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PORTAL DATA TAHUN 2025\"/>
    </mc:Choice>
  </mc:AlternateContent>
  <xr:revisionPtr revIDLastSave="0" documentId="13_ncr:1_{96301BBA-82A0-44ED-A748-510DAE6B5ECF}" xr6:coauthVersionLast="47" xr6:coauthVersionMax="47" xr10:uidLastSave="{00000000-0000-0000-0000-000000000000}"/>
  <bookViews>
    <workbookView xWindow="-108" yWindow="-108" windowWidth="23256" windowHeight="12456" xr2:uid="{BA7B2C4D-D734-4FC7-B3E5-0ED02B8D1A99}"/>
  </bookViews>
  <sheets>
    <sheet name="REGISTER" sheetId="1" r:id="rId1"/>
    <sheet name="PKP" sheetId="2" r:id="rId2"/>
    <sheet name="LAPORAN" sheetId="3" r:id="rId3"/>
    <sheet name="Dx. JAN" sheetId="4" r:id="rId4"/>
    <sheet name="Dx. FEB" sheetId="5" r:id="rId5"/>
    <sheet name="Dx. MART" sheetId="6" r:id="rId6"/>
    <sheet name="Dx.APRL" sheetId="7" r:id="rId7"/>
    <sheet name="Dx.MEI" sheetId="8" r:id="rId8"/>
    <sheet name="Dx.JUNI" sheetId="9" r:id="rId9"/>
    <sheet name="Dx.JULI" sheetId="10" r:id="rId10"/>
    <sheet name="Dx. AGUST" sheetId="11" r:id="rId11"/>
    <sheet name="Dx. SEPT" sheetId="12" r:id="rId12"/>
    <sheet name="Dx. OKT" sheetId="13" r:id="rId13"/>
    <sheet name="Dx NOV" sheetId="14" r:id="rId14"/>
    <sheet name="Dx DES" sheetId="16" r:id="rId15"/>
  </sheets>
  <externalReferences>
    <externalReference r:id="rId16"/>
  </externalReferences>
  <definedNames>
    <definedName name="_xlnm._FilterDatabase" localSheetId="14" hidden="1">'Dx DES'!$A$3:$F$139</definedName>
    <definedName name="_xlnm._FilterDatabase" localSheetId="13" hidden="1">'Dx NOV'!$A$3:$F$139</definedName>
    <definedName name="_xlnm._FilterDatabase" localSheetId="10" hidden="1">'Dx. AGUST'!$A$3:$F$139</definedName>
    <definedName name="_xlnm._FilterDatabase" localSheetId="4" hidden="1">'Dx. FEB'!$A$3:$G$138</definedName>
    <definedName name="_xlnm._FilterDatabase" localSheetId="3" hidden="1">'Dx. JAN'!$A$3:$G$138</definedName>
    <definedName name="_xlnm._FilterDatabase" localSheetId="5" hidden="1">'Dx. MART'!$A$3:$G$138</definedName>
    <definedName name="_xlnm._FilterDatabase" localSheetId="12" hidden="1">'Dx. OKT'!$A$3:$F$139</definedName>
    <definedName name="_xlnm._FilterDatabase" localSheetId="11" hidden="1">'Dx. SEPT'!$A$3:$F$139</definedName>
    <definedName name="_xlnm._FilterDatabase" localSheetId="6" hidden="1">Dx.APRL!$A$3:$F$138</definedName>
    <definedName name="_xlnm._FilterDatabase" localSheetId="9" hidden="1">Dx.JULI!$A$3:$F$139</definedName>
    <definedName name="_xlnm._FilterDatabase" localSheetId="8" hidden="1">Dx.JUNI!$A$3:$F$139</definedName>
    <definedName name="_xlnm._FilterDatabase" localSheetId="7" hidden="1">Dx.MEI!$A$3:$F$139</definedName>
    <definedName name="BARULAMA" localSheetId="14">'Dx DES'!$F:$F</definedName>
    <definedName name="BARULAMA" localSheetId="13">'Dx NOV'!$F:$F</definedName>
    <definedName name="BARULAMA" localSheetId="10">'Dx. AGUST'!$F:$F</definedName>
    <definedName name="BARULAMA" localSheetId="12">'Dx. OKT'!$F:$F</definedName>
    <definedName name="BARULAMA" localSheetId="11">'Dx. SEPT'!$F:$F</definedName>
    <definedName name="BARULAMA" localSheetId="9">Dx.JULI!$F:$F</definedName>
    <definedName name="BARULAMA" localSheetId="8">Dx.JUNI!$F:$F</definedName>
    <definedName name="BARULAMA" localSheetId="7">Dx.MEI!$F:$F</definedName>
    <definedName name="BARULAMA">[1]Dx.APRL!$F:$F</definedName>
    <definedName name="BUMIL">[1]JAN!$H:$H</definedName>
    <definedName name="DIAGNOSA" localSheetId="14">'Dx DES'!$C:$C</definedName>
    <definedName name="DIAGNOSA" localSheetId="13">'Dx NOV'!$C:$C</definedName>
    <definedName name="DIAGNOSA" localSheetId="10">'Dx. AGUST'!$C:$C</definedName>
    <definedName name="DIAGNOSA" localSheetId="4">'Dx. FEB'!$C:$C</definedName>
    <definedName name="DIAGNOSA" localSheetId="5">'Dx. MART'!$C:$C</definedName>
    <definedName name="DIAGNOSA" localSheetId="12">'Dx. OKT'!$C:$C</definedName>
    <definedName name="DIAGNOSA" localSheetId="11">'Dx. SEPT'!$C:$C</definedName>
    <definedName name="DIAGNOSA" localSheetId="6">Dx.APRL!$C:$C</definedName>
    <definedName name="DIAGNOSA" localSheetId="9">Dx.JULI!$C:$C</definedName>
    <definedName name="DIAGNOSA" localSheetId="8">Dx.JUNI!$C:$C</definedName>
    <definedName name="DIAGNOSA" localSheetId="7">Dx.MEI!$C:$C</definedName>
    <definedName name="DIAGNOSA">'[1]Dx. JAN'!$C:$C</definedName>
    <definedName name="DIAGNOSABARU">[1]JAN!$L:$L</definedName>
    <definedName name="DIAGNOSALAMA">[1]JAN!$M:$M</definedName>
    <definedName name="EXOPERMANEN">[1]JAN!$S:$S</definedName>
    <definedName name="EXOSULUNG">[1]JAN!$R:$R</definedName>
    <definedName name="GENDER" localSheetId="14">'Dx DES'!$E:$E</definedName>
    <definedName name="GENDER" localSheetId="13">'Dx NOV'!$E:$E</definedName>
    <definedName name="GENDER" localSheetId="10">'Dx. AGUST'!$E:$E</definedName>
    <definedName name="GENDER" localSheetId="12">'Dx. OKT'!$E:$E</definedName>
    <definedName name="GENDER" localSheetId="11">'Dx. SEPT'!$E:$E</definedName>
    <definedName name="GENDER" localSheetId="9">Dx.JULI!$E:$E</definedName>
    <definedName name="GENDER" localSheetId="8">Dx.JUNI!$E:$E</definedName>
    <definedName name="GENDER" localSheetId="7">Dx.MEI!$E:$E</definedName>
    <definedName name="GENDER">[1]Dx.APRL!$E:$E</definedName>
    <definedName name="Google_Sheet_Link_1017063276_96863878" localSheetId="14" hidden="1">kasuslama</definedName>
    <definedName name="Google_Sheet_Link_1017063276_96863878" localSheetId="13" hidden="1">kasuslama</definedName>
    <definedName name="Google_Sheet_Link_1017063276_96863878" localSheetId="10" hidden="1">kasuslama</definedName>
    <definedName name="Google_Sheet_Link_1017063276_96863878" localSheetId="4" hidden="1">kasuslama</definedName>
    <definedName name="Google_Sheet_Link_1017063276_96863878" localSheetId="3" hidden="1">kasuslama</definedName>
    <definedName name="Google_Sheet_Link_1017063276_96863878" localSheetId="5" hidden="1">kasuslama</definedName>
    <definedName name="Google_Sheet_Link_1017063276_96863878" localSheetId="12" hidden="1">kasuslama</definedName>
    <definedName name="Google_Sheet_Link_1017063276_96863878" localSheetId="11" hidden="1">kasuslama</definedName>
    <definedName name="Google_Sheet_Link_1017063276_96863878" localSheetId="6" hidden="1">kasuslama</definedName>
    <definedName name="Google_Sheet_Link_1017063276_96863878" localSheetId="9" hidden="1">kasuslama</definedName>
    <definedName name="Google_Sheet_Link_1017063276_96863878" localSheetId="8" hidden="1">kasuslama</definedName>
    <definedName name="Google_Sheet_Link_1017063276_96863878" localSheetId="7" hidden="1">kasuslama</definedName>
    <definedName name="Google_Sheet_Link_1017063276_96863878" localSheetId="2" hidden="1">kasuslama</definedName>
    <definedName name="Google_Sheet_Link_1017063276_96863878" localSheetId="1" hidden="1">kasuslama</definedName>
    <definedName name="Google_Sheet_Link_1017063276_96863878" hidden="1">kasuslama</definedName>
    <definedName name="Google_Sheet_Link_1018383047_144943271" localSheetId="14" hidden="1">wilayahkerja</definedName>
    <definedName name="Google_Sheet_Link_1018383047_144943271" localSheetId="13" hidden="1">wilayahkerja</definedName>
    <definedName name="Google_Sheet_Link_1018383047_144943271" localSheetId="10" hidden="1">wilayahkerja</definedName>
    <definedName name="Google_Sheet_Link_1018383047_144943271" localSheetId="4" hidden="1">wilayahkerja</definedName>
    <definedName name="Google_Sheet_Link_1018383047_144943271" localSheetId="3" hidden="1">wilayahkerja</definedName>
    <definedName name="Google_Sheet_Link_1018383047_144943271" localSheetId="5" hidden="1">wilayahkerja</definedName>
    <definedName name="Google_Sheet_Link_1018383047_144943271" localSheetId="12" hidden="1">wilayahkerja</definedName>
    <definedName name="Google_Sheet_Link_1018383047_144943271" localSheetId="11" hidden="1">wilayahkerja</definedName>
    <definedName name="Google_Sheet_Link_1018383047_144943271" localSheetId="6" hidden="1">wilayahkerja</definedName>
    <definedName name="Google_Sheet_Link_1018383047_144943271" localSheetId="9" hidden="1">wilayahkerja</definedName>
    <definedName name="Google_Sheet_Link_1018383047_144943271" localSheetId="8" hidden="1">wilayahkerja</definedName>
    <definedName name="Google_Sheet_Link_1018383047_144943271" localSheetId="7" hidden="1">wilayahkerja</definedName>
    <definedName name="Google_Sheet_Link_1018383047_144943271" localSheetId="2" hidden="1">wilayahkerja</definedName>
    <definedName name="Google_Sheet_Link_1018383047_144943271" localSheetId="1" hidden="1">wilayahkerja</definedName>
    <definedName name="Google_Sheet_Link_1018383047_144943271" hidden="1">wilayahkerja</definedName>
    <definedName name="Google_Sheet_Link_1021453641_1955994209" localSheetId="14" hidden="1">BARULAMA</definedName>
    <definedName name="Google_Sheet_Link_1021453641_1955994209" localSheetId="13" hidden="1">BARULAMA</definedName>
    <definedName name="Google_Sheet_Link_1021453641_1955994209" localSheetId="10" hidden="1">BARULAMA</definedName>
    <definedName name="Google_Sheet_Link_1021453641_1955994209" localSheetId="4" hidden="1">BARULAMA</definedName>
    <definedName name="Google_Sheet_Link_1021453641_1955994209" localSheetId="3" hidden="1">BARULAMA</definedName>
    <definedName name="Google_Sheet_Link_1021453641_1955994209" localSheetId="5" hidden="1">BARULAMA</definedName>
    <definedName name="Google_Sheet_Link_1021453641_1955994209" localSheetId="12" hidden="1">BARULAMA</definedName>
    <definedName name="Google_Sheet_Link_1021453641_1955994209" localSheetId="11" hidden="1">BARULAMA</definedName>
    <definedName name="Google_Sheet_Link_1021453641_1955994209" localSheetId="6" hidden="1">BARULAMA</definedName>
    <definedName name="Google_Sheet_Link_1021453641_1955994209" localSheetId="9" hidden="1">BARULAMA</definedName>
    <definedName name="Google_Sheet_Link_1021453641_1955994209" localSheetId="8" hidden="1">BARULAMA</definedName>
    <definedName name="Google_Sheet_Link_1021453641_1955994209" localSheetId="7" hidden="1">BARULAMA</definedName>
    <definedName name="Google_Sheet_Link_1021453641_1955994209" localSheetId="2" hidden="1">BARULAMA</definedName>
    <definedName name="Google_Sheet_Link_1021453641_1955994209" localSheetId="1" hidden="1">BARULAMA</definedName>
    <definedName name="Google_Sheet_Link_1021453641_1955994209" hidden="1">BARULAMA</definedName>
    <definedName name="Google_Sheet_Link_1038152484_705987951" localSheetId="14" hidden="1">KUNJUNGANLAMA</definedName>
    <definedName name="Google_Sheet_Link_1038152484_705987951" localSheetId="13" hidden="1">KUNJUNGANLAMA</definedName>
    <definedName name="Google_Sheet_Link_1038152484_705987951" localSheetId="10" hidden="1">KUNJUNGANLAMA</definedName>
    <definedName name="Google_Sheet_Link_1038152484_705987951" localSheetId="4" hidden="1">KUNJUNGANLAMA</definedName>
    <definedName name="Google_Sheet_Link_1038152484_705987951" localSheetId="3" hidden="1">KUNJUNGANLAMA</definedName>
    <definedName name="Google_Sheet_Link_1038152484_705987951" localSheetId="5" hidden="1">KUNJUNGANLAMA</definedName>
    <definedName name="Google_Sheet_Link_1038152484_705987951" localSheetId="12" hidden="1">KUNJUNGANLAMA</definedName>
    <definedName name="Google_Sheet_Link_1038152484_705987951" localSheetId="11" hidden="1">KUNJUNGANLAMA</definedName>
    <definedName name="Google_Sheet_Link_1038152484_705987951" localSheetId="6" hidden="1">KUNJUNGANLAMA</definedName>
    <definedName name="Google_Sheet_Link_1038152484_705987951" localSheetId="9" hidden="1">KUNJUNGANLAMA</definedName>
    <definedName name="Google_Sheet_Link_1038152484_705987951" localSheetId="8" hidden="1">KUNJUNGANLAMA</definedName>
    <definedName name="Google_Sheet_Link_1038152484_705987951" localSheetId="7" hidden="1">KUNJUNGANLAMA</definedName>
    <definedName name="Google_Sheet_Link_1038152484_705987951" localSheetId="2" hidden="1">KUNJUNGANLAMA</definedName>
    <definedName name="Google_Sheet_Link_1038152484_705987951" localSheetId="1" hidden="1">KUNJUNGANLAMA</definedName>
    <definedName name="Google_Sheet_Link_1038152484_705987951" hidden="1">KUNJUNGANLAMA</definedName>
    <definedName name="Google_Sheet_Link_104259512_705987951" localSheetId="14" hidden="1">DIAGNOSABARU</definedName>
    <definedName name="Google_Sheet_Link_104259512_705987951" localSheetId="13" hidden="1">DIAGNOSABARU</definedName>
    <definedName name="Google_Sheet_Link_104259512_705987951" localSheetId="10" hidden="1">DIAGNOSABARU</definedName>
    <definedName name="Google_Sheet_Link_104259512_705987951" localSheetId="4" hidden="1">DIAGNOSABARU</definedName>
    <definedName name="Google_Sheet_Link_104259512_705987951" localSheetId="3" hidden="1">DIAGNOSABARU</definedName>
    <definedName name="Google_Sheet_Link_104259512_705987951" localSheetId="5" hidden="1">DIAGNOSABARU</definedName>
    <definedName name="Google_Sheet_Link_104259512_705987951" localSheetId="12" hidden="1">DIAGNOSABARU</definedName>
    <definedName name="Google_Sheet_Link_104259512_705987951" localSheetId="11" hidden="1">DIAGNOSABARU</definedName>
    <definedName name="Google_Sheet_Link_104259512_705987951" localSheetId="6" hidden="1">DIAGNOSABARU</definedName>
    <definedName name="Google_Sheet_Link_104259512_705987951" localSheetId="9" hidden="1">DIAGNOSABARU</definedName>
    <definedName name="Google_Sheet_Link_104259512_705987951" localSheetId="8" hidden="1">DIAGNOSABARU</definedName>
    <definedName name="Google_Sheet_Link_104259512_705987951" localSheetId="7" hidden="1">DIAGNOSABARU</definedName>
    <definedName name="Google_Sheet_Link_104259512_705987951" localSheetId="2" hidden="1">DIAGNOSABARU</definedName>
    <definedName name="Google_Sheet_Link_104259512_705987951" localSheetId="1" hidden="1">DIAGNOSABARU</definedName>
    <definedName name="Google_Sheet_Link_104259512_705987951" hidden="1">DIAGNOSABARU</definedName>
    <definedName name="Google_Sheet_Link_1052862699" localSheetId="14" hidden="1">EXOPERMANEN</definedName>
    <definedName name="Google_Sheet_Link_1052862699" localSheetId="13" hidden="1">EXOPERMANEN</definedName>
    <definedName name="Google_Sheet_Link_1052862699" localSheetId="10" hidden="1">EXOPERMANEN</definedName>
    <definedName name="Google_Sheet_Link_1052862699" localSheetId="4" hidden="1">EXOPERMANEN</definedName>
    <definedName name="Google_Sheet_Link_1052862699" localSheetId="3" hidden="1">EXOPERMANEN</definedName>
    <definedName name="Google_Sheet_Link_1052862699" localSheetId="5" hidden="1">EXOPERMANEN</definedName>
    <definedName name="Google_Sheet_Link_1052862699" localSheetId="12" hidden="1">EXOPERMANEN</definedName>
    <definedName name="Google_Sheet_Link_1052862699" localSheetId="11" hidden="1">EXOPERMANEN</definedName>
    <definedName name="Google_Sheet_Link_1052862699" localSheetId="6" hidden="1">EXOPERMANEN</definedName>
    <definedName name="Google_Sheet_Link_1052862699" localSheetId="9" hidden="1">EXOPERMANEN</definedName>
    <definedName name="Google_Sheet_Link_1052862699" localSheetId="8" hidden="1">EXOPERMANEN</definedName>
    <definedName name="Google_Sheet_Link_1052862699" localSheetId="7" hidden="1">EXOPERMANEN</definedName>
    <definedName name="Google_Sheet_Link_1052862699" localSheetId="2" hidden="1">EXOPERMANEN</definedName>
    <definedName name="Google_Sheet_Link_1052862699" localSheetId="1" hidden="1">EXOPERMANEN</definedName>
    <definedName name="Google_Sheet_Link_1052862699" hidden="1">EXOPERMANEN</definedName>
    <definedName name="Google_Sheet_Link_1053077952_224977836" localSheetId="14" hidden="1">BUMIL</definedName>
    <definedName name="Google_Sheet_Link_1053077952_224977836" localSheetId="13" hidden="1">BUMIL</definedName>
    <definedName name="Google_Sheet_Link_1053077952_224977836" localSheetId="10" hidden="1">BUMIL</definedName>
    <definedName name="Google_Sheet_Link_1053077952_224977836" localSheetId="4" hidden="1">BUMIL</definedName>
    <definedName name="Google_Sheet_Link_1053077952_224977836" localSheetId="3" hidden="1">BUMIL</definedName>
    <definedName name="Google_Sheet_Link_1053077952_224977836" localSheetId="5" hidden="1">BUMIL</definedName>
    <definedName name="Google_Sheet_Link_1053077952_224977836" localSheetId="12" hidden="1">BUMIL</definedName>
    <definedName name="Google_Sheet_Link_1053077952_224977836" localSheetId="11" hidden="1">BUMIL</definedName>
    <definedName name="Google_Sheet_Link_1053077952_224977836" localSheetId="6" hidden="1">BUMIL</definedName>
    <definedName name="Google_Sheet_Link_1053077952_224977836" localSheetId="9" hidden="1">BUMIL</definedName>
    <definedName name="Google_Sheet_Link_1053077952_224977836" localSheetId="8" hidden="1">BUMIL</definedName>
    <definedName name="Google_Sheet_Link_1053077952_224977836" localSheetId="7" hidden="1">BUMIL</definedName>
    <definedName name="Google_Sheet_Link_1053077952_224977836" localSheetId="2" hidden="1">BUMIL</definedName>
    <definedName name="Google_Sheet_Link_1053077952_224977836" localSheetId="1" hidden="1">BUMIL</definedName>
    <definedName name="Google_Sheet_Link_1053077952_224977836" hidden="1">BUMIL</definedName>
    <definedName name="Google_Sheet_Link_1053378654_820455020" localSheetId="14" hidden="1">kasusbaru</definedName>
    <definedName name="Google_Sheet_Link_1053378654_820455020" localSheetId="13" hidden="1">kasusbaru</definedName>
    <definedName name="Google_Sheet_Link_1053378654_820455020" localSheetId="10" hidden="1">kasusbaru</definedName>
    <definedName name="Google_Sheet_Link_1053378654_820455020" localSheetId="4" hidden="1">kasusbaru</definedName>
    <definedName name="Google_Sheet_Link_1053378654_820455020" localSheetId="3" hidden="1">kasusbaru</definedName>
    <definedName name="Google_Sheet_Link_1053378654_820455020" localSheetId="5" hidden="1">kasusbaru</definedName>
    <definedName name="Google_Sheet_Link_1053378654_820455020" localSheetId="12" hidden="1">kasusbaru</definedName>
    <definedName name="Google_Sheet_Link_1053378654_820455020" localSheetId="11" hidden="1">kasusbaru</definedName>
    <definedName name="Google_Sheet_Link_1053378654_820455020" localSheetId="6" hidden="1">kasusbaru</definedName>
    <definedName name="Google_Sheet_Link_1053378654_820455020" localSheetId="9" hidden="1">kasusbaru</definedName>
    <definedName name="Google_Sheet_Link_1053378654_820455020" localSheetId="8" hidden="1">kasusbaru</definedName>
    <definedName name="Google_Sheet_Link_1053378654_820455020" localSheetId="7" hidden="1">kasusbaru</definedName>
    <definedName name="Google_Sheet_Link_1053378654_820455020" localSheetId="2" hidden="1">kasusbaru</definedName>
    <definedName name="Google_Sheet_Link_1053378654_820455020" localSheetId="1" hidden="1">kasusbaru</definedName>
    <definedName name="Google_Sheet_Link_1053378654_820455020" hidden="1">kasusbaru</definedName>
    <definedName name="Google_Sheet_Link_1060391986_1458050165" localSheetId="14" hidden="1">UMUR</definedName>
    <definedName name="Google_Sheet_Link_1060391986_1458050165" localSheetId="13" hidden="1">UMUR</definedName>
    <definedName name="Google_Sheet_Link_1060391986_1458050165" localSheetId="10" hidden="1">UMUR</definedName>
    <definedName name="Google_Sheet_Link_1060391986_1458050165" localSheetId="4" hidden="1">UMUR</definedName>
    <definedName name="Google_Sheet_Link_1060391986_1458050165" localSheetId="3" hidden="1">UMUR</definedName>
    <definedName name="Google_Sheet_Link_1060391986_1458050165" localSheetId="5" hidden="1">UMUR</definedName>
    <definedName name="Google_Sheet_Link_1060391986_1458050165" localSheetId="12" hidden="1">UMUR</definedName>
    <definedName name="Google_Sheet_Link_1060391986_1458050165" localSheetId="11" hidden="1">UMUR</definedName>
    <definedName name="Google_Sheet_Link_1060391986_1458050165" localSheetId="6" hidden="1">UMUR</definedName>
    <definedName name="Google_Sheet_Link_1060391986_1458050165" localSheetId="9" hidden="1">UMUR</definedName>
    <definedName name="Google_Sheet_Link_1060391986_1458050165" localSheetId="8" hidden="1">UMUR</definedName>
    <definedName name="Google_Sheet_Link_1060391986_1458050165" localSheetId="7" hidden="1">UMUR</definedName>
    <definedName name="Google_Sheet_Link_1060391986_1458050165" localSheetId="2" hidden="1">UMUR</definedName>
    <definedName name="Google_Sheet_Link_1060391986_1458050165" localSheetId="1" hidden="1">UMUR</definedName>
    <definedName name="Google_Sheet_Link_1060391986_1458050165" hidden="1">UMUR</definedName>
    <definedName name="Google_Sheet_Link_106382285_1531901814" localSheetId="14" hidden="1">kasuslama</definedName>
    <definedName name="Google_Sheet_Link_106382285_1531901814" localSheetId="13" hidden="1">kasuslama</definedName>
    <definedName name="Google_Sheet_Link_106382285_1531901814" localSheetId="10" hidden="1">kasuslama</definedName>
    <definedName name="Google_Sheet_Link_106382285_1531901814" localSheetId="4" hidden="1">kasuslama</definedName>
    <definedName name="Google_Sheet_Link_106382285_1531901814" localSheetId="3" hidden="1">kasuslama</definedName>
    <definedName name="Google_Sheet_Link_106382285_1531901814" localSheetId="5" hidden="1">kasuslama</definedName>
    <definedName name="Google_Sheet_Link_106382285_1531901814" localSheetId="12" hidden="1">kasuslama</definedName>
    <definedName name="Google_Sheet_Link_106382285_1531901814" localSheetId="11" hidden="1">kasuslama</definedName>
    <definedName name="Google_Sheet_Link_106382285_1531901814" localSheetId="6" hidden="1">kasuslama</definedName>
    <definedName name="Google_Sheet_Link_106382285_1531901814" localSheetId="9" hidden="1">kasuslama</definedName>
    <definedName name="Google_Sheet_Link_106382285_1531901814" localSheetId="8" hidden="1">kasuslama</definedName>
    <definedName name="Google_Sheet_Link_106382285_1531901814" localSheetId="7" hidden="1">kasuslama</definedName>
    <definedName name="Google_Sheet_Link_106382285_1531901814" localSheetId="2" hidden="1">kasuslama</definedName>
    <definedName name="Google_Sheet_Link_106382285_1531901814" localSheetId="1" hidden="1">kasuslama</definedName>
    <definedName name="Google_Sheet_Link_106382285_1531901814" hidden="1">kasuslama</definedName>
    <definedName name="Google_Sheet_Link_1065595034_397897083" localSheetId="14" hidden="1">UMUR</definedName>
    <definedName name="Google_Sheet_Link_1065595034_397897083" localSheetId="13" hidden="1">UMUR</definedName>
    <definedName name="Google_Sheet_Link_1065595034_397897083" localSheetId="10" hidden="1">UMUR</definedName>
    <definedName name="Google_Sheet_Link_1065595034_397897083" localSheetId="4" hidden="1">UMUR</definedName>
    <definedName name="Google_Sheet_Link_1065595034_397897083" localSheetId="3" hidden="1">UMUR</definedName>
    <definedName name="Google_Sheet_Link_1065595034_397897083" localSheetId="5" hidden="1">UMUR</definedName>
    <definedName name="Google_Sheet_Link_1065595034_397897083" localSheetId="12" hidden="1">UMUR</definedName>
    <definedName name="Google_Sheet_Link_1065595034_397897083" localSheetId="11" hidden="1">UMUR</definedName>
    <definedName name="Google_Sheet_Link_1065595034_397897083" localSheetId="6" hidden="1">UMUR</definedName>
    <definedName name="Google_Sheet_Link_1065595034_397897083" localSheetId="9" hidden="1">UMUR</definedName>
    <definedName name="Google_Sheet_Link_1065595034_397897083" localSheetId="8" hidden="1">UMUR</definedName>
    <definedName name="Google_Sheet_Link_1065595034_397897083" localSheetId="7" hidden="1">UMUR</definedName>
    <definedName name="Google_Sheet_Link_1065595034_397897083" localSheetId="2" hidden="1">UMUR</definedName>
    <definedName name="Google_Sheet_Link_1065595034_397897083" localSheetId="1" hidden="1">UMUR</definedName>
    <definedName name="Google_Sheet_Link_1065595034_397897083" hidden="1">UMUR</definedName>
    <definedName name="Google_Sheet_Link_1094074594_1720104577" localSheetId="14" hidden="1">UMURPX</definedName>
    <definedName name="Google_Sheet_Link_1094074594_1720104577" localSheetId="13" hidden="1">UMURPX</definedName>
    <definedName name="Google_Sheet_Link_1094074594_1720104577" localSheetId="10" hidden="1">UMURPX</definedName>
    <definedName name="Google_Sheet_Link_1094074594_1720104577" localSheetId="4" hidden="1">UMURPX</definedName>
    <definedName name="Google_Sheet_Link_1094074594_1720104577" localSheetId="3" hidden="1">UMURPX</definedName>
    <definedName name="Google_Sheet_Link_1094074594_1720104577" localSheetId="5" hidden="1">UMURPX</definedName>
    <definedName name="Google_Sheet_Link_1094074594_1720104577" localSheetId="12" hidden="1">UMURPX</definedName>
    <definedName name="Google_Sheet_Link_1094074594_1720104577" localSheetId="11" hidden="1">UMURPX</definedName>
    <definedName name="Google_Sheet_Link_1094074594_1720104577" localSheetId="6" hidden="1">UMURPX</definedName>
    <definedName name="Google_Sheet_Link_1094074594_1720104577" localSheetId="9" hidden="1">UMURPX</definedName>
    <definedName name="Google_Sheet_Link_1094074594_1720104577" localSheetId="8" hidden="1">UMURPX</definedName>
    <definedName name="Google_Sheet_Link_1094074594_1720104577" localSheetId="7" hidden="1">UMURPX</definedName>
    <definedName name="Google_Sheet_Link_1094074594_1720104577" localSheetId="2" hidden="1">UMURPX</definedName>
    <definedName name="Google_Sheet_Link_1094074594_1720104577" localSheetId="1" hidden="1">UMURPX</definedName>
    <definedName name="Google_Sheet_Link_1094074594_1720104577" hidden="1">UMURPX</definedName>
    <definedName name="Google_Sheet_Link_1117076191_1014724090" localSheetId="14" hidden="1">BUMIL</definedName>
    <definedName name="Google_Sheet_Link_1117076191_1014724090" localSheetId="13" hidden="1">BUMIL</definedName>
    <definedName name="Google_Sheet_Link_1117076191_1014724090" localSheetId="10" hidden="1">BUMIL</definedName>
    <definedName name="Google_Sheet_Link_1117076191_1014724090" localSheetId="4" hidden="1">BUMIL</definedName>
    <definedName name="Google_Sheet_Link_1117076191_1014724090" localSheetId="3" hidden="1">BUMIL</definedName>
    <definedName name="Google_Sheet_Link_1117076191_1014724090" localSheetId="5" hidden="1">BUMIL</definedName>
    <definedName name="Google_Sheet_Link_1117076191_1014724090" localSheetId="12" hidden="1">BUMIL</definedName>
    <definedName name="Google_Sheet_Link_1117076191_1014724090" localSheetId="11" hidden="1">BUMIL</definedName>
    <definedName name="Google_Sheet_Link_1117076191_1014724090" localSheetId="6" hidden="1">BUMIL</definedName>
    <definedName name="Google_Sheet_Link_1117076191_1014724090" localSheetId="9" hidden="1">BUMIL</definedName>
    <definedName name="Google_Sheet_Link_1117076191_1014724090" localSheetId="8" hidden="1">BUMIL</definedName>
    <definedName name="Google_Sheet_Link_1117076191_1014724090" localSheetId="7" hidden="1">BUMIL</definedName>
    <definedName name="Google_Sheet_Link_1117076191_1014724090" localSheetId="2" hidden="1">BUMIL</definedName>
    <definedName name="Google_Sheet_Link_1117076191_1014724090" localSheetId="1" hidden="1">BUMIL</definedName>
    <definedName name="Google_Sheet_Link_1117076191_1014724090" hidden="1">BUMIL</definedName>
    <definedName name="Google_Sheet_Link_1133422751_155700158" localSheetId="14" hidden="1">STATUS</definedName>
    <definedName name="Google_Sheet_Link_1133422751_155700158" localSheetId="13" hidden="1">STATUS</definedName>
    <definedName name="Google_Sheet_Link_1133422751_155700158" localSheetId="10" hidden="1">STATUS</definedName>
    <definedName name="Google_Sheet_Link_1133422751_155700158" localSheetId="4" hidden="1">STATUS</definedName>
    <definedName name="Google_Sheet_Link_1133422751_155700158" localSheetId="3" hidden="1">STATUS</definedName>
    <definedName name="Google_Sheet_Link_1133422751_155700158" localSheetId="5" hidden="1">STATUS</definedName>
    <definedName name="Google_Sheet_Link_1133422751_155700158" localSheetId="12" hidden="1">STATUS</definedName>
    <definedName name="Google_Sheet_Link_1133422751_155700158" localSheetId="11" hidden="1">STATUS</definedName>
    <definedName name="Google_Sheet_Link_1133422751_155700158" localSheetId="6" hidden="1">STATUS</definedName>
    <definedName name="Google_Sheet_Link_1133422751_155700158" localSheetId="9" hidden="1">STATUS</definedName>
    <definedName name="Google_Sheet_Link_1133422751_155700158" localSheetId="8" hidden="1">STATUS</definedName>
    <definedName name="Google_Sheet_Link_1133422751_155700158" localSheetId="7" hidden="1">STATUS</definedName>
    <definedName name="Google_Sheet_Link_1133422751_155700158" localSheetId="2" hidden="1">STATUS</definedName>
    <definedName name="Google_Sheet_Link_1133422751_155700158" localSheetId="1" hidden="1">STATUS</definedName>
    <definedName name="Google_Sheet_Link_1133422751_155700158" hidden="1">STATUS</definedName>
    <definedName name="Google_Sheet_Link_1134621867" localSheetId="14" hidden="1">KUNJUNGANLAMA</definedName>
    <definedName name="Google_Sheet_Link_1134621867" localSheetId="13" hidden="1">KUNJUNGANLAMA</definedName>
    <definedName name="Google_Sheet_Link_1134621867" localSheetId="10" hidden="1">KUNJUNGANLAMA</definedName>
    <definedName name="Google_Sheet_Link_1134621867" localSheetId="4" hidden="1">KUNJUNGANLAMA</definedName>
    <definedName name="Google_Sheet_Link_1134621867" localSheetId="3" hidden="1">KUNJUNGANLAMA</definedName>
    <definedName name="Google_Sheet_Link_1134621867" localSheetId="5" hidden="1">KUNJUNGANLAMA</definedName>
    <definedName name="Google_Sheet_Link_1134621867" localSheetId="12" hidden="1">KUNJUNGANLAMA</definedName>
    <definedName name="Google_Sheet_Link_1134621867" localSheetId="11" hidden="1">KUNJUNGANLAMA</definedName>
    <definedName name="Google_Sheet_Link_1134621867" localSheetId="6" hidden="1">KUNJUNGANLAMA</definedName>
    <definedName name="Google_Sheet_Link_1134621867" localSheetId="9" hidden="1">KUNJUNGANLAMA</definedName>
    <definedName name="Google_Sheet_Link_1134621867" localSheetId="8" hidden="1">KUNJUNGANLAMA</definedName>
    <definedName name="Google_Sheet_Link_1134621867" localSheetId="7" hidden="1">KUNJUNGANLAMA</definedName>
    <definedName name="Google_Sheet_Link_1134621867" localSheetId="2" hidden="1">KUNJUNGANLAMA</definedName>
    <definedName name="Google_Sheet_Link_1134621867" localSheetId="1" hidden="1">KUNJUNGANLAMA</definedName>
    <definedName name="Google_Sheet_Link_1134621867" hidden="1">KUNJUNGANLAMA</definedName>
    <definedName name="Google_Sheet_Link_1141764227_286765838" localSheetId="14" hidden="1">STATUS</definedName>
    <definedName name="Google_Sheet_Link_1141764227_286765838" localSheetId="13" hidden="1">STATUS</definedName>
    <definedName name="Google_Sheet_Link_1141764227_286765838" localSheetId="10" hidden="1">STATUS</definedName>
    <definedName name="Google_Sheet_Link_1141764227_286765838" localSheetId="4" hidden="1">STATUS</definedName>
    <definedName name="Google_Sheet_Link_1141764227_286765838" localSheetId="3" hidden="1">STATUS</definedName>
    <definedName name="Google_Sheet_Link_1141764227_286765838" localSheetId="5" hidden="1">STATUS</definedName>
    <definedName name="Google_Sheet_Link_1141764227_286765838" localSheetId="12" hidden="1">STATUS</definedName>
    <definedName name="Google_Sheet_Link_1141764227_286765838" localSheetId="11" hidden="1">STATUS</definedName>
    <definedName name="Google_Sheet_Link_1141764227_286765838" localSheetId="6" hidden="1">STATUS</definedName>
    <definedName name="Google_Sheet_Link_1141764227_286765838" localSheetId="9" hidden="1">STATUS</definedName>
    <definedName name="Google_Sheet_Link_1141764227_286765838" localSheetId="8" hidden="1">STATUS</definedName>
    <definedName name="Google_Sheet_Link_1141764227_286765838" localSheetId="7" hidden="1">STATUS</definedName>
    <definedName name="Google_Sheet_Link_1141764227_286765838" localSheetId="2" hidden="1">STATUS</definedName>
    <definedName name="Google_Sheet_Link_1141764227_286765838" localSheetId="1" hidden="1">STATUS</definedName>
    <definedName name="Google_Sheet_Link_1141764227_286765838" hidden="1">STATUS</definedName>
    <definedName name="Google_Sheet_Link_1148028514_797089303" localSheetId="14" hidden="1">BUMIL</definedName>
    <definedName name="Google_Sheet_Link_1148028514_797089303" localSheetId="13" hidden="1">BUMIL</definedName>
    <definedName name="Google_Sheet_Link_1148028514_797089303" localSheetId="10" hidden="1">BUMIL</definedName>
    <definedName name="Google_Sheet_Link_1148028514_797089303" localSheetId="4" hidden="1">BUMIL</definedName>
    <definedName name="Google_Sheet_Link_1148028514_797089303" localSheetId="3" hidden="1">BUMIL</definedName>
    <definedName name="Google_Sheet_Link_1148028514_797089303" localSheetId="5" hidden="1">BUMIL</definedName>
    <definedName name="Google_Sheet_Link_1148028514_797089303" localSheetId="12" hidden="1">BUMIL</definedName>
    <definedName name="Google_Sheet_Link_1148028514_797089303" localSheetId="11" hidden="1">BUMIL</definedName>
    <definedName name="Google_Sheet_Link_1148028514_797089303" localSheetId="6" hidden="1">BUMIL</definedName>
    <definedName name="Google_Sheet_Link_1148028514_797089303" localSheetId="9" hidden="1">BUMIL</definedName>
    <definedName name="Google_Sheet_Link_1148028514_797089303" localSheetId="8" hidden="1">BUMIL</definedName>
    <definedName name="Google_Sheet_Link_1148028514_797089303" localSheetId="7" hidden="1">BUMIL</definedName>
    <definedName name="Google_Sheet_Link_1148028514_797089303" localSheetId="2" hidden="1">BUMIL</definedName>
    <definedName name="Google_Sheet_Link_1148028514_797089303" localSheetId="1" hidden="1">BUMIL</definedName>
    <definedName name="Google_Sheet_Link_1148028514_797089303" hidden="1">BUMIL</definedName>
    <definedName name="Google_Sheet_Link_114969524_1471093439" localSheetId="14" hidden="1">DIAGNOSA</definedName>
    <definedName name="Google_Sheet_Link_114969524_1471093439" localSheetId="13" hidden="1">DIAGNOSA</definedName>
    <definedName name="Google_Sheet_Link_114969524_1471093439" localSheetId="10" hidden="1">DIAGNOSA</definedName>
    <definedName name="Google_Sheet_Link_114969524_1471093439" localSheetId="4" hidden="1">DIAGNOSA</definedName>
    <definedName name="Google_Sheet_Link_114969524_1471093439" localSheetId="3" hidden="1">DIAGNOSA</definedName>
    <definedName name="Google_Sheet_Link_114969524_1471093439" localSheetId="5" hidden="1">DIAGNOSA</definedName>
    <definedName name="Google_Sheet_Link_114969524_1471093439" localSheetId="12" hidden="1">DIAGNOSA</definedName>
    <definedName name="Google_Sheet_Link_114969524_1471093439" localSheetId="11" hidden="1">DIAGNOSA</definedName>
    <definedName name="Google_Sheet_Link_114969524_1471093439" localSheetId="6" hidden="1">DIAGNOSA</definedName>
    <definedName name="Google_Sheet_Link_114969524_1471093439" localSheetId="9" hidden="1">DIAGNOSA</definedName>
    <definedName name="Google_Sheet_Link_114969524_1471093439" localSheetId="8" hidden="1">DIAGNOSA</definedName>
    <definedName name="Google_Sheet_Link_114969524_1471093439" localSheetId="7" hidden="1">DIAGNOSA</definedName>
    <definedName name="Google_Sheet_Link_114969524_1471093439" localSheetId="2" hidden="1">DIAGNOSA</definedName>
    <definedName name="Google_Sheet_Link_114969524_1471093439" localSheetId="1" hidden="1">DIAGNOSA</definedName>
    <definedName name="Google_Sheet_Link_114969524_1471093439" hidden="1">DIAGNOSA</definedName>
    <definedName name="Google_Sheet_Link_1177465648_155700158" localSheetId="14" hidden="1">JENISKELAMIN</definedName>
    <definedName name="Google_Sheet_Link_1177465648_155700158" localSheetId="13" hidden="1">JENISKELAMIN</definedName>
    <definedName name="Google_Sheet_Link_1177465648_155700158" localSheetId="10" hidden="1">JENISKELAMIN</definedName>
    <definedName name="Google_Sheet_Link_1177465648_155700158" localSheetId="4" hidden="1">JENISKELAMIN</definedName>
    <definedName name="Google_Sheet_Link_1177465648_155700158" localSheetId="3" hidden="1">JENISKELAMIN</definedName>
    <definedName name="Google_Sheet_Link_1177465648_155700158" localSheetId="5" hidden="1">JENISKELAMIN</definedName>
    <definedName name="Google_Sheet_Link_1177465648_155700158" localSheetId="12" hidden="1">JENISKELAMIN</definedName>
    <definedName name="Google_Sheet_Link_1177465648_155700158" localSheetId="11" hidden="1">JENISKELAMIN</definedName>
    <definedName name="Google_Sheet_Link_1177465648_155700158" localSheetId="6" hidden="1">JENISKELAMIN</definedName>
    <definedName name="Google_Sheet_Link_1177465648_155700158" localSheetId="9" hidden="1">JENISKELAMIN</definedName>
    <definedName name="Google_Sheet_Link_1177465648_155700158" localSheetId="8" hidden="1">JENISKELAMIN</definedName>
    <definedName name="Google_Sheet_Link_1177465648_155700158" localSheetId="7" hidden="1">JENISKELAMIN</definedName>
    <definedName name="Google_Sheet_Link_1177465648_155700158" localSheetId="2" hidden="1">JENISKELAMIN</definedName>
    <definedName name="Google_Sheet_Link_1177465648_155700158" localSheetId="1" hidden="1">JENISKELAMIN</definedName>
    <definedName name="Google_Sheet_Link_1177465648_155700158" hidden="1">JENISKELAMIN</definedName>
    <definedName name="Google_Sheet_Link_1186725712_224977836" localSheetId="14" hidden="1">DIAGNOSABARU</definedName>
    <definedName name="Google_Sheet_Link_1186725712_224977836" localSheetId="13" hidden="1">DIAGNOSABARU</definedName>
    <definedName name="Google_Sheet_Link_1186725712_224977836" localSheetId="10" hidden="1">DIAGNOSABARU</definedName>
    <definedName name="Google_Sheet_Link_1186725712_224977836" localSheetId="4" hidden="1">DIAGNOSABARU</definedName>
    <definedName name="Google_Sheet_Link_1186725712_224977836" localSheetId="3" hidden="1">DIAGNOSABARU</definedName>
    <definedName name="Google_Sheet_Link_1186725712_224977836" localSheetId="5" hidden="1">DIAGNOSABARU</definedName>
    <definedName name="Google_Sheet_Link_1186725712_224977836" localSheetId="12" hidden="1">DIAGNOSABARU</definedName>
    <definedName name="Google_Sheet_Link_1186725712_224977836" localSheetId="11" hidden="1">DIAGNOSABARU</definedName>
    <definedName name="Google_Sheet_Link_1186725712_224977836" localSheetId="6" hidden="1">DIAGNOSABARU</definedName>
    <definedName name="Google_Sheet_Link_1186725712_224977836" localSheetId="9" hidden="1">DIAGNOSABARU</definedName>
    <definedName name="Google_Sheet_Link_1186725712_224977836" localSheetId="8" hidden="1">DIAGNOSABARU</definedName>
    <definedName name="Google_Sheet_Link_1186725712_224977836" localSheetId="7" hidden="1">DIAGNOSABARU</definedName>
    <definedName name="Google_Sheet_Link_1186725712_224977836" localSheetId="2" hidden="1">DIAGNOSABARU</definedName>
    <definedName name="Google_Sheet_Link_1186725712_224977836" localSheetId="1" hidden="1">DIAGNOSABARU</definedName>
    <definedName name="Google_Sheet_Link_1186725712_224977836" hidden="1">DIAGNOSABARU</definedName>
    <definedName name="Google_Sheet_Link_120034671_1458050165" localSheetId="14" hidden="1">BARULAMA</definedName>
    <definedName name="Google_Sheet_Link_120034671_1458050165" localSheetId="13" hidden="1">BARULAMA</definedName>
    <definedName name="Google_Sheet_Link_120034671_1458050165" localSheetId="10" hidden="1">BARULAMA</definedName>
    <definedName name="Google_Sheet_Link_120034671_1458050165" localSheetId="4" hidden="1">BARULAMA</definedName>
    <definedName name="Google_Sheet_Link_120034671_1458050165" localSheetId="3" hidden="1">BARULAMA</definedName>
    <definedName name="Google_Sheet_Link_120034671_1458050165" localSheetId="5" hidden="1">BARULAMA</definedName>
    <definedName name="Google_Sheet_Link_120034671_1458050165" localSheetId="12" hidden="1">BARULAMA</definedName>
    <definedName name="Google_Sheet_Link_120034671_1458050165" localSheetId="11" hidden="1">BARULAMA</definedName>
    <definedName name="Google_Sheet_Link_120034671_1458050165" localSheetId="6" hidden="1">BARULAMA</definedName>
    <definedName name="Google_Sheet_Link_120034671_1458050165" localSheetId="9" hidden="1">BARULAMA</definedName>
    <definedName name="Google_Sheet_Link_120034671_1458050165" localSheetId="8" hidden="1">BARULAMA</definedName>
    <definedName name="Google_Sheet_Link_120034671_1458050165" localSheetId="7" hidden="1">BARULAMA</definedName>
    <definedName name="Google_Sheet_Link_120034671_1458050165" localSheetId="2" hidden="1">BARULAMA</definedName>
    <definedName name="Google_Sheet_Link_120034671_1458050165" localSheetId="1" hidden="1">BARULAMA</definedName>
    <definedName name="Google_Sheet_Link_120034671_1458050165" hidden="1">BARULAMA</definedName>
    <definedName name="Google_Sheet_Link_1220891109" localSheetId="14" hidden="1">UMUR</definedName>
    <definedName name="Google_Sheet_Link_1220891109" localSheetId="13" hidden="1">UMUR</definedName>
    <definedName name="Google_Sheet_Link_1220891109" localSheetId="10" hidden="1">UMUR</definedName>
    <definedName name="Google_Sheet_Link_1220891109" localSheetId="4" hidden="1">UMUR</definedName>
    <definedName name="Google_Sheet_Link_1220891109" localSheetId="3" hidden="1">UMUR</definedName>
    <definedName name="Google_Sheet_Link_1220891109" localSheetId="5" hidden="1">UMUR</definedName>
    <definedName name="Google_Sheet_Link_1220891109" localSheetId="12" hidden="1">UMUR</definedName>
    <definedName name="Google_Sheet_Link_1220891109" localSheetId="11" hidden="1">UMUR</definedName>
    <definedName name="Google_Sheet_Link_1220891109" localSheetId="6" hidden="1">UMUR</definedName>
    <definedName name="Google_Sheet_Link_1220891109" localSheetId="9" hidden="1">UMUR</definedName>
    <definedName name="Google_Sheet_Link_1220891109" localSheetId="8" hidden="1">UMUR</definedName>
    <definedName name="Google_Sheet_Link_1220891109" localSheetId="7" hidden="1">UMUR</definedName>
    <definedName name="Google_Sheet_Link_1220891109" localSheetId="2" hidden="1">UMUR</definedName>
    <definedName name="Google_Sheet_Link_1220891109" localSheetId="1" hidden="1">UMUR</definedName>
    <definedName name="Google_Sheet_Link_1220891109" hidden="1">UMUR</definedName>
    <definedName name="Google_Sheet_Link_122222315_797089303" localSheetId="14" hidden="1">SCALLING</definedName>
    <definedName name="Google_Sheet_Link_122222315_797089303" localSheetId="13" hidden="1">SCALLING</definedName>
    <definedName name="Google_Sheet_Link_122222315_797089303" localSheetId="10" hidden="1">SCALLING</definedName>
    <definedName name="Google_Sheet_Link_122222315_797089303" localSheetId="4" hidden="1">SCALLING</definedName>
    <definedName name="Google_Sheet_Link_122222315_797089303" localSheetId="3" hidden="1">SCALLING</definedName>
    <definedName name="Google_Sheet_Link_122222315_797089303" localSheetId="5" hidden="1">SCALLING</definedName>
    <definedName name="Google_Sheet_Link_122222315_797089303" localSheetId="12" hidden="1">SCALLING</definedName>
    <definedName name="Google_Sheet_Link_122222315_797089303" localSheetId="11" hidden="1">SCALLING</definedName>
    <definedName name="Google_Sheet_Link_122222315_797089303" localSheetId="6" hidden="1">SCALLING</definedName>
    <definedName name="Google_Sheet_Link_122222315_797089303" localSheetId="9" hidden="1">SCALLING</definedName>
    <definedName name="Google_Sheet_Link_122222315_797089303" localSheetId="8" hidden="1">SCALLING</definedName>
    <definedName name="Google_Sheet_Link_122222315_797089303" localSheetId="7" hidden="1">SCALLING</definedName>
    <definedName name="Google_Sheet_Link_122222315_797089303" localSheetId="2" hidden="1">SCALLING</definedName>
    <definedName name="Google_Sheet_Link_122222315_797089303" localSheetId="1" hidden="1">SCALLING</definedName>
    <definedName name="Google_Sheet_Link_122222315_797089303" hidden="1">SCALLING</definedName>
    <definedName name="Google_Sheet_Link_1225850433" localSheetId="14" hidden="1">TUMPATANTETAPPERMANEN</definedName>
    <definedName name="Google_Sheet_Link_1225850433" localSheetId="13" hidden="1">TUMPATANTETAPPERMANEN</definedName>
    <definedName name="Google_Sheet_Link_1225850433" localSheetId="10" hidden="1">TUMPATANTETAPPERMANEN</definedName>
    <definedName name="Google_Sheet_Link_1225850433" localSheetId="4" hidden="1">TUMPATANTETAPPERMANEN</definedName>
    <definedName name="Google_Sheet_Link_1225850433" localSheetId="3" hidden="1">TUMPATANTETAPPERMANEN</definedName>
    <definedName name="Google_Sheet_Link_1225850433" localSheetId="5" hidden="1">TUMPATANTETAPPERMANEN</definedName>
    <definedName name="Google_Sheet_Link_1225850433" localSheetId="12" hidden="1">TUMPATANTETAPPERMANEN</definedName>
    <definedName name="Google_Sheet_Link_1225850433" localSheetId="11" hidden="1">TUMPATANTETAPPERMANEN</definedName>
    <definedName name="Google_Sheet_Link_1225850433" localSheetId="6" hidden="1">TUMPATANTETAPPERMANEN</definedName>
    <definedName name="Google_Sheet_Link_1225850433" localSheetId="9" hidden="1">TUMPATANTETAPPERMANEN</definedName>
    <definedName name="Google_Sheet_Link_1225850433" localSheetId="8" hidden="1">TUMPATANTETAPPERMANEN</definedName>
    <definedName name="Google_Sheet_Link_1225850433" localSheetId="7" hidden="1">TUMPATANTETAPPERMANEN</definedName>
    <definedName name="Google_Sheet_Link_1225850433" localSheetId="2" hidden="1">TUMPATANTETAPPERMANEN</definedName>
    <definedName name="Google_Sheet_Link_1225850433" localSheetId="1" hidden="1">TUMPATANTETAPPERMANEN</definedName>
    <definedName name="Google_Sheet_Link_1225850433" hidden="1">TUMPATANTETAPPERMANEN</definedName>
    <definedName name="Google_Sheet_Link_1226330853" localSheetId="14" hidden="1">UMURPX</definedName>
    <definedName name="Google_Sheet_Link_1226330853" localSheetId="13" hidden="1">UMURPX</definedName>
    <definedName name="Google_Sheet_Link_1226330853" localSheetId="10" hidden="1">UMURPX</definedName>
    <definedName name="Google_Sheet_Link_1226330853" localSheetId="4" hidden="1">UMURPX</definedName>
    <definedName name="Google_Sheet_Link_1226330853" localSheetId="3" hidden="1">UMURPX</definedName>
    <definedName name="Google_Sheet_Link_1226330853" localSheetId="5" hidden="1">UMURPX</definedName>
    <definedName name="Google_Sheet_Link_1226330853" localSheetId="12" hidden="1">UMURPX</definedName>
    <definedName name="Google_Sheet_Link_1226330853" localSheetId="11" hidden="1">UMURPX</definedName>
    <definedName name="Google_Sheet_Link_1226330853" localSheetId="6" hidden="1">UMURPX</definedName>
    <definedName name="Google_Sheet_Link_1226330853" localSheetId="9" hidden="1">UMURPX</definedName>
    <definedName name="Google_Sheet_Link_1226330853" localSheetId="8" hidden="1">UMURPX</definedName>
    <definedName name="Google_Sheet_Link_1226330853" localSheetId="7" hidden="1">UMURPX</definedName>
    <definedName name="Google_Sheet_Link_1226330853" localSheetId="2" hidden="1">UMURPX</definedName>
    <definedName name="Google_Sheet_Link_1226330853" localSheetId="1" hidden="1">UMURPX</definedName>
    <definedName name="Google_Sheet_Link_1226330853" hidden="1">UMURPX</definedName>
    <definedName name="Google_Sheet_Link_1241249431_1795302800" localSheetId="14" hidden="1">DIAGNOSA</definedName>
    <definedName name="Google_Sheet_Link_1241249431_1795302800" localSheetId="13" hidden="1">DIAGNOSA</definedName>
    <definedName name="Google_Sheet_Link_1241249431_1795302800" localSheetId="10" hidden="1">DIAGNOSA</definedName>
    <definedName name="Google_Sheet_Link_1241249431_1795302800" localSheetId="4" hidden="1">DIAGNOSA</definedName>
    <definedName name="Google_Sheet_Link_1241249431_1795302800" localSheetId="3" hidden="1">DIAGNOSA</definedName>
    <definedName name="Google_Sheet_Link_1241249431_1795302800" localSheetId="5" hidden="1">DIAGNOSA</definedName>
    <definedName name="Google_Sheet_Link_1241249431_1795302800" localSheetId="12" hidden="1">DIAGNOSA</definedName>
    <definedName name="Google_Sheet_Link_1241249431_1795302800" localSheetId="11" hidden="1">DIAGNOSA</definedName>
    <definedName name="Google_Sheet_Link_1241249431_1795302800" localSheetId="6" hidden="1">DIAGNOSA</definedName>
    <definedName name="Google_Sheet_Link_1241249431_1795302800" localSheetId="9" hidden="1">DIAGNOSA</definedName>
    <definedName name="Google_Sheet_Link_1241249431_1795302800" localSheetId="8" hidden="1">DIAGNOSA</definedName>
    <definedName name="Google_Sheet_Link_1241249431_1795302800" localSheetId="7" hidden="1">DIAGNOSA</definedName>
    <definedName name="Google_Sheet_Link_1241249431_1795302800" localSheetId="2" hidden="1">DIAGNOSA</definedName>
    <definedName name="Google_Sheet_Link_1241249431_1795302800" localSheetId="1" hidden="1">DIAGNOSA</definedName>
    <definedName name="Google_Sheet_Link_1241249431_1795302800" hidden="1">DIAGNOSA</definedName>
    <definedName name="Google_Sheet_Link_1241621475_820455020" localSheetId="14" hidden="1">GENDER</definedName>
    <definedName name="Google_Sheet_Link_1241621475_820455020" localSheetId="13" hidden="1">GENDER</definedName>
    <definedName name="Google_Sheet_Link_1241621475_820455020" localSheetId="10" hidden="1">GENDER</definedName>
    <definedName name="Google_Sheet_Link_1241621475_820455020" localSheetId="4" hidden="1">GENDER</definedName>
    <definedName name="Google_Sheet_Link_1241621475_820455020" localSheetId="3" hidden="1">GENDER</definedName>
    <definedName name="Google_Sheet_Link_1241621475_820455020" localSheetId="5" hidden="1">GENDER</definedName>
    <definedName name="Google_Sheet_Link_1241621475_820455020" localSheetId="12" hidden="1">GENDER</definedName>
    <definedName name="Google_Sheet_Link_1241621475_820455020" localSheetId="11" hidden="1">GENDER</definedName>
    <definedName name="Google_Sheet_Link_1241621475_820455020" localSheetId="6" hidden="1">GENDER</definedName>
    <definedName name="Google_Sheet_Link_1241621475_820455020" localSheetId="9" hidden="1">GENDER</definedName>
    <definedName name="Google_Sheet_Link_1241621475_820455020" localSheetId="8" hidden="1">GENDER</definedName>
    <definedName name="Google_Sheet_Link_1241621475_820455020" localSheetId="7" hidden="1">GENDER</definedName>
    <definedName name="Google_Sheet_Link_1241621475_820455020" localSheetId="2" hidden="1">GENDER</definedName>
    <definedName name="Google_Sheet_Link_1241621475_820455020" localSheetId="1" hidden="1">GENDER</definedName>
    <definedName name="Google_Sheet_Link_1241621475_820455020" hidden="1">GENDER</definedName>
    <definedName name="Google_Sheet_Link_1247414795_797089303" localSheetId="14" hidden="1">EXOPERMANEN</definedName>
    <definedName name="Google_Sheet_Link_1247414795_797089303" localSheetId="13" hidden="1">EXOPERMANEN</definedName>
    <definedName name="Google_Sheet_Link_1247414795_797089303" localSheetId="10" hidden="1">EXOPERMANEN</definedName>
    <definedName name="Google_Sheet_Link_1247414795_797089303" localSheetId="4" hidden="1">EXOPERMANEN</definedName>
    <definedName name="Google_Sheet_Link_1247414795_797089303" localSheetId="3" hidden="1">EXOPERMANEN</definedName>
    <definedName name="Google_Sheet_Link_1247414795_797089303" localSheetId="5" hidden="1">EXOPERMANEN</definedName>
    <definedName name="Google_Sheet_Link_1247414795_797089303" localSheetId="12" hidden="1">EXOPERMANEN</definedName>
    <definedName name="Google_Sheet_Link_1247414795_797089303" localSheetId="11" hidden="1">EXOPERMANEN</definedName>
    <definedName name="Google_Sheet_Link_1247414795_797089303" localSheetId="6" hidden="1">EXOPERMANEN</definedName>
    <definedName name="Google_Sheet_Link_1247414795_797089303" localSheetId="9" hidden="1">EXOPERMANEN</definedName>
    <definedName name="Google_Sheet_Link_1247414795_797089303" localSheetId="8" hidden="1">EXOPERMANEN</definedName>
    <definedName name="Google_Sheet_Link_1247414795_797089303" localSheetId="7" hidden="1">EXOPERMANEN</definedName>
    <definedName name="Google_Sheet_Link_1247414795_797089303" localSheetId="2" hidden="1">EXOPERMANEN</definedName>
    <definedName name="Google_Sheet_Link_1247414795_797089303" localSheetId="1" hidden="1">EXOPERMANEN</definedName>
    <definedName name="Google_Sheet_Link_1247414795_797089303" hidden="1">EXOPERMANEN</definedName>
    <definedName name="Google_Sheet_Link_1263628283_1014724090" localSheetId="14" hidden="1">jeniskegiatan</definedName>
    <definedName name="Google_Sheet_Link_1263628283_1014724090" localSheetId="13" hidden="1">jeniskegiatan</definedName>
    <definedName name="Google_Sheet_Link_1263628283_1014724090" localSheetId="10" hidden="1">jeniskegiatan</definedName>
    <definedName name="Google_Sheet_Link_1263628283_1014724090" localSheetId="4" hidden="1">jeniskegiatan</definedName>
    <definedName name="Google_Sheet_Link_1263628283_1014724090" localSheetId="3" hidden="1">jeniskegiatan</definedName>
    <definedName name="Google_Sheet_Link_1263628283_1014724090" localSheetId="5" hidden="1">jeniskegiatan</definedName>
    <definedName name="Google_Sheet_Link_1263628283_1014724090" localSheetId="12" hidden="1">jeniskegiatan</definedName>
    <definedName name="Google_Sheet_Link_1263628283_1014724090" localSheetId="11" hidden="1">jeniskegiatan</definedName>
    <definedName name="Google_Sheet_Link_1263628283_1014724090" localSheetId="6" hidden="1">jeniskegiatan</definedName>
    <definedName name="Google_Sheet_Link_1263628283_1014724090" localSheetId="9" hidden="1">jeniskegiatan</definedName>
    <definedName name="Google_Sheet_Link_1263628283_1014724090" localSheetId="8" hidden="1">jeniskegiatan</definedName>
    <definedName name="Google_Sheet_Link_1263628283_1014724090" localSheetId="7" hidden="1">jeniskegiatan</definedName>
    <definedName name="Google_Sheet_Link_1263628283_1014724090" localSheetId="2" hidden="1">jeniskegiatan</definedName>
    <definedName name="Google_Sheet_Link_1263628283_1014724090" localSheetId="1" hidden="1">jeniskegiatan</definedName>
    <definedName name="Google_Sheet_Link_1263628283_1014724090" hidden="1">jeniskegiatan</definedName>
    <definedName name="Google_Sheet_Link_1267690190_92343660" localSheetId="14" hidden="1">GENDER</definedName>
    <definedName name="Google_Sheet_Link_1267690190_92343660" localSheetId="13" hidden="1">GENDER</definedName>
    <definedName name="Google_Sheet_Link_1267690190_92343660" localSheetId="10" hidden="1">GENDER</definedName>
    <definedName name="Google_Sheet_Link_1267690190_92343660" localSheetId="4" hidden="1">GENDER</definedName>
    <definedName name="Google_Sheet_Link_1267690190_92343660" localSheetId="3" hidden="1">GENDER</definedName>
    <definedName name="Google_Sheet_Link_1267690190_92343660" localSheetId="5" hidden="1">GENDER</definedName>
    <definedName name="Google_Sheet_Link_1267690190_92343660" localSheetId="12" hidden="1">GENDER</definedName>
    <definedName name="Google_Sheet_Link_1267690190_92343660" localSheetId="11" hidden="1">GENDER</definedName>
    <definedName name="Google_Sheet_Link_1267690190_92343660" localSheetId="6" hidden="1">GENDER</definedName>
    <definedName name="Google_Sheet_Link_1267690190_92343660" localSheetId="9" hidden="1">GENDER</definedName>
    <definedName name="Google_Sheet_Link_1267690190_92343660" localSheetId="8" hidden="1">GENDER</definedName>
    <definedName name="Google_Sheet_Link_1267690190_92343660" localSheetId="7" hidden="1">GENDER</definedName>
    <definedName name="Google_Sheet_Link_1267690190_92343660" localSheetId="2" hidden="1">GENDER</definedName>
    <definedName name="Google_Sheet_Link_1267690190_92343660" localSheetId="1" hidden="1">GENDER</definedName>
    <definedName name="Google_Sheet_Link_1267690190_92343660" hidden="1">GENDER</definedName>
    <definedName name="Google_Sheet_Link_1270407832_1720104577" localSheetId="14" hidden="1">STATUS</definedName>
    <definedName name="Google_Sheet_Link_1270407832_1720104577" localSheetId="13" hidden="1">STATUS</definedName>
    <definedName name="Google_Sheet_Link_1270407832_1720104577" localSheetId="10" hidden="1">STATUS</definedName>
    <definedName name="Google_Sheet_Link_1270407832_1720104577" localSheetId="4" hidden="1">STATUS</definedName>
    <definedName name="Google_Sheet_Link_1270407832_1720104577" localSheetId="3" hidden="1">STATUS</definedName>
    <definedName name="Google_Sheet_Link_1270407832_1720104577" localSheetId="5" hidden="1">STATUS</definedName>
    <definedName name="Google_Sheet_Link_1270407832_1720104577" localSheetId="12" hidden="1">STATUS</definedName>
    <definedName name="Google_Sheet_Link_1270407832_1720104577" localSheetId="11" hidden="1">STATUS</definedName>
    <definedName name="Google_Sheet_Link_1270407832_1720104577" localSheetId="6" hidden="1">STATUS</definedName>
    <definedName name="Google_Sheet_Link_1270407832_1720104577" localSheetId="9" hidden="1">STATUS</definedName>
    <definedName name="Google_Sheet_Link_1270407832_1720104577" localSheetId="8" hidden="1">STATUS</definedName>
    <definedName name="Google_Sheet_Link_1270407832_1720104577" localSheetId="7" hidden="1">STATUS</definedName>
    <definedName name="Google_Sheet_Link_1270407832_1720104577" localSheetId="2" hidden="1">STATUS</definedName>
    <definedName name="Google_Sheet_Link_1270407832_1720104577" localSheetId="1" hidden="1">STATUS</definedName>
    <definedName name="Google_Sheet_Link_1270407832_1720104577" hidden="1">STATUS</definedName>
    <definedName name="Google_Sheet_Link_1273613538_785235098" localSheetId="14" hidden="1">UMURPX</definedName>
    <definedName name="Google_Sheet_Link_1273613538_785235098" localSheetId="13" hidden="1">UMURPX</definedName>
    <definedName name="Google_Sheet_Link_1273613538_785235098" localSheetId="10" hidden="1">UMURPX</definedName>
    <definedName name="Google_Sheet_Link_1273613538_785235098" localSheetId="4" hidden="1">UMURPX</definedName>
    <definedName name="Google_Sheet_Link_1273613538_785235098" localSheetId="3" hidden="1">UMURPX</definedName>
    <definedName name="Google_Sheet_Link_1273613538_785235098" localSheetId="5" hidden="1">UMURPX</definedName>
    <definedName name="Google_Sheet_Link_1273613538_785235098" localSheetId="12" hidden="1">UMURPX</definedName>
    <definedName name="Google_Sheet_Link_1273613538_785235098" localSheetId="11" hidden="1">UMURPX</definedName>
    <definedName name="Google_Sheet_Link_1273613538_785235098" localSheetId="6" hidden="1">UMURPX</definedName>
    <definedName name="Google_Sheet_Link_1273613538_785235098" localSheetId="9" hidden="1">UMURPX</definedName>
    <definedName name="Google_Sheet_Link_1273613538_785235098" localSheetId="8" hidden="1">UMURPX</definedName>
    <definedName name="Google_Sheet_Link_1273613538_785235098" localSheetId="7" hidden="1">UMURPX</definedName>
    <definedName name="Google_Sheet_Link_1273613538_785235098" localSheetId="2" hidden="1">UMURPX</definedName>
    <definedName name="Google_Sheet_Link_1273613538_785235098" localSheetId="1" hidden="1">UMURPX</definedName>
    <definedName name="Google_Sheet_Link_1273613538_785235098" hidden="1">UMURPX</definedName>
    <definedName name="Google_Sheet_Link_1277791387_224977836" localSheetId="14" hidden="1">TUMPATANTETAPPERMANEN</definedName>
    <definedName name="Google_Sheet_Link_1277791387_224977836" localSheetId="13" hidden="1">TUMPATANTETAPPERMANEN</definedName>
    <definedName name="Google_Sheet_Link_1277791387_224977836" localSheetId="10" hidden="1">TUMPATANTETAPPERMANEN</definedName>
    <definedName name="Google_Sheet_Link_1277791387_224977836" localSheetId="4" hidden="1">TUMPATANTETAPPERMANEN</definedName>
    <definedName name="Google_Sheet_Link_1277791387_224977836" localSheetId="3" hidden="1">TUMPATANTETAPPERMANEN</definedName>
    <definedName name="Google_Sheet_Link_1277791387_224977836" localSheetId="5" hidden="1">TUMPATANTETAPPERMANEN</definedName>
    <definedName name="Google_Sheet_Link_1277791387_224977836" localSheetId="12" hidden="1">TUMPATANTETAPPERMANEN</definedName>
    <definedName name="Google_Sheet_Link_1277791387_224977836" localSheetId="11" hidden="1">TUMPATANTETAPPERMANEN</definedName>
    <definedName name="Google_Sheet_Link_1277791387_224977836" localSheetId="6" hidden="1">TUMPATANTETAPPERMANEN</definedName>
    <definedName name="Google_Sheet_Link_1277791387_224977836" localSheetId="9" hidden="1">TUMPATANTETAPPERMANEN</definedName>
    <definedName name="Google_Sheet_Link_1277791387_224977836" localSheetId="8" hidden="1">TUMPATANTETAPPERMANEN</definedName>
    <definedName name="Google_Sheet_Link_1277791387_224977836" localSheetId="7" hidden="1">TUMPATANTETAPPERMANEN</definedName>
    <definedName name="Google_Sheet_Link_1277791387_224977836" localSheetId="2" hidden="1">TUMPATANTETAPPERMANEN</definedName>
    <definedName name="Google_Sheet_Link_1277791387_224977836" localSheetId="1" hidden="1">TUMPATANTETAPPERMANEN</definedName>
    <definedName name="Google_Sheet_Link_1277791387_224977836" hidden="1">TUMPATANTETAPPERMANEN</definedName>
    <definedName name="Google_Sheet_Link_1287080842" localSheetId="14" hidden="1">DIAGNOSABARU</definedName>
    <definedName name="Google_Sheet_Link_1287080842" localSheetId="13" hidden="1">DIAGNOSABARU</definedName>
    <definedName name="Google_Sheet_Link_1287080842" localSheetId="10" hidden="1">DIAGNOSABARU</definedName>
    <definedName name="Google_Sheet_Link_1287080842" localSheetId="4" hidden="1">DIAGNOSABARU</definedName>
    <definedName name="Google_Sheet_Link_1287080842" localSheetId="3" hidden="1">DIAGNOSABARU</definedName>
    <definedName name="Google_Sheet_Link_1287080842" localSheetId="5" hidden="1">DIAGNOSABARU</definedName>
    <definedName name="Google_Sheet_Link_1287080842" localSheetId="12" hidden="1">DIAGNOSABARU</definedName>
    <definedName name="Google_Sheet_Link_1287080842" localSheetId="11" hidden="1">DIAGNOSABARU</definedName>
    <definedName name="Google_Sheet_Link_1287080842" localSheetId="6" hidden="1">DIAGNOSABARU</definedName>
    <definedName name="Google_Sheet_Link_1287080842" localSheetId="9" hidden="1">DIAGNOSABARU</definedName>
    <definedName name="Google_Sheet_Link_1287080842" localSheetId="8" hidden="1">DIAGNOSABARU</definedName>
    <definedName name="Google_Sheet_Link_1287080842" localSheetId="7" hidden="1">DIAGNOSABARU</definedName>
    <definedName name="Google_Sheet_Link_1287080842" localSheetId="2" hidden="1">DIAGNOSABARU</definedName>
    <definedName name="Google_Sheet_Link_1287080842" localSheetId="1" hidden="1">DIAGNOSABARU</definedName>
    <definedName name="Google_Sheet_Link_1287080842" hidden="1">DIAGNOSABARU</definedName>
    <definedName name="Google_Sheet_Link_129328334" localSheetId="14" hidden="1">DIAGNOSALAMA</definedName>
    <definedName name="Google_Sheet_Link_129328334" localSheetId="13" hidden="1">DIAGNOSALAMA</definedName>
    <definedName name="Google_Sheet_Link_129328334" localSheetId="10" hidden="1">DIAGNOSALAMA</definedName>
    <definedName name="Google_Sheet_Link_129328334" localSheetId="4" hidden="1">DIAGNOSALAMA</definedName>
    <definedName name="Google_Sheet_Link_129328334" localSheetId="3" hidden="1">DIAGNOSALAMA</definedName>
    <definedName name="Google_Sheet_Link_129328334" localSheetId="5" hidden="1">DIAGNOSALAMA</definedName>
    <definedName name="Google_Sheet_Link_129328334" localSheetId="12" hidden="1">DIAGNOSALAMA</definedName>
    <definedName name="Google_Sheet_Link_129328334" localSheetId="11" hidden="1">DIAGNOSALAMA</definedName>
    <definedName name="Google_Sheet_Link_129328334" localSheetId="6" hidden="1">DIAGNOSALAMA</definedName>
    <definedName name="Google_Sheet_Link_129328334" localSheetId="9" hidden="1">DIAGNOSALAMA</definedName>
    <definedName name="Google_Sheet_Link_129328334" localSheetId="8" hidden="1">DIAGNOSALAMA</definedName>
    <definedName name="Google_Sheet_Link_129328334" localSheetId="7" hidden="1">DIAGNOSALAMA</definedName>
    <definedName name="Google_Sheet_Link_129328334" localSheetId="2" hidden="1">DIAGNOSALAMA</definedName>
    <definedName name="Google_Sheet_Link_129328334" localSheetId="1" hidden="1">DIAGNOSALAMA</definedName>
    <definedName name="Google_Sheet_Link_129328334" hidden="1">DIAGNOSALAMA</definedName>
    <definedName name="Google_Sheet_Link_1294536101_705987951" localSheetId="14" hidden="1">SCALLING</definedName>
    <definedName name="Google_Sheet_Link_1294536101_705987951" localSheetId="13" hidden="1">SCALLING</definedName>
    <definedName name="Google_Sheet_Link_1294536101_705987951" localSheetId="10" hidden="1">SCALLING</definedName>
    <definedName name="Google_Sheet_Link_1294536101_705987951" localSheetId="4" hidden="1">SCALLING</definedName>
    <definedName name="Google_Sheet_Link_1294536101_705987951" localSheetId="3" hidden="1">SCALLING</definedName>
    <definedName name="Google_Sheet_Link_1294536101_705987951" localSheetId="5" hidden="1">SCALLING</definedName>
    <definedName name="Google_Sheet_Link_1294536101_705987951" localSheetId="12" hidden="1">SCALLING</definedName>
    <definedName name="Google_Sheet_Link_1294536101_705987951" localSheetId="11" hidden="1">SCALLING</definedName>
    <definedName name="Google_Sheet_Link_1294536101_705987951" localSheetId="6" hidden="1">SCALLING</definedName>
    <definedName name="Google_Sheet_Link_1294536101_705987951" localSheetId="9" hidden="1">SCALLING</definedName>
    <definedName name="Google_Sheet_Link_1294536101_705987951" localSheetId="8" hidden="1">SCALLING</definedName>
    <definedName name="Google_Sheet_Link_1294536101_705987951" localSheetId="7" hidden="1">SCALLING</definedName>
    <definedName name="Google_Sheet_Link_1294536101_705987951" localSheetId="2" hidden="1">SCALLING</definedName>
    <definedName name="Google_Sheet_Link_1294536101_705987951" localSheetId="1" hidden="1">SCALLING</definedName>
    <definedName name="Google_Sheet_Link_1294536101_705987951" hidden="1">SCALLING</definedName>
    <definedName name="Google_Sheet_Link_1304026528" localSheetId="14" hidden="1">TUMPATANSULUNGTETAP</definedName>
    <definedName name="Google_Sheet_Link_1304026528" localSheetId="13" hidden="1">TUMPATANSULUNGTETAP</definedName>
    <definedName name="Google_Sheet_Link_1304026528" localSheetId="10" hidden="1">TUMPATANSULUNGTETAP</definedName>
    <definedName name="Google_Sheet_Link_1304026528" localSheetId="4" hidden="1">TUMPATANSULUNGTETAP</definedName>
    <definedName name="Google_Sheet_Link_1304026528" localSheetId="3" hidden="1">TUMPATANSULUNGTETAP</definedName>
    <definedName name="Google_Sheet_Link_1304026528" localSheetId="5" hidden="1">TUMPATANSULUNGTETAP</definedName>
    <definedName name="Google_Sheet_Link_1304026528" localSheetId="12" hidden="1">TUMPATANSULUNGTETAP</definedName>
    <definedName name="Google_Sheet_Link_1304026528" localSheetId="11" hidden="1">TUMPATANSULUNGTETAP</definedName>
    <definedName name="Google_Sheet_Link_1304026528" localSheetId="6" hidden="1">TUMPATANSULUNGTETAP</definedName>
    <definedName name="Google_Sheet_Link_1304026528" localSheetId="9" hidden="1">TUMPATANSULUNGTETAP</definedName>
    <definedName name="Google_Sheet_Link_1304026528" localSheetId="8" hidden="1">TUMPATANSULUNGTETAP</definedName>
    <definedName name="Google_Sheet_Link_1304026528" localSheetId="7" hidden="1">TUMPATANSULUNGTETAP</definedName>
    <definedName name="Google_Sheet_Link_1304026528" localSheetId="2" hidden="1">TUMPATANSULUNGTETAP</definedName>
    <definedName name="Google_Sheet_Link_1304026528" localSheetId="1" hidden="1">TUMPATANSULUNGTETAP</definedName>
    <definedName name="Google_Sheet_Link_1304026528" hidden="1">TUMPATANSULUNGTETAP</definedName>
    <definedName name="Google_Sheet_Link_1345426245_705987951" localSheetId="14" hidden="1">EXOSULUNG</definedName>
    <definedName name="Google_Sheet_Link_1345426245_705987951" localSheetId="13" hidden="1">EXOSULUNG</definedName>
    <definedName name="Google_Sheet_Link_1345426245_705987951" localSheetId="10" hidden="1">EXOSULUNG</definedName>
    <definedName name="Google_Sheet_Link_1345426245_705987951" localSheetId="4" hidden="1">EXOSULUNG</definedName>
    <definedName name="Google_Sheet_Link_1345426245_705987951" localSheetId="3" hidden="1">EXOSULUNG</definedName>
    <definedName name="Google_Sheet_Link_1345426245_705987951" localSheetId="5" hidden="1">EXOSULUNG</definedName>
    <definedName name="Google_Sheet_Link_1345426245_705987951" localSheetId="12" hidden="1">EXOSULUNG</definedName>
    <definedName name="Google_Sheet_Link_1345426245_705987951" localSheetId="11" hidden="1">EXOSULUNG</definedName>
    <definedName name="Google_Sheet_Link_1345426245_705987951" localSheetId="6" hidden="1">EXOSULUNG</definedName>
    <definedName name="Google_Sheet_Link_1345426245_705987951" localSheetId="9" hidden="1">EXOSULUNG</definedName>
    <definedName name="Google_Sheet_Link_1345426245_705987951" localSheetId="8" hidden="1">EXOSULUNG</definedName>
    <definedName name="Google_Sheet_Link_1345426245_705987951" localSheetId="7" hidden="1">EXOSULUNG</definedName>
    <definedName name="Google_Sheet_Link_1345426245_705987951" localSheetId="2" hidden="1">EXOSULUNG</definedName>
    <definedName name="Google_Sheet_Link_1345426245_705987951" localSheetId="1" hidden="1">EXOSULUNG</definedName>
    <definedName name="Google_Sheet_Link_1345426245_705987951" hidden="1">EXOSULUNG</definedName>
    <definedName name="Google_Sheet_Link_1346238983_705987951" localSheetId="14" hidden="1">STATUS</definedName>
    <definedName name="Google_Sheet_Link_1346238983_705987951" localSheetId="13" hidden="1">STATUS</definedName>
    <definedName name="Google_Sheet_Link_1346238983_705987951" localSheetId="10" hidden="1">STATUS</definedName>
    <definedName name="Google_Sheet_Link_1346238983_705987951" localSheetId="4" hidden="1">STATUS</definedName>
    <definedName name="Google_Sheet_Link_1346238983_705987951" localSheetId="3" hidden="1">STATUS</definedName>
    <definedName name="Google_Sheet_Link_1346238983_705987951" localSheetId="5" hidden="1">STATUS</definedName>
    <definedName name="Google_Sheet_Link_1346238983_705987951" localSheetId="12" hidden="1">STATUS</definedName>
    <definedName name="Google_Sheet_Link_1346238983_705987951" localSheetId="11" hidden="1">STATUS</definedName>
    <definedName name="Google_Sheet_Link_1346238983_705987951" localSheetId="6" hidden="1">STATUS</definedName>
    <definedName name="Google_Sheet_Link_1346238983_705987951" localSheetId="9" hidden="1">STATUS</definedName>
    <definedName name="Google_Sheet_Link_1346238983_705987951" localSheetId="8" hidden="1">STATUS</definedName>
    <definedName name="Google_Sheet_Link_1346238983_705987951" localSheetId="7" hidden="1">STATUS</definedName>
    <definedName name="Google_Sheet_Link_1346238983_705987951" localSheetId="2" hidden="1">STATUS</definedName>
    <definedName name="Google_Sheet_Link_1346238983_705987951" localSheetId="1" hidden="1">STATUS</definedName>
    <definedName name="Google_Sheet_Link_1346238983_705987951" hidden="1">STATUS</definedName>
    <definedName name="Google_Sheet_Link_1353946960_705987951" localSheetId="14" hidden="1">TUMPATANSULUNGSEMENTARA</definedName>
    <definedName name="Google_Sheet_Link_1353946960_705987951" localSheetId="13" hidden="1">TUMPATANSULUNGSEMENTARA</definedName>
    <definedName name="Google_Sheet_Link_1353946960_705987951" localSheetId="10" hidden="1">TUMPATANSULUNGSEMENTARA</definedName>
    <definedName name="Google_Sheet_Link_1353946960_705987951" localSheetId="4" hidden="1">TUMPATANSULUNGSEMENTARA</definedName>
    <definedName name="Google_Sheet_Link_1353946960_705987951" localSheetId="3" hidden="1">TUMPATANSULUNGSEMENTARA</definedName>
    <definedName name="Google_Sheet_Link_1353946960_705987951" localSheetId="5" hidden="1">TUMPATANSULUNGSEMENTARA</definedName>
    <definedName name="Google_Sheet_Link_1353946960_705987951" localSheetId="12" hidden="1">TUMPATANSULUNGSEMENTARA</definedName>
    <definedName name="Google_Sheet_Link_1353946960_705987951" localSheetId="11" hidden="1">TUMPATANSULUNGSEMENTARA</definedName>
    <definedName name="Google_Sheet_Link_1353946960_705987951" localSheetId="6" hidden="1">TUMPATANSULUNGSEMENTARA</definedName>
    <definedName name="Google_Sheet_Link_1353946960_705987951" localSheetId="9" hidden="1">TUMPATANSULUNGSEMENTARA</definedName>
    <definedName name="Google_Sheet_Link_1353946960_705987951" localSheetId="8" hidden="1">TUMPATANSULUNGSEMENTARA</definedName>
    <definedName name="Google_Sheet_Link_1353946960_705987951" localSheetId="7" hidden="1">TUMPATANSULUNGSEMENTARA</definedName>
    <definedName name="Google_Sheet_Link_1353946960_705987951" localSheetId="2" hidden="1">TUMPATANSULUNGSEMENTARA</definedName>
    <definedName name="Google_Sheet_Link_1353946960_705987951" localSheetId="1" hidden="1">TUMPATANSULUNGSEMENTARA</definedName>
    <definedName name="Google_Sheet_Link_1353946960_705987951" hidden="1">TUMPATANSULUNGSEMENTARA</definedName>
    <definedName name="Google_Sheet_Link_1356071761_1612831175" localSheetId="14" hidden="1">jeniskegiatan</definedName>
    <definedName name="Google_Sheet_Link_1356071761_1612831175" localSheetId="13" hidden="1">jeniskegiatan</definedName>
    <definedName name="Google_Sheet_Link_1356071761_1612831175" localSheetId="10" hidden="1">jeniskegiatan</definedName>
    <definedName name="Google_Sheet_Link_1356071761_1612831175" localSheetId="4" hidden="1">jeniskegiatan</definedName>
    <definedName name="Google_Sheet_Link_1356071761_1612831175" localSheetId="3" hidden="1">jeniskegiatan</definedName>
    <definedName name="Google_Sheet_Link_1356071761_1612831175" localSheetId="5" hidden="1">jeniskegiatan</definedName>
    <definedName name="Google_Sheet_Link_1356071761_1612831175" localSheetId="12" hidden="1">jeniskegiatan</definedName>
    <definedName name="Google_Sheet_Link_1356071761_1612831175" localSheetId="11" hidden="1">jeniskegiatan</definedName>
    <definedName name="Google_Sheet_Link_1356071761_1612831175" localSheetId="6" hidden="1">jeniskegiatan</definedName>
    <definedName name="Google_Sheet_Link_1356071761_1612831175" localSheetId="9" hidden="1">jeniskegiatan</definedName>
    <definedName name="Google_Sheet_Link_1356071761_1612831175" localSheetId="8" hidden="1">jeniskegiatan</definedName>
    <definedName name="Google_Sheet_Link_1356071761_1612831175" localSheetId="7" hidden="1">jeniskegiatan</definedName>
    <definedName name="Google_Sheet_Link_1356071761_1612831175" localSheetId="2" hidden="1">jeniskegiatan</definedName>
    <definedName name="Google_Sheet_Link_1356071761_1612831175" localSheetId="1" hidden="1">jeniskegiatan</definedName>
    <definedName name="Google_Sheet_Link_1356071761_1612831175" hidden="1">jeniskegiatan</definedName>
    <definedName name="Google_Sheet_Link_1366519346" localSheetId="14" hidden="1">BARULAMA</definedName>
    <definedName name="Google_Sheet_Link_1366519346" localSheetId="13" hidden="1">BARULAMA</definedName>
    <definedName name="Google_Sheet_Link_1366519346" localSheetId="10" hidden="1">BARULAMA</definedName>
    <definedName name="Google_Sheet_Link_1366519346" localSheetId="4" hidden="1">BARULAMA</definedName>
    <definedName name="Google_Sheet_Link_1366519346" localSheetId="3" hidden="1">BARULAMA</definedName>
    <definedName name="Google_Sheet_Link_1366519346" localSheetId="5" hidden="1">BARULAMA</definedName>
    <definedName name="Google_Sheet_Link_1366519346" localSheetId="12" hidden="1">BARULAMA</definedName>
    <definedName name="Google_Sheet_Link_1366519346" localSheetId="11" hidden="1">BARULAMA</definedName>
    <definedName name="Google_Sheet_Link_1366519346" localSheetId="6" hidden="1">BARULAMA</definedName>
    <definedName name="Google_Sheet_Link_1366519346" localSheetId="9" hidden="1">BARULAMA</definedName>
    <definedName name="Google_Sheet_Link_1366519346" localSheetId="8" hidden="1">BARULAMA</definedName>
    <definedName name="Google_Sheet_Link_1366519346" localSheetId="7" hidden="1">BARULAMA</definedName>
    <definedName name="Google_Sheet_Link_1366519346" localSheetId="2" hidden="1">BARULAMA</definedName>
    <definedName name="Google_Sheet_Link_1366519346" localSheetId="1" hidden="1">BARULAMA</definedName>
    <definedName name="Google_Sheet_Link_1366519346" hidden="1">BARULAMA</definedName>
    <definedName name="Google_Sheet_Link_1370520802_155700158" localSheetId="14" hidden="1">jeniskegiatan</definedName>
    <definedName name="Google_Sheet_Link_1370520802_155700158" localSheetId="13" hidden="1">jeniskegiatan</definedName>
    <definedName name="Google_Sheet_Link_1370520802_155700158" localSheetId="10" hidden="1">jeniskegiatan</definedName>
    <definedName name="Google_Sheet_Link_1370520802_155700158" localSheetId="4" hidden="1">jeniskegiatan</definedName>
    <definedName name="Google_Sheet_Link_1370520802_155700158" localSheetId="3" hidden="1">jeniskegiatan</definedName>
    <definedName name="Google_Sheet_Link_1370520802_155700158" localSheetId="5" hidden="1">jeniskegiatan</definedName>
    <definedName name="Google_Sheet_Link_1370520802_155700158" localSheetId="12" hidden="1">jeniskegiatan</definedName>
    <definedName name="Google_Sheet_Link_1370520802_155700158" localSheetId="11" hidden="1">jeniskegiatan</definedName>
    <definedName name="Google_Sheet_Link_1370520802_155700158" localSheetId="6" hidden="1">jeniskegiatan</definedName>
    <definedName name="Google_Sheet_Link_1370520802_155700158" localSheetId="9" hidden="1">jeniskegiatan</definedName>
    <definedName name="Google_Sheet_Link_1370520802_155700158" localSheetId="8" hidden="1">jeniskegiatan</definedName>
    <definedName name="Google_Sheet_Link_1370520802_155700158" localSheetId="7" hidden="1">jeniskegiatan</definedName>
    <definedName name="Google_Sheet_Link_1370520802_155700158" localSheetId="2" hidden="1">jeniskegiatan</definedName>
    <definedName name="Google_Sheet_Link_1370520802_155700158" localSheetId="1" hidden="1">jeniskegiatan</definedName>
    <definedName name="Google_Sheet_Link_1370520802_155700158" hidden="1">jeniskegiatan</definedName>
    <definedName name="Google_Sheet_Link_1379161180_286765838" localSheetId="14" hidden="1">JENISKELAMIN</definedName>
    <definedName name="Google_Sheet_Link_1379161180_286765838" localSheetId="13" hidden="1">JENISKELAMIN</definedName>
    <definedName name="Google_Sheet_Link_1379161180_286765838" localSheetId="10" hidden="1">JENISKELAMIN</definedName>
    <definedName name="Google_Sheet_Link_1379161180_286765838" localSheetId="4" hidden="1">JENISKELAMIN</definedName>
    <definedName name="Google_Sheet_Link_1379161180_286765838" localSheetId="3" hidden="1">JENISKELAMIN</definedName>
    <definedName name="Google_Sheet_Link_1379161180_286765838" localSheetId="5" hidden="1">JENISKELAMIN</definedName>
    <definedName name="Google_Sheet_Link_1379161180_286765838" localSheetId="12" hidden="1">JENISKELAMIN</definedName>
    <definedName name="Google_Sheet_Link_1379161180_286765838" localSheetId="11" hidden="1">JENISKELAMIN</definedName>
    <definedName name="Google_Sheet_Link_1379161180_286765838" localSheetId="6" hidden="1">JENISKELAMIN</definedName>
    <definedName name="Google_Sheet_Link_1379161180_286765838" localSheetId="9" hidden="1">JENISKELAMIN</definedName>
    <definedName name="Google_Sheet_Link_1379161180_286765838" localSheetId="8" hidden="1">JENISKELAMIN</definedName>
    <definedName name="Google_Sheet_Link_1379161180_286765838" localSheetId="7" hidden="1">JENISKELAMIN</definedName>
    <definedName name="Google_Sheet_Link_1379161180_286765838" localSheetId="2" hidden="1">JENISKELAMIN</definedName>
    <definedName name="Google_Sheet_Link_1379161180_286765838" localSheetId="1" hidden="1">JENISKELAMIN</definedName>
    <definedName name="Google_Sheet_Link_1379161180_286765838" hidden="1">JENISKELAMIN</definedName>
    <definedName name="Google_Sheet_Link_13885249_92343660" localSheetId="14" hidden="1">kasusbaru</definedName>
    <definedName name="Google_Sheet_Link_13885249_92343660" localSheetId="13" hidden="1">kasusbaru</definedName>
    <definedName name="Google_Sheet_Link_13885249_92343660" localSheetId="10" hidden="1">kasusbaru</definedName>
    <definedName name="Google_Sheet_Link_13885249_92343660" localSheetId="4" hidden="1">kasusbaru</definedName>
    <definedName name="Google_Sheet_Link_13885249_92343660" localSheetId="3" hidden="1">kasusbaru</definedName>
    <definedName name="Google_Sheet_Link_13885249_92343660" localSheetId="5" hidden="1">kasusbaru</definedName>
    <definedName name="Google_Sheet_Link_13885249_92343660" localSheetId="12" hidden="1">kasusbaru</definedName>
    <definedName name="Google_Sheet_Link_13885249_92343660" localSheetId="11" hidden="1">kasusbaru</definedName>
    <definedName name="Google_Sheet_Link_13885249_92343660" localSheetId="6" hidden="1">kasusbaru</definedName>
    <definedName name="Google_Sheet_Link_13885249_92343660" localSheetId="9" hidden="1">kasusbaru</definedName>
    <definedName name="Google_Sheet_Link_13885249_92343660" localSheetId="8" hidden="1">kasusbaru</definedName>
    <definedName name="Google_Sheet_Link_13885249_92343660" localSheetId="7" hidden="1">kasusbaru</definedName>
    <definedName name="Google_Sheet_Link_13885249_92343660" localSheetId="2" hidden="1">kasusbaru</definedName>
    <definedName name="Google_Sheet_Link_13885249_92343660" localSheetId="1" hidden="1">kasusbaru</definedName>
    <definedName name="Google_Sheet_Link_13885249_92343660" hidden="1">kasusbaru</definedName>
    <definedName name="Google_Sheet_Link_1388660369_224977836" localSheetId="14" hidden="1">KUNJUNGANLAMA</definedName>
    <definedName name="Google_Sheet_Link_1388660369_224977836" localSheetId="13" hidden="1">KUNJUNGANLAMA</definedName>
    <definedName name="Google_Sheet_Link_1388660369_224977836" localSheetId="10" hidden="1">KUNJUNGANLAMA</definedName>
    <definedName name="Google_Sheet_Link_1388660369_224977836" localSheetId="4" hidden="1">KUNJUNGANLAMA</definedName>
    <definedName name="Google_Sheet_Link_1388660369_224977836" localSheetId="3" hidden="1">KUNJUNGANLAMA</definedName>
    <definedName name="Google_Sheet_Link_1388660369_224977836" localSheetId="5" hidden="1">KUNJUNGANLAMA</definedName>
    <definedName name="Google_Sheet_Link_1388660369_224977836" localSheetId="12" hidden="1">KUNJUNGANLAMA</definedName>
    <definedName name="Google_Sheet_Link_1388660369_224977836" localSheetId="11" hidden="1">KUNJUNGANLAMA</definedName>
    <definedName name="Google_Sheet_Link_1388660369_224977836" localSheetId="6" hidden="1">KUNJUNGANLAMA</definedName>
    <definedName name="Google_Sheet_Link_1388660369_224977836" localSheetId="9" hidden="1">KUNJUNGANLAMA</definedName>
    <definedName name="Google_Sheet_Link_1388660369_224977836" localSheetId="8" hidden="1">KUNJUNGANLAMA</definedName>
    <definedName name="Google_Sheet_Link_1388660369_224977836" localSheetId="7" hidden="1">KUNJUNGANLAMA</definedName>
    <definedName name="Google_Sheet_Link_1388660369_224977836" localSheetId="2" hidden="1">KUNJUNGANLAMA</definedName>
    <definedName name="Google_Sheet_Link_1388660369_224977836" localSheetId="1" hidden="1">KUNJUNGANLAMA</definedName>
    <definedName name="Google_Sheet_Link_1388660369_224977836" hidden="1">KUNJUNGANLAMA</definedName>
    <definedName name="Google_Sheet_Link_1389703599_144943271" localSheetId="14" hidden="1">JENISDIAGNOSA</definedName>
    <definedName name="Google_Sheet_Link_1389703599_144943271" localSheetId="13" hidden="1">JENISDIAGNOSA</definedName>
    <definedName name="Google_Sheet_Link_1389703599_144943271" localSheetId="10" hidden="1">JENISDIAGNOSA</definedName>
    <definedName name="Google_Sheet_Link_1389703599_144943271" localSheetId="4" hidden="1">JENISDIAGNOSA</definedName>
    <definedName name="Google_Sheet_Link_1389703599_144943271" localSheetId="3" hidden="1">JENISDIAGNOSA</definedName>
    <definedName name="Google_Sheet_Link_1389703599_144943271" localSheetId="5" hidden="1">JENISDIAGNOSA</definedName>
    <definedName name="Google_Sheet_Link_1389703599_144943271" localSheetId="12" hidden="1">JENISDIAGNOSA</definedName>
    <definedName name="Google_Sheet_Link_1389703599_144943271" localSheetId="11" hidden="1">JENISDIAGNOSA</definedName>
    <definedName name="Google_Sheet_Link_1389703599_144943271" localSheetId="6" hidden="1">JENISDIAGNOSA</definedName>
    <definedName name="Google_Sheet_Link_1389703599_144943271" localSheetId="9" hidden="1">JENISDIAGNOSA</definedName>
    <definedName name="Google_Sheet_Link_1389703599_144943271" localSheetId="8" hidden="1">JENISDIAGNOSA</definedName>
    <definedName name="Google_Sheet_Link_1389703599_144943271" localSheetId="7" hidden="1">JENISDIAGNOSA</definedName>
    <definedName name="Google_Sheet_Link_1389703599_144943271" localSheetId="2" hidden="1">JENISDIAGNOSA</definedName>
    <definedName name="Google_Sheet_Link_1389703599_144943271" localSheetId="1" hidden="1">JENISDIAGNOSA</definedName>
    <definedName name="Google_Sheet_Link_1389703599_144943271" hidden="1">JENISDIAGNOSA</definedName>
    <definedName name="Google_Sheet_Link_1410666864_1378410059" localSheetId="14" hidden="1">UMURPX</definedName>
    <definedName name="Google_Sheet_Link_1410666864_1378410059" localSheetId="13" hidden="1">UMURPX</definedName>
    <definedName name="Google_Sheet_Link_1410666864_1378410059" localSheetId="10" hidden="1">UMURPX</definedName>
    <definedName name="Google_Sheet_Link_1410666864_1378410059" localSheetId="4" hidden="1">UMURPX</definedName>
    <definedName name="Google_Sheet_Link_1410666864_1378410059" localSheetId="3" hidden="1">UMURPX</definedName>
    <definedName name="Google_Sheet_Link_1410666864_1378410059" localSheetId="5" hidden="1">UMURPX</definedName>
    <definedName name="Google_Sheet_Link_1410666864_1378410059" localSheetId="12" hidden="1">UMURPX</definedName>
    <definedName name="Google_Sheet_Link_1410666864_1378410059" localSheetId="11" hidden="1">UMURPX</definedName>
    <definedName name="Google_Sheet_Link_1410666864_1378410059" localSheetId="6" hidden="1">UMURPX</definedName>
    <definedName name="Google_Sheet_Link_1410666864_1378410059" localSheetId="9" hidden="1">UMURPX</definedName>
    <definedName name="Google_Sheet_Link_1410666864_1378410059" localSheetId="8" hidden="1">UMURPX</definedName>
    <definedName name="Google_Sheet_Link_1410666864_1378410059" localSheetId="7" hidden="1">UMURPX</definedName>
    <definedName name="Google_Sheet_Link_1410666864_1378410059" localSheetId="2" hidden="1">UMURPX</definedName>
    <definedName name="Google_Sheet_Link_1410666864_1378410059" localSheetId="1" hidden="1">UMURPX</definedName>
    <definedName name="Google_Sheet_Link_1410666864_1378410059" hidden="1">UMURPX</definedName>
    <definedName name="Google_Sheet_Link_1425938589_286765838" localSheetId="14" hidden="1">jeniskegiatan</definedName>
    <definedName name="Google_Sheet_Link_1425938589_286765838" localSheetId="13" hidden="1">jeniskegiatan</definedName>
    <definedName name="Google_Sheet_Link_1425938589_286765838" localSheetId="10" hidden="1">jeniskegiatan</definedName>
    <definedName name="Google_Sheet_Link_1425938589_286765838" localSheetId="4" hidden="1">jeniskegiatan</definedName>
    <definedName name="Google_Sheet_Link_1425938589_286765838" localSheetId="3" hidden="1">jeniskegiatan</definedName>
    <definedName name="Google_Sheet_Link_1425938589_286765838" localSheetId="5" hidden="1">jeniskegiatan</definedName>
    <definedName name="Google_Sheet_Link_1425938589_286765838" localSheetId="12" hidden="1">jeniskegiatan</definedName>
    <definedName name="Google_Sheet_Link_1425938589_286765838" localSheetId="11" hidden="1">jeniskegiatan</definedName>
    <definedName name="Google_Sheet_Link_1425938589_286765838" localSheetId="6" hidden="1">jeniskegiatan</definedName>
    <definedName name="Google_Sheet_Link_1425938589_286765838" localSheetId="9" hidden="1">jeniskegiatan</definedName>
    <definedName name="Google_Sheet_Link_1425938589_286765838" localSheetId="8" hidden="1">jeniskegiatan</definedName>
    <definedName name="Google_Sheet_Link_1425938589_286765838" localSheetId="7" hidden="1">jeniskegiatan</definedName>
    <definedName name="Google_Sheet_Link_1425938589_286765838" localSheetId="2" hidden="1">jeniskegiatan</definedName>
    <definedName name="Google_Sheet_Link_1425938589_286765838" localSheetId="1" hidden="1">jeniskegiatan</definedName>
    <definedName name="Google_Sheet_Link_1425938589_286765838" hidden="1">jeniskegiatan</definedName>
    <definedName name="Google_Sheet_Link_1439685511_1014724090" localSheetId="14" hidden="1">JENISTINDAKAN</definedName>
    <definedName name="Google_Sheet_Link_1439685511_1014724090" localSheetId="13" hidden="1">JENISTINDAKAN</definedName>
    <definedName name="Google_Sheet_Link_1439685511_1014724090" localSheetId="10" hidden="1">JENISTINDAKAN</definedName>
    <definedName name="Google_Sheet_Link_1439685511_1014724090" localSheetId="4" hidden="1">JENISTINDAKAN</definedName>
    <definedName name="Google_Sheet_Link_1439685511_1014724090" localSheetId="3" hidden="1">JENISTINDAKAN</definedName>
    <definedName name="Google_Sheet_Link_1439685511_1014724090" localSheetId="5" hidden="1">JENISTINDAKAN</definedName>
    <definedName name="Google_Sheet_Link_1439685511_1014724090" localSheetId="12" hidden="1">JENISTINDAKAN</definedName>
    <definedName name="Google_Sheet_Link_1439685511_1014724090" localSheetId="11" hidden="1">JENISTINDAKAN</definedName>
    <definedName name="Google_Sheet_Link_1439685511_1014724090" localSheetId="6" hidden="1">JENISTINDAKAN</definedName>
    <definedName name="Google_Sheet_Link_1439685511_1014724090" localSheetId="9" hidden="1">JENISTINDAKAN</definedName>
    <definedName name="Google_Sheet_Link_1439685511_1014724090" localSheetId="8" hidden="1">JENISTINDAKAN</definedName>
    <definedName name="Google_Sheet_Link_1439685511_1014724090" localSheetId="7" hidden="1">JENISTINDAKAN</definedName>
    <definedName name="Google_Sheet_Link_1439685511_1014724090" localSheetId="2" hidden="1">JENISTINDAKAN</definedName>
    <definedName name="Google_Sheet_Link_1439685511_1014724090" localSheetId="1" hidden="1">JENISTINDAKAN</definedName>
    <definedName name="Google_Sheet_Link_1439685511_1014724090" hidden="1">JENISTINDAKAN</definedName>
    <definedName name="Google_Sheet_Link_1447032665_705987951" localSheetId="14" hidden="1">wilayahkerja</definedName>
    <definedName name="Google_Sheet_Link_1447032665_705987951" localSheetId="13" hidden="1">wilayahkerja</definedName>
    <definedName name="Google_Sheet_Link_1447032665_705987951" localSheetId="10" hidden="1">wilayahkerja</definedName>
    <definedName name="Google_Sheet_Link_1447032665_705987951" localSheetId="4" hidden="1">wilayahkerja</definedName>
    <definedName name="Google_Sheet_Link_1447032665_705987951" localSheetId="3" hidden="1">wilayahkerja</definedName>
    <definedName name="Google_Sheet_Link_1447032665_705987951" localSheetId="5" hidden="1">wilayahkerja</definedName>
    <definedName name="Google_Sheet_Link_1447032665_705987951" localSheetId="12" hidden="1">wilayahkerja</definedName>
    <definedName name="Google_Sheet_Link_1447032665_705987951" localSheetId="11" hidden="1">wilayahkerja</definedName>
    <definedName name="Google_Sheet_Link_1447032665_705987951" localSheetId="6" hidden="1">wilayahkerja</definedName>
    <definedName name="Google_Sheet_Link_1447032665_705987951" localSheetId="9" hidden="1">wilayahkerja</definedName>
    <definedName name="Google_Sheet_Link_1447032665_705987951" localSheetId="8" hidden="1">wilayahkerja</definedName>
    <definedName name="Google_Sheet_Link_1447032665_705987951" localSheetId="7" hidden="1">wilayahkerja</definedName>
    <definedName name="Google_Sheet_Link_1447032665_705987951" localSheetId="2" hidden="1">wilayahkerja</definedName>
    <definedName name="Google_Sheet_Link_1447032665_705987951" localSheetId="1" hidden="1">wilayahkerja</definedName>
    <definedName name="Google_Sheet_Link_1447032665_705987951" hidden="1">wilayahkerja</definedName>
    <definedName name="Google_Sheet_Link_1450428684_705987951" localSheetId="14" hidden="1">JENISKELAMIN</definedName>
    <definedName name="Google_Sheet_Link_1450428684_705987951" localSheetId="13" hidden="1">JENISKELAMIN</definedName>
    <definedName name="Google_Sheet_Link_1450428684_705987951" localSheetId="10" hidden="1">JENISKELAMIN</definedName>
    <definedName name="Google_Sheet_Link_1450428684_705987951" localSheetId="4" hidden="1">JENISKELAMIN</definedName>
    <definedName name="Google_Sheet_Link_1450428684_705987951" localSheetId="3" hidden="1">JENISKELAMIN</definedName>
    <definedName name="Google_Sheet_Link_1450428684_705987951" localSheetId="5" hidden="1">JENISKELAMIN</definedName>
    <definedName name="Google_Sheet_Link_1450428684_705987951" localSheetId="12" hidden="1">JENISKELAMIN</definedName>
    <definedName name="Google_Sheet_Link_1450428684_705987951" localSheetId="11" hidden="1">JENISKELAMIN</definedName>
    <definedName name="Google_Sheet_Link_1450428684_705987951" localSheetId="6" hidden="1">JENISKELAMIN</definedName>
    <definedName name="Google_Sheet_Link_1450428684_705987951" localSheetId="9" hidden="1">JENISKELAMIN</definedName>
    <definedName name="Google_Sheet_Link_1450428684_705987951" localSheetId="8" hidden="1">JENISKELAMIN</definedName>
    <definedName name="Google_Sheet_Link_1450428684_705987951" localSheetId="7" hidden="1">JENISKELAMIN</definedName>
    <definedName name="Google_Sheet_Link_1450428684_705987951" localSheetId="2" hidden="1">JENISKELAMIN</definedName>
    <definedName name="Google_Sheet_Link_1450428684_705987951" localSheetId="1" hidden="1">JENISKELAMIN</definedName>
    <definedName name="Google_Sheet_Link_1450428684_705987951" hidden="1">JENISKELAMIN</definedName>
    <definedName name="Google_Sheet_Link_1478234073_785235098" localSheetId="14" hidden="1">JENISKELAMIN</definedName>
    <definedName name="Google_Sheet_Link_1478234073_785235098" localSheetId="13" hidden="1">JENISKELAMIN</definedName>
    <definedName name="Google_Sheet_Link_1478234073_785235098" localSheetId="10" hidden="1">JENISKELAMIN</definedName>
    <definedName name="Google_Sheet_Link_1478234073_785235098" localSheetId="4" hidden="1">JENISKELAMIN</definedName>
    <definedName name="Google_Sheet_Link_1478234073_785235098" localSheetId="3" hidden="1">JENISKELAMIN</definedName>
    <definedName name="Google_Sheet_Link_1478234073_785235098" localSheetId="5" hidden="1">JENISKELAMIN</definedName>
    <definedName name="Google_Sheet_Link_1478234073_785235098" localSheetId="12" hidden="1">JENISKELAMIN</definedName>
    <definedName name="Google_Sheet_Link_1478234073_785235098" localSheetId="11" hidden="1">JENISKELAMIN</definedName>
    <definedName name="Google_Sheet_Link_1478234073_785235098" localSheetId="6" hidden="1">JENISKELAMIN</definedName>
    <definedName name="Google_Sheet_Link_1478234073_785235098" localSheetId="9" hidden="1">JENISKELAMIN</definedName>
    <definedName name="Google_Sheet_Link_1478234073_785235098" localSheetId="8" hidden="1">JENISKELAMIN</definedName>
    <definedName name="Google_Sheet_Link_1478234073_785235098" localSheetId="7" hidden="1">JENISKELAMIN</definedName>
    <definedName name="Google_Sheet_Link_1478234073_785235098" localSheetId="2" hidden="1">JENISKELAMIN</definedName>
    <definedName name="Google_Sheet_Link_1478234073_785235098" localSheetId="1" hidden="1">JENISKELAMIN</definedName>
    <definedName name="Google_Sheet_Link_1478234073_785235098" hidden="1">JENISKELAMIN</definedName>
    <definedName name="Google_Sheet_Link_1480143420_224977836" localSheetId="14" hidden="1">STATUS</definedName>
    <definedName name="Google_Sheet_Link_1480143420_224977836" localSheetId="13" hidden="1">STATUS</definedName>
    <definedName name="Google_Sheet_Link_1480143420_224977836" localSheetId="10" hidden="1">STATUS</definedName>
    <definedName name="Google_Sheet_Link_1480143420_224977836" localSheetId="4" hidden="1">STATUS</definedName>
    <definedName name="Google_Sheet_Link_1480143420_224977836" localSheetId="3" hidden="1">STATUS</definedName>
    <definedName name="Google_Sheet_Link_1480143420_224977836" localSheetId="5" hidden="1">STATUS</definedName>
    <definedName name="Google_Sheet_Link_1480143420_224977836" localSheetId="12" hidden="1">STATUS</definedName>
    <definedName name="Google_Sheet_Link_1480143420_224977836" localSheetId="11" hidden="1">STATUS</definedName>
    <definedName name="Google_Sheet_Link_1480143420_224977836" localSheetId="6" hidden="1">STATUS</definedName>
    <definedName name="Google_Sheet_Link_1480143420_224977836" localSheetId="9" hidden="1">STATUS</definedName>
    <definedName name="Google_Sheet_Link_1480143420_224977836" localSheetId="8" hidden="1">STATUS</definedName>
    <definedName name="Google_Sheet_Link_1480143420_224977836" localSheetId="7" hidden="1">STATUS</definedName>
    <definedName name="Google_Sheet_Link_1480143420_224977836" localSheetId="2" hidden="1">STATUS</definedName>
    <definedName name="Google_Sheet_Link_1480143420_224977836" localSheetId="1" hidden="1">STATUS</definedName>
    <definedName name="Google_Sheet_Link_1480143420_224977836" hidden="1">STATUS</definedName>
    <definedName name="Google_Sheet_Link_1491733733_797089303" localSheetId="14" hidden="1">DIAGNOSABARU</definedName>
    <definedName name="Google_Sheet_Link_1491733733_797089303" localSheetId="13" hidden="1">DIAGNOSABARU</definedName>
    <definedName name="Google_Sheet_Link_1491733733_797089303" localSheetId="10" hidden="1">DIAGNOSABARU</definedName>
    <definedName name="Google_Sheet_Link_1491733733_797089303" localSheetId="4" hidden="1">DIAGNOSABARU</definedName>
    <definedName name="Google_Sheet_Link_1491733733_797089303" localSheetId="3" hidden="1">DIAGNOSABARU</definedName>
    <definedName name="Google_Sheet_Link_1491733733_797089303" localSheetId="5" hidden="1">DIAGNOSABARU</definedName>
    <definedName name="Google_Sheet_Link_1491733733_797089303" localSheetId="12" hidden="1">DIAGNOSABARU</definedName>
    <definedName name="Google_Sheet_Link_1491733733_797089303" localSheetId="11" hidden="1">DIAGNOSABARU</definedName>
    <definedName name="Google_Sheet_Link_1491733733_797089303" localSheetId="6" hidden="1">DIAGNOSABARU</definedName>
    <definedName name="Google_Sheet_Link_1491733733_797089303" localSheetId="9" hidden="1">DIAGNOSABARU</definedName>
    <definedName name="Google_Sheet_Link_1491733733_797089303" localSheetId="8" hidden="1">DIAGNOSABARU</definedName>
    <definedName name="Google_Sheet_Link_1491733733_797089303" localSheetId="7" hidden="1">DIAGNOSABARU</definedName>
    <definedName name="Google_Sheet_Link_1491733733_797089303" localSheetId="2" hidden="1">DIAGNOSABARU</definedName>
    <definedName name="Google_Sheet_Link_1491733733_797089303" localSheetId="1" hidden="1">DIAGNOSABARU</definedName>
    <definedName name="Google_Sheet_Link_1491733733_797089303" hidden="1">DIAGNOSABARU</definedName>
    <definedName name="Google_Sheet_Link_1502162987_705987951" localSheetId="14" hidden="1">RUJUK</definedName>
    <definedName name="Google_Sheet_Link_1502162987_705987951" localSheetId="13" hidden="1">RUJUK</definedName>
    <definedName name="Google_Sheet_Link_1502162987_705987951" localSheetId="10" hidden="1">RUJUK</definedName>
    <definedName name="Google_Sheet_Link_1502162987_705987951" localSheetId="4" hidden="1">RUJUK</definedName>
    <definedName name="Google_Sheet_Link_1502162987_705987951" localSheetId="3" hidden="1">RUJUK</definedName>
    <definedName name="Google_Sheet_Link_1502162987_705987951" localSheetId="5" hidden="1">RUJUK</definedName>
    <definedName name="Google_Sheet_Link_1502162987_705987951" localSheetId="12" hidden="1">RUJUK</definedName>
    <definedName name="Google_Sheet_Link_1502162987_705987951" localSheetId="11" hidden="1">RUJUK</definedName>
    <definedName name="Google_Sheet_Link_1502162987_705987951" localSheetId="6" hidden="1">RUJUK</definedName>
    <definedName name="Google_Sheet_Link_1502162987_705987951" localSheetId="9" hidden="1">RUJUK</definedName>
    <definedName name="Google_Sheet_Link_1502162987_705987951" localSheetId="8" hidden="1">RUJUK</definedName>
    <definedName name="Google_Sheet_Link_1502162987_705987951" localSheetId="7" hidden="1">RUJUK</definedName>
    <definedName name="Google_Sheet_Link_1502162987_705987951" localSheetId="2" hidden="1">RUJUK</definedName>
    <definedName name="Google_Sheet_Link_1502162987_705987951" localSheetId="1" hidden="1">RUJUK</definedName>
    <definedName name="Google_Sheet_Link_1502162987_705987951" hidden="1">RUJUK</definedName>
    <definedName name="Google_Sheet_Link_1531563135" localSheetId="14" hidden="1">RUJUK</definedName>
    <definedName name="Google_Sheet_Link_1531563135" localSheetId="13" hidden="1">RUJUK</definedName>
    <definedName name="Google_Sheet_Link_1531563135" localSheetId="10" hidden="1">RUJUK</definedName>
    <definedName name="Google_Sheet_Link_1531563135" localSheetId="4" hidden="1">RUJUK</definedName>
    <definedName name="Google_Sheet_Link_1531563135" localSheetId="3" hidden="1">RUJUK</definedName>
    <definedName name="Google_Sheet_Link_1531563135" localSheetId="5" hidden="1">RUJUK</definedName>
    <definedName name="Google_Sheet_Link_1531563135" localSheetId="12" hidden="1">RUJUK</definedName>
    <definedName name="Google_Sheet_Link_1531563135" localSheetId="11" hidden="1">RUJUK</definedName>
    <definedName name="Google_Sheet_Link_1531563135" localSheetId="6" hidden="1">RUJUK</definedName>
    <definedName name="Google_Sheet_Link_1531563135" localSheetId="9" hidden="1">RUJUK</definedName>
    <definedName name="Google_Sheet_Link_1531563135" localSheetId="8" hidden="1">RUJUK</definedName>
    <definedName name="Google_Sheet_Link_1531563135" localSheetId="7" hidden="1">RUJUK</definedName>
    <definedName name="Google_Sheet_Link_1531563135" localSheetId="2" hidden="1">RUJUK</definedName>
    <definedName name="Google_Sheet_Link_1531563135" localSheetId="1" hidden="1">RUJUK</definedName>
    <definedName name="Google_Sheet_Link_1531563135" hidden="1">RUJUK</definedName>
    <definedName name="Google_Sheet_Link_1533523865_797089303" localSheetId="14" hidden="1">wilayahkerja</definedName>
    <definedName name="Google_Sheet_Link_1533523865_797089303" localSheetId="13" hidden="1">wilayahkerja</definedName>
    <definedName name="Google_Sheet_Link_1533523865_797089303" localSheetId="10" hidden="1">wilayahkerja</definedName>
    <definedName name="Google_Sheet_Link_1533523865_797089303" localSheetId="4" hidden="1">wilayahkerja</definedName>
    <definedName name="Google_Sheet_Link_1533523865_797089303" localSheetId="3" hidden="1">wilayahkerja</definedName>
    <definedName name="Google_Sheet_Link_1533523865_797089303" localSheetId="5" hidden="1">wilayahkerja</definedName>
    <definedName name="Google_Sheet_Link_1533523865_797089303" localSheetId="12" hidden="1">wilayahkerja</definedName>
    <definedName name="Google_Sheet_Link_1533523865_797089303" localSheetId="11" hidden="1">wilayahkerja</definedName>
    <definedName name="Google_Sheet_Link_1533523865_797089303" localSheetId="6" hidden="1">wilayahkerja</definedName>
    <definedName name="Google_Sheet_Link_1533523865_797089303" localSheetId="9" hidden="1">wilayahkerja</definedName>
    <definedName name="Google_Sheet_Link_1533523865_797089303" localSheetId="8" hidden="1">wilayahkerja</definedName>
    <definedName name="Google_Sheet_Link_1533523865_797089303" localSheetId="7" hidden="1">wilayahkerja</definedName>
    <definedName name="Google_Sheet_Link_1533523865_797089303" localSheetId="2" hidden="1">wilayahkerja</definedName>
    <definedName name="Google_Sheet_Link_1533523865_797089303" localSheetId="1" hidden="1">wilayahkerja</definedName>
    <definedName name="Google_Sheet_Link_1533523865_797089303" hidden="1">wilayahkerja</definedName>
    <definedName name="Google_Sheet_Link_153376210_1040175355" localSheetId="14" hidden="1">BARULAMA</definedName>
    <definedName name="Google_Sheet_Link_153376210_1040175355" localSheetId="13" hidden="1">BARULAMA</definedName>
    <definedName name="Google_Sheet_Link_153376210_1040175355" localSheetId="10" hidden="1">BARULAMA</definedName>
    <definedName name="Google_Sheet_Link_153376210_1040175355" localSheetId="4" hidden="1">BARULAMA</definedName>
    <definedName name="Google_Sheet_Link_153376210_1040175355" localSheetId="3" hidden="1">BARULAMA</definedName>
    <definedName name="Google_Sheet_Link_153376210_1040175355" localSheetId="5" hidden="1">BARULAMA</definedName>
    <definedName name="Google_Sheet_Link_153376210_1040175355" localSheetId="12" hidden="1">BARULAMA</definedName>
    <definedName name="Google_Sheet_Link_153376210_1040175355" localSheetId="11" hidden="1">BARULAMA</definedName>
    <definedName name="Google_Sheet_Link_153376210_1040175355" localSheetId="6" hidden="1">BARULAMA</definedName>
    <definedName name="Google_Sheet_Link_153376210_1040175355" localSheetId="9" hidden="1">BARULAMA</definedName>
    <definedName name="Google_Sheet_Link_153376210_1040175355" localSheetId="8" hidden="1">BARULAMA</definedName>
    <definedName name="Google_Sheet_Link_153376210_1040175355" localSheetId="7" hidden="1">BARULAMA</definedName>
    <definedName name="Google_Sheet_Link_153376210_1040175355" localSheetId="2" hidden="1">BARULAMA</definedName>
    <definedName name="Google_Sheet_Link_153376210_1040175355" localSheetId="1" hidden="1">BARULAMA</definedName>
    <definedName name="Google_Sheet_Link_153376210_1040175355" hidden="1">BARULAMA</definedName>
    <definedName name="Google_Sheet_Link_153814014_1612831175" localSheetId="14" hidden="1">JENISDIAGNOSA</definedName>
    <definedName name="Google_Sheet_Link_153814014_1612831175" localSheetId="13" hidden="1">JENISDIAGNOSA</definedName>
    <definedName name="Google_Sheet_Link_153814014_1612831175" localSheetId="10" hidden="1">JENISDIAGNOSA</definedName>
    <definedName name="Google_Sheet_Link_153814014_1612831175" localSheetId="4" hidden="1">JENISDIAGNOSA</definedName>
    <definedName name="Google_Sheet_Link_153814014_1612831175" localSheetId="3" hidden="1">JENISDIAGNOSA</definedName>
    <definedName name="Google_Sheet_Link_153814014_1612831175" localSheetId="5" hidden="1">JENISDIAGNOSA</definedName>
    <definedName name="Google_Sheet_Link_153814014_1612831175" localSheetId="12" hidden="1">JENISDIAGNOSA</definedName>
    <definedName name="Google_Sheet_Link_153814014_1612831175" localSheetId="11" hidden="1">JENISDIAGNOSA</definedName>
    <definedName name="Google_Sheet_Link_153814014_1612831175" localSheetId="6" hidden="1">JENISDIAGNOSA</definedName>
    <definedName name="Google_Sheet_Link_153814014_1612831175" localSheetId="9" hidden="1">JENISDIAGNOSA</definedName>
    <definedName name="Google_Sheet_Link_153814014_1612831175" localSheetId="8" hidden="1">JENISDIAGNOSA</definedName>
    <definedName name="Google_Sheet_Link_153814014_1612831175" localSheetId="7" hidden="1">JENISDIAGNOSA</definedName>
    <definedName name="Google_Sheet_Link_153814014_1612831175" localSheetId="2" hidden="1">JENISDIAGNOSA</definedName>
    <definedName name="Google_Sheet_Link_153814014_1612831175" localSheetId="1" hidden="1">JENISDIAGNOSA</definedName>
    <definedName name="Google_Sheet_Link_153814014_1612831175" hidden="1">JENISDIAGNOSA</definedName>
    <definedName name="Google_Sheet_Link_1569661293_224977836" localSheetId="14" hidden="1">EXOPERMANEN</definedName>
    <definedName name="Google_Sheet_Link_1569661293_224977836" localSheetId="13" hidden="1">EXOPERMANEN</definedName>
    <definedName name="Google_Sheet_Link_1569661293_224977836" localSheetId="10" hidden="1">EXOPERMANEN</definedName>
    <definedName name="Google_Sheet_Link_1569661293_224977836" localSheetId="4" hidden="1">EXOPERMANEN</definedName>
    <definedName name="Google_Sheet_Link_1569661293_224977836" localSheetId="3" hidden="1">EXOPERMANEN</definedName>
    <definedName name="Google_Sheet_Link_1569661293_224977836" localSheetId="5" hidden="1">EXOPERMANEN</definedName>
    <definedName name="Google_Sheet_Link_1569661293_224977836" localSheetId="12" hidden="1">EXOPERMANEN</definedName>
    <definedName name="Google_Sheet_Link_1569661293_224977836" localSheetId="11" hidden="1">EXOPERMANEN</definedName>
    <definedName name="Google_Sheet_Link_1569661293_224977836" localSheetId="6" hidden="1">EXOPERMANEN</definedName>
    <definedName name="Google_Sheet_Link_1569661293_224977836" localSheetId="9" hidden="1">EXOPERMANEN</definedName>
    <definedName name="Google_Sheet_Link_1569661293_224977836" localSheetId="8" hidden="1">EXOPERMANEN</definedName>
    <definedName name="Google_Sheet_Link_1569661293_224977836" localSheetId="7" hidden="1">EXOPERMANEN</definedName>
    <definedName name="Google_Sheet_Link_1569661293_224977836" localSheetId="2" hidden="1">EXOPERMANEN</definedName>
    <definedName name="Google_Sheet_Link_1569661293_224977836" localSheetId="1" hidden="1">EXOPERMANEN</definedName>
    <definedName name="Google_Sheet_Link_1569661293_224977836" hidden="1">EXOPERMANEN</definedName>
    <definedName name="Google_Sheet_Link_1578629467_236291474" localSheetId="14" hidden="1">JENISDIAGNOSA</definedName>
    <definedName name="Google_Sheet_Link_1578629467_236291474" localSheetId="13" hidden="1">JENISDIAGNOSA</definedName>
    <definedName name="Google_Sheet_Link_1578629467_236291474" localSheetId="10" hidden="1">JENISDIAGNOSA</definedName>
    <definedName name="Google_Sheet_Link_1578629467_236291474" localSheetId="4" hidden="1">JENISDIAGNOSA</definedName>
    <definedName name="Google_Sheet_Link_1578629467_236291474" localSheetId="3" hidden="1">JENISDIAGNOSA</definedName>
    <definedName name="Google_Sheet_Link_1578629467_236291474" localSheetId="5" hidden="1">JENISDIAGNOSA</definedName>
    <definedName name="Google_Sheet_Link_1578629467_236291474" localSheetId="12" hidden="1">JENISDIAGNOSA</definedName>
    <definedName name="Google_Sheet_Link_1578629467_236291474" localSheetId="11" hidden="1">JENISDIAGNOSA</definedName>
    <definedName name="Google_Sheet_Link_1578629467_236291474" localSheetId="6" hidden="1">JENISDIAGNOSA</definedName>
    <definedName name="Google_Sheet_Link_1578629467_236291474" localSheetId="9" hidden="1">JENISDIAGNOSA</definedName>
    <definedName name="Google_Sheet_Link_1578629467_236291474" localSheetId="8" hidden="1">JENISDIAGNOSA</definedName>
    <definedName name="Google_Sheet_Link_1578629467_236291474" localSheetId="7" hidden="1">JENISDIAGNOSA</definedName>
    <definedName name="Google_Sheet_Link_1578629467_236291474" localSheetId="2" hidden="1">JENISDIAGNOSA</definedName>
    <definedName name="Google_Sheet_Link_1578629467_236291474" localSheetId="1" hidden="1">JENISDIAGNOSA</definedName>
    <definedName name="Google_Sheet_Link_1578629467_236291474" hidden="1">JENISDIAGNOSA</definedName>
    <definedName name="Google_Sheet_Link_1592290929_236291474" localSheetId="14" hidden="1">jeniskegiatan</definedName>
    <definedName name="Google_Sheet_Link_1592290929_236291474" localSheetId="13" hidden="1">jeniskegiatan</definedName>
    <definedName name="Google_Sheet_Link_1592290929_236291474" localSheetId="10" hidden="1">jeniskegiatan</definedName>
    <definedName name="Google_Sheet_Link_1592290929_236291474" localSheetId="4" hidden="1">jeniskegiatan</definedName>
    <definedName name="Google_Sheet_Link_1592290929_236291474" localSheetId="3" hidden="1">jeniskegiatan</definedName>
    <definedName name="Google_Sheet_Link_1592290929_236291474" localSheetId="5" hidden="1">jeniskegiatan</definedName>
    <definedName name="Google_Sheet_Link_1592290929_236291474" localSheetId="12" hidden="1">jeniskegiatan</definedName>
    <definedName name="Google_Sheet_Link_1592290929_236291474" localSheetId="11" hidden="1">jeniskegiatan</definedName>
    <definedName name="Google_Sheet_Link_1592290929_236291474" localSheetId="6" hidden="1">jeniskegiatan</definedName>
    <definedName name="Google_Sheet_Link_1592290929_236291474" localSheetId="9" hidden="1">jeniskegiatan</definedName>
    <definedName name="Google_Sheet_Link_1592290929_236291474" localSheetId="8" hidden="1">jeniskegiatan</definedName>
    <definedName name="Google_Sheet_Link_1592290929_236291474" localSheetId="7" hidden="1">jeniskegiatan</definedName>
    <definedName name="Google_Sheet_Link_1592290929_236291474" localSheetId="2" hidden="1">jeniskegiatan</definedName>
    <definedName name="Google_Sheet_Link_1592290929_236291474" localSheetId="1" hidden="1">jeniskegiatan</definedName>
    <definedName name="Google_Sheet_Link_1592290929_236291474" hidden="1">jeniskegiatan</definedName>
    <definedName name="Google_Sheet_Link_159442674_224977836" localSheetId="14" hidden="1">KUNJUNGANBARU</definedName>
    <definedName name="Google_Sheet_Link_159442674_224977836" localSheetId="13" hidden="1">KUNJUNGANBARU</definedName>
    <definedName name="Google_Sheet_Link_159442674_224977836" localSheetId="10" hidden="1">KUNJUNGANBARU</definedName>
    <definedName name="Google_Sheet_Link_159442674_224977836" localSheetId="4" hidden="1">KUNJUNGANBARU</definedName>
    <definedName name="Google_Sheet_Link_159442674_224977836" localSheetId="3" hidden="1">KUNJUNGANBARU</definedName>
    <definedName name="Google_Sheet_Link_159442674_224977836" localSheetId="5" hidden="1">KUNJUNGANBARU</definedName>
    <definedName name="Google_Sheet_Link_159442674_224977836" localSheetId="12" hidden="1">KUNJUNGANBARU</definedName>
    <definedName name="Google_Sheet_Link_159442674_224977836" localSheetId="11" hidden="1">KUNJUNGANBARU</definedName>
    <definedName name="Google_Sheet_Link_159442674_224977836" localSheetId="6" hidden="1">KUNJUNGANBARU</definedName>
    <definedName name="Google_Sheet_Link_159442674_224977836" localSheetId="9" hidden="1">KUNJUNGANBARU</definedName>
    <definedName name="Google_Sheet_Link_159442674_224977836" localSheetId="8" hidden="1">KUNJUNGANBARU</definedName>
    <definedName name="Google_Sheet_Link_159442674_224977836" localSheetId="7" hidden="1">KUNJUNGANBARU</definedName>
    <definedName name="Google_Sheet_Link_159442674_224977836" localSheetId="2" hidden="1">KUNJUNGANBARU</definedName>
    <definedName name="Google_Sheet_Link_159442674_224977836" localSheetId="1" hidden="1">KUNJUNGANBARU</definedName>
    <definedName name="Google_Sheet_Link_159442674_224977836" hidden="1">KUNJUNGANBARU</definedName>
    <definedName name="Google_Sheet_Link_1608494969_1979819192" localSheetId="14" hidden="1">kasusbaru</definedName>
    <definedName name="Google_Sheet_Link_1608494969_1979819192" localSheetId="13" hidden="1">kasusbaru</definedName>
    <definedName name="Google_Sheet_Link_1608494969_1979819192" localSheetId="10" hidden="1">kasusbaru</definedName>
    <definedName name="Google_Sheet_Link_1608494969_1979819192" localSheetId="4" hidden="1">kasusbaru</definedName>
    <definedName name="Google_Sheet_Link_1608494969_1979819192" localSheetId="3" hidden="1">kasusbaru</definedName>
    <definedName name="Google_Sheet_Link_1608494969_1979819192" localSheetId="5" hidden="1">kasusbaru</definedName>
    <definedName name="Google_Sheet_Link_1608494969_1979819192" localSheetId="12" hidden="1">kasusbaru</definedName>
    <definedName name="Google_Sheet_Link_1608494969_1979819192" localSheetId="11" hidden="1">kasusbaru</definedName>
    <definedName name="Google_Sheet_Link_1608494969_1979819192" localSheetId="6" hidden="1">kasusbaru</definedName>
    <definedName name="Google_Sheet_Link_1608494969_1979819192" localSheetId="9" hidden="1">kasusbaru</definedName>
    <definedName name="Google_Sheet_Link_1608494969_1979819192" localSheetId="8" hidden="1">kasusbaru</definedName>
    <definedName name="Google_Sheet_Link_1608494969_1979819192" localSheetId="7" hidden="1">kasusbaru</definedName>
    <definedName name="Google_Sheet_Link_1608494969_1979819192" localSheetId="2" hidden="1">kasusbaru</definedName>
    <definedName name="Google_Sheet_Link_1608494969_1979819192" localSheetId="1" hidden="1">kasusbaru</definedName>
    <definedName name="Google_Sheet_Link_1608494969_1979819192" hidden="1">kasusbaru</definedName>
    <definedName name="Google_Sheet_Link_1627207780_236291474" localSheetId="14" hidden="1">JENISKUNJUNGAN</definedName>
    <definedName name="Google_Sheet_Link_1627207780_236291474" localSheetId="13" hidden="1">JENISKUNJUNGAN</definedName>
    <definedName name="Google_Sheet_Link_1627207780_236291474" localSheetId="10" hidden="1">JENISKUNJUNGAN</definedName>
    <definedName name="Google_Sheet_Link_1627207780_236291474" localSheetId="4" hidden="1">JENISKUNJUNGAN</definedName>
    <definedName name="Google_Sheet_Link_1627207780_236291474" localSheetId="3" hidden="1">JENISKUNJUNGAN</definedName>
    <definedName name="Google_Sheet_Link_1627207780_236291474" localSheetId="5" hidden="1">JENISKUNJUNGAN</definedName>
    <definedName name="Google_Sheet_Link_1627207780_236291474" localSheetId="12" hidden="1">JENISKUNJUNGAN</definedName>
    <definedName name="Google_Sheet_Link_1627207780_236291474" localSheetId="11" hidden="1">JENISKUNJUNGAN</definedName>
    <definedName name="Google_Sheet_Link_1627207780_236291474" localSheetId="6" hidden="1">JENISKUNJUNGAN</definedName>
    <definedName name="Google_Sheet_Link_1627207780_236291474" localSheetId="9" hidden="1">JENISKUNJUNGAN</definedName>
    <definedName name="Google_Sheet_Link_1627207780_236291474" localSheetId="8" hidden="1">JENISKUNJUNGAN</definedName>
    <definedName name="Google_Sheet_Link_1627207780_236291474" localSheetId="7" hidden="1">JENISKUNJUNGAN</definedName>
    <definedName name="Google_Sheet_Link_1627207780_236291474" localSheetId="2" hidden="1">JENISKUNJUNGAN</definedName>
    <definedName name="Google_Sheet_Link_1627207780_236291474" localSheetId="1" hidden="1">JENISKUNJUNGAN</definedName>
    <definedName name="Google_Sheet_Link_1627207780_236291474" hidden="1">JENISKUNJUNGAN</definedName>
    <definedName name="Google_Sheet_Link_1659900731_1531901814" localSheetId="14" hidden="1">kasusbaru</definedName>
    <definedName name="Google_Sheet_Link_1659900731_1531901814" localSheetId="13" hidden="1">kasusbaru</definedName>
    <definedName name="Google_Sheet_Link_1659900731_1531901814" localSheetId="10" hidden="1">kasusbaru</definedName>
    <definedName name="Google_Sheet_Link_1659900731_1531901814" localSheetId="4" hidden="1">kasusbaru</definedName>
    <definedName name="Google_Sheet_Link_1659900731_1531901814" localSheetId="3" hidden="1">kasusbaru</definedName>
    <definedName name="Google_Sheet_Link_1659900731_1531901814" localSheetId="5" hidden="1">kasusbaru</definedName>
    <definedName name="Google_Sheet_Link_1659900731_1531901814" localSheetId="12" hidden="1">kasusbaru</definedName>
    <definedName name="Google_Sheet_Link_1659900731_1531901814" localSheetId="11" hidden="1">kasusbaru</definedName>
    <definedName name="Google_Sheet_Link_1659900731_1531901814" localSheetId="6" hidden="1">kasusbaru</definedName>
    <definedName name="Google_Sheet_Link_1659900731_1531901814" localSheetId="9" hidden="1">kasusbaru</definedName>
    <definedName name="Google_Sheet_Link_1659900731_1531901814" localSheetId="8" hidden="1">kasusbaru</definedName>
    <definedName name="Google_Sheet_Link_1659900731_1531901814" localSheetId="7" hidden="1">kasusbaru</definedName>
    <definedName name="Google_Sheet_Link_1659900731_1531901814" localSheetId="2" hidden="1">kasusbaru</definedName>
    <definedName name="Google_Sheet_Link_1659900731_1531901814" localSheetId="1" hidden="1">kasusbaru</definedName>
    <definedName name="Google_Sheet_Link_1659900731_1531901814" hidden="1">kasusbaru</definedName>
    <definedName name="Google_Sheet_Link_166220071_1720104577" localSheetId="14" hidden="1">JENISTINDAKAN</definedName>
    <definedName name="Google_Sheet_Link_166220071_1720104577" localSheetId="13" hidden="1">JENISTINDAKAN</definedName>
    <definedName name="Google_Sheet_Link_166220071_1720104577" localSheetId="10" hidden="1">JENISTINDAKAN</definedName>
    <definedName name="Google_Sheet_Link_166220071_1720104577" localSheetId="4" hidden="1">JENISTINDAKAN</definedName>
    <definedName name="Google_Sheet_Link_166220071_1720104577" localSheetId="3" hidden="1">JENISTINDAKAN</definedName>
    <definedName name="Google_Sheet_Link_166220071_1720104577" localSheetId="5" hidden="1">JENISTINDAKAN</definedName>
    <definedName name="Google_Sheet_Link_166220071_1720104577" localSheetId="12" hidden="1">JENISTINDAKAN</definedName>
    <definedName name="Google_Sheet_Link_166220071_1720104577" localSheetId="11" hidden="1">JENISTINDAKAN</definedName>
    <definedName name="Google_Sheet_Link_166220071_1720104577" localSheetId="6" hidden="1">JENISTINDAKAN</definedName>
    <definedName name="Google_Sheet_Link_166220071_1720104577" localSheetId="9" hidden="1">JENISTINDAKAN</definedName>
    <definedName name="Google_Sheet_Link_166220071_1720104577" localSheetId="8" hidden="1">JENISTINDAKAN</definedName>
    <definedName name="Google_Sheet_Link_166220071_1720104577" localSheetId="7" hidden="1">JENISTINDAKAN</definedName>
    <definedName name="Google_Sheet_Link_166220071_1720104577" localSheetId="2" hidden="1">JENISTINDAKAN</definedName>
    <definedName name="Google_Sheet_Link_166220071_1720104577" localSheetId="1" hidden="1">JENISTINDAKAN</definedName>
    <definedName name="Google_Sheet_Link_166220071_1720104577" hidden="1">JENISTINDAKAN</definedName>
    <definedName name="Google_Sheet_Link_1682795170_1014724090" localSheetId="14" hidden="1">JENISKELAMIN</definedName>
    <definedName name="Google_Sheet_Link_1682795170_1014724090" localSheetId="13" hidden="1">JENISKELAMIN</definedName>
    <definedName name="Google_Sheet_Link_1682795170_1014724090" localSheetId="10" hidden="1">JENISKELAMIN</definedName>
    <definedName name="Google_Sheet_Link_1682795170_1014724090" localSheetId="4" hidden="1">JENISKELAMIN</definedName>
    <definedName name="Google_Sheet_Link_1682795170_1014724090" localSheetId="3" hidden="1">JENISKELAMIN</definedName>
    <definedName name="Google_Sheet_Link_1682795170_1014724090" localSheetId="5" hidden="1">JENISKELAMIN</definedName>
    <definedName name="Google_Sheet_Link_1682795170_1014724090" localSheetId="12" hidden="1">JENISKELAMIN</definedName>
    <definedName name="Google_Sheet_Link_1682795170_1014724090" localSheetId="11" hidden="1">JENISKELAMIN</definedName>
    <definedName name="Google_Sheet_Link_1682795170_1014724090" localSheetId="6" hidden="1">JENISKELAMIN</definedName>
    <definedName name="Google_Sheet_Link_1682795170_1014724090" localSheetId="9" hidden="1">JENISKELAMIN</definedName>
    <definedName name="Google_Sheet_Link_1682795170_1014724090" localSheetId="8" hidden="1">JENISKELAMIN</definedName>
    <definedName name="Google_Sheet_Link_1682795170_1014724090" localSheetId="7" hidden="1">JENISKELAMIN</definedName>
    <definedName name="Google_Sheet_Link_1682795170_1014724090" localSheetId="2" hidden="1">JENISKELAMIN</definedName>
    <definedName name="Google_Sheet_Link_1682795170_1014724090" localSheetId="1" hidden="1">JENISKELAMIN</definedName>
    <definedName name="Google_Sheet_Link_1682795170_1014724090" hidden="1">JENISKELAMIN</definedName>
    <definedName name="Google_Sheet_Link_1696560688_1720104577" localSheetId="14" hidden="1">JENISDIAGNOSA</definedName>
    <definedName name="Google_Sheet_Link_1696560688_1720104577" localSheetId="13" hidden="1">JENISDIAGNOSA</definedName>
    <definedName name="Google_Sheet_Link_1696560688_1720104577" localSheetId="10" hidden="1">JENISDIAGNOSA</definedName>
    <definedName name="Google_Sheet_Link_1696560688_1720104577" localSheetId="4" hidden="1">JENISDIAGNOSA</definedName>
    <definedName name="Google_Sheet_Link_1696560688_1720104577" localSheetId="3" hidden="1">JENISDIAGNOSA</definedName>
    <definedName name="Google_Sheet_Link_1696560688_1720104577" localSheetId="5" hidden="1">JENISDIAGNOSA</definedName>
    <definedName name="Google_Sheet_Link_1696560688_1720104577" localSheetId="12" hidden="1">JENISDIAGNOSA</definedName>
    <definedName name="Google_Sheet_Link_1696560688_1720104577" localSheetId="11" hidden="1">JENISDIAGNOSA</definedName>
    <definedName name="Google_Sheet_Link_1696560688_1720104577" localSheetId="6" hidden="1">JENISDIAGNOSA</definedName>
    <definedName name="Google_Sheet_Link_1696560688_1720104577" localSheetId="9" hidden="1">JENISDIAGNOSA</definedName>
    <definedName name="Google_Sheet_Link_1696560688_1720104577" localSheetId="8" hidden="1">JENISDIAGNOSA</definedName>
    <definedName name="Google_Sheet_Link_1696560688_1720104577" localSheetId="7" hidden="1">JENISDIAGNOSA</definedName>
    <definedName name="Google_Sheet_Link_1696560688_1720104577" localSheetId="2" hidden="1">JENISDIAGNOSA</definedName>
    <definedName name="Google_Sheet_Link_1696560688_1720104577" localSheetId="1" hidden="1">JENISDIAGNOSA</definedName>
    <definedName name="Google_Sheet_Link_1696560688_1720104577" hidden="1">JENISDIAGNOSA</definedName>
    <definedName name="Google_Sheet_Link_1697945406_705987951" localSheetId="14" hidden="1">TUMPATANTETAPPERMANEN</definedName>
    <definedName name="Google_Sheet_Link_1697945406_705987951" localSheetId="13" hidden="1">TUMPATANTETAPPERMANEN</definedName>
    <definedName name="Google_Sheet_Link_1697945406_705987951" localSheetId="10" hidden="1">TUMPATANTETAPPERMANEN</definedName>
    <definedName name="Google_Sheet_Link_1697945406_705987951" localSheetId="4" hidden="1">TUMPATANTETAPPERMANEN</definedName>
    <definedName name="Google_Sheet_Link_1697945406_705987951" localSheetId="3" hidden="1">TUMPATANTETAPPERMANEN</definedName>
    <definedName name="Google_Sheet_Link_1697945406_705987951" localSheetId="5" hidden="1">TUMPATANTETAPPERMANEN</definedName>
    <definedName name="Google_Sheet_Link_1697945406_705987951" localSheetId="12" hidden="1">TUMPATANTETAPPERMANEN</definedName>
    <definedName name="Google_Sheet_Link_1697945406_705987951" localSheetId="11" hidden="1">TUMPATANTETAPPERMANEN</definedName>
    <definedName name="Google_Sheet_Link_1697945406_705987951" localSheetId="6" hidden="1">TUMPATANTETAPPERMANEN</definedName>
    <definedName name="Google_Sheet_Link_1697945406_705987951" localSheetId="9" hidden="1">TUMPATANTETAPPERMANEN</definedName>
    <definedName name="Google_Sheet_Link_1697945406_705987951" localSheetId="8" hidden="1">TUMPATANTETAPPERMANEN</definedName>
    <definedName name="Google_Sheet_Link_1697945406_705987951" localSheetId="7" hidden="1">TUMPATANTETAPPERMANEN</definedName>
    <definedName name="Google_Sheet_Link_1697945406_705987951" localSheetId="2" hidden="1">TUMPATANTETAPPERMANEN</definedName>
    <definedName name="Google_Sheet_Link_1697945406_705987951" localSheetId="1" hidden="1">TUMPATANTETAPPERMANEN</definedName>
    <definedName name="Google_Sheet_Link_1697945406_705987951" hidden="1">TUMPATANTETAPPERMANEN</definedName>
    <definedName name="Google_Sheet_Link_1705620276_1955994209" localSheetId="14" hidden="1">GENDER</definedName>
    <definedName name="Google_Sheet_Link_1705620276_1955994209" localSheetId="13" hidden="1">GENDER</definedName>
    <definedName name="Google_Sheet_Link_1705620276_1955994209" localSheetId="10" hidden="1">GENDER</definedName>
    <definedName name="Google_Sheet_Link_1705620276_1955994209" localSheetId="4" hidden="1">GENDER</definedName>
    <definedName name="Google_Sheet_Link_1705620276_1955994209" localSheetId="3" hidden="1">GENDER</definedName>
    <definedName name="Google_Sheet_Link_1705620276_1955994209" localSheetId="5" hidden="1">GENDER</definedName>
    <definedName name="Google_Sheet_Link_1705620276_1955994209" localSheetId="12" hidden="1">GENDER</definedName>
    <definedName name="Google_Sheet_Link_1705620276_1955994209" localSheetId="11" hidden="1">GENDER</definedName>
    <definedName name="Google_Sheet_Link_1705620276_1955994209" localSheetId="6" hidden="1">GENDER</definedName>
    <definedName name="Google_Sheet_Link_1705620276_1955994209" localSheetId="9" hidden="1">GENDER</definedName>
    <definedName name="Google_Sheet_Link_1705620276_1955994209" localSheetId="8" hidden="1">GENDER</definedName>
    <definedName name="Google_Sheet_Link_1705620276_1955994209" localSheetId="7" hidden="1">GENDER</definedName>
    <definedName name="Google_Sheet_Link_1705620276_1955994209" localSheetId="2" hidden="1">GENDER</definedName>
    <definedName name="Google_Sheet_Link_1705620276_1955994209" localSheetId="1" hidden="1">GENDER</definedName>
    <definedName name="Google_Sheet_Link_1705620276_1955994209" hidden="1">GENDER</definedName>
    <definedName name="Google_Sheet_Link_1709135391_1458050165" localSheetId="14" hidden="1">kasusbaru</definedName>
    <definedName name="Google_Sheet_Link_1709135391_1458050165" localSheetId="13" hidden="1">kasusbaru</definedName>
    <definedName name="Google_Sheet_Link_1709135391_1458050165" localSheetId="10" hidden="1">kasusbaru</definedName>
    <definedName name="Google_Sheet_Link_1709135391_1458050165" localSheetId="4" hidden="1">kasusbaru</definedName>
    <definedName name="Google_Sheet_Link_1709135391_1458050165" localSheetId="3" hidden="1">kasusbaru</definedName>
    <definedName name="Google_Sheet_Link_1709135391_1458050165" localSheetId="5" hidden="1">kasusbaru</definedName>
    <definedName name="Google_Sheet_Link_1709135391_1458050165" localSheetId="12" hidden="1">kasusbaru</definedName>
    <definedName name="Google_Sheet_Link_1709135391_1458050165" localSheetId="11" hidden="1">kasusbaru</definedName>
    <definedName name="Google_Sheet_Link_1709135391_1458050165" localSheetId="6" hidden="1">kasusbaru</definedName>
    <definedName name="Google_Sheet_Link_1709135391_1458050165" localSheetId="9" hidden="1">kasusbaru</definedName>
    <definedName name="Google_Sheet_Link_1709135391_1458050165" localSheetId="8" hidden="1">kasusbaru</definedName>
    <definedName name="Google_Sheet_Link_1709135391_1458050165" localSheetId="7" hidden="1">kasusbaru</definedName>
    <definedName name="Google_Sheet_Link_1709135391_1458050165" localSheetId="2" hidden="1">kasusbaru</definedName>
    <definedName name="Google_Sheet_Link_1709135391_1458050165" localSheetId="1" hidden="1">kasusbaru</definedName>
    <definedName name="Google_Sheet_Link_1709135391_1458050165" hidden="1">kasusbaru</definedName>
    <definedName name="Google_Sheet_Link_1714728764_705987951" localSheetId="14" hidden="1">LAINLAIN</definedName>
    <definedName name="Google_Sheet_Link_1714728764_705987951" localSheetId="13" hidden="1">LAINLAIN</definedName>
    <definedName name="Google_Sheet_Link_1714728764_705987951" localSheetId="10" hidden="1">LAINLAIN</definedName>
    <definedName name="Google_Sheet_Link_1714728764_705987951" localSheetId="4" hidden="1">LAINLAIN</definedName>
    <definedName name="Google_Sheet_Link_1714728764_705987951" localSheetId="3" hidden="1">LAINLAIN</definedName>
    <definedName name="Google_Sheet_Link_1714728764_705987951" localSheetId="5" hidden="1">LAINLAIN</definedName>
    <definedName name="Google_Sheet_Link_1714728764_705987951" localSheetId="12" hidden="1">LAINLAIN</definedName>
    <definedName name="Google_Sheet_Link_1714728764_705987951" localSheetId="11" hidden="1">LAINLAIN</definedName>
    <definedName name="Google_Sheet_Link_1714728764_705987951" localSheetId="6" hidden="1">LAINLAIN</definedName>
    <definedName name="Google_Sheet_Link_1714728764_705987951" localSheetId="9" hidden="1">LAINLAIN</definedName>
    <definedName name="Google_Sheet_Link_1714728764_705987951" localSheetId="8" hidden="1">LAINLAIN</definedName>
    <definedName name="Google_Sheet_Link_1714728764_705987951" localSheetId="7" hidden="1">LAINLAIN</definedName>
    <definedName name="Google_Sheet_Link_1714728764_705987951" localSheetId="2" hidden="1">LAINLAIN</definedName>
    <definedName name="Google_Sheet_Link_1714728764_705987951" localSheetId="1" hidden="1">LAINLAIN</definedName>
    <definedName name="Google_Sheet_Link_1714728764_705987951" hidden="1">LAINLAIN</definedName>
    <definedName name="Google_Sheet_Link_1728098475_144943271" localSheetId="14" hidden="1">UMURPX</definedName>
    <definedName name="Google_Sheet_Link_1728098475_144943271" localSheetId="13" hidden="1">UMURPX</definedName>
    <definedName name="Google_Sheet_Link_1728098475_144943271" localSheetId="10" hidden="1">UMURPX</definedName>
    <definedName name="Google_Sheet_Link_1728098475_144943271" localSheetId="4" hidden="1">UMURPX</definedName>
    <definedName name="Google_Sheet_Link_1728098475_144943271" localSheetId="3" hidden="1">UMURPX</definedName>
    <definedName name="Google_Sheet_Link_1728098475_144943271" localSheetId="5" hidden="1">UMURPX</definedName>
    <definedName name="Google_Sheet_Link_1728098475_144943271" localSheetId="12" hidden="1">UMURPX</definedName>
    <definedName name="Google_Sheet_Link_1728098475_144943271" localSheetId="11" hidden="1">UMURPX</definedName>
    <definedName name="Google_Sheet_Link_1728098475_144943271" localSheetId="6" hidden="1">UMURPX</definedName>
    <definedName name="Google_Sheet_Link_1728098475_144943271" localSheetId="9" hidden="1">UMURPX</definedName>
    <definedName name="Google_Sheet_Link_1728098475_144943271" localSheetId="8" hidden="1">UMURPX</definedName>
    <definedName name="Google_Sheet_Link_1728098475_144943271" localSheetId="7" hidden="1">UMURPX</definedName>
    <definedName name="Google_Sheet_Link_1728098475_144943271" localSheetId="2" hidden="1">UMURPX</definedName>
    <definedName name="Google_Sheet_Link_1728098475_144943271" localSheetId="1" hidden="1">UMURPX</definedName>
    <definedName name="Google_Sheet_Link_1728098475_144943271" hidden="1">UMURPX</definedName>
    <definedName name="Google_Sheet_Link_1734458754_1720104577" localSheetId="14" hidden="1">BUMIL</definedName>
    <definedName name="Google_Sheet_Link_1734458754_1720104577" localSheetId="13" hidden="1">BUMIL</definedName>
    <definedName name="Google_Sheet_Link_1734458754_1720104577" localSheetId="10" hidden="1">BUMIL</definedName>
    <definedName name="Google_Sheet_Link_1734458754_1720104577" localSheetId="4" hidden="1">BUMIL</definedName>
    <definedName name="Google_Sheet_Link_1734458754_1720104577" localSheetId="3" hidden="1">BUMIL</definedName>
    <definedName name="Google_Sheet_Link_1734458754_1720104577" localSheetId="5" hidden="1">BUMIL</definedName>
    <definedName name="Google_Sheet_Link_1734458754_1720104577" localSheetId="12" hidden="1">BUMIL</definedName>
    <definedName name="Google_Sheet_Link_1734458754_1720104577" localSheetId="11" hidden="1">BUMIL</definedName>
    <definedName name="Google_Sheet_Link_1734458754_1720104577" localSheetId="6" hidden="1">BUMIL</definedName>
    <definedName name="Google_Sheet_Link_1734458754_1720104577" localSheetId="9" hidden="1">BUMIL</definedName>
    <definedName name="Google_Sheet_Link_1734458754_1720104577" localSheetId="8" hidden="1">BUMIL</definedName>
    <definedName name="Google_Sheet_Link_1734458754_1720104577" localSheetId="7" hidden="1">BUMIL</definedName>
    <definedName name="Google_Sheet_Link_1734458754_1720104577" localSheetId="2" hidden="1">BUMIL</definedName>
    <definedName name="Google_Sheet_Link_1734458754_1720104577" localSheetId="1" hidden="1">BUMIL</definedName>
    <definedName name="Google_Sheet_Link_1734458754_1720104577" hidden="1">BUMIL</definedName>
    <definedName name="Google_Sheet_Link_1745367753_1709537984" localSheetId="14" hidden="1">DIAGNOSA</definedName>
    <definedName name="Google_Sheet_Link_1745367753_1709537984" localSheetId="13" hidden="1">DIAGNOSA</definedName>
    <definedName name="Google_Sheet_Link_1745367753_1709537984" localSheetId="10" hidden="1">DIAGNOSA</definedName>
    <definedName name="Google_Sheet_Link_1745367753_1709537984" localSheetId="4" hidden="1">DIAGNOSA</definedName>
    <definedName name="Google_Sheet_Link_1745367753_1709537984" localSheetId="3" hidden="1">DIAGNOSA</definedName>
    <definedName name="Google_Sheet_Link_1745367753_1709537984" localSheetId="5" hidden="1">DIAGNOSA</definedName>
    <definedName name="Google_Sheet_Link_1745367753_1709537984" localSheetId="12" hidden="1">DIAGNOSA</definedName>
    <definedName name="Google_Sheet_Link_1745367753_1709537984" localSheetId="11" hidden="1">DIAGNOSA</definedName>
    <definedName name="Google_Sheet_Link_1745367753_1709537984" localSheetId="6" hidden="1">DIAGNOSA</definedName>
    <definedName name="Google_Sheet_Link_1745367753_1709537984" localSheetId="9" hidden="1">DIAGNOSA</definedName>
    <definedName name="Google_Sheet_Link_1745367753_1709537984" localSheetId="8" hidden="1">DIAGNOSA</definedName>
    <definedName name="Google_Sheet_Link_1745367753_1709537984" localSheetId="7" hidden="1">DIAGNOSA</definedName>
    <definedName name="Google_Sheet_Link_1745367753_1709537984" localSheetId="2" hidden="1">DIAGNOSA</definedName>
    <definedName name="Google_Sheet_Link_1745367753_1709537984" localSheetId="1" hidden="1">DIAGNOSA</definedName>
    <definedName name="Google_Sheet_Link_1745367753_1709537984" hidden="1">DIAGNOSA</definedName>
    <definedName name="Google_Sheet_Link_1753848251" localSheetId="14" hidden="1">GENDER</definedName>
    <definedName name="Google_Sheet_Link_1753848251" localSheetId="13" hidden="1">GENDER</definedName>
    <definedName name="Google_Sheet_Link_1753848251" localSheetId="10" hidden="1">GENDER</definedName>
    <definedName name="Google_Sheet_Link_1753848251" localSheetId="4" hidden="1">GENDER</definedName>
    <definedName name="Google_Sheet_Link_1753848251" localSheetId="3" hidden="1">GENDER</definedName>
    <definedName name="Google_Sheet_Link_1753848251" localSheetId="5" hidden="1">GENDER</definedName>
    <definedName name="Google_Sheet_Link_1753848251" localSheetId="12" hidden="1">GENDER</definedName>
    <definedName name="Google_Sheet_Link_1753848251" localSheetId="11" hidden="1">GENDER</definedName>
    <definedName name="Google_Sheet_Link_1753848251" localSheetId="6" hidden="1">GENDER</definedName>
    <definedName name="Google_Sheet_Link_1753848251" localSheetId="9" hidden="1">GENDER</definedName>
    <definedName name="Google_Sheet_Link_1753848251" localSheetId="8" hidden="1">GENDER</definedName>
    <definedName name="Google_Sheet_Link_1753848251" localSheetId="7" hidden="1">GENDER</definedName>
    <definedName name="Google_Sheet_Link_1753848251" localSheetId="2" hidden="1">GENDER</definedName>
    <definedName name="Google_Sheet_Link_1753848251" localSheetId="1" hidden="1">GENDER</definedName>
    <definedName name="Google_Sheet_Link_1753848251" hidden="1">GENDER</definedName>
    <definedName name="Google_Sheet_Link_1753907065_224977836" localSheetId="14" hidden="1">wilayahkerja</definedName>
    <definedName name="Google_Sheet_Link_1753907065_224977836" localSheetId="13" hidden="1">wilayahkerja</definedName>
    <definedName name="Google_Sheet_Link_1753907065_224977836" localSheetId="10" hidden="1">wilayahkerja</definedName>
    <definedName name="Google_Sheet_Link_1753907065_224977836" localSheetId="4" hidden="1">wilayahkerja</definedName>
    <definedName name="Google_Sheet_Link_1753907065_224977836" localSheetId="3" hidden="1">wilayahkerja</definedName>
    <definedName name="Google_Sheet_Link_1753907065_224977836" localSheetId="5" hidden="1">wilayahkerja</definedName>
    <definedName name="Google_Sheet_Link_1753907065_224977836" localSheetId="12" hidden="1">wilayahkerja</definedName>
    <definedName name="Google_Sheet_Link_1753907065_224977836" localSheetId="11" hidden="1">wilayahkerja</definedName>
    <definedName name="Google_Sheet_Link_1753907065_224977836" localSheetId="6" hidden="1">wilayahkerja</definedName>
    <definedName name="Google_Sheet_Link_1753907065_224977836" localSheetId="9" hidden="1">wilayahkerja</definedName>
    <definedName name="Google_Sheet_Link_1753907065_224977836" localSheetId="8" hidden="1">wilayahkerja</definedName>
    <definedName name="Google_Sheet_Link_1753907065_224977836" localSheetId="7" hidden="1">wilayahkerja</definedName>
    <definedName name="Google_Sheet_Link_1753907065_224977836" localSheetId="2" hidden="1">wilayahkerja</definedName>
    <definedName name="Google_Sheet_Link_1753907065_224977836" localSheetId="1" hidden="1">wilayahkerja</definedName>
    <definedName name="Google_Sheet_Link_1753907065_224977836" hidden="1">wilayahkerja</definedName>
    <definedName name="Google_Sheet_Link_1761683486_236291474" localSheetId="14" hidden="1">wilayahkerja</definedName>
    <definedName name="Google_Sheet_Link_1761683486_236291474" localSheetId="13" hidden="1">wilayahkerja</definedName>
    <definedName name="Google_Sheet_Link_1761683486_236291474" localSheetId="10" hidden="1">wilayahkerja</definedName>
    <definedName name="Google_Sheet_Link_1761683486_236291474" localSheetId="4" hidden="1">wilayahkerja</definedName>
    <definedName name="Google_Sheet_Link_1761683486_236291474" localSheetId="3" hidden="1">wilayahkerja</definedName>
    <definedName name="Google_Sheet_Link_1761683486_236291474" localSheetId="5" hidden="1">wilayahkerja</definedName>
    <definedName name="Google_Sheet_Link_1761683486_236291474" localSheetId="12" hidden="1">wilayahkerja</definedName>
    <definedName name="Google_Sheet_Link_1761683486_236291474" localSheetId="11" hidden="1">wilayahkerja</definedName>
    <definedName name="Google_Sheet_Link_1761683486_236291474" localSheetId="6" hidden="1">wilayahkerja</definedName>
    <definedName name="Google_Sheet_Link_1761683486_236291474" localSheetId="9" hidden="1">wilayahkerja</definedName>
    <definedName name="Google_Sheet_Link_1761683486_236291474" localSheetId="8" hidden="1">wilayahkerja</definedName>
    <definedName name="Google_Sheet_Link_1761683486_236291474" localSheetId="7" hidden="1">wilayahkerja</definedName>
    <definedName name="Google_Sheet_Link_1761683486_236291474" localSheetId="2" hidden="1">wilayahkerja</definedName>
    <definedName name="Google_Sheet_Link_1761683486_236291474" localSheetId="1" hidden="1">wilayahkerja</definedName>
    <definedName name="Google_Sheet_Link_1761683486_236291474" hidden="1">wilayahkerja</definedName>
    <definedName name="Google_Sheet_Link_1770913126_155700158" localSheetId="14" hidden="1">JENISTINDAKAN</definedName>
    <definedName name="Google_Sheet_Link_1770913126_155700158" localSheetId="13" hidden="1">JENISTINDAKAN</definedName>
    <definedName name="Google_Sheet_Link_1770913126_155700158" localSheetId="10" hidden="1">JENISTINDAKAN</definedName>
    <definedName name="Google_Sheet_Link_1770913126_155700158" localSheetId="4" hidden="1">JENISTINDAKAN</definedName>
    <definedName name="Google_Sheet_Link_1770913126_155700158" localSheetId="3" hidden="1">JENISTINDAKAN</definedName>
    <definedName name="Google_Sheet_Link_1770913126_155700158" localSheetId="5" hidden="1">JENISTINDAKAN</definedName>
    <definedName name="Google_Sheet_Link_1770913126_155700158" localSheetId="12" hidden="1">JENISTINDAKAN</definedName>
    <definedName name="Google_Sheet_Link_1770913126_155700158" localSheetId="11" hidden="1">JENISTINDAKAN</definedName>
    <definedName name="Google_Sheet_Link_1770913126_155700158" localSheetId="6" hidden="1">JENISTINDAKAN</definedName>
    <definedName name="Google_Sheet_Link_1770913126_155700158" localSheetId="9" hidden="1">JENISTINDAKAN</definedName>
    <definedName name="Google_Sheet_Link_1770913126_155700158" localSheetId="8" hidden="1">JENISTINDAKAN</definedName>
    <definedName name="Google_Sheet_Link_1770913126_155700158" localSheetId="7" hidden="1">JENISTINDAKAN</definedName>
    <definedName name="Google_Sheet_Link_1770913126_155700158" localSheetId="2" hidden="1">JENISTINDAKAN</definedName>
    <definedName name="Google_Sheet_Link_1770913126_155700158" localSheetId="1" hidden="1">JENISTINDAKAN</definedName>
    <definedName name="Google_Sheet_Link_1770913126_155700158" hidden="1">JENISTINDAKAN</definedName>
    <definedName name="Google_Sheet_Link_1781202659_236291474" localSheetId="14" hidden="1">UMURPX</definedName>
    <definedName name="Google_Sheet_Link_1781202659_236291474" localSheetId="13" hidden="1">UMURPX</definedName>
    <definedName name="Google_Sheet_Link_1781202659_236291474" localSheetId="10" hidden="1">UMURPX</definedName>
    <definedName name="Google_Sheet_Link_1781202659_236291474" localSheetId="4" hidden="1">UMURPX</definedName>
    <definedName name="Google_Sheet_Link_1781202659_236291474" localSheetId="3" hidden="1">UMURPX</definedName>
    <definedName name="Google_Sheet_Link_1781202659_236291474" localSheetId="5" hidden="1">UMURPX</definedName>
    <definedName name="Google_Sheet_Link_1781202659_236291474" localSheetId="12" hidden="1">UMURPX</definedName>
    <definedName name="Google_Sheet_Link_1781202659_236291474" localSheetId="11" hidden="1">UMURPX</definedName>
    <definedName name="Google_Sheet_Link_1781202659_236291474" localSheetId="6" hidden="1">UMURPX</definedName>
    <definedName name="Google_Sheet_Link_1781202659_236291474" localSheetId="9" hidden="1">UMURPX</definedName>
    <definedName name="Google_Sheet_Link_1781202659_236291474" localSheetId="8" hidden="1">UMURPX</definedName>
    <definedName name="Google_Sheet_Link_1781202659_236291474" localSheetId="7" hidden="1">UMURPX</definedName>
    <definedName name="Google_Sheet_Link_1781202659_236291474" localSheetId="2" hidden="1">UMURPX</definedName>
    <definedName name="Google_Sheet_Link_1781202659_236291474" localSheetId="1" hidden="1">UMURPX</definedName>
    <definedName name="Google_Sheet_Link_1781202659_236291474" hidden="1">UMURPX</definedName>
    <definedName name="Google_Sheet_Link_1789998207_286765838" localSheetId="14" hidden="1">JENISTINDAKAN</definedName>
    <definedName name="Google_Sheet_Link_1789998207_286765838" localSheetId="13" hidden="1">JENISTINDAKAN</definedName>
    <definedName name="Google_Sheet_Link_1789998207_286765838" localSheetId="10" hidden="1">JENISTINDAKAN</definedName>
    <definedName name="Google_Sheet_Link_1789998207_286765838" localSheetId="4" hidden="1">JENISTINDAKAN</definedName>
    <definedName name="Google_Sheet_Link_1789998207_286765838" localSheetId="3" hidden="1">JENISTINDAKAN</definedName>
    <definedName name="Google_Sheet_Link_1789998207_286765838" localSheetId="5" hidden="1">JENISTINDAKAN</definedName>
    <definedName name="Google_Sheet_Link_1789998207_286765838" localSheetId="12" hidden="1">JENISTINDAKAN</definedName>
    <definedName name="Google_Sheet_Link_1789998207_286765838" localSheetId="11" hidden="1">JENISTINDAKAN</definedName>
    <definedName name="Google_Sheet_Link_1789998207_286765838" localSheetId="6" hidden="1">JENISTINDAKAN</definedName>
    <definedName name="Google_Sheet_Link_1789998207_286765838" localSheetId="9" hidden="1">JENISTINDAKAN</definedName>
    <definedName name="Google_Sheet_Link_1789998207_286765838" localSheetId="8" hidden="1">JENISTINDAKAN</definedName>
    <definedName name="Google_Sheet_Link_1789998207_286765838" localSheetId="7" hidden="1">JENISTINDAKAN</definedName>
    <definedName name="Google_Sheet_Link_1789998207_286765838" localSheetId="2" hidden="1">JENISTINDAKAN</definedName>
    <definedName name="Google_Sheet_Link_1789998207_286765838" localSheetId="1" hidden="1">JENISTINDAKAN</definedName>
    <definedName name="Google_Sheet_Link_1789998207_286765838" hidden="1">JENISTINDAKAN</definedName>
    <definedName name="Google_Sheet_Link_1796671631_144943271" localSheetId="14" hidden="1">JENISKUNJUNGAN</definedName>
    <definedName name="Google_Sheet_Link_1796671631_144943271" localSheetId="13" hidden="1">JENISKUNJUNGAN</definedName>
    <definedName name="Google_Sheet_Link_1796671631_144943271" localSheetId="10" hidden="1">JENISKUNJUNGAN</definedName>
    <definedName name="Google_Sheet_Link_1796671631_144943271" localSheetId="4" hidden="1">JENISKUNJUNGAN</definedName>
    <definedName name="Google_Sheet_Link_1796671631_144943271" localSheetId="3" hidden="1">JENISKUNJUNGAN</definedName>
    <definedName name="Google_Sheet_Link_1796671631_144943271" localSheetId="5" hidden="1">JENISKUNJUNGAN</definedName>
    <definedName name="Google_Sheet_Link_1796671631_144943271" localSheetId="12" hidden="1">JENISKUNJUNGAN</definedName>
    <definedName name="Google_Sheet_Link_1796671631_144943271" localSheetId="11" hidden="1">JENISKUNJUNGAN</definedName>
    <definedName name="Google_Sheet_Link_1796671631_144943271" localSheetId="6" hidden="1">JENISKUNJUNGAN</definedName>
    <definedName name="Google_Sheet_Link_1796671631_144943271" localSheetId="9" hidden="1">JENISKUNJUNGAN</definedName>
    <definedName name="Google_Sheet_Link_1796671631_144943271" localSheetId="8" hidden="1">JENISKUNJUNGAN</definedName>
    <definedName name="Google_Sheet_Link_1796671631_144943271" localSheetId="7" hidden="1">JENISKUNJUNGAN</definedName>
    <definedName name="Google_Sheet_Link_1796671631_144943271" localSheetId="2" hidden="1">JENISKUNJUNGAN</definedName>
    <definedName name="Google_Sheet_Link_1796671631_144943271" localSheetId="1" hidden="1">JENISKUNJUNGAN</definedName>
    <definedName name="Google_Sheet_Link_1796671631_144943271" hidden="1">JENISKUNJUNGAN</definedName>
    <definedName name="Google_Sheet_Link_1798806228" localSheetId="14" hidden="1">wilayahkerja</definedName>
    <definedName name="Google_Sheet_Link_1798806228" localSheetId="13" hidden="1">wilayahkerja</definedName>
    <definedName name="Google_Sheet_Link_1798806228" localSheetId="10" hidden="1">wilayahkerja</definedName>
    <definedName name="Google_Sheet_Link_1798806228" localSheetId="4" hidden="1">wilayahkerja</definedName>
    <definedName name="Google_Sheet_Link_1798806228" localSheetId="3" hidden="1">wilayahkerja</definedName>
    <definedName name="Google_Sheet_Link_1798806228" localSheetId="5" hidden="1">wilayahkerja</definedName>
    <definedName name="Google_Sheet_Link_1798806228" localSheetId="12" hidden="1">wilayahkerja</definedName>
    <definedName name="Google_Sheet_Link_1798806228" localSheetId="11" hidden="1">wilayahkerja</definedName>
    <definedName name="Google_Sheet_Link_1798806228" localSheetId="6" hidden="1">wilayahkerja</definedName>
    <definedName name="Google_Sheet_Link_1798806228" localSheetId="9" hidden="1">wilayahkerja</definedName>
    <definedName name="Google_Sheet_Link_1798806228" localSheetId="8" hidden="1">wilayahkerja</definedName>
    <definedName name="Google_Sheet_Link_1798806228" localSheetId="7" hidden="1">wilayahkerja</definedName>
    <definedName name="Google_Sheet_Link_1798806228" localSheetId="2" hidden="1">wilayahkerja</definedName>
    <definedName name="Google_Sheet_Link_1798806228" localSheetId="1" hidden="1">wilayahkerja</definedName>
    <definedName name="Google_Sheet_Link_1798806228" hidden="1">wilayahkerja</definedName>
    <definedName name="Google_Sheet_Link_1825346382_1531901814" localSheetId="14" hidden="1">UMUR</definedName>
    <definedName name="Google_Sheet_Link_1825346382_1531901814" localSheetId="13" hidden="1">UMUR</definedName>
    <definedName name="Google_Sheet_Link_1825346382_1531901814" localSheetId="10" hidden="1">UMUR</definedName>
    <definedName name="Google_Sheet_Link_1825346382_1531901814" localSheetId="4" hidden="1">UMUR</definedName>
    <definedName name="Google_Sheet_Link_1825346382_1531901814" localSheetId="3" hidden="1">UMUR</definedName>
    <definedName name="Google_Sheet_Link_1825346382_1531901814" localSheetId="5" hidden="1">UMUR</definedName>
    <definedName name="Google_Sheet_Link_1825346382_1531901814" localSheetId="12" hidden="1">UMUR</definedName>
    <definedName name="Google_Sheet_Link_1825346382_1531901814" localSheetId="11" hidden="1">UMUR</definedName>
    <definedName name="Google_Sheet_Link_1825346382_1531901814" localSheetId="6" hidden="1">UMUR</definedName>
    <definedName name="Google_Sheet_Link_1825346382_1531901814" localSheetId="9" hidden="1">UMUR</definedName>
    <definedName name="Google_Sheet_Link_1825346382_1531901814" localSheetId="8" hidden="1">UMUR</definedName>
    <definedName name="Google_Sheet_Link_1825346382_1531901814" localSheetId="7" hidden="1">UMUR</definedName>
    <definedName name="Google_Sheet_Link_1825346382_1531901814" localSheetId="2" hidden="1">UMUR</definedName>
    <definedName name="Google_Sheet_Link_1825346382_1531901814" localSheetId="1" hidden="1">UMUR</definedName>
    <definedName name="Google_Sheet_Link_1825346382_1531901814" hidden="1">UMUR</definedName>
    <definedName name="Google_Sheet_Link_1848689052_1378410059" localSheetId="14" hidden="1">STATUS</definedName>
    <definedName name="Google_Sheet_Link_1848689052_1378410059" localSheetId="13" hidden="1">STATUS</definedName>
    <definedName name="Google_Sheet_Link_1848689052_1378410059" localSheetId="10" hidden="1">STATUS</definedName>
    <definedName name="Google_Sheet_Link_1848689052_1378410059" localSheetId="4" hidden="1">STATUS</definedName>
    <definedName name="Google_Sheet_Link_1848689052_1378410059" localSheetId="3" hidden="1">STATUS</definedName>
    <definedName name="Google_Sheet_Link_1848689052_1378410059" localSheetId="5" hidden="1">STATUS</definedName>
    <definedName name="Google_Sheet_Link_1848689052_1378410059" localSheetId="12" hidden="1">STATUS</definedName>
    <definedName name="Google_Sheet_Link_1848689052_1378410059" localSheetId="11" hidden="1">STATUS</definedName>
    <definedName name="Google_Sheet_Link_1848689052_1378410059" localSheetId="6" hidden="1">STATUS</definedName>
    <definedName name="Google_Sheet_Link_1848689052_1378410059" localSheetId="9" hidden="1">STATUS</definedName>
    <definedName name="Google_Sheet_Link_1848689052_1378410059" localSheetId="8" hidden="1">STATUS</definedName>
    <definedName name="Google_Sheet_Link_1848689052_1378410059" localSheetId="7" hidden="1">STATUS</definedName>
    <definedName name="Google_Sheet_Link_1848689052_1378410059" localSheetId="2" hidden="1">STATUS</definedName>
    <definedName name="Google_Sheet_Link_1848689052_1378410059" localSheetId="1" hidden="1">STATUS</definedName>
    <definedName name="Google_Sheet_Link_1848689052_1378410059" hidden="1">STATUS</definedName>
    <definedName name="Google_Sheet_Link_1849729788_1040175355" localSheetId="14" hidden="1">DIAGNOSA</definedName>
    <definedName name="Google_Sheet_Link_1849729788_1040175355" localSheetId="13" hidden="1">DIAGNOSA</definedName>
    <definedName name="Google_Sheet_Link_1849729788_1040175355" localSheetId="10" hidden="1">DIAGNOSA</definedName>
    <definedName name="Google_Sheet_Link_1849729788_1040175355" localSheetId="4" hidden="1">DIAGNOSA</definedName>
    <definedName name="Google_Sheet_Link_1849729788_1040175355" localSheetId="3" hidden="1">DIAGNOSA</definedName>
    <definedName name="Google_Sheet_Link_1849729788_1040175355" localSheetId="5" hidden="1">DIAGNOSA</definedName>
    <definedName name="Google_Sheet_Link_1849729788_1040175355" localSheetId="12" hidden="1">DIAGNOSA</definedName>
    <definedName name="Google_Sheet_Link_1849729788_1040175355" localSheetId="11" hidden="1">DIAGNOSA</definedName>
    <definedName name="Google_Sheet_Link_1849729788_1040175355" localSheetId="6" hidden="1">DIAGNOSA</definedName>
    <definedName name="Google_Sheet_Link_1849729788_1040175355" localSheetId="9" hidden="1">DIAGNOSA</definedName>
    <definedName name="Google_Sheet_Link_1849729788_1040175355" localSheetId="8" hidden="1">DIAGNOSA</definedName>
    <definedName name="Google_Sheet_Link_1849729788_1040175355" localSheetId="7" hidden="1">DIAGNOSA</definedName>
    <definedName name="Google_Sheet_Link_1849729788_1040175355" localSheetId="2" hidden="1">DIAGNOSA</definedName>
    <definedName name="Google_Sheet_Link_1849729788_1040175355" localSheetId="1" hidden="1">DIAGNOSA</definedName>
    <definedName name="Google_Sheet_Link_1849729788_1040175355" hidden="1">DIAGNOSA</definedName>
    <definedName name="Google_Sheet_Link_1854577085_92343660" localSheetId="14" hidden="1">DIAGNOSA</definedName>
    <definedName name="Google_Sheet_Link_1854577085_92343660" localSheetId="13" hidden="1">DIAGNOSA</definedName>
    <definedName name="Google_Sheet_Link_1854577085_92343660" localSheetId="10" hidden="1">DIAGNOSA</definedName>
    <definedName name="Google_Sheet_Link_1854577085_92343660" localSheetId="4" hidden="1">DIAGNOSA</definedName>
    <definedName name="Google_Sheet_Link_1854577085_92343660" localSheetId="3" hidden="1">DIAGNOSA</definedName>
    <definedName name="Google_Sheet_Link_1854577085_92343660" localSheetId="5" hidden="1">DIAGNOSA</definedName>
    <definedName name="Google_Sheet_Link_1854577085_92343660" localSheetId="12" hidden="1">DIAGNOSA</definedName>
    <definedName name="Google_Sheet_Link_1854577085_92343660" localSheetId="11" hidden="1">DIAGNOSA</definedName>
    <definedName name="Google_Sheet_Link_1854577085_92343660" localSheetId="6" hidden="1">DIAGNOSA</definedName>
    <definedName name="Google_Sheet_Link_1854577085_92343660" localSheetId="9" hidden="1">DIAGNOSA</definedName>
    <definedName name="Google_Sheet_Link_1854577085_92343660" localSheetId="8" hidden="1">DIAGNOSA</definedName>
    <definedName name="Google_Sheet_Link_1854577085_92343660" localSheetId="7" hidden="1">DIAGNOSA</definedName>
    <definedName name="Google_Sheet_Link_1854577085_92343660" localSheetId="2" hidden="1">DIAGNOSA</definedName>
    <definedName name="Google_Sheet_Link_1854577085_92343660" localSheetId="1" hidden="1">DIAGNOSA</definedName>
    <definedName name="Google_Sheet_Link_1854577085_92343660" hidden="1">DIAGNOSA</definedName>
    <definedName name="Google_Sheet_Link_186021842" localSheetId="14" hidden="1">kasusbaru</definedName>
    <definedName name="Google_Sheet_Link_186021842" localSheetId="13" hidden="1">kasusbaru</definedName>
    <definedName name="Google_Sheet_Link_186021842" localSheetId="10" hidden="1">kasusbaru</definedName>
    <definedName name="Google_Sheet_Link_186021842" localSheetId="4" hidden="1">kasusbaru</definedName>
    <definedName name="Google_Sheet_Link_186021842" localSheetId="3" hidden="1">kasusbaru</definedName>
    <definedName name="Google_Sheet_Link_186021842" localSheetId="5" hidden="1">kasusbaru</definedName>
    <definedName name="Google_Sheet_Link_186021842" localSheetId="12" hidden="1">kasusbaru</definedName>
    <definedName name="Google_Sheet_Link_186021842" localSheetId="11" hidden="1">kasusbaru</definedName>
    <definedName name="Google_Sheet_Link_186021842" localSheetId="6" hidden="1">kasusbaru</definedName>
    <definedName name="Google_Sheet_Link_186021842" localSheetId="9" hidden="1">kasusbaru</definedName>
    <definedName name="Google_Sheet_Link_186021842" localSheetId="8" hidden="1">kasusbaru</definedName>
    <definedName name="Google_Sheet_Link_186021842" localSheetId="7" hidden="1">kasusbaru</definedName>
    <definedName name="Google_Sheet_Link_186021842" localSheetId="2" hidden="1">kasusbaru</definedName>
    <definedName name="Google_Sheet_Link_186021842" localSheetId="1" hidden="1">kasusbaru</definedName>
    <definedName name="Google_Sheet_Link_186021842" hidden="1">kasusbaru</definedName>
    <definedName name="Google_Sheet_Link_1870298873_1040175355" localSheetId="14" hidden="1">kasusbaru</definedName>
    <definedName name="Google_Sheet_Link_1870298873_1040175355" localSheetId="13" hidden="1">kasusbaru</definedName>
    <definedName name="Google_Sheet_Link_1870298873_1040175355" localSheetId="10" hidden="1">kasusbaru</definedName>
    <definedName name="Google_Sheet_Link_1870298873_1040175355" localSheetId="4" hidden="1">kasusbaru</definedName>
    <definedName name="Google_Sheet_Link_1870298873_1040175355" localSheetId="3" hidden="1">kasusbaru</definedName>
    <definedName name="Google_Sheet_Link_1870298873_1040175355" localSheetId="5" hidden="1">kasusbaru</definedName>
    <definedName name="Google_Sheet_Link_1870298873_1040175355" localSheetId="12" hidden="1">kasusbaru</definedName>
    <definedName name="Google_Sheet_Link_1870298873_1040175355" localSheetId="11" hidden="1">kasusbaru</definedName>
    <definedName name="Google_Sheet_Link_1870298873_1040175355" localSheetId="6" hidden="1">kasusbaru</definedName>
    <definedName name="Google_Sheet_Link_1870298873_1040175355" localSheetId="9" hidden="1">kasusbaru</definedName>
    <definedName name="Google_Sheet_Link_1870298873_1040175355" localSheetId="8" hidden="1">kasusbaru</definedName>
    <definedName name="Google_Sheet_Link_1870298873_1040175355" localSheetId="7" hidden="1">kasusbaru</definedName>
    <definedName name="Google_Sheet_Link_1870298873_1040175355" localSheetId="2" hidden="1">kasusbaru</definedName>
    <definedName name="Google_Sheet_Link_1870298873_1040175355" localSheetId="1" hidden="1">kasusbaru</definedName>
    <definedName name="Google_Sheet_Link_1870298873_1040175355" hidden="1">kasusbaru</definedName>
    <definedName name="Google_Sheet_Link_1872369915_96863878" localSheetId="14" hidden="1">DIAGNOSA</definedName>
    <definedName name="Google_Sheet_Link_1872369915_96863878" localSheetId="13" hidden="1">DIAGNOSA</definedName>
    <definedName name="Google_Sheet_Link_1872369915_96863878" localSheetId="10" hidden="1">DIAGNOSA</definedName>
    <definedName name="Google_Sheet_Link_1872369915_96863878" localSheetId="4" hidden="1">DIAGNOSA</definedName>
    <definedName name="Google_Sheet_Link_1872369915_96863878" localSheetId="3" hidden="1">DIAGNOSA</definedName>
    <definedName name="Google_Sheet_Link_1872369915_96863878" localSheetId="5" hidden="1">DIAGNOSA</definedName>
    <definedName name="Google_Sheet_Link_1872369915_96863878" localSheetId="12" hidden="1">DIAGNOSA</definedName>
    <definedName name="Google_Sheet_Link_1872369915_96863878" localSheetId="11" hidden="1">DIAGNOSA</definedName>
    <definedName name="Google_Sheet_Link_1872369915_96863878" localSheetId="6" hidden="1">DIAGNOSA</definedName>
    <definedName name="Google_Sheet_Link_1872369915_96863878" localSheetId="9" hidden="1">DIAGNOSA</definedName>
    <definedName name="Google_Sheet_Link_1872369915_96863878" localSheetId="8" hidden="1">DIAGNOSA</definedName>
    <definedName name="Google_Sheet_Link_1872369915_96863878" localSheetId="7" hidden="1">DIAGNOSA</definedName>
    <definedName name="Google_Sheet_Link_1872369915_96863878" localSheetId="2" hidden="1">DIAGNOSA</definedName>
    <definedName name="Google_Sheet_Link_1872369915_96863878" localSheetId="1" hidden="1">DIAGNOSA</definedName>
    <definedName name="Google_Sheet_Link_1872369915_96863878" hidden="1">DIAGNOSA</definedName>
    <definedName name="Google_Sheet_Link_1891077025_1471093439" localSheetId="14" hidden="1">GENDER</definedName>
    <definedName name="Google_Sheet_Link_1891077025_1471093439" localSheetId="13" hidden="1">GENDER</definedName>
    <definedName name="Google_Sheet_Link_1891077025_1471093439" localSheetId="10" hidden="1">GENDER</definedName>
    <definedName name="Google_Sheet_Link_1891077025_1471093439" localSheetId="4" hidden="1">GENDER</definedName>
    <definedName name="Google_Sheet_Link_1891077025_1471093439" localSheetId="3" hidden="1">GENDER</definedName>
    <definedName name="Google_Sheet_Link_1891077025_1471093439" localSheetId="5" hidden="1">GENDER</definedName>
    <definedName name="Google_Sheet_Link_1891077025_1471093439" localSheetId="12" hidden="1">GENDER</definedName>
    <definedName name="Google_Sheet_Link_1891077025_1471093439" localSheetId="11" hidden="1">GENDER</definedName>
    <definedName name="Google_Sheet_Link_1891077025_1471093439" localSheetId="6" hidden="1">GENDER</definedName>
    <definedName name="Google_Sheet_Link_1891077025_1471093439" localSheetId="9" hidden="1">GENDER</definedName>
    <definedName name="Google_Sheet_Link_1891077025_1471093439" localSheetId="8" hidden="1">GENDER</definedName>
    <definedName name="Google_Sheet_Link_1891077025_1471093439" localSheetId="7" hidden="1">GENDER</definedName>
    <definedName name="Google_Sheet_Link_1891077025_1471093439" localSheetId="2" hidden="1">GENDER</definedName>
    <definedName name="Google_Sheet_Link_1891077025_1471093439" localSheetId="1" hidden="1">GENDER</definedName>
    <definedName name="Google_Sheet_Link_1891077025_1471093439" hidden="1">GENDER</definedName>
    <definedName name="Google_Sheet_Link_1906397108_1040175355" localSheetId="14" hidden="1">UMUR</definedName>
    <definedName name="Google_Sheet_Link_1906397108_1040175355" localSheetId="13" hidden="1">UMUR</definedName>
    <definedName name="Google_Sheet_Link_1906397108_1040175355" localSheetId="10" hidden="1">UMUR</definedName>
    <definedName name="Google_Sheet_Link_1906397108_1040175355" localSheetId="4" hidden="1">UMUR</definedName>
    <definedName name="Google_Sheet_Link_1906397108_1040175355" localSheetId="3" hidden="1">UMUR</definedName>
    <definedName name="Google_Sheet_Link_1906397108_1040175355" localSheetId="5" hidden="1">UMUR</definedName>
    <definedName name="Google_Sheet_Link_1906397108_1040175355" localSheetId="12" hidden="1">UMUR</definedName>
    <definedName name="Google_Sheet_Link_1906397108_1040175355" localSheetId="11" hidden="1">UMUR</definedName>
    <definedName name="Google_Sheet_Link_1906397108_1040175355" localSheetId="6" hidden="1">UMUR</definedName>
    <definedName name="Google_Sheet_Link_1906397108_1040175355" localSheetId="9" hidden="1">UMUR</definedName>
    <definedName name="Google_Sheet_Link_1906397108_1040175355" localSheetId="8" hidden="1">UMUR</definedName>
    <definedName name="Google_Sheet_Link_1906397108_1040175355" localSheetId="7" hidden="1">UMUR</definedName>
    <definedName name="Google_Sheet_Link_1906397108_1040175355" localSheetId="2" hidden="1">UMUR</definedName>
    <definedName name="Google_Sheet_Link_1906397108_1040175355" localSheetId="1" hidden="1">UMUR</definedName>
    <definedName name="Google_Sheet_Link_1906397108_1040175355" hidden="1">UMUR</definedName>
    <definedName name="Google_Sheet_Link_1919539009_1378410059" localSheetId="14" hidden="1">JENISDIAGNOSA</definedName>
    <definedName name="Google_Sheet_Link_1919539009_1378410059" localSheetId="13" hidden="1">JENISDIAGNOSA</definedName>
    <definedName name="Google_Sheet_Link_1919539009_1378410059" localSheetId="10" hidden="1">JENISDIAGNOSA</definedName>
    <definedName name="Google_Sheet_Link_1919539009_1378410059" localSheetId="4" hidden="1">JENISDIAGNOSA</definedName>
    <definedName name="Google_Sheet_Link_1919539009_1378410059" localSheetId="3" hidden="1">JENISDIAGNOSA</definedName>
    <definedName name="Google_Sheet_Link_1919539009_1378410059" localSheetId="5" hidden="1">JENISDIAGNOSA</definedName>
    <definedName name="Google_Sheet_Link_1919539009_1378410059" localSheetId="12" hidden="1">JENISDIAGNOSA</definedName>
    <definedName name="Google_Sheet_Link_1919539009_1378410059" localSheetId="11" hidden="1">JENISDIAGNOSA</definedName>
    <definedName name="Google_Sheet_Link_1919539009_1378410059" localSheetId="6" hidden="1">JENISDIAGNOSA</definedName>
    <definedName name="Google_Sheet_Link_1919539009_1378410059" localSheetId="9" hidden="1">JENISDIAGNOSA</definedName>
    <definedName name="Google_Sheet_Link_1919539009_1378410059" localSheetId="8" hidden="1">JENISDIAGNOSA</definedName>
    <definedName name="Google_Sheet_Link_1919539009_1378410059" localSheetId="7" hidden="1">JENISDIAGNOSA</definedName>
    <definedName name="Google_Sheet_Link_1919539009_1378410059" localSheetId="2" hidden="1">JENISDIAGNOSA</definedName>
    <definedName name="Google_Sheet_Link_1919539009_1378410059" localSheetId="1" hidden="1">JENISDIAGNOSA</definedName>
    <definedName name="Google_Sheet_Link_1919539009_1378410059" hidden="1">JENISDIAGNOSA</definedName>
    <definedName name="Google_Sheet_Link_1925857463_705987951" localSheetId="14" hidden="1">EXOPERMANEN</definedName>
    <definedName name="Google_Sheet_Link_1925857463_705987951" localSheetId="13" hidden="1">EXOPERMANEN</definedName>
    <definedName name="Google_Sheet_Link_1925857463_705987951" localSheetId="10" hidden="1">EXOPERMANEN</definedName>
    <definedName name="Google_Sheet_Link_1925857463_705987951" localSheetId="4" hidden="1">EXOPERMANEN</definedName>
    <definedName name="Google_Sheet_Link_1925857463_705987951" localSheetId="3" hidden="1">EXOPERMANEN</definedName>
    <definedName name="Google_Sheet_Link_1925857463_705987951" localSheetId="5" hidden="1">EXOPERMANEN</definedName>
    <definedName name="Google_Sheet_Link_1925857463_705987951" localSheetId="12" hidden="1">EXOPERMANEN</definedName>
    <definedName name="Google_Sheet_Link_1925857463_705987951" localSheetId="11" hidden="1">EXOPERMANEN</definedName>
    <definedName name="Google_Sheet_Link_1925857463_705987951" localSheetId="6" hidden="1">EXOPERMANEN</definedName>
    <definedName name="Google_Sheet_Link_1925857463_705987951" localSheetId="9" hidden="1">EXOPERMANEN</definedName>
    <definedName name="Google_Sheet_Link_1925857463_705987951" localSheetId="8" hidden="1">EXOPERMANEN</definedName>
    <definedName name="Google_Sheet_Link_1925857463_705987951" localSheetId="7" hidden="1">EXOPERMANEN</definedName>
    <definedName name="Google_Sheet_Link_1925857463_705987951" localSheetId="2" hidden="1">EXOPERMANEN</definedName>
    <definedName name="Google_Sheet_Link_1925857463_705987951" localSheetId="1" hidden="1">EXOPERMANEN</definedName>
    <definedName name="Google_Sheet_Link_1925857463_705987951" hidden="1">EXOPERMANEN</definedName>
    <definedName name="Google_Sheet_Link_1932885998" localSheetId="14" hidden="1">TUMPATANTETAPSEMENTARA</definedName>
    <definedName name="Google_Sheet_Link_1932885998" localSheetId="13" hidden="1">TUMPATANTETAPSEMENTARA</definedName>
    <definedName name="Google_Sheet_Link_1932885998" localSheetId="10" hidden="1">TUMPATANTETAPSEMENTARA</definedName>
    <definedName name="Google_Sheet_Link_1932885998" localSheetId="4" hidden="1">TUMPATANTETAPSEMENTARA</definedName>
    <definedName name="Google_Sheet_Link_1932885998" localSheetId="3" hidden="1">TUMPATANTETAPSEMENTARA</definedName>
    <definedName name="Google_Sheet_Link_1932885998" localSheetId="5" hidden="1">TUMPATANTETAPSEMENTARA</definedName>
    <definedName name="Google_Sheet_Link_1932885998" localSheetId="12" hidden="1">TUMPATANTETAPSEMENTARA</definedName>
    <definedName name="Google_Sheet_Link_1932885998" localSheetId="11" hidden="1">TUMPATANTETAPSEMENTARA</definedName>
    <definedName name="Google_Sheet_Link_1932885998" localSheetId="6" hidden="1">TUMPATANTETAPSEMENTARA</definedName>
    <definedName name="Google_Sheet_Link_1932885998" localSheetId="9" hidden="1">TUMPATANTETAPSEMENTARA</definedName>
    <definedName name="Google_Sheet_Link_1932885998" localSheetId="8" hidden="1">TUMPATANTETAPSEMENTARA</definedName>
    <definedName name="Google_Sheet_Link_1932885998" localSheetId="7" hidden="1">TUMPATANTETAPSEMENTARA</definedName>
    <definedName name="Google_Sheet_Link_1932885998" localSheetId="2" hidden="1">TUMPATANTETAPSEMENTARA</definedName>
    <definedName name="Google_Sheet_Link_1932885998" localSheetId="1" hidden="1">TUMPATANTETAPSEMENTARA</definedName>
    <definedName name="Google_Sheet_Link_1932885998" hidden="1">TUMPATANTETAPSEMENTARA</definedName>
    <definedName name="Google_Sheet_Link_1934800972_92343660" localSheetId="14" hidden="1">BARULAMA</definedName>
    <definedName name="Google_Sheet_Link_1934800972_92343660" localSheetId="13" hidden="1">BARULAMA</definedName>
    <definedName name="Google_Sheet_Link_1934800972_92343660" localSheetId="10" hidden="1">BARULAMA</definedName>
    <definedName name="Google_Sheet_Link_1934800972_92343660" localSheetId="4" hidden="1">BARULAMA</definedName>
    <definedName name="Google_Sheet_Link_1934800972_92343660" localSheetId="3" hidden="1">BARULAMA</definedName>
    <definedName name="Google_Sheet_Link_1934800972_92343660" localSheetId="5" hidden="1">BARULAMA</definedName>
    <definedName name="Google_Sheet_Link_1934800972_92343660" localSheetId="12" hidden="1">BARULAMA</definedName>
    <definedName name="Google_Sheet_Link_1934800972_92343660" localSheetId="11" hidden="1">BARULAMA</definedName>
    <definedName name="Google_Sheet_Link_1934800972_92343660" localSheetId="6" hidden="1">BARULAMA</definedName>
    <definedName name="Google_Sheet_Link_1934800972_92343660" localSheetId="9" hidden="1">BARULAMA</definedName>
    <definedName name="Google_Sheet_Link_1934800972_92343660" localSheetId="8" hidden="1">BARULAMA</definedName>
    <definedName name="Google_Sheet_Link_1934800972_92343660" localSheetId="7" hidden="1">BARULAMA</definedName>
    <definedName name="Google_Sheet_Link_1934800972_92343660" localSheetId="2" hidden="1">BARULAMA</definedName>
    <definedName name="Google_Sheet_Link_1934800972_92343660" localSheetId="1" hidden="1">BARULAMA</definedName>
    <definedName name="Google_Sheet_Link_1934800972_92343660" hidden="1">BARULAMA</definedName>
    <definedName name="Google_Sheet_Link_1935500378_224977836" localSheetId="14" hidden="1">DIAGNOSALAMA</definedName>
    <definedName name="Google_Sheet_Link_1935500378_224977836" localSheetId="13" hidden="1">DIAGNOSALAMA</definedName>
    <definedName name="Google_Sheet_Link_1935500378_224977836" localSheetId="10" hidden="1">DIAGNOSALAMA</definedName>
    <definedName name="Google_Sheet_Link_1935500378_224977836" localSheetId="4" hidden="1">DIAGNOSALAMA</definedName>
    <definedName name="Google_Sheet_Link_1935500378_224977836" localSheetId="3" hidden="1">DIAGNOSALAMA</definedName>
    <definedName name="Google_Sheet_Link_1935500378_224977836" localSheetId="5" hidden="1">DIAGNOSALAMA</definedName>
    <definedName name="Google_Sheet_Link_1935500378_224977836" localSheetId="12" hidden="1">DIAGNOSALAMA</definedName>
    <definedName name="Google_Sheet_Link_1935500378_224977836" localSheetId="11" hidden="1">DIAGNOSALAMA</definedName>
    <definedName name="Google_Sheet_Link_1935500378_224977836" localSheetId="6" hidden="1">DIAGNOSALAMA</definedName>
    <definedName name="Google_Sheet_Link_1935500378_224977836" localSheetId="9" hidden="1">DIAGNOSALAMA</definedName>
    <definedName name="Google_Sheet_Link_1935500378_224977836" localSheetId="8" hidden="1">DIAGNOSALAMA</definedName>
    <definedName name="Google_Sheet_Link_1935500378_224977836" localSheetId="7" hidden="1">DIAGNOSALAMA</definedName>
    <definedName name="Google_Sheet_Link_1935500378_224977836" localSheetId="2" hidden="1">DIAGNOSALAMA</definedName>
    <definedName name="Google_Sheet_Link_1935500378_224977836" localSheetId="1" hidden="1">DIAGNOSALAMA</definedName>
    <definedName name="Google_Sheet_Link_1935500378_224977836" hidden="1">DIAGNOSALAMA</definedName>
    <definedName name="Google_Sheet_Link_1960986947_1014724090" localSheetId="14" hidden="1">STATUS</definedName>
    <definedName name="Google_Sheet_Link_1960986947_1014724090" localSheetId="13" hidden="1">STATUS</definedName>
    <definedName name="Google_Sheet_Link_1960986947_1014724090" localSheetId="10" hidden="1">STATUS</definedName>
    <definedName name="Google_Sheet_Link_1960986947_1014724090" localSheetId="4" hidden="1">STATUS</definedName>
    <definedName name="Google_Sheet_Link_1960986947_1014724090" localSheetId="3" hidden="1">STATUS</definedName>
    <definedName name="Google_Sheet_Link_1960986947_1014724090" localSheetId="5" hidden="1">STATUS</definedName>
    <definedName name="Google_Sheet_Link_1960986947_1014724090" localSheetId="12" hidden="1">STATUS</definedName>
    <definedName name="Google_Sheet_Link_1960986947_1014724090" localSheetId="11" hidden="1">STATUS</definedName>
    <definedName name="Google_Sheet_Link_1960986947_1014724090" localSheetId="6" hidden="1">STATUS</definedName>
    <definedName name="Google_Sheet_Link_1960986947_1014724090" localSheetId="9" hidden="1">STATUS</definedName>
    <definedName name="Google_Sheet_Link_1960986947_1014724090" localSheetId="8" hidden="1">STATUS</definedName>
    <definedName name="Google_Sheet_Link_1960986947_1014724090" localSheetId="7" hidden="1">STATUS</definedName>
    <definedName name="Google_Sheet_Link_1960986947_1014724090" localSheetId="2" hidden="1">STATUS</definedName>
    <definedName name="Google_Sheet_Link_1960986947_1014724090" localSheetId="1" hidden="1">STATUS</definedName>
    <definedName name="Google_Sheet_Link_1960986947_1014724090" hidden="1">STATUS</definedName>
    <definedName name="Google_Sheet_Link_1976987060_1014724090" localSheetId="14" hidden="1">JENISKUNJUNGAN</definedName>
    <definedName name="Google_Sheet_Link_1976987060_1014724090" localSheetId="13" hidden="1">JENISKUNJUNGAN</definedName>
    <definedName name="Google_Sheet_Link_1976987060_1014724090" localSheetId="10" hidden="1">JENISKUNJUNGAN</definedName>
    <definedName name="Google_Sheet_Link_1976987060_1014724090" localSheetId="4" hidden="1">JENISKUNJUNGAN</definedName>
    <definedName name="Google_Sheet_Link_1976987060_1014724090" localSheetId="3" hidden="1">JENISKUNJUNGAN</definedName>
    <definedName name="Google_Sheet_Link_1976987060_1014724090" localSheetId="5" hidden="1">JENISKUNJUNGAN</definedName>
    <definedName name="Google_Sheet_Link_1976987060_1014724090" localSheetId="12" hidden="1">JENISKUNJUNGAN</definedName>
    <definedName name="Google_Sheet_Link_1976987060_1014724090" localSheetId="11" hidden="1">JENISKUNJUNGAN</definedName>
    <definedName name="Google_Sheet_Link_1976987060_1014724090" localSheetId="6" hidden="1">JENISKUNJUNGAN</definedName>
    <definedName name="Google_Sheet_Link_1976987060_1014724090" localSheetId="9" hidden="1">JENISKUNJUNGAN</definedName>
    <definedName name="Google_Sheet_Link_1976987060_1014724090" localSheetId="8" hidden="1">JENISKUNJUNGAN</definedName>
    <definedName name="Google_Sheet_Link_1976987060_1014724090" localSheetId="7" hidden="1">JENISKUNJUNGAN</definedName>
    <definedName name="Google_Sheet_Link_1976987060_1014724090" localSheetId="2" hidden="1">JENISKUNJUNGAN</definedName>
    <definedName name="Google_Sheet_Link_1976987060_1014724090" localSheetId="1" hidden="1">JENISKUNJUNGAN</definedName>
    <definedName name="Google_Sheet_Link_1976987060_1014724090" hidden="1">JENISKUNJUNGAN</definedName>
    <definedName name="Google_Sheet_Link_1981122973" localSheetId="14" hidden="1">EXOSULUNG</definedName>
    <definedName name="Google_Sheet_Link_1981122973" localSheetId="13" hidden="1">EXOSULUNG</definedName>
    <definedName name="Google_Sheet_Link_1981122973" localSheetId="10" hidden="1">EXOSULUNG</definedName>
    <definedName name="Google_Sheet_Link_1981122973" localSheetId="4" hidden="1">EXOSULUNG</definedName>
    <definedName name="Google_Sheet_Link_1981122973" localSheetId="3" hidden="1">EXOSULUNG</definedName>
    <definedName name="Google_Sheet_Link_1981122973" localSheetId="5" hidden="1">EXOSULUNG</definedName>
    <definedName name="Google_Sheet_Link_1981122973" localSheetId="12" hidden="1">EXOSULUNG</definedName>
    <definedName name="Google_Sheet_Link_1981122973" localSheetId="11" hidden="1">EXOSULUNG</definedName>
    <definedName name="Google_Sheet_Link_1981122973" localSheetId="6" hidden="1">EXOSULUNG</definedName>
    <definedName name="Google_Sheet_Link_1981122973" localSheetId="9" hidden="1">EXOSULUNG</definedName>
    <definedName name="Google_Sheet_Link_1981122973" localSheetId="8" hidden="1">EXOSULUNG</definedName>
    <definedName name="Google_Sheet_Link_1981122973" localSheetId="7" hidden="1">EXOSULUNG</definedName>
    <definedName name="Google_Sheet_Link_1981122973" localSheetId="2" hidden="1">EXOSULUNG</definedName>
    <definedName name="Google_Sheet_Link_1981122973" localSheetId="1" hidden="1">EXOSULUNG</definedName>
    <definedName name="Google_Sheet_Link_1981122973" hidden="1">EXOSULUNG</definedName>
    <definedName name="Google_Sheet_Link_198412477_224977836" localSheetId="14" hidden="1">SCALLING</definedName>
    <definedName name="Google_Sheet_Link_198412477_224977836" localSheetId="13" hidden="1">SCALLING</definedName>
    <definedName name="Google_Sheet_Link_198412477_224977836" localSheetId="10" hidden="1">SCALLING</definedName>
    <definedName name="Google_Sheet_Link_198412477_224977836" localSheetId="4" hidden="1">SCALLING</definedName>
    <definedName name="Google_Sheet_Link_198412477_224977836" localSheetId="3" hidden="1">SCALLING</definedName>
    <definedName name="Google_Sheet_Link_198412477_224977836" localSheetId="5" hidden="1">SCALLING</definedName>
    <definedName name="Google_Sheet_Link_198412477_224977836" localSheetId="12" hidden="1">SCALLING</definedName>
    <definedName name="Google_Sheet_Link_198412477_224977836" localSheetId="11" hidden="1">SCALLING</definedName>
    <definedName name="Google_Sheet_Link_198412477_224977836" localSheetId="6" hidden="1">SCALLING</definedName>
    <definedName name="Google_Sheet_Link_198412477_224977836" localSheetId="9" hidden="1">SCALLING</definedName>
    <definedName name="Google_Sheet_Link_198412477_224977836" localSheetId="8" hidden="1">SCALLING</definedName>
    <definedName name="Google_Sheet_Link_198412477_224977836" localSheetId="7" hidden="1">SCALLING</definedName>
    <definedName name="Google_Sheet_Link_198412477_224977836" localSheetId="2" hidden="1">SCALLING</definedName>
    <definedName name="Google_Sheet_Link_198412477_224977836" localSheetId="1" hidden="1">SCALLING</definedName>
    <definedName name="Google_Sheet_Link_198412477_224977836" hidden="1">SCALLING</definedName>
    <definedName name="Google_Sheet_Link_1993295907_1709537984" localSheetId="14" hidden="1">kasuslama</definedName>
    <definedName name="Google_Sheet_Link_1993295907_1709537984" localSheetId="13" hidden="1">kasuslama</definedName>
    <definedName name="Google_Sheet_Link_1993295907_1709537984" localSheetId="10" hidden="1">kasuslama</definedName>
    <definedName name="Google_Sheet_Link_1993295907_1709537984" localSheetId="4" hidden="1">kasuslama</definedName>
    <definedName name="Google_Sheet_Link_1993295907_1709537984" localSheetId="3" hidden="1">kasuslama</definedName>
    <definedName name="Google_Sheet_Link_1993295907_1709537984" localSheetId="5" hidden="1">kasuslama</definedName>
    <definedName name="Google_Sheet_Link_1993295907_1709537984" localSheetId="12" hidden="1">kasuslama</definedName>
    <definedName name="Google_Sheet_Link_1993295907_1709537984" localSheetId="11" hidden="1">kasuslama</definedName>
    <definedName name="Google_Sheet_Link_1993295907_1709537984" localSheetId="6" hidden="1">kasuslama</definedName>
    <definedName name="Google_Sheet_Link_1993295907_1709537984" localSheetId="9" hidden="1">kasuslama</definedName>
    <definedName name="Google_Sheet_Link_1993295907_1709537984" localSheetId="8" hidden="1">kasuslama</definedName>
    <definedName name="Google_Sheet_Link_1993295907_1709537984" localSheetId="7" hidden="1">kasuslama</definedName>
    <definedName name="Google_Sheet_Link_1993295907_1709537984" localSheetId="2" hidden="1">kasuslama</definedName>
    <definedName name="Google_Sheet_Link_1993295907_1709537984" localSheetId="1" hidden="1">kasuslama</definedName>
    <definedName name="Google_Sheet_Link_1993295907_1709537984" hidden="1">kasuslama</definedName>
    <definedName name="Google_Sheet_Link_1996885454_797089303" localSheetId="14" hidden="1">KUNJUNGANBARU</definedName>
    <definedName name="Google_Sheet_Link_1996885454_797089303" localSheetId="13" hidden="1">KUNJUNGANBARU</definedName>
    <definedName name="Google_Sheet_Link_1996885454_797089303" localSheetId="10" hidden="1">KUNJUNGANBARU</definedName>
    <definedName name="Google_Sheet_Link_1996885454_797089303" localSheetId="4" hidden="1">KUNJUNGANBARU</definedName>
    <definedName name="Google_Sheet_Link_1996885454_797089303" localSheetId="3" hidden="1">KUNJUNGANBARU</definedName>
    <definedName name="Google_Sheet_Link_1996885454_797089303" localSheetId="5" hidden="1">KUNJUNGANBARU</definedName>
    <definedName name="Google_Sheet_Link_1996885454_797089303" localSheetId="12" hidden="1">KUNJUNGANBARU</definedName>
    <definedName name="Google_Sheet_Link_1996885454_797089303" localSheetId="11" hidden="1">KUNJUNGANBARU</definedName>
    <definedName name="Google_Sheet_Link_1996885454_797089303" localSheetId="6" hidden="1">KUNJUNGANBARU</definedName>
    <definedName name="Google_Sheet_Link_1996885454_797089303" localSheetId="9" hidden="1">KUNJUNGANBARU</definedName>
    <definedName name="Google_Sheet_Link_1996885454_797089303" localSheetId="8" hidden="1">KUNJUNGANBARU</definedName>
    <definedName name="Google_Sheet_Link_1996885454_797089303" localSheetId="7" hidden="1">KUNJUNGANBARU</definedName>
    <definedName name="Google_Sheet_Link_1996885454_797089303" localSheetId="2" hidden="1">KUNJUNGANBARU</definedName>
    <definedName name="Google_Sheet_Link_1996885454_797089303" localSheetId="1" hidden="1">KUNJUNGANBARU</definedName>
    <definedName name="Google_Sheet_Link_1996885454_797089303" hidden="1">KUNJUNGANBARU</definedName>
    <definedName name="Google_Sheet_Link_2011872757_797089303" localSheetId="14" hidden="1">LAINLAIN</definedName>
    <definedName name="Google_Sheet_Link_2011872757_797089303" localSheetId="13" hidden="1">LAINLAIN</definedName>
    <definedName name="Google_Sheet_Link_2011872757_797089303" localSheetId="10" hidden="1">LAINLAIN</definedName>
    <definedName name="Google_Sheet_Link_2011872757_797089303" localSheetId="4" hidden="1">LAINLAIN</definedName>
    <definedName name="Google_Sheet_Link_2011872757_797089303" localSheetId="3" hidden="1">LAINLAIN</definedName>
    <definedName name="Google_Sheet_Link_2011872757_797089303" localSheetId="5" hidden="1">LAINLAIN</definedName>
    <definedName name="Google_Sheet_Link_2011872757_797089303" localSheetId="12" hidden="1">LAINLAIN</definedName>
    <definedName name="Google_Sheet_Link_2011872757_797089303" localSheetId="11" hidden="1">LAINLAIN</definedName>
    <definedName name="Google_Sheet_Link_2011872757_797089303" localSheetId="6" hidden="1">LAINLAIN</definedName>
    <definedName name="Google_Sheet_Link_2011872757_797089303" localSheetId="9" hidden="1">LAINLAIN</definedName>
    <definedName name="Google_Sheet_Link_2011872757_797089303" localSheetId="8" hidden="1">LAINLAIN</definedName>
    <definedName name="Google_Sheet_Link_2011872757_797089303" localSheetId="7" hidden="1">LAINLAIN</definedName>
    <definedName name="Google_Sheet_Link_2011872757_797089303" localSheetId="2" hidden="1">LAINLAIN</definedName>
    <definedName name="Google_Sheet_Link_2011872757_797089303" localSheetId="1" hidden="1">LAINLAIN</definedName>
    <definedName name="Google_Sheet_Link_2011872757_797089303" hidden="1">LAINLAIN</definedName>
    <definedName name="Google_Sheet_Link_2024580603_286765838" localSheetId="14" hidden="1">JENISKUNJUNGAN</definedName>
    <definedName name="Google_Sheet_Link_2024580603_286765838" localSheetId="13" hidden="1">JENISKUNJUNGAN</definedName>
    <definedName name="Google_Sheet_Link_2024580603_286765838" localSheetId="10" hidden="1">JENISKUNJUNGAN</definedName>
    <definedName name="Google_Sheet_Link_2024580603_286765838" localSheetId="4" hidden="1">JENISKUNJUNGAN</definedName>
    <definedName name="Google_Sheet_Link_2024580603_286765838" localSheetId="3" hidden="1">JENISKUNJUNGAN</definedName>
    <definedName name="Google_Sheet_Link_2024580603_286765838" localSheetId="5" hidden="1">JENISKUNJUNGAN</definedName>
    <definedName name="Google_Sheet_Link_2024580603_286765838" localSheetId="12" hidden="1">JENISKUNJUNGAN</definedName>
    <definedName name="Google_Sheet_Link_2024580603_286765838" localSheetId="11" hidden="1">JENISKUNJUNGAN</definedName>
    <definedName name="Google_Sheet_Link_2024580603_286765838" localSheetId="6" hidden="1">JENISKUNJUNGAN</definedName>
    <definedName name="Google_Sheet_Link_2024580603_286765838" localSheetId="9" hidden="1">JENISKUNJUNGAN</definedName>
    <definedName name="Google_Sheet_Link_2024580603_286765838" localSheetId="8" hidden="1">JENISKUNJUNGAN</definedName>
    <definedName name="Google_Sheet_Link_2024580603_286765838" localSheetId="7" hidden="1">JENISKUNJUNGAN</definedName>
    <definedName name="Google_Sheet_Link_2024580603_286765838" localSheetId="2" hidden="1">JENISKUNJUNGAN</definedName>
    <definedName name="Google_Sheet_Link_2024580603_286765838" localSheetId="1" hidden="1">JENISKUNJUNGAN</definedName>
    <definedName name="Google_Sheet_Link_2024580603_286765838" hidden="1">JENISKUNJUNGAN</definedName>
    <definedName name="Google_Sheet_Link_2030080064_705987951" localSheetId="14" hidden="1">UMURPX</definedName>
    <definedName name="Google_Sheet_Link_2030080064_705987951" localSheetId="13" hidden="1">UMURPX</definedName>
    <definedName name="Google_Sheet_Link_2030080064_705987951" localSheetId="10" hidden="1">UMURPX</definedName>
    <definedName name="Google_Sheet_Link_2030080064_705987951" localSheetId="4" hidden="1">UMURPX</definedName>
    <definedName name="Google_Sheet_Link_2030080064_705987951" localSheetId="3" hidden="1">UMURPX</definedName>
    <definedName name="Google_Sheet_Link_2030080064_705987951" localSheetId="5" hidden="1">UMURPX</definedName>
    <definedName name="Google_Sheet_Link_2030080064_705987951" localSheetId="12" hidden="1">UMURPX</definedName>
    <definedName name="Google_Sheet_Link_2030080064_705987951" localSheetId="11" hidden="1">UMURPX</definedName>
    <definedName name="Google_Sheet_Link_2030080064_705987951" localSheetId="6" hidden="1">UMURPX</definedName>
    <definedName name="Google_Sheet_Link_2030080064_705987951" localSheetId="9" hidden="1">UMURPX</definedName>
    <definedName name="Google_Sheet_Link_2030080064_705987951" localSheetId="8" hidden="1">UMURPX</definedName>
    <definedName name="Google_Sheet_Link_2030080064_705987951" localSheetId="7" hidden="1">UMURPX</definedName>
    <definedName name="Google_Sheet_Link_2030080064_705987951" localSheetId="2" hidden="1">UMURPX</definedName>
    <definedName name="Google_Sheet_Link_2030080064_705987951" localSheetId="1" hidden="1">UMURPX</definedName>
    <definedName name="Google_Sheet_Link_2030080064_705987951" hidden="1">UMURPX</definedName>
    <definedName name="Google_Sheet_Link_2043865221_1720104577" localSheetId="14" hidden="1">wilayahkerja</definedName>
    <definedName name="Google_Sheet_Link_2043865221_1720104577" localSheetId="13" hidden="1">wilayahkerja</definedName>
    <definedName name="Google_Sheet_Link_2043865221_1720104577" localSheetId="10" hidden="1">wilayahkerja</definedName>
    <definedName name="Google_Sheet_Link_2043865221_1720104577" localSheetId="4" hidden="1">wilayahkerja</definedName>
    <definedName name="Google_Sheet_Link_2043865221_1720104577" localSheetId="3" hidden="1">wilayahkerja</definedName>
    <definedName name="Google_Sheet_Link_2043865221_1720104577" localSheetId="5" hidden="1">wilayahkerja</definedName>
    <definedName name="Google_Sheet_Link_2043865221_1720104577" localSheetId="12" hidden="1">wilayahkerja</definedName>
    <definedName name="Google_Sheet_Link_2043865221_1720104577" localSheetId="11" hidden="1">wilayahkerja</definedName>
    <definedName name="Google_Sheet_Link_2043865221_1720104577" localSheetId="6" hidden="1">wilayahkerja</definedName>
    <definedName name="Google_Sheet_Link_2043865221_1720104577" localSheetId="9" hidden="1">wilayahkerja</definedName>
    <definedName name="Google_Sheet_Link_2043865221_1720104577" localSheetId="8" hidden="1">wilayahkerja</definedName>
    <definedName name="Google_Sheet_Link_2043865221_1720104577" localSheetId="7" hidden="1">wilayahkerja</definedName>
    <definedName name="Google_Sheet_Link_2043865221_1720104577" localSheetId="2" hidden="1">wilayahkerja</definedName>
    <definedName name="Google_Sheet_Link_2043865221_1720104577" localSheetId="1" hidden="1">wilayahkerja</definedName>
    <definedName name="Google_Sheet_Link_2043865221_1720104577" hidden="1">wilayahkerja</definedName>
    <definedName name="Google_Sheet_Link_2047824081_797089303" localSheetId="14" hidden="1">TUMPATANSULUNGSEMENTARA</definedName>
    <definedName name="Google_Sheet_Link_2047824081_797089303" localSheetId="13" hidden="1">TUMPATANSULUNGSEMENTARA</definedName>
    <definedName name="Google_Sheet_Link_2047824081_797089303" localSheetId="10" hidden="1">TUMPATANSULUNGSEMENTARA</definedName>
    <definedName name="Google_Sheet_Link_2047824081_797089303" localSheetId="4" hidden="1">TUMPATANSULUNGSEMENTARA</definedName>
    <definedName name="Google_Sheet_Link_2047824081_797089303" localSheetId="3" hidden="1">TUMPATANSULUNGSEMENTARA</definedName>
    <definedName name="Google_Sheet_Link_2047824081_797089303" localSheetId="5" hidden="1">TUMPATANSULUNGSEMENTARA</definedName>
    <definedName name="Google_Sheet_Link_2047824081_797089303" localSheetId="12" hidden="1">TUMPATANSULUNGSEMENTARA</definedName>
    <definedName name="Google_Sheet_Link_2047824081_797089303" localSheetId="11" hidden="1">TUMPATANSULUNGSEMENTARA</definedName>
    <definedName name="Google_Sheet_Link_2047824081_797089303" localSheetId="6" hidden="1">TUMPATANSULUNGSEMENTARA</definedName>
    <definedName name="Google_Sheet_Link_2047824081_797089303" localSheetId="9" hidden="1">TUMPATANSULUNGSEMENTARA</definedName>
    <definedName name="Google_Sheet_Link_2047824081_797089303" localSheetId="8" hidden="1">TUMPATANSULUNGSEMENTARA</definedName>
    <definedName name="Google_Sheet_Link_2047824081_797089303" localSheetId="7" hidden="1">TUMPATANSULUNGSEMENTARA</definedName>
    <definedName name="Google_Sheet_Link_2047824081_797089303" localSheetId="2" hidden="1">TUMPATANSULUNGSEMENTARA</definedName>
    <definedName name="Google_Sheet_Link_2047824081_797089303" localSheetId="1" hidden="1">TUMPATANSULUNGSEMENTARA</definedName>
    <definedName name="Google_Sheet_Link_2047824081_797089303" hidden="1">TUMPATANSULUNGSEMENTARA</definedName>
    <definedName name="Google_Sheet_Link_2051134041_1014724090" localSheetId="14" hidden="1">UMURPX</definedName>
    <definedName name="Google_Sheet_Link_2051134041_1014724090" localSheetId="13" hidden="1">UMURPX</definedName>
    <definedName name="Google_Sheet_Link_2051134041_1014724090" localSheetId="10" hidden="1">UMURPX</definedName>
    <definedName name="Google_Sheet_Link_2051134041_1014724090" localSheetId="4" hidden="1">UMURPX</definedName>
    <definedName name="Google_Sheet_Link_2051134041_1014724090" localSheetId="3" hidden="1">UMURPX</definedName>
    <definedName name="Google_Sheet_Link_2051134041_1014724090" localSheetId="5" hidden="1">UMURPX</definedName>
    <definedName name="Google_Sheet_Link_2051134041_1014724090" localSheetId="12" hidden="1">UMURPX</definedName>
    <definedName name="Google_Sheet_Link_2051134041_1014724090" localSheetId="11" hidden="1">UMURPX</definedName>
    <definedName name="Google_Sheet_Link_2051134041_1014724090" localSheetId="6" hidden="1">UMURPX</definedName>
    <definedName name="Google_Sheet_Link_2051134041_1014724090" localSheetId="9" hidden="1">UMURPX</definedName>
    <definedName name="Google_Sheet_Link_2051134041_1014724090" localSheetId="8" hidden="1">UMURPX</definedName>
    <definedName name="Google_Sheet_Link_2051134041_1014724090" localSheetId="7" hidden="1">UMURPX</definedName>
    <definedName name="Google_Sheet_Link_2051134041_1014724090" localSheetId="2" hidden="1">UMURPX</definedName>
    <definedName name="Google_Sheet_Link_2051134041_1014724090" localSheetId="1" hidden="1">UMURPX</definedName>
    <definedName name="Google_Sheet_Link_2051134041_1014724090" hidden="1">UMURPX</definedName>
    <definedName name="Google_Sheet_Link_2074371569_820455020" localSheetId="14" hidden="1">BARULAMA</definedName>
    <definedName name="Google_Sheet_Link_2074371569_820455020" localSheetId="13" hidden="1">BARULAMA</definedName>
    <definedName name="Google_Sheet_Link_2074371569_820455020" localSheetId="10" hidden="1">BARULAMA</definedName>
    <definedName name="Google_Sheet_Link_2074371569_820455020" localSheetId="4" hidden="1">BARULAMA</definedName>
    <definedName name="Google_Sheet_Link_2074371569_820455020" localSheetId="3" hidden="1">BARULAMA</definedName>
    <definedName name="Google_Sheet_Link_2074371569_820455020" localSheetId="5" hidden="1">BARULAMA</definedName>
    <definedName name="Google_Sheet_Link_2074371569_820455020" localSheetId="12" hidden="1">BARULAMA</definedName>
    <definedName name="Google_Sheet_Link_2074371569_820455020" localSheetId="11" hidden="1">BARULAMA</definedName>
    <definedName name="Google_Sheet_Link_2074371569_820455020" localSheetId="6" hidden="1">BARULAMA</definedName>
    <definedName name="Google_Sheet_Link_2074371569_820455020" localSheetId="9" hidden="1">BARULAMA</definedName>
    <definedName name="Google_Sheet_Link_2074371569_820455020" localSheetId="8" hidden="1">BARULAMA</definedName>
    <definedName name="Google_Sheet_Link_2074371569_820455020" localSheetId="7" hidden="1">BARULAMA</definedName>
    <definedName name="Google_Sheet_Link_2074371569_820455020" localSheetId="2" hidden="1">BARULAMA</definedName>
    <definedName name="Google_Sheet_Link_2074371569_820455020" localSheetId="1" hidden="1">BARULAMA</definedName>
    <definedName name="Google_Sheet_Link_2074371569_820455020" hidden="1">BARULAMA</definedName>
    <definedName name="Google_Sheet_Link_2075227037_1471093439" localSheetId="14" hidden="1">BARULAMA</definedName>
    <definedName name="Google_Sheet_Link_2075227037_1471093439" localSheetId="13" hidden="1">BARULAMA</definedName>
    <definedName name="Google_Sheet_Link_2075227037_1471093439" localSheetId="10" hidden="1">BARULAMA</definedName>
    <definedName name="Google_Sheet_Link_2075227037_1471093439" localSheetId="4" hidden="1">BARULAMA</definedName>
    <definedName name="Google_Sheet_Link_2075227037_1471093439" localSheetId="3" hidden="1">BARULAMA</definedName>
    <definedName name="Google_Sheet_Link_2075227037_1471093439" localSheetId="5" hidden="1">BARULAMA</definedName>
    <definedName name="Google_Sheet_Link_2075227037_1471093439" localSheetId="12" hidden="1">BARULAMA</definedName>
    <definedName name="Google_Sheet_Link_2075227037_1471093439" localSheetId="11" hidden="1">BARULAMA</definedName>
    <definedName name="Google_Sheet_Link_2075227037_1471093439" localSheetId="6" hidden="1">BARULAMA</definedName>
    <definedName name="Google_Sheet_Link_2075227037_1471093439" localSheetId="9" hidden="1">BARULAMA</definedName>
    <definedName name="Google_Sheet_Link_2075227037_1471093439" localSheetId="8" hidden="1">BARULAMA</definedName>
    <definedName name="Google_Sheet_Link_2075227037_1471093439" localSheetId="7" hidden="1">BARULAMA</definedName>
    <definedName name="Google_Sheet_Link_2075227037_1471093439" localSheetId="2" hidden="1">BARULAMA</definedName>
    <definedName name="Google_Sheet_Link_2075227037_1471093439" localSheetId="1" hidden="1">BARULAMA</definedName>
    <definedName name="Google_Sheet_Link_2075227037_1471093439" hidden="1">BARULAMA</definedName>
    <definedName name="Google_Sheet_Link_2078586720_797089303" localSheetId="14" hidden="1">KUNJUNGANLAMA</definedName>
    <definedName name="Google_Sheet_Link_2078586720_797089303" localSheetId="13" hidden="1">KUNJUNGANLAMA</definedName>
    <definedName name="Google_Sheet_Link_2078586720_797089303" localSheetId="10" hidden="1">KUNJUNGANLAMA</definedName>
    <definedName name="Google_Sheet_Link_2078586720_797089303" localSheetId="4" hidden="1">KUNJUNGANLAMA</definedName>
    <definedName name="Google_Sheet_Link_2078586720_797089303" localSheetId="3" hidden="1">KUNJUNGANLAMA</definedName>
    <definedName name="Google_Sheet_Link_2078586720_797089303" localSheetId="5" hidden="1">KUNJUNGANLAMA</definedName>
    <definedName name="Google_Sheet_Link_2078586720_797089303" localSheetId="12" hidden="1">KUNJUNGANLAMA</definedName>
    <definedName name="Google_Sheet_Link_2078586720_797089303" localSheetId="11" hidden="1">KUNJUNGANLAMA</definedName>
    <definedName name="Google_Sheet_Link_2078586720_797089303" localSheetId="6" hidden="1">KUNJUNGANLAMA</definedName>
    <definedName name="Google_Sheet_Link_2078586720_797089303" localSheetId="9" hidden="1">KUNJUNGANLAMA</definedName>
    <definedName name="Google_Sheet_Link_2078586720_797089303" localSheetId="8" hidden="1">KUNJUNGANLAMA</definedName>
    <definedName name="Google_Sheet_Link_2078586720_797089303" localSheetId="7" hidden="1">KUNJUNGANLAMA</definedName>
    <definedName name="Google_Sheet_Link_2078586720_797089303" localSheetId="2" hidden="1">KUNJUNGANLAMA</definedName>
    <definedName name="Google_Sheet_Link_2078586720_797089303" localSheetId="1" hidden="1">KUNJUNGANLAMA</definedName>
    <definedName name="Google_Sheet_Link_2078586720_797089303" hidden="1">KUNJUNGANLAMA</definedName>
    <definedName name="Google_Sheet_Link_2080040316_1955994209" localSheetId="14" hidden="1">UMUR</definedName>
    <definedName name="Google_Sheet_Link_2080040316_1955994209" localSheetId="13" hidden="1">UMUR</definedName>
    <definedName name="Google_Sheet_Link_2080040316_1955994209" localSheetId="10" hidden="1">UMUR</definedName>
    <definedName name="Google_Sheet_Link_2080040316_1955994209" localSheetId="4" hidden="1">UMUR</definedName>
    <definedName name="Google_Sheet_Link_2080040316_1955994209" localSheetId="3" hidden="1">UMUR</definedName>
    <definedName name="Google_Sheet_Link_2080040316_1955994209" localSheetId="5" hidden="1">UMUR</definedName>
    <definedName name="Google_Sheet_Link_2080040316_1955994209" localSheetId="12" hidden="1">UMUR</definedName>
    <definedName name="Google_Sheet_Link_2080040316_1955994209" localSheetId="11" hidden="1">UMUR</definedName>
    <definedName name="Google_Sheet_Link_2080040316_1955994209" localSheetId="6" hidden="1">UMUR</definedName>
    <definedName name="Google_Sheet_Link_2080040316_1955994209" localSheetId="9" hidden="1">UMUR</definedName>
    <definedName name="Google_Sheet_Link_2080040316_1955994209" localSheetId="8" hidden="1">UMUR</definedName>
    <definedName name="Google_Sheet_Link_2080040316_1955994209" localSheetId="7" hidden="1">UMUR</definedName>
    <definedName name="Google_Sheet_Link_2080040316_1955994209" localSheetId="2" hidden="1">UMUR</definedName>
    <definedName name="Google_Sheet_Link_2080040316_1955994209" localSheetId="1" hidden="1">UMUR</definedName>
    <definedName name="Google_Sheet_Link_2080040316_1955994209" hidden="1">UMUR</definedName>
    <definedName name="Google_Sheet_Link_2082528373" localSheetId="14" hidden="1">JENISTINDAKAN</definedName>
    <definedName name="Google_Sheet_Link_2082528373" localSheetId="13" hidden="1">JENISTINDAKAN</definedName>
    <definedName name="Google_Sheet_Link_2082528373" localSheetId="10" hidden="1">JENISTINDAKAN</definedName>
    <definedName name="Google_Sheet_Link_2082528373" localSheetId="4" hidden="1">JENISTINDAKAN</definedName>
    <definedName name="Google_Sheet_Link_2082528373" localSheetId="3" hidden="1">JENISTINDAKAN</definedName>
    <definedName name="Google_Sheet_Link_2082528373" localSheetId="5" hidden="1">JENISTINDAKAN</definedName>
    <definedName name="Google_Sheet_Link_2082528373" localSheetId="12" hidden="1">JENISTINDAKAN</definedName>
    <definedName name="Google_Sheet_Link_2082528373" localSheetId="11" hidden="1">JENISTINDAKAN</definedName>
    <definedName name="Google_Sheet_Link_2082528373" localSheetId="6" hidden="1">JENISTINDAKAN</definedName>
    <definedName name="Google_Sheet_Link_2082528373" localSheetId="9" hidden="1">JENISTINDAKAN</definedName>
    <definedName name="Google_Sheet_Link_2082528373" localSheetId="8" hidden="1">JENISTINDAKAN</definedName>
    <definedName name="Google_Sheet_Link_2082528373" localSheetId="7" hidden="1">JENISTINDAKAN</definedName>
    <definedName name="Google_Sheet_Link_2082528373" localSheetId="2" hidden="1">JENISTINDAKAN</definedName>
    <definedName name="Google_Sheet_Link_2082528373" localSheetId="1" hidden="1">JENISTINDAKAN</definedName>
    <definedName name="Google_Sheet_Link_2082528373" hidden="1">JENISTINDAKAN</definedName>
    <definedName name="Google_Sheet_Link_2087976326_224977836" localSheetId="14" hidden="1">RUJUK</definedName>
    <definedName name="Google_Sheet_Link_2087976326_224977836" localSheetId="13" hidden="1">RUJUK</definedName>
    <definedName name="Google_Sheet_Link_2087976326_224977836" localSheetId="10" hidden="1">RUJUK</definedName>
    <definedName name="Google_Sheet_Link_2087976326_224977836" localSheetId="4" hidden="1">RUJUK</definedName>
    <definedName name="Google_Sheet_Link_2087976326_224977836" localSheetId="3" hidden="1">RUJUK</definedName>
    <definedName name="Google_Sheet_Link_2087976326_224977836" localSheetId="5" hidden="1">RUJUK</definedName>
    <definedName name="Google_Sheet_Link_2087976326_224977836" localSheetId="12" hidden="1">RUJUK</definedName>
    <definedName name="Google_Sheet_Link_2087976326_224977836" localSheetId="11" hidden="1">RUJUK</definedName>
    <definedName name="Google_Sheet_Link_2087976326_224977836" localSheetId="6" hidden="1">RUJUK</definedName>
    <definedName name="Google_Sheet_Link_2087976326_224977836" localSheetId="9" hidden="1">RUJUK</definedName>
    <definedName name="Google_Sheet_Link_2087976326_224977836" localSheetId="8" hidden="1">RUJUK</definedName>
    <definedName name="Google_Sheet_Link_2087976326_224977836" localSheetId="7" hidden="1">RUJUK</definedName>
    <definedName name="Google_Sheet_Link_2087976326_224977836" localSheetId="2" hidden="1">RUJUK</definedName>
    <definedName name="Google_Sheet_Link_2087976326_224977836" localSheetId="1" hidden="1">RUJUK</definedName>
    <definedName name="Google_Sheet_Link_2087976326_224977836" hidden="1">RUJUK</definedName>
    <definedName name="Google_Sheet_Link_2116867158" localSheetId="14" hidden="1">KUNJUNGANBARU</definedName>
    <definedName name="Google_Sheet_Link_2116867158" localSheetId="13" hidden="1">KUNJUNGANBARU</definedName>
    <definedName name="Google_Sheet_Link_2116867158" localSheetId="10" hidden="1">KUNJUNGANBARU</definedName>
    <definedName name="Google_Sheet_Link_2116867158" localSheetId="4" hidden="1">KUNJUNGANBARU</definedName>
    <definedName name="Google_Sheet_Link_2116867158" localSheetId="3" hidden="1">KUNJUNGANBARU</definedName>
    <definedName name="Google_Sheet_Link_2116867158" localSheetId="5" hidden="1">KUNJUNGANBARU</definedName>
    <definedName name="Google_Sheet_Link_2116867158" localSheetId="12" hidden="1">KUNJUNGANBARU</definedName>
    <definedName name="Google_Sheet_Link_2116867158" localSheetId="11" hidden="1">KUNJUNGANBARU</definedName>
    <definedName name="Google_Sheet_Link_2116867158" localSheetId="6" hidden="1">KUNJUNGANBARU</definedName>
    <definedName name="Google_Sheet_Link_2116867158" localSheetId="9" hidden="1">KUNJUNGANBARU</definedName>
    <definedName name="Google_Sheet_Link_2116867158" localSheetId="8" hidden="1">KUNJUNGANBARU</definedName>
    <definedName name="Google_Sheet_Link_2116867158" localSheetId="7" hidden="1">KUNJUNGANBARU</definedName>
    <definedName name="Google_Sheet_Link_2116867158" localSheetId="2" hidden="1">KUNJUNGANBARU</definedName>
    <definedName name="Google_Sheet_Link_2116867158" localSheetId="1" hidden="1">KUNJUNGANBARU</definedName>
    <definedName name="Google_Sheet_Link_2116867158" hidden="1">KUNJUNGANBARU</definedName>
    <definedName name="Google_Sheet_Link_2122557424_224977836" localSheetId="14" hidden="1">JENISKELAMIN</definedName>
    <definedName name="Google_Sheet_Link_2122557424_224977836" localSheetId="13" hidden="1">JENISKELAMIN</definedName>
    <definedName name="Google_Sheet_Link_2122557424_224977836" localSheetId="10" hidden="1">JENISKELAMIN</definedName>
    <definedName name="Google_Sheet_Link_2122557424_224977836" localSheetId="4" hidden="1">JENISKELAMIN</definedName>
    <definedName name="Google_Sheet_Link_2122557424_224977836" localSheetId="3" hidden="1">JENISKELAMIN</definedName>
    <definedName name="Google_Sheet_Link_2122557424_224977836" localSheetId="5" hidden="1">JENISKELAMIN</definedName>
    <definedName name="Google_Sheet_Link_2122557424_224977836" localSheetId="12" hidden="1">JENISKELAMIN</definedName>
    <definedName name="Google_Sheet_Link_2122557424_224977836" localSheetId="11" hidden="1">JENISKELAMIN</definedName>
    <definedName name="Google_Sheet_Link_2122557424_224977836" localSheetId="6" hidden="1">JENISKELAMIN</definedName>
    <definedName name="Google_Sheet_Link_2122557424_224977836" localSheetId="9" hidden="1">JENISKELAMIN</definedName>
    <definedName name="Google_Sheet_Link_2122557424_224977836" localSheetId="8" hidden="1">JENISKELAMIN</definedName>
    <definedName name="Google_Sheet_Link_2122557424_224977836" localSheetId="7" hidden="1">JENISKELAMIN</definedName>
    <definedName name="Google_Sheet_Link_2122557424_224977836" localSheetId="2" hidden="1">JENISKELAMIN</definedName>
    <definedName name="Google_Sheet_Link_2122557424_224977836" localSheetId="1" hidden="1">JENISKELAMIN</definedName>
    <definedName name="Google_Sheet_Link_2122557424_224977836" hidden="1">JENISKELAMIN</definedName>
    <definedName name="Google_Sheet_Link_2126940342_1014724090" localSheetId="14" hidden="1">JENISDIAGNOSA</definedName>
    <definedName name="Google_Sheet_Link_2126940342_1014724090" localSheetId="13" hidden="1">JENISDIAGNOSA</definedName>
    <definedName name="Google_Sheet_Link_2126940342_1014724090" localSheetId="10" hidden="1">JENISDIAGNOSA</definedName>
    <definedName name="Google_Sheet_Link_2126940342_1014724090" localSheetId="4" hidden="1">JENISDIAGNOSA</definedName>
    <definedName name="Google_Sheet_Link_2126940342_1014724090" localSheetId="3" hidden="1">JENISDIAGNOSA</definedName>
    <definedName name="Google_Sheet_Link_2126940342_1014724090" localSheetId="5" hidden="1">JENISDIAGNOSA</definedName>
    <definedName name="Google_Sheet_Link_2126940342_1014724090" localSheetId="12" hidden="1">JENISDIAGNOSA</definedName>
    <definedName name="Google_Sheet_Link_2126940342_1014724090" localSheetId="11" hidden="1">JENISDIAGNOSA</definedName>
    <definedName name="Google_Sheet_Link_2126940342_1014724090" localSheetId="6" hidden="1">JENISDIAGNOSA</definedName>
    <definedName name="Google_Sheet_Link_2126940342_1014724090" localSheetId="9" hidden="1">JENISDIAGNOSA</definedName>
    <definedName name="Google_Sheet_Link_2126940342_1014724090" localSheetId="8" hidden="1">JENISDIAGNOSA</definedName>
    <definedName name="Google_Sheet_Link_2126940342_1014724090" localSheetId="7" hidden="1">JENISDIAGNOSA</definedName>
    <definedName name="Google_Sheet_Link_2126940342_1014724090" localSheetId="2" hidden="1">JENISDIAGNOSA</definedName>
    <definedName name="Google_Sheet_Link_2126940342_1014724090" localSheetId="1" hidden="1">JENISDIAGNOSA</definedName>
    <definedName name="Google_Sheet_Link_2126940342_1014724090" hidden="1">JENISDIAGNOSA</definedName>
    <definedName name="Google_Sheet_Link_2129466225_224977836" localSheetId="14" hidden="1">TUMPATANTETAPSEMENTARA</definedName>
    <definedName name="Google_Sheet_Link_2129466225_224977836" localSheetId="13" hidden="1">TUMPATANTETAPSEMENTARA</definedName>
    <definedName name="Google_Sheet_Link_2129466225_224977836" localSheetId="10" hidden="1">TUMPATANTETAPSEMENTARA</definedName>
    <definedName name="Google_Sheet_Link_2129466225_224977836" localSheetId="4" hidden="1">TUMPATANTETAPSEMENTARA</definedName>
    <definedName name="Google_Sheet_Link_2129466225_224977836" localSheetId="3" hidden="1">TUMPATANTETAPSEMENTARA</definedName>
    <definedName name="Google_Sheet_Link_2129466225_224977836" localSheetId="5" hidden="1">TUMPATANTETAPSEMENTARA</definedName>
    <definedName name="Google_Sheet_Link_2129466225_224977836" localSheetId="12" hidden="1">TUMPATANTETAPSEMENTARA</definedName>
    <definedName name="Google_Sheet_Link_2129466225_224977836" localSheetId="11" hidden="1">TUMPATANTETAPSEMENTARA</definedName>
    <definedName name="Google_Sheet_Link_2129466225_224977836" localSheetId="6" hidden="1">TUMPATANTETAPSEMENTARA</definedName>
    <definedName name="Google_Sheet_Link_2129466225_224977836" localSheetId="9" hidden="1">TUMPATANTETAPSEMENTARA</definedName>
    <definedName name="Google_Sheet_Link_2129466225_224977836" localSheetId="8" hidden="1">TUMPATANTETAPSEMENTARA</definedName>
    <definedName name="Google_Sheet_Link_2129466225_224977836" localSheetId="7" hidden="1">TUMPATANTETAPSEMENTARA</definedName>
    <definedName name="Google_Sheet_Link_2129466225_224977836" localSheetId="2" hidden="1">TUMPATANTETAPSEMENTARA</definedName>
    <definedName name="Google_Sheet_Link_2129466225_224977836" localSheetId="1" hidden="1">TUMPATANTETAPSEMENTARA</definedName>
    <definedName name="Google_Sheet_Link_2129466225_224977836" hidden="1">TUMPATANTETAPSEMENTARA</definedName>
    <definedName name="Google_Sheet_Link_213104664_236291474" localSheetId="14" hidden="1">JENISKELAMIN</definedName>
    <definedName name="Google_Sheet_Link_213104664_236291474" localSheetId="13" hidden="1">JENISKELAMIN</definedName>
    <definedName name="Google_Sheet_Link_213104664_236291474" localSheetId="10" hidden="1">JENISKELAMIN</definedName>
    <definedName name="Google_Sheet_Link_213104664_236291474" localSheetId="4" hidden="1">JENISKELAMIN</definedName>
    <definedName name="Google_Sheet_Link_213104664_236291474" localSheetId="3" hidden="1">JENISKELAMIN</definedName>
    <definedName name="Google_Sheet_Link_213104664_236291474" localSheetId="5" hidden="1">JENISKELAMIN</definedName>
    <definedName name="Google_Sheet_Link_213104664_236291474" localSheetId="12" hidden="1">JENISKELAMIN</definedName>
    <definedName name="Google_Sheet_Link_213104664_236291474" localSheetId="11" hidden="1">JENISKELAMIN</definedName>
    <definedName name="Google_Sheet_Link_213104664_236291474" localSheetId="6" hidden="1">JENISKELAMIN</definedName>
    <definedName name="Google_Sheet_Link_213104664_236291474" localSheetId="9" hidden="1">JENISKELAMIN</definedName>
    <definedName name="Google_Sheet_Link_213104664_236291474" localSheetId="8" hidden="1">JENISKELAMIN</definedName>
    <definedName name="Google_Sheet_Link_213104664_236291474" localSheetId="7" hidden="1">JENISKELAMIN</definedName>
    <definedName name="Google_Sheet_Link_213104664_236291474" localSheetId="2" hidden="1">JENISKELAMIN</definedName>
    <definedName name="Google_Sheet_Link_213104664_236291474" localSheetId="1" hidden="1">JENISKELAMIN</definedName>
    <definedName name="Google_Sheet_Link_213104664_236291474" hidden="1">JENISKELAMIN</definedName>
    <definedName name="Google_Sheet_Link_2137977086_1720104577" localSheetId="14" hidden="1">jeniskegiatan</definedName>
    <definedName name="Google_Sheet_Link_2137977086_1720104577" localSheetId="13" hidden="1">jeniskegiatan</definedName>
    <definedName name="Google_Sheet_Link_2137977086_1720104577" localSheetId="10" hidden="1">jeniskegiatan</definedName>
    <definedName name="Google_Sheet_Link_2137977086_1720104577" localSheetId="4" hidden="1">jeniskegiatan</definedName>
    <definedName name="Google_Sheet_Link_2137977086_1720104577" localSheetId="3" hidden="1">jeniskegiatan</definedName>
    <definedName name="Google_Sheet_Link_2137977086_1720104577" localSheetId="5" hidden="1">jeniskegiatan</definedName>
    <definedName name="Google_Sheet_Link_2137977086_1720104577" localSheetId="12" hidden="1">jeniskegiatan</definedName>
    <definedName name="Google_Sheet_Link_2137977086_1720104577" localSheetId="11" hidden="1">jeniskegiatan</definedName>
    <definedName name="Google_Sheet_Link_2137977086_1720104577" localSheetId="6" hidden="1">jeniskegiatan</definedName>
    <definedName name="Google_Sheet_Link_2137977086_1720104577" localSheetId="9" hidden="1">jeniskegiatan</definedName>
    <definedName name="Google_Sheet_Link_2137977086_1720104577" localSheetId="8" hidden="1">jeniskegiatan</definedName>
    <definedName name="Google_Sheet_Link_2137977086_1720104577" localSheetId="7" hidden="1">jeniskegiatan</definedName>
    <definedName name="Google_Sheet_Link_2137977086_1720104577" localSheetId="2" hidden="1">jeniskegiatan</definedName>
    <definedName name="Google_Sheet_Link_2137977086_1720104577" localSheetId="1" hidden="1">jeniskegiatan</definedName>
    <definedName name="Google_Sheet_Link_2137977086_1720104577" hidden="1">jeniskegiatan</definedName>
    <definedName name="Google_Sheet_Link_2140609094_397897083" localSheetId="14" hidden="1">kasusbaru</definedName>
    <definedName name="Google_Sheet_Link_2140609094_397897083" localSheetId="13" hidden="1">kasusbaru</definedName>
    <definedName name="Google_Sheet_Link_2140609094_397897083" localSheetId="10" hidden="1">kasusbaru</definedName>
    <definedName name="Google_Sheet_Link_2140609094_397897083" localSheetId="4" hidden="1">kasusbaru</definedName>
    <definedName name="Google_Sheet_Link_2140609094_397897083" localSheetId="3" hidden="1">kasusbaru</definedName>
    <definedName name="Google_Sheet_Link_2140609094_397897083" localSheetId="5" hidden="1">kasusbaru</definedName>
    <definedName name="Google_Sheet_Link_2140609094_397897083" localSheetId="12" hidden="1">kasusbaru</definedName>
    <definedName name="Google_Sheet_Link_2140609094_397897083" localSheetId="11" hidden="1">kasusbaru</definedName>
    <definedName name="Google_Sheet_Link_2140609094_397897083" localSheetId="6" hidden="1">kasusbaru</definedName>
    <definedName name="Google_Sheet_Link_2140609094_397897083" localSheetId="9" hidden="1">kasusbaru</definedName>
    <definedName name="Google_Sheet_Link_2140609094_397897083" localSheetId="8" hidden="1">kasusbaru</definedName>
    <definedName name="Google_Sheet_Link_2140609094_397897083" localSheetId="7" hidden="1">kasusbaru</definedName>
    <definedName name="Google_Sheet_Link_2140609094_397897083" localSheetId="2" hidden="1">kasusbaru</definedName>
    <definedName name="Google_Sheet_Link_2140609094_397897083" localSheetId="1" hidden="1">kasusbaru</definedName>
    <definedName name="Google_Sheet_Link_2140609094_397897083" hidden="1">kasusbaru</definedName>
    <definedName name="Google_Sheet_Link_2141200674_797089303" localSheetId="14" hidden="1">TUMPATANSULUNGTETAP</definedName>
    <definedName name="Google_Sheet_Link_2141200674_797089303" localSheetId="13" hidden="1">TUMPATANSULUNGTETAP</definedName>
    <definedName name="Google_Sheet_Link_2141200674_797089303" localSheetId="10" hidden="1">TUMPATANSULUNGTETAP</definedName>
    <definedName name="Google_Sheet_Link_2141200674_797089303" localSheetId="4" hidden="1">TUMPATANSULUNGTETAP</definedName>
    <definedName name="Google_Sheet_Link_2141200674_797089303" localSheetId="3" hidden="1">TUMPATANSULUNGTETAP</definedName>
    <definedName name="Google_Sheet_Link_2141200674_797089303" localSheetId="5" hidden="1">TUMPATANSULUNGTETAP</definedName>
    <definedName name="Google_Sheet_Link_2141200674_797089303" localSheetId="12" hidden="1">TUMPATANSULUNGTETAP</definedName>
    <definedName name="Google_Sheet_Link_2141200674_797089303" localSheetId="11" hidden="1">TUMPATANSULUNGTETAP</definedName>
    <definedName name="Google_Sheet_Link_2141200674_797089303" localSheetId="6" hidden="1">TUMPATANSULUNGTETAP</definedName>
    <definedName name="Google_Sheet_Link_2141200674_797089303" localSheetId="9" hidden="1">TUMPATANSULUNGTETAP</definedName>
    <definedName name="Google_Sheet_Link_2141200674_797089303" localSheetId="8" hidden="1">TUMPATANSULUNGTETAP</definedName>
    <definedName name="Google_Sheet_Link_2141200674_797089303" localSheetId="7" hidden="1">TUMPATANSULUNGTETAP</definedName>
    <definedName name="Google_Sheet_Link_2141200674_797089303" localSheetId="2" hidden="1">TUMPATANSULUNGTETAP</definedName>
    <definedName name="Google_Sheet_Link_2141200674_797089303" localSheetId="1" hidden="1">TUMPATANSULUNGTETAP</definedName>
    <definedName name="Google_Sheet_Link_2141200674_797089303" hidden="1">TUMPATANSULUNGTETAP</definedName>
    <definedName name="Google_Sheet_Link_2142207494" localSheetId="14" hidden="1">SCALLING</definedName>
    <definedName name="Google_Sheet_Link_2142207494" localSheetId="13" hidden="1">SCALLING</definedName>
    <definedName name="Google_Sheet_Link_2142207494" localSheetId="10" hidden="1">SCALLING</definedName>
    <definedName name="Google_Sheet_Link_2142207494" localSheetId="4" hidden="1">SCALLING</definedName>
    <definedName name="Google_Sheet_Link_2142207494" localSheetId="3" hidden="1">SCALLING</definedName>
    <definedName name="Google_Sheet_Link_2142207494" localSheetId="5" hidden="1">SCALLING</definedName>
    <definedName name="Google_Sheet_Link_2142207494" localSheetId="12" hidden="1">SCALLING</definedName>
    <definedName name="Google_Sheet_Link_2142207494" localSheetId="11" hidden="1">SCALLING</definedName>
    <definedName name="Google_Sheet_Link_2142207494" localSheetId="6" hidden="1">SCALLING</definedName>
    <definedName name="Google_Sheet_Link_2142207494" localSheetId="9" hidden="1">SCALLING</definedName>
    <definedName name="Google_Sheet_Link_2142207494" localSheetId="8" hidden="1">SCALLING</definedName>
    <definedName name="Google_Sheet_Link_2142207494" localSheetId="7" hidden="1">SCALLING</definedName>
    <definedName name="Google_Sheet_Link_2142207494" localSheetId="2" hidden="1">SCALLING</definedName>
    <definedName name="Google_Sheet_Link_2142207494" localSheetId="1" hidden="1">SCALLING</definedName>
    <definedName name="Google_Sheet_Link_2142207494" hidden="1">SCALLING</definedName>
    <definedName name="Google_Sheet_Link_214743151_1795302800" localSheetId="14" hidden="1">UMUR</definedName>
    <definedName name="Google_Sheet_Link_214743151_1795302800" localSheetId="13" hidden="1">UMUR</definedName>
    <definedName name="Google_Sheet_Link_214743151_1795302800" localSheetId="10" hidden="1">UMUR</definedName>
    <definedName name="Google_Sheet_Link_214743151_1795302800" localSheetId="4" hidden="1">UMUR</definedName>
    <definedName name="Google_Sheet_Link_214743151_1795302800" localSheetId="3" hidden="1">UMUR</definedName>
    <definedName name="Google_Sheet_Link_214743151_1795302800" localSheetId="5" hidden="1">UMUR</definedName>
    <definedName name="Google_Sheet_Link_214743151_1795302800" localSheetId="12" hidden="1">UMUR</definedName>
    <definedName name="Google_Sheet_Link_214743151_1795302800" localSheetId="11" hidden="1">UMUR</definedName>
    <definedName name="Google_Sheet_Link_214743151_1795302800" localSheetId="6" hidden="1">UMUR</definedName>
    <definedName name="Google_Sheet_Link_214743151_1795302800" localSheetId="9" hidden="1">UMUR</definedName>
    <definedName name="Google_Sheet_Link_214743151_1795302800" localSheetId="8" hidden="1">UMUR</definedName>
    <definedName name="Google_Sheet_Link_214743151_1795302800" localSheetId="7" hidden="1">UMUR</definedName>
    <definedName name="Google_Sheet_Link_214743151_1795302800" localSheetId="2" hidden="1">UMUR</definedName>
    <definedName name="Google_Sheet_Link_214743151_1795302800" localSheetId="1" hidden="1">UMUR</definedName>
    <definedName name="Google_Sheet_Link_214743151_1795302800" hidden="1">UMUR</definedName>
    <definedName name="Google_Sheet_Link_222264413_785235098" localSheetId="14" hidden="1">STATUS</definedName>
    <definedName name="Google_Sheet_Link_222264413_785235098" localSheetId="13" hidden="1">STATUS</definedName>
    <definedName name="Google_Sheet_Link_222264413_785235098" localSheetId="10" hidden="1">STATUS</definedName>
    <definedName name="Google_Sheet_Link_222264413_785235098" localSheetId="4" hidden="1">STATUS</definedName>
    <definedName name="Google_Sheet_Link_222264413_785235098" localSheetId="3" hidden="1">STATUS</definedName>
    <definedName name="Google_Sheet_Link_222264413_785235098" localSheetId="5" hidden="1">STATUS</definedName>
    <definedName name="Google_Sheet_Link_222264413_785235098" localSheetId="12" hidden="1">STATUS</definedName>
    <definedName name="Google_Sheet_Link_222264413_785235098" localSheetId="11" hidden="1">STATUS</definedName>
    <definedName name="Google_Sheet_Link_222264413_785235098" localSheetId="6" hidden="1">STATUS</definedName>
    <definedName name="Google_Sheet_Link_222264413_785235098" localSheetId="9" hidden="1">STATUS</definedName>
    <definedName name="Google_Sheet_Link_222264413_785235098" localSheetId="8" hidden="1">STATUS</definedName>
    <definedName name="Google_Sheet_Link_222264413_785235098" localSheetId="7" hidden="1">STATUS</definedName>
    <definedName name="Google_Sheet_Link_222264413_785235098" localSheetId="2" hidden="1">STATUS</definedName>
    <definedName name="Google_Sheet_Link_222264413_785235098" localSheetId="1" hidden="1">STATUS</definedName>
    <definedName name="Google_Sheet_Link_222264413_785235098" hidden="1">STATUS</definedName>
    <definedName name="Google_Sheet_Link_225702027_144943271" localSheetId="14" hidden="1">STATUS</definedName>
    <definedName name="Google_Sheet_Link_225702027_144943271" localSheetId="13" hidden="1">STATUS</definedName>
    <definedName name="Google_Sheet_Link_225702027_144943271" localSheetId="10" hidden="1">STATUS</definedName>
    <definedName name="Google_Sheet_Link_225702027_144943271" localSheetId="4" hidden="1">STATUS</definedName>
    <definedName name="Google_Sheet_Link_225702027_144943271" localSheetId="3" hidden="1">STATUS</definedName>
    <definedName name="Google_Sheet_Link_225702027_144943271" localSheetId="5" hidden="1">STATUS</definedName>
    <definedName name="Google_Sheet_Link_225702027_144943271" localSheetId="12" hidden="1">STATUS</definedName>
    <definedName name="Google_Sheet_Link_225702027_144943271" localSheetId="11" hidden="1">STATUS</definedName>
    <definedName name="Google_Sheet_Link_225702027_144943271" localSheetId="6" hidden="1">STATUS</definedName>
    <definedName name="Google_Sheet_Link_225702027_144943271" localSheetId="9" hidden="1">STATUS</definedName>
    <definedName name="Google_Sheet_Link_225702027_144943271" localSheetId="8" hidden="1">STATUS</definedName>
    <definedName name="Google_Sheet_Link_225702027_144943271" localSheetId="7" hidden="1">STATUS</definedName>
    <definedName name="Google_Sheet_Link_225702027_144943271" localSheetId="2" hidden="1">STATUS</definedName>
    <definedName name="Google_Sheet_Link_225702027_144943271" localSheetId="1" hidden="1">STATUS</definedName>
    <definedName name="Google_Sheet_Link_225702027_144943271" hidden="1">STATUS</definedName>
    <definedName name="Google_Sheet_Link_232752620_785235098" localSheetId="14" hidden="1">jeniskegiatan</definedName>
    <definedName name="Google_Sheet_Link_232752620_785235098" localSheetId="13" hidden="1">jeniskegiatan</definedName>
    <definedName name="Google_Sheet_Link_232752620_785235098" localSheetId="10" hidden="1">jeniskegiatan</definedName>
    <definedName name="Google_Sheet_Link_232752620_785235098" localSheetId="4" hidden="1">jeniskegiatan</definedName>
    <definedName name="Google_Sheet_Link_232752620_785235098" localSheetId="3" hidden="1">jeniskegiatan</definedName>
    <definedName name="Google_Sheet_Link_232752620_785235098" localSheetId="5" hidden="1">jeniskegiatan</definedName>
    <definedName name="Google_Sheet_Link_232752620_785235098" localSheetId="12" hidden="1">jeniskegiatan</definedName>
    <definedName name="Google_Sheet_Link_232752620_785235098" localSheetId="11" hidden="1">jeniskegiatan</definedName>
    <definedName name="Google_Sheet_Link_232752620_785235098" localSheetId="6" hidden="1">jeniskegiatan</definedName>
    <definedName name="Google_Sheet_Link_232752620_785235098" localSheetId="9" hidden="1">jeniskegiatan</definedName>
    <definedName name="Google_Sheet_Link_232752620_785235098" localSheetId="8" hidden="1">jeniskegiatan</definedName>
    <definedName name="Google_Sheet_Link_232752620_785235098" localSheetId="7" hidden="1">jeniskegiatan</definedName>
    <definedName name="Google_Sheet_Link_232752620_785235098" localSheetId="2" hidden="1">jeniskegiatan</definedName>
    <definedName name="Google_Sheet_Link_232752620_785235098" localSheetId="1" hidden="1">jeniskegiatan</definedName>
    <definedName name="Google_Sheet_Link_232752620_785235098" hidden="1">jeniskegiatan</definedName>
    <definedName name="Google_Sheet_Link_249649278_1955994209" localSheetId="14" hidden="1">kasusbaru</definedName>
    <definedName name="Google_Sheet_Link_249649278_1955994209" localSheetId="13" hidden="1">kasusbaru</definedName>
    <definedName name="Google_Sheet_Link_249649278_1955994209" localSheetId="10" hidden="1">kasusbaru</definedName>
    <definedName name="Google_Sheet_Link_249649278_1955994209" localSheetId="4" hidden="1">kasusbaru</definedName>
    <definedName name="Google_Sheet_Link_249649278_1955994209" localSheetId="3" hidden="1">kasusbaru</definedName>
    <definedName name="Google_Sheet_Link_249649278_1955994209" localSheetId="5" hidden="1">kasusbaru</definedName>
    <definedName name="Google_Sheet_Link_249649278_1955994209" localSheetId="12" hidden="1">kasusbaru</definedName>
    <definedName name="Google_Sheet_Link_249649278_1955994209" localSheetId="11" hidden="1">kasusbaru</definedName>
    <definedName name="Google_Sheet_Link_249649278_1955994209" localSheetId="6" hidden="1">kasusbaru</definedName>
    <definedName name="Google_Sheet_Link_249649278_1955994209" localSheetId="9" hidden="1">kasusbaru</definedName>
    <definedName name="Google_Sheet_Link_249649278_1955994209" localSheetId="8" hidden="1">kasusbaru</definedName>
    <definedName name="Google_Sheet_Link_249649278_1955994209" localSheetId="7" hidden="1">kasusbaru</definedName>
    <definedName name="Google_Sheet_Link_249649278_1955994209" localSheetId="2" hidden="1">kasusbaru</definedName>
    <definedName name="Google_Sheet_Link_249649278_1955994209" localSheetId="1" hidden="1">kasusbaru</definedName>
    <definedName name="Google_Sheet_Link_249649278_1955994209" hidden="1">kasusbaru</definedName>
    <definedName name="Google_Sheet_Link_265780529_155700158" localSheetId="14" hidden="1">JENISDIAGNOSA</definedName>
    <definedName name="Google_Sheet_Link_265780529_155700158" localSheetId="13" hidden="1">JENISDIAGNOSA</definedName>
    <definedName name="Google_Sheet_Link_265780529_155700158" localSheetId="10" hidden="1">JENISDIAGNOSA</definedName>
    <definedName name="Google_Sheet_Link_265780529_155700158" localSheetId="4" hidden="1">JENISDIAGNOSA</definedName>
    <definedName name="Google_Sheet_Link_265780529_155700158" localSheetId="3" hidden="1">JENISDIAGNOSA</definedName>
    <definedName name="Google_Sheet_Link_265780529_155700158" localSheetId="5" hidden="1">JENISDIAGNOSA</definedName>
    <definedName name="Google_Sheet_Link_265780529_155700158" localSheetId="12" hidden="1">JENISDIAGNOSA</definedName>
    <definedName name="Google_Sheet_Link_265780529_155700158" localSheetId="11" hidden="1">JENISDIAGNOSA</definedName>
    <definedName name="Google_Sheet_Link_265780529_155700158" localSheetId="6" hidden="1">JENISDIAGNOSA</definedName>
    <definedName name="Google_Sheet_Link_265780529_155700158" localSheetId="9" hidden="1">JENISDIAGNOSA</definedName>
    <definedName name="Google_Sheet_Link_265780529_155700158" localSheetId="8" hidden="1">JENISDIAGNOSA</definedName>
    <definedName name="Google_Sheet_Link_265780529_155700158" localSheetId="7" hidden="1">JENISDIAGNOSA</definedName>
    <definedName name="Google_Sheet_Link_265780529_155700158" localSheetId="2" hidden="1">JENISDIAGNOSA</definedName>
    <definedName name="Google_Sheet_Link_265780529_155700158" localSheetId="1" hidden="1">JENISDIAGNOSA</definedName>
    <definedName name="Google_Sheet_Link_265780529_155700158" hidden="1">JENISDIAGNOSA</definedName>
    <definedName name="Google_Sheet_Link_268283916_1378410059" localSheetId="14" hidden="1">JENISKUNJUNGAN</definedName>
    <definedName name="Google_Sheet_Link_268283916_1378410059" localSheetId="13" hidden="1">JENISKUNJUNGAN</definedName>
    <definedName name="Google_Sheet_Link_268283916_1378410059" localSheetId="10" hidden="1">JENISKUNJUNGAN</definedName>
    <definedName name="Google_Sheet_Link_268283916_1378410059" localSheetId="4" hidden="1">JENISKUNJUNGAN</definedName>
    <definedName name="Google_Sheet_Link_268283916_1378410059" localSheetId="3" hidden="1">JENISKUNJUNGAN</definedName>
    <definedName name="Google_Sheet_Link_268283916_1378410059" localSheetId="5" hidden="1">JENISKUNJUNGAN</definedName>
    <definedName name="Google_Sheet_Link_268283916_1378410059" localSheetId="12" hidden="1">JENISKUNJUNGAN</definedName>
    <definedName name="Google_Sheet_Link_268283916_1378410059" localSheetId="11" hidden="1">JENISKUNJUNGAN</definedName>
    <definedName name="Google_Sheet_Link_268283916_1378410059" localSheetId="6" hidden="1">JENISKUNJUNGAN</definedName>
    <definedName name="Google_Sheet_Link_268283916_1378410059" localSheetId="9" hidden="1">JENISKUNJUNGAN</definedName>
    <definedName name="Google_Sheet_Link_268283916_1378410059" localSheetId="8" hidden="1">JENISKUNJUNGAN</definedName>
    <definedName name="Google_Sheet_Link_268283916_1378410059" localSheetId="7" hidden="1">JENISKUNJUNGAN</definedName>
    <definedName name="Google_Sheet_Link_268283916_1378410059" localSheetId="2" hidden="1">JENISKUNJUNGAN</definedName>
    <definedName name="Google_Sheet_Link_268283916_1378410059" localSheetId="1" hidden="1">JENISKUNJUNGAN</definedName>
    <definedName name="Google_Sheet_Link_268283916_1378410059" hidden="1">JENISKUNJUNGAN</definedName>
    <definedName name="Google_Sheet_Link_2841694_224977836" localSheetId="14" hidden="1">EXOSULUNG</definedName>
    <definedName name="Google_Sheet_Link_2841694_224977836" localSheetId="13" hidden="1">EXOSULUNG</definedName>
    <definedName name="Google_Sheet_Link_2841694_224977836" localSheetId="10" hidden="1">EXOSULUNG</definedName>
    <definedName name="Google_Sheet_Link_2841694_224977836" localSheetId="4" hidden="1">EXOSULUNG</definedName>
    <definedName name="Google_Sheet_Link_2841694_224977836" localSheetId="3" hidden="1">EXOSULUNG</definedName>
    <definedName name="Google_Sheet_Link_2841694_224977836" localSheetId="5" hidden="1">EXOSULUNG</definedName>
    <definedName name="Google_Sheet_Link_2841694_224977836" localSheetId="12" hidden="1">EXOSULUNG</definedName>
    <definedName name="Google_Sheet_Link_2841694_224977836" localSheetId="11" hidden="1">EXOSULUNG</definedName>
    <definedName name="Google_Sheet_Link_2841694_224977836" localSheetId="6" hidden="1">EXOSULUNG</definedName>
    <definedName name="Google_Sheet_Link_2841694_224977836" localSheetId="9" hidden="1">EXOSULUNG</definedName>
    <definedName name="Google_Sheet_Link_2841694_224977836" localSheetId="8" hidden="1">EXOSULUNG</definedName>
    <definedName name="Google_Sheet_Link_2841694_224977836" localSheetId="7" hidden="1">EXOSULUNG</definedName>
    <definedName name="Google_Sheet_Link_2841694_224977836" localSheetId="2" hidden="1">EXOSULUNG</definedName>
    <definedName name="Google_Sheet_Link_2841694_224977836" localSheetId="1" hidden="1">EXOSULUNG</definedName>
    <definedName name="Google_Sheet_Link_2841694_224977836" hidden="1">EXOSULUNG</definedName>
    <definedName name="Google_Sheet_Link_288933749_155700158" localSheetId="14" hidden="1">wilayahkerja</definedName>
    <definedName name="Google_Sheet_Link_288933749_155700158" localSheetId="13" hidden="1">wilayahkerja</definedName>
    <definedName name="Google_Sheet_Link_288933749_155700158" localSheetId="10" hidden="1">wilayahkerja</definedName>
    <definedName name="Google_Sheet_Link_288933749_155700158" localSheetId="4" hidden="1">wilayahkerja</definedName>
    <definedName name="Google_Sheet_Link_288933749_155700158" localSheetId="3" hidden="1">wilayahkerja</definedName>
    <definedName name="Google_Sheet_Link_288933749_155700158" localSheetId="5" hidden="1">wilayahkerja</definedName>
    <definedName name="Google_Sheet_Link_288933749_155700158" localSheetId="12" hidden="1">wilayahkerja</definedName>
    <definedName name="Google_Sheet_Link_288933749_155700158" localSheetId="11" hidden="1">wilayahkerja</definedName>
    <definedName name="Google_Sheet_Link_288933749_155700158" localSheetId="6" hidden="1">wilayahkerja</definedName>
    <definedName name="Google_Sheet_Link_288933749_155700158" localSheetId="9" hidden="1">wilayahkerja</definedName>
    <definedName name="Google_Sheet_Link_288933749_155700158" localSheetId="8" hidden="1">wilayahkerja</definedName>
    <definedName name="Google_Sheet_Link_288933749_155700158" localSheetId="7" hidden="1">wilayahkerja</definedName>
    <definedName name="Google_Sheet_Link_288933749_155700158" localSheetId="2" hidden="1">wilayahkerja</definedName>
    <definedName name="Google_Sheet_Link_288933749_155700158" localSheetId="1" hidden="1">wilayahkerja</definedName>
    <definedName name="Google_Sheet_Link_288933749_155700158" hidden="1">wilayahkerja</definedName>
    <definedName name="Google_Sheet_Link_311679128_797089303" localSheetId="14" hidden="1">EXOSULUNG</definedName>
    <definedName name="Google_Sheet_Link_311679128_797089303" localSheetId="13" hidden="1">EXOSULUNG</definedName>
    <definedName name="Google_Sheet_Link_311679128_797089303" localSheetId="10" hidden="1">EXOSULUNG</definedName>
    <definedName name="Google_Sheet_Link_311679128_797089303" localSheetId="4" hidden="1">EXOSULUNG</definedName>
    <definedName name="Google_Sheet_Link_311679128_797089303" localSheetId="3" hidden="1">EXOSULUNG</definedName>
    <definedName name="Google_Sheet_Link_311679128_797089303" localSheetId="5" hidden="1">EXOSULUNG</definedName>
    <definedName name="Google_Sheet_Link_311679128_797089303" localSheetId="12" hidden="1">EXOSULUNG</definedName>
    <definedName name="Google_Sheet_Link_311679128_797089303" localSheetId="11" hidden="1">EXOSULUNG</definedName>
    <definedName name="Google_Sheet_Link_311679128_797089303" localSheetId="6" hidden="1">EXOSULUNG</definedName>
    <definedName name="Google_Sheet_Link_311679128_797089303" localSheetId="9" hidden="1">EXOSULUNG</definedName>
    <definedName name="Google_Sheet_Link_311679128_797089303" localSheetId="8" hidden="1">EXOSULUNG</definedName>
    <definedName name="Google_Sheet_Link_311679128_797089303" localSheetId="7" hidden="1">EXOSULUNG</definedName>
    <definedName name="Google_Sheet_Link_311679128_797089303" localSheetId="2" hidden="1">EXOSULUNG</definedName>
    <definedName name="Google_Sheet_Link_311679128_797089303" localSheetId="1" hidden="1">EXOSULUNG</definedName>
    <definedName name="Google_Sheet_Link_311679128_797089303" hidden="1">EXOSULUNG</definedName>
    <definedName name="Google_Sheet_Link_318524822_1014724090" localSheetId="14" hidden="1">wilayahkerja</definedName>
    <definedName name="Google_Sheet_Link_318524822_1014724090" localSheetId="13" hidden="1">wilayahkerja</definedName>
    <definedName name="Google_Sheet_Link_318524822_1014724090" localSheetId="10" hidden="1">wilayahkerja</definedName>
    <definedName name="Google_Sheet_Link_318524822_1014724090" localSheetId="4" hidden="1">wilayahkerja</definedName>
    <definedName name="Google_Sheet_Link_318524822_1014724090" localSheetId="3" hidden="1">wilayahkerja</definedName>
    <definedName name="Google_Sheet_Link_318524822_1014724090" localSheetId="5" hidden="1">wilayahkerja</definedName>
    <definedName name="Google_Sheet_Link_318524822_1014724090" localSheetId="12" hidden="1">wilayahkerja</definedName>
    <definedName name="Google_Sheet_Link_318524822_1014724090" localSheetId="11" hidden="1">wilayahkerja</definedName>
    <definedName name="Google_Sheet_Link_318524822_1014724090" localSheetId="6" hidden="1">wilayahkerja</definedName>
    <definedName name="Google_Sheet_Link_318524822_1014724090" localSheetId="9" hidden="1">wilayahkerja</definedName>
    <definedName name="Google_Sheet_Link_318524822_1014724090" localSheetId="8" hidden="1">wilayahkerja</definedName>
    <definedName name="Google_Sheet_Link_318524822_1014724090" localSheetId="7" hidden="1">wilayahkerja</definedName>
    <definedName name="Google_Sheet_Link_318524822_1014724090" localSheetId="2" hidden="1">wilayahkerja</definedName>
    <definedName name="Google_Sheet_Link_318524822_1014724090" localSheetId="1" hidden="1">wilayahkerja</definedName>
    <definedName name="Google_Sheet_Link_318524822_1014724090" hidden="1">wilayahkerja</definedName>
    <definedName name="Google_Sheet_Link_322334146" localSheetId="14" hidden="1">JENISDIAGNOSA</definedName>
    <definedName name="Google_Sheet_Link_322334146" localSheetId="13" hidden="1">JENISDIAGNOSA</definedName>
    <definedName name="Google_Sheet_Link_322334146" localSheetId="10" hidden="1">JENISDIAGNOSA</definedName>
    <definedName name="Google_Sheet_Link_322334146" localSheetId="4" hidden="1">JENISDIAGNOSA</definedName>
    <definedName name="Google_Sheet_Link_322334146" localSheetId="3" hidden="1">JENISDIAGNOSA</definedName>
    <definedName name="Google_Sheet_Link_322334146" localSheetId="5" hidden="1">JENISDIAGNOSA</definedName>
    <definedName name="Google_Sheet_Link_322334146" localSheetId="12" hidden="1">JENISDIAGNOSA</definedName>
    <definedName name="Google_Sheet_Link_322334146" localSheetId="11" hidden="1">JENISDIAGNOSA</definedName>
    <definedName name="Google_Sheet_Link_322334146" localSheetId="6" hidden="1">JENISDIAGNOSA</definedName>
    <definedName name="Google_Sheet_Link_322334146" localSheetId="9" hidden="1">JENISDIAGNOSA</definedName>
    <definedName name="Google_Sheet_Link_322334146" localSheetId="8" hidden="1">JENISDIAGNOSA</definedName>
    <definedName name="Google_Sheet_Link_322334146" localSheetId="7" hidden="1">JENISDIAGNOSA</definedName>
    <definedName name="Google_Sheet_Link_322334146" localSheetId="2" hidden="1">JENISDIAGNOSA</definedName>
    <definedName name="Google_Sheet_Link_322334146" localSheetId="1" hidden="1">JENISDIAGNOSA</definedName>
    <definedName name="Google_Sheet_Link_322334146" hidden="1">JENISDIAGNOSA</definedName>
    <definedName name="Google_Sheet_Link_336760364_797089303" localSheetId="14" hidden="1">STATUS</definedName>
    <definedName name="Google_Sheet_Link_336760364_797089303" localSheetId="13" hidden="1">STATUS</definedName>
    <definedName name="Google_Sheet_Link_336760364_797089303" localSheetId="10" hidden="1">STATUS</definedName>
    <definedName name="Google_Sheet_Link_336760364_797089303" localSheetId="4" hidden="1">STATUS</definedName>
    <definedName name="Google_Sheet_Link_336760364_797089303" localSheetId="3" hidden="1">STATUS</definedName>
    <definedName name="Google_Sheet_Link_336760364_797089303" localSheetId="5" hidden="1">STATUS</definedName>
    <definedName name="Google_Sheet_Link_336760364_797089303" localSheetId="12" hidden="1">STATUS</definedName>
    <definedName name="Google_Sheet_Link_336760364_797089303" localSheetId="11" hidden="1">STATUS</definedName>
    <definedName name="Google_Sheet_Link_336760364_797089303" localSheetId="6" hidden="1">STATUS</definedName>
    <definedName name="Google_Sheet_Link_336760364_797089303" localSheetId="9" hidden="1">STATUS</definedName>
    <definedName name="Google_Sheet_Link_336760364_797089303" localSheetId="8" hidden="1">STATUS</definedName>
    <definedName name="Google_Sheet_Link_336760364_797089303" localSheetId="7" hidden="1">STATUS</definedName>
    <definedName name="Google_Sheet_Link_336760364_797089303" localSheetId="2" hidden="1">STATUS</definedName>
    <definedName name="Google_Sheet_Link_336760364_797089303" localSheetId="1" hidden="1">STATUS</definedName>
    <definedName name="Google_Sheet_Link_336760364_797089303" hidden="1">STATUS</definedName>
    <definedName name="Google_Sheet_Link_340037560" localSheetId="14" hidden="1">JENISKELAMIN</definedName>
    <definedName name="Google_Sheet_Link_340037560" localSheetId="13" hidden="1">JENISKELAMIN</definedName>
    <definedName name="Google_Sheet_Link_340037560" localSheetId="10" hidden="1">JENISKELAMIN</definedName>
    <definedName name="Google_Sheet_Link_340037560" localSheetId="4" hidden="1">JENISKELAMIN</definedName>
    <definedName name="Google_Sheet_Link_340037560" localSheetId="3" hidden="1">JENISKELAMIN</definedName>
    <definedName name="Google_Sheet_Link_340037560" localSheetId="5" hidden="1">JENISKELAMIN</definedName>
    <definedName name="Google_Sheet_Link_340037560" localSheetId="12" hidden="1">JENISKELAMIN</definedName>
    <definedName name="Google_Sheet_Link_340037560" localSheetId="11" hidden="1">JENISKELAMIN</definedName>
    <definedName name="Google_Sheet_Link_340037560" localSheetId="6" hidden="1">JENISKELAMIN</definedName>
    <definedName name="Google_Sheet_Link_340037560" localSheetId="9" hidden="1">JENISKELAMIN</definedName>
    <definedName name="Google_Sheet_Link_340037560" localSheetId="8" hidden="1">JENISKELAMIN</definedName>
    <definedName name="Google_Sheet_Link_340037560" localSheetId="7" hidden="1">JENISKELAMIN</definedName>
    <definedName name="Google_Sheet_Link_340037560" localSheetId="2" hidden="1">JENISKELAMIN</definedName>
    <definedName name="Google_Sheet_Link_340037560" localSheetId="1" hidden="1">JENISKELAMIN</definedName>
    <definedName name="Google_Sheet_Link_340037560" hidden="1">JENISKELAMIN</definedName>
    <definedName name="Google_Sheet_Link_350030032_155700158" localSheetId="14" hidden="1">UMURPX</definedName>
    <definedName name="Google_Sheet_Link_350030032_155700158" localSheetId="13" hidden="1">UMURPX</definedName>
    <definedName name="Google_Sheet_Link_350030032_155700158" localSheetId="10" hidden="1">UMURPX</definedName>
    <definedName name="Google_Sheet_Link_350030032_155700158" localSheetId="4" hidden="1">UMURPX</definedName>
    <definedName name="Google_Sheet_Link_350030032_155700158" localSheetId="3" hidden="1">UMURPX</definedName>
    <definedName name="Google_Sheet_Link_350030032_155700158" localSheetId="5" hidden="1">UMURPX</definedName>
    <definedName name="Google_Sheet_Link_350030032_155700158" localSheetId="12" hidden="1">UMURPX</definedName>
    <definedName name="Google_Sheet_Link_350030032_155700158" localSheetId="11" hidden="1">UMURPX</definedName>
    <definedName name="Google_Sheet_Link_350030032_155700158" localSheetId="6" hidden="1">UMURPX</definedName>
    <definedName name="Google_Sheet_Link_350030032_155700158" localSheetId="9" hidden="1">UMURPX</definedName>
    <definedName name="Google_Sheet_Link_350030032_155700158" localSheetId="8" hidden="1">UMURPX</definedName>
    <definedName name="Google_Sheet_Link_350030032_155700158" localSheetId="7" hidden="1">UMURPX</definedName>
    <definedName name="Google_Sheet_Link_350030032_155700158" localSheetId="2" hidden="1">UMURPX</definedName>
    <definedName name="Google_Sheet_Link_350030032_155700158" localSheetId="1" hidden="1">UMURPX</definedName>
    <definedName name="Google_Sheet_Link_350030032_155700158" hidden="1">UMURPX</definedName>
    <definedName name="Google_Sheet_Link_351539270_797089303" localSheetId="14" hidden="1">DIAGNOSALAMA</definedName>
    <definedName name="Google_Sheet_Link_351539270_797089303" localSheetId="13" hidden="1">DIAGNOSALAMA</definedName>
    <definedName name="Google_Sheet_Link_351539270_797089303" localSheetId="10" hidden="1">DIAGNOSALAMA</definedName>
    <definedName name="Google_Sheet_Link_351539270_797089303" localSheetId="4" hidden="1">DIAGNOSALAMA</definedName>
    <definedName name="Google_Sheet_Link_351539270_797089303" localSheetId="3" hidden="1">DIAGNOSALAMA</definedName>
    <definedName name="Google_Sheet_Link_351539270_797089303" localSheetId="5" hidden="1">DIAGNOSALAMA</definedName>
    <definedName name="Google_Sheet_Link_351539270_797089303" localSheetId="12" hidden="1">DIAGNOSALAMA</definedName>
    <definedName name="Google_Sheet_Link_351539270_797089303" localSheetId="11" hidden="1">DIAGNOSALAMA</definedName>
    <definedName name="Google_Sheet_Link_351539270_797089303" localSheetId="6" hidden="1">DIAGNOSALAMA</definedName>
    <definedName name="Google_Sheet_Link_351539270_797089303" localSheetId="9" hidden="1">DIAGNOSALAMA</definedName>
    <definedName name="Google_Sheet_Link_351539270_797089303" localSheetId="8" hidden="1">DIAGNOSALAMA</definedName>
    <definedName name="Google_Sheet_Link_351539270_797089303" localSheetId="7" hidden="1">DIAGNOSALAMA</definedName>
    <definedName name="Google_Sheet_Link_351539270_797089303" localSheetId="2" hidden="1">DIAGNOSALAMA</definedName>
    <definedName name="Google_Sheet_Link_351539270_797089303" localSheetId="1" hidden="1">DIAGNOSALAMA</definedName>
    <definedName name="Google_Sheet_Link_351539270_797089303" hidden="1">DIAGNOSALAMA</definedName>
    <definedName name="Google_Sheet_Link_38205525_1709537984" localSheetId="14" hidden="1">kasusbaru</definedName>
    <definedName name="Google_Sheet_Link_38205525_1709537984" localSheetId="13" hidden="1">kasusbaru</definedName>
    <definedName name="Google_Sheet_Link_38205525_1709537984" localSheetId="10" hidden="1">kasusbaru</definedName>
    <definedName name="Google_Sheet_Link_38205525_1709537984" localSheetId="4" hidden="1">kasusbaru</definedName>
    <definedName name="Google_Sheet_Link_38205525_1709537984" localSheetId="3" hidden="1">kasusbaru</definedName>
    <definedName name="Google_Sheet_Link_38205525_1709537984" localSheetId="5" hidden="1">kasusbaru</definedName>
    <definedName name="Google_Sheet_Link_38205525_1709537984" localSheetId="12" hidden="1">kasusbaru</definedName>
    <definedName name="Google_Sheet_Link_38205525_1709537984" localSheetId="11" hidden="1">kasusbaru</definedName>
    <definedName name="Google_Sheet_Link_38205525_1709537984" localSheetId="6" hidden="1">kasusbaru</definedName>
    <definedName name="Google_Sheet_Link_38205525_1709537984" localSheetId="9" hidden="1">kasusbaru</definedName>
    <definedName name="Google_Sheet_Link_38205525_1709537984" localSheetId="8" hidden="1">kasusbaru</definedName>
    <definedName name="Google_Sheet_Link_38205525_1709537984" localSheetId="7" hidden="1">kasusbaru</definedName>
    <definedName name="Google_Sheet_Link_38205525_1709537984" localSheetId="2" hidden="1">kasusbaru</definedName>
    <definedName name="Google_Sheet_Link_38205525_1709537984" localSheetId="1" hidden="1">kasusbaru</definedName>
    <definedName name="Google_Sheet_Link_38205525_1709537984" hidden="1">kasusbaru</definedName>
    <definedName name="Google_Sheet_Link_382457287_144943271" localSheetId="14" hidden="1">jeniskegiatan</definedName>
    <definedName name="Google_Sheet_Link_382457287_144943271" localSheetId="13" hidden="1">jeniskegiatan</definedName>
    <definedName name="Google_Sheet_Link_382457287_144943271" localSheetId="10" hidden="1">jeniskegiatan</definedName>
    <definedName name="Google_Sheet_Link_382457287_144943271" localSheetId="4" hidden="1">jeniskegiatan</definedName>
    <definedName name="Google_Sheet_Link_382457287_144943271" localSheetId="3" hidden="1">jeniskegiatan</definedName>
    <definedName name="Google_Sheet_Link_382457287_144943271" localSheetId="5" hidden="1">jeniskegiatan</definedName>
    <definedName name="Google_Sheet_Link_382457287_144943271" localSheetId="12" hidden="1">jeniskegiatan</definedName>
    <definedName name="Google_Sheet_Link_382457287_144943271" localSheetId="11" hidden="1">jeniskegiatan</definedName>
    <definedName name="Google_Sheet_Link_382457287_144943271" localSheetId="6" hidden="1">jeniskegiatan</definedName>
    <definedName name="Google_Sheet_Link_382457287_144943271" localSheetId="9" hidden="1">jeniskegiatan</definedName>
    <definedName name="Google_Sheet_Link_382457287_144943271" localSheetId="8" hidden="1">jeniskegiatan</definedName>
    <definedName name="Google_Sheet_Link_382457287_144943271" localSheetId="7" hidden="1">jeniskegiatan</definedName>
    <definedName name="Google_Sheet_Link_382457287_144943271" localSheetId="2" hidden="1">jeniskegiatan</definedName>
    <definedName name="Google_Sheet_Link_382457287_144943271" localSheetId="1" hidden="1">jeniskegiatan</definedName>
    <definedName name="Google_Sheet_Link_382457287_144943271" hidden="1">jeniskegiatan</definedName>
    <definedName name="Google_Sheet_Link_386447411_236291474" localSheetId="14" hidden="1">STATUS</definedName>
    <definedName name="Google_Sheet_Link_386447411_236291474" localSheetId="13" hidden="1">STATUS</definedName>
    <definedName name="Google_Sheet_Link_386447411_236291474" localSheetId="10" hidden="1">STATUS</definedName>
    <definedName name="Google_Sheet_Link_386447411_236291474" localSheetId="4" hidden="1">STATUS</definedName>
    <definedName name="Google_Sheet_Link_386447411_236291474" localSheetId="3" hidden="1">STATUS</definedName>
    <definedName name="Google_Sheet_Link_386447411_236291474" localSheetId="5" hidden="1">STATUS</definedName>
    <definedName name="Google_Sheet_Link_386447411_236291474" localSheetId="12" hidden="1">STATUS</definedName>
    <definedName name="Google_Sheet_Link_386447411_236291474" localSheetId="11" hidden="1">STATUS</definedName>
    <definedName name="Google_Sheet_Link_386447411_236291474" localSheetId="6" hidden="1">STATUS</definedName>
    <definedName name="Google_Sheet_Link_386447411_236291474" localSheetId="9" hidden="1">STATUS</definedName>
    <definedName name="Google_Sheet_Link_386447411_236291474" localSheetId="8" hidden="1">STATUS</definedName>
    <definedName name="Google_Sheet_Link_386447411_236291474" localSheetId="7" hidden="1">STATUS</definedName>
    <definedName name="Google_Sheet_Link_386447411_236291474" localSheetId="2" hidden="1">STATUS</definedName>
    <definedName name="Google_Sheet_Link_386447411_236291474" localSheetId="1" hidden="1">STATUS</definedName>
    <definedName name="Google_Sheet_Link_386447411_236291474" hidden="1">STATUS</definedName>
    <definedName name="Google_Sheet_Link_405002929_705987951" localSheetId="14" hidden="1">DIAGNOSALAMA</definedName>
    <definedName name="Google_Sheet_Link_405002929_705987951" localSheetId="13" hidden="1">DIAGNOSALAMA</definedName>
    <definedName name="Google_Sheet_Link_405002929_705987951" localSheetId="10" hidden="1">DIAGNOSALAMA</definedName>
    <definedName name="Google_Sheet_Link_405002929_705987951" localSheetId="4" hidden="1">DIAGNOSALAMA</definedName>
    <definedName name="Google_Sheet_Link_405002929_705987951" localSheetId="3" hidden="1">DIAGNOSALAMA</definedName>
    <definedName name="Google_Sheet_Link_405002929_705987951" localSheetId="5" hidden="1">DIAGNOSALAMA</definedName>
    <definedName name="Google_Sheet_Link_405002929_705987951" localSheetId="12" hidden="1">DIAGNOSALAMA</definedName>
    <definedName name="Google_Sheet_Link_405002929_705987951" localSheetId="11" hidden="1">DIAGNOSALAMA</definedName>
    <definedName name="Google_Sheet_Link_405002929_705987951" localSheetId="6" hidden="1">DIAGNOSALAMA</definedName>
    <definedName name="Google_Sheet_Link_405002929_705987951" localSheetId="9" hidden="1">DIAGNOSALAMA</definedName>
    <definedName name="Google_Sheet_Link_405002929_705987951" localSheetId="8" hidden="1">DIAGNOSALAMA</definedName>
    <definedName name="Google_Sheet_Link_405002929_705987951" localSheetId="7" hidden="1">DIAGNOSALAMA</definedName>
    <definedName name="Google_Sheet_Link_405002929_705987951" localSheetId="2" hidden="1">DIAGNOSALAMA</definedName>
    <definedName name="Google_Sheet_Link_405002929_705987951" localSheetId="1" hidden="1">DIAGNOSALAMA</definedName>
    <definedName name="Google_Sheet_Link_405002929_705987951" hidden="1">DIAGNOSALAMA</definedName>
    <definedName name="Google_Sheet_Link_410499207_1955994209" localSheetId="14" hidden="1">DIAGNOSA</definedName>
    <definedName name="Google_Sheet_Link_410499207_1955994209" localSheetId="13" hidden="1">DIAGNOSA</definedName>
    <definedName name="Google_Sheet_Link_410499207_1955994209" localSheetId="10" hidden="1">DIAGNOSA</definedName>
    <definedName name="Google_Sheet_Link_410499207_1955994209" localSheetId="4" hidden="1">DIAGNOSA</definedName>
    <definedName name="Google_Sheet_Link_410499207_1955994209" localSheetId="3" hidden="1">DIAGNOSA</definedName>
    <definedName name="Google_Sheet_Link_410499207_1955994209" localSheetId="5" hidden="1">DIAGNOSA</definedName>
    <definedName name="Google_Sheet_Link_410499207_1955994209" localSheetId="12" hidden="1">DIAGNOSA</definedName>
    <definedName name="Google_Sheet_Link_410499207_1955994209" localSheetId="11" hidden="1">DIAGNOSA</definedName>
    <definedName name="Google_Sheet_Link_410499207_1955994209" localSheetId="6" hidden="1">DIAGNOSA</definedName>
    <definedName name="Google_Sheet_Link_410499207_1955994209" localSheetId="9" hidden="1">DIAGNOSA</definedName>
    <definedName name="Google_Sheet_Link_410499207_1955994209" localSheetId="8" hidden="1">DIAGNOSA</definedName>
    <definedName name="Google_Sheet_Link_410499207_1955994209" localSheetId="7" hidden="1">DIAGNOSA</definedName>
    <definedName name="Google_Sheet_Link_410499207_1955994209" localSheetId="2" hidden="1">DIAGNOSA</definedName>
    <definedName name="Google_Sheet_Link_410499207_1955994209" localSheetId="1" hidden="1">DIAGNOSA</definedName>
    <definedName name="Google_Sheet_Link_410499207_1955994209" hidden="1">DIAGNOSA</definedName>
    <definedName name="Google_Sheet_Link_413012352_820455020" localSheetId="14" hidden="1">DIAGNOSA</definedName>
    <definedName name="Google_Sheet_Link_413012352_820455020" localSheetId="13" hidden="1">DIAGNOSA</definedName>
    <definedName name="Google_Sheet_Link_413012352_820455020" localSheetId="10" hidden="1">DIAGNOSA</definedName>
    <definedName name="Google_Sheet_Link_413012352_820455020" localSheetId="4" hidden="1">DIAGNOSA</definedName>
    <definedName name="Google_Sheet_Link_413012352_820455020" localSheetId="3" hidden="1">DIAGNOSA</definedName>
    <definedName name="Google_Sheet_Link_413012352_820455020" localSheetId="5" hidden="1">DIAGNOSA</definedName>
    <definedName name="Google_Sheet_Link_413012352_820455020" localSheetId="12" hidden="1">DIAGNOSA</definedName>
    <definedName name="Google_Sheet_Link_413012352_820455020" localSheetId="11" hidden="1">DIAGNOSA</definedName>
    <definedName name="Google_Sheet_Link_413012352_820455020" localSheetId="6" hidden="1">DIAGNOSA</definedName>
    <definedName name="Google_Sheet_Link_413012352_820455020" localSheetId="9" hidden="1">DIAGNOSA</definedName>
    <definedName name="Google_Sheet_Link_413012352_820455020" localSheetId="8" hidden="1">DIAGNOSA</definedName>
    <definedName name="Google_Sheet_Link_413012352_820455020" localSheetId="7" hidden="1">DIAGNOSA</definedName>
    <definedName name="Google_Sheet_Link_413012352_820455020" localSheetId="2" hidden="1">DIAGNOSA</definedName>
    <definedName name="Google_Sheet_Link_413012352_820455020" localSheetId="1" hidden="1">DIAGNOSA</definedName>
    <definedName name="Google_Sheet_Link_413012352_820455020" hidden="1">DIAGNOSA</definedName>
    <definedName name="Google_Sheet_Link_41978325_1612831175" localSheetId="14" hidden="1">JENISKUNJUNGAN</definedName>
    <definedName name="Google_Sheet_Link_41978325_1612831175" localSheetId="13" hidden="1">JENISKUNJUNGAN</definedName>
    <definedName name="Google_Sheet_Link_41978325_1612831175" localSheetId="10" hidden="1">JENISKUNJUNGAN</definedName>
    <definedName name="Google_Sheet_Link_41978325_1612831175" localSheetId="4" hidden="1">JENISKUNJUNGAN</definedName>
    <definedName name="Google_Sheet_Link_41978325_1612831175" localSheetId="3" hidden="1">JENISKUNJUNGAN</definedName>
    <definedName name="Google_Sheet_Link_41978325_1612831175" localSheetId="5" hidden="1">JENISKUNJUNGAN</definedName>
    <definedName name="Google_Sheet_Link_41978325_1612831175" localSheetId="12" hidden="1">JENISKUNJUNGAN</definedName>
    <definedName name="Google_Sheet_Link_41978325_1612831175" localSheetId="11" hidden="1">JENISKUNJUNGAN</definedName>
    <definedName name="Google_Sheet_Link_41978325_1612831175" localSheetId="6" hidden="1">JENISKUNJUNGAN</definedName>
    <definedName name="Google_Sheet_Link_41978325_1612831175" localSheetId="9" hidden="1">JENISKUNJUNGAN</definedName>
    <definedName name="Google_Sheet_Link_41978325_1612831175" localSheetId="8" hidden="1">JENISKUNJUNGAN</definedName>
    <definedName name="Google_Sheet_Link_41978325_1612831175" localSheetId="7" hidden="1">JENISKUNJUNGAN</definedName>
    <definedName name="Google_Sheet_Link_41978325_1612831175" localSheetId="2" hidden="1">JENISKUNJUNGAN</definedName>
    <definedName name="Google_Sheet_Link_41978325_1612831175" localSheetId="1" hidden="1">JENISKUNJUNGAN</definedName>
    <definedName name="Google_Sheet_Link_41978325_1612831175" hidden="1">JENISKUNJUNGAN</definedName>
    <definedName name="Google_Sheet_Link_43342244_820455020" localSheetId="14" hidden="1">UMUR</definedName>
    <definedName name="Google_Sheet_Link_43342244_820455020" localSheetId="13" hidden="1">UMUR</definedName>
    <definedName name="Google_Sheet_Link_43342244_820455020" localSheetId="10" hidden="1">UMUR</definedName>
    <definedName name="Google_Sheet_Link_43342244_820455020" localSheetId="4" hidden="1">UMUR</definedName>
    <definedName name="Google_Sheet_Link_43342244_820455020" localSheetId="3" hidden="1">UMUR</definedName>
    <definedName name="Google_Sheet_Link_43342244_820455020" localSheetId="5" hidden="1">UMUR</definedName>
    <definedName name="Google_Sheet_Link_43342244_820455020" localSheetId="12" hidden="1">UMUR</definedName>
    <definedName name="Google_Sheet_Link_43342244_820455020" localSheetId="11" hidden="1">UMUR</definedName>
    <definedName name="Google_Sheet_Link_43342244_820455020" localSheetId="6" hidden="1">UMUR</definedName>
    <definedName name="Google_Sheet_Link_43342244_820455020" localSheetId="9" hidden="1">UMUR</definedName>
    <definedName name="Google_Sheet_Link_43342244_820455020" localSheetId="8" hidden="1">UMUR</definedName>
    <definedName name="Google_Sheet_Link_43342244_820455020" localSheetId="7" hidden="1">UMUR</definedName>
    <definedName name="Google_Sheet_Link_43342244_820455020" localSheetId="2" hidden="1">UMUR</definedName>
    <definedName name="Google_Sheet_Link_43342244_820455020" localSheetId="1" hidden="1">UMUR</definedName>
    <definedName name="Google_Sheet_Link_43342244_820455020" hidden="1">UMUR</definedName>
    <definedName name="Google_Sheet_Link_436154333_286765838" localSheetId="14" hidden="1">BUMIL</definedName>
    <definedName name="Google_Sheet_Link_436154333_286765838" localSheetId="13" hidden="1">BUMIL</definedName>
    <definedName name="Google_Sheet_Link_436154333_286765838" localSheetId="10" hidden="1">BUMIL</definedName>
    <definedName name="Google_Sheet_Link_436154333_286765838" localSheetId="4" hidden="1">BUMIL</definedName>
    <definedName name="Google_Sheet_Link_436154333_286765838" localSheetId="3" hidden="1">BUMIL</definedName>
    <definedName name="Google_Sheet_Link_436154333_286765838" localSheetId="5" hidden="1">BUMIL</definedName>
    <definedName name="Google_Sheet_Link_436154333_286765838" localSheetId="12" hidden="1">BUMIL</definedName>
    <definedName name="Google_Sheet_Link_436154333_286765838" localSheetId="11" hidden="1">BUMIL</definedName>
    <definedName name="Google_Sheet_Link_436154333_286765838" localSheetId="6" hidden="1">BUMIL</definedName>
    <definedName name="Google_Sheet_Link_436154333_286765838" localSheetId="9" hidden="1">BUMIL</definedName>
    <definedName name="Google_Sheet_Link_436154333_286765838" localSheetId="8" hidden="1">BUMIL</definedName>
    <definedName name="Google_Sheet_Link_436154333_286765838" localSheetId="7" hidden="1">BUMIL</definedName>
    <definedName name="Google_Sheet_Link_436154333_286765838" localSheetId="2" hidden="1">BUMIL</definedName>
    <definedName name="Google_Sheet_Link_436154333_286765838" localSheetId="1" hidden="1">BUMIL</definedName>
    <definedName name="Google_Sheet_Link_436154333_286765838" hidden="1">BUMIL</definedName>
    <definedName name="Google_Sheet_Link_445278413_785235098" localSheetId="14" hidden="1">wilayahkerja</definedName>
    <definedName name="Google_Sheet_Link_445278413_785235098" localSheetId="13" hidden="1">wilayahkerja</definedName>
    <definedName name="Google_Sheet_Link_445278413_785235098" localSheetId="10" hidden="1">wilayahkerja</definedName>
    <definedName name="Google_Sheet_Link_445278413_785235098" localSheetId="4" hidden="1">wilayahkerja</definedName>
    <definedName name="Google_Sheet_Link_445278413_785235098" localSheetId="3" hidden="1">wilayahkerja</definedName>
    <definedName name="Google_Sheet_Link_445278413_785235098" localSheetId="5" hidden="1">wilayahkerja</definedName>
    <definedName name="Google_Sheet_Link_445278413_785235098" localSheetId="12" hidden="1">wilayahkerja</definedName>
    <definedName name="Google_Sheet_Link_445278413_785235098" localSheetId="11" hidden="1">wilayahkerja</definedName>
    <definedName name="Google_Sheet_Link_445278413_785235098" localSheetId="6" hidden="1">wilayahkerja</definedName>
    <definedName name="Google_Sheet_Link_445278413_785235098" localSheetId="9" hidden="1">wilayahkerja</definedName>
    <definedName name="Google_Sheet_Link_445278413_785235098" localSheetId="8" hidden="1">wilayahkerja</definedName>
    <definedName name="Google_Sheet_Link_445278413_785235098" localSheetId="7" hidden="1">wilayahkerja</definedName>
    <definedName name="Google_Sheet_Link_445278413_785235098" localSheetId="2" hidden="1">wilayahkerja</definedName>
    <definedName name="Google_Sheet_Link_445278413_785235098" localSheetId="1" hidden="1">wilayahkerja</definedName>
    <definedName name="Google_Sheet_Link_445278413_785235098" hidden="1">wilayahkerja</definedName>
    <definedName name="Google_Sheet_Link_451222479_1979819192" localSheetId="14" hidden="1">DIAGNOSA</definedName>
    <definedName name="Google_Sheet_Link_451222479_1979819192" localSheetId="13" hidden="1">DIAGNOSA</definedName>
    <definedName name="Google_Sheet_Link_451222479_1979819192" localSheetId="10" hidden="1">DIAGNOSA</definedName>
    <definedName name="Google_Sheet_Link_451222479_1979819192" localSheetId="4" hidden="1">DIAGNOSA</definedName>
    <definedName name="Google_Sheet_Link_451222479_1979819192" localSheetId="3" hidden="1">DIAGNOSA</definedName>
    <definedName name="Google_Sheet_Link_451222479_1979819192" localSheetId="5" hidden="1">DIAGNOSA</definedName>
    <definedName name="Google_Sheet_Link_451222479_1979819192" localSheetId="12" hidden="1">DIAGNOSA</definedName>
    <definedName name="Google_Sheet_Link_451222479_1979819192" localSheetId="11" hidden="1">DIAGNOSA</definedName>
    <definedName name="Google_Sheet_Link_451222479_1979819192" localSheetId="6" hidden="1">DIAGNOSA</definedName>
    <definedName name="Google_Sheet_Link_451222479_1979819192" localSheetId="9" hidden="1">DIAGNOSA</definedName>
    <definedName name="Google_Sheet_Link_451222479_1979819192" localSheetId="8" hidden="1">DIAGNOSA</definedName>
    <definedName name="Google_Sheet_Link_451222479_1979819192" localSheetId="7" hidden="1">DIAGNOSA</definedName>
    <definedName name="Google_Sheet_Link_451222479_1979819192" localSheetId="2" hidden="1">DIAGNOSA</definedName>
    <definedName name="Google_Sheet_Link_451222479_1979819192" localSheetId="1" hidden="1">DIAGNOSA</definedName>
    <definedName name="Google_Sheet_Link_451222479_1979819192" hidden="1">DIAGNOSA</definedName>
    <definedName name="Google_Sheet_Link_471507222_155700158" localSheetId="14" hidden="1">JENISKUNJUNGAN</definedName>
    <definedName name="Google_Sheet_Link_471507222_155700158" localSheetId="13" hidden="1">JENISKUNJUNGAN</definedName>
    <definedName name="Google_Sheet_Link_471507222_155700158" localSheetId="10" hidden="1">JENISKUNJUNGAN</definedName>
    <definedName name="Google_Sheet_Link_471507222_155700158" localSheetId="4" hidden="1">JENISKUNJUNGAN</definedName>
    <definedName name="Google_Sheet_Link_471507222_155700158" localSheetId="3" hidden="1">JENISKUNJUNGAN</definedName>
    <definedName name="Google_Sheet_Link_471507222_155700158" localSheetId="5" hidden="1">JENISKUNJUNGAN</definedName>
    <definedName name="Google_Sheet_Link_471507222_155700158" localSheetId="12" hidden="1">JENISKUNJUNGAN</definedName>
    <definedName name="Google_Sheet_Link_471507222_155700158" localSheetId="11" hidden="1">JENISKUNJUNGAN</definedName>
    <definedName name="Google_Sheet_Link_471507222_155700158" localSheetId="6" hidden="1">JENISKUNJUNGAN</definedName>
    <definedName name="Google_Sheet_Link_471507222_155700158" localSheetId="9" hidden="1">JENISKUNJUNGAN</definedName>
    <definedName name="Google_Sheet_Link_471507222_155700158" localSheetId="8" hidden="1">JENISKUNJUNGAN</definedName>
    <definedName name="Google_Sheet_Link_471507222_155700158" localSheetId="7" hidden="1">JENISKUNJUNGAN</definedName>
    <definedName name="Google_Sheet_Link_471507222_155700158" localSheetId="2" hidden="1">JENISKUNJUNGAN</definedName>
    <definedName name="Google_Sheet_Link_471507222_155700158" localSheetId="1" hidden="1">JENISKUNJUNGAN</definedName>
    <definedName name="Google_Sheet_Link_471507222_155700158" hidden="1">JENISKUNJUNGAN</definedName>
    <definedName name="Google_Sheet_Link_475767372_1612831175" localSheetId="14" hidden="1">JENISTINDAKAN</definedName>
    <definedName name="Google_Sheet_Link_475767372_1612831175" localSheetId="13" hidden="1">JENISTINDAKAN</definedName>
    <definedName name="Google_Sheet_Link_475767372_1612831175" localSheetId="10" hidden="1">JENISTINDAKAN</definedName>
    <definedName name="Google_Sheet_Link_475767372_1612831175" localSheetId="4" hidden="1">JENISTINDAKAN</definedName>
    <definedName name="Google_Sheet_Link_475767372_1612831175" localSheetId="3" hidden="1">JENISTINDAKAN</definedName>
    <definedName name="Google_Sheet_Link_475767372_1612831175" localSheetId="5" hidden="1">JENISTINDAKAN</definedName>
    <definedName name="Google_Sheet_Link_475767372_1612831175" localSheetId="12" hidden="1">JENISTINDAKAN</definedName>
    <definedName name="Google_Sheet_Link_475767372_1612831175" localSheetId="11" hidden="1">JENISTINDAKAN</definedName>
    <definedName name="Google_Sheet_Link_475767372_1612831175" localSheetId="6" hidden="1">JENISTINDAKAN</definedName>
    <definedName name="Google_Sheet_Link_475767372_1612831175" localSheetId="9" hidden="1">JENISTINDAKAN</definedName>
    <definedName name="Google_Sheet_Link_475767372_1612831175" localSheetId="8" hidden="1">JENISTINDAKAN</definedName>
    <definedName name="Google_Sheet_Link_475767372_1612831175" localSheetId="7" hidden="1">JENISTINDAKAN</definedName>
    <definedName name="Google_Sheet_Link_475767372_1612831175" localSheetId="2" hidden="1">JENISTINDAKAN</definedName>
    <definedName name="Google_Sheet_Link_475767372_1612831175" localSheetId="1" hidden="1">JENISTINDAKAN</definedName>
    <definedName name="Google_Sheet_Link_475767372_1612831175" hidden="1">JENISTINDAKAN</definedName>
    <definedName name="Google_Sheet_Link_495499060_705987951" localSheetId="14" hidden="1">BUMIL</definedName>
    <definedName name="Google_Sheet_Link_495499060_705987951" localSheetId="13" hidden="1">BUMIL</definedName>
    <definedName name="Google_Sheet_Link_495499060_705987951" localSheetId="10" hidden="1">BUMIL</definedName>
    <definedName name="Google_Sheet_Link_495499060_705987951" localSheetId="4" hidden="1">BUMIL</definedName>
    <definedName name="Google_Sheet_Link_495499060_705987951" localSheetId="3" hidden="1">BUMIL</definedName>
    <definedName name="Google_Sheet_Link_495499060_705987951" localSheetId="5" hidden="1">BUMIL</definedName>
    <definedName name="Google_Sheet_Link_495499060_705987951" localSheetId="12" hidden="1">BUMIL</definedName>
    <definedName name="Google_Sheet_Link_495499060_705987951" localSheetId="11" hidden="1">BUMIL</definedName>
    <definedName name="Google_Sheet_Link_495499060_705987951" localSheetId="6" hidden="1">BUMIL</definedName>
    <definedName name="Google_Sheet_Link_495499060_705987951" localSheetId="9" hidden="1">BUMIL</definedName>
    <definedName name="Google_Sheet_Link_495499060_705987951" localSheetId="8" hidden="1">BUMIL</definedName>
    <definedName name="Google_Sheet_Link_495499060_705987951" localSheetId="7" hidden="1">BUMIL</definedName>
    <definedName name="Google_Sheet_Link_495499060_705987951" localSheetId="2" hidden="1">BUMIL</definedName>
    <definedName name="Google_Sheet_Link_495499060_705987951" localSheetId="1" hidden="1">BUMIL</definedName>
    <definedName name="Google_Sheet_Link_495499060_705987951" hidden="1">BUMIL</definedName>
    <definedName name="Google_Sheet_Link_500549270_1378410059" localSheetId="14" hidden="1">wilayahkerja</definedName>
    <definedName name="Google_Sheet_Link_500549270_1378410059" localSheetId="13" hidden="1">wilayahkerja</definedName>
    <definedName name="Google_Sheet_Link_500549270_1378410059" localSheetId="10" hidden="1">wilayahkerja</definedName>
    <definedName name="Google_Sheet_Link_500549270_1378410059" localSheetId="4" hidden="1">wilayahkerja</definedName>
    <definedName name="Google_Sheet_Link_500549270_1378410059" localSheetId="3" hidden="1">wilayahkerja</definedName>
    <definedName name="Google_Sheet_Link_500549270_1378410059" localSheetId="5" hidden="1">wilayahkerja</definedName>
    <definedName name="Google_Sheet_Link_500549270_1378410059" localSheetId="12" hidden="1">wilayahkerja</definedName>
    <definedName name="Google_Sheet_Link_500549270_1378410059" localSheetId="11" hidden="1">wilayahkerja</definedName>
    <definedName name="Google_Sheet_Link_500549270_1378410059" localSheetId="6" hidden="1">wilayahkerja</definedName>
    <definedName name="Google_Sheet_Link_500549270_1378410059" localSheetId="9" hidden="1">wilayahkerja</definedName>
    <definedName name="Google_Sheet_Link_500549270_1378410059" localSheetId="8" hidden="1">wilayahkerja</definedName>
    <definedName name="Google_Sheet_Link_500549270_1378410059" localSheetId="7" hidden="1">wilayahkerja</definedName>
    <definedName name="Google_Sheet_Link_500549270_1378410059" localSheetId="2" hidden="1">wilayahkerja</definedName>
    <definedName name="Google_Sheet_Link_500549270_1378410059" localSheetId="1" hidden="1">wilayahkerja</definedName>
    <definedName name="Google_Sheet_Link_500549270_1378410059" hidden="1">wilayahkerja</definedName>
    <definedName name="Google_Sheet_Link_513273681_1378410059" localSheetId="14" hidden="1">JENISTINDAKAN</definedName>
    <definedName name="Google_Sheet_Link_513273681_1378410059" localSheetId="13" hidden="1">JENISTINDAKAN</definedName>
    <definedName name="Google_Sheet_Link_513273681_1378410059" localSheetId="10" hidden="1">JENISTINDAKAN</definedName>
    <definedName name="Google_Sheet_Link_513273681_1378410059" localSheetId="4" hidden="1">JENISTINDAKAN</definedName>
    <definedName name="Google_Sheet_Link_513273681_1378410059" localSheetId="3" hidden="1">JENISTINDAKAN</definedName>
    <definedName name="Google_Sheet_Link_513273681_1378410059" localSheetId="5" hidden="1">JENISTINDAKAN</definedName>
    <definedName name="Google_Sheet_Link_513273681_1378410059" localSheetId="12" hidden="1">JENISTINDAKAN</definedName>
    <definedName name="Google_Sheet_Link_513273681_1378410059" localSheetId="11" hidden="1">JENISTINDAKAN</definedName>
    <definedName name="Google_Sheet_Link_513273681_1378410059" localSheetId="6" hidden="1">JENISTINDAKAN</definedName>
    <definedName name="Google_Sheet_Link_513273681_1378410059" localSheetId="9" hidden="1">JENISTINDAKAN</definedName>
    <definedName name="Google_Sheet_Link_513273681_1378410059" localSheetId="8" hidden="1">JENISTINDAKAN</definedName>
    <definedName name="Google_Sheet_Link_513273681_1378410059" localSheetId="7" hidden="1">JENISTINDAKAN</definedName>
    <definedName name="Google_Sheet_Link_513273681_1378410059" localSheetId="2" hidden="1">JENISTINDAKAN</definedName>
    <definedName name="Google_Sheet_Link_513273681_1378410059" localSheetId="1" hidden="1">JENISTINDAKAN</definedName>
    <definedName name="Google_Sheet_Link_513273681_1378410059" hidden="1">JENISTINDAKAN</definedName>
    <definedName name="Google_Sheet_Link_51437421_286765838" localSheetId="14" hidden="1">UMURPX</definedName>
    <definedName name="Google_Sheet_Link_51437421_286765838" localSheetId="13" hidden="1">UMURPX</definedName>
    <definedName name="Google_Sheet_Link_51437421_286765838" localSheetId="10" hidden="1">UMURPX</definedName>
    <definedName name="Google_Sheet_Link_51437421_286765838" localSheetId="4" hidden="1">UMURPX</definedName>
    <definedName name="Google_Sheet_Link_51437421_286765838" localSheetId="3" hidden="1">UMURPX</definedName>
    <definedName name="Google_Sheet_Link_51437421_286765838" localSheetId="5" hidden="1">UMURPX</definedName>
    <definedName name="Google_Sheet_Link_51437421_286765838" localSheetId="12" hidden="1">UMURPX</definedName>
    <definedName name="Google_Sheet_Link_51437421_286765838" localSheetId="11" hidden="1">UMURPX</definedName>
    <definedName name="Google_Sheet_Link_51437421_286765838" localSheetId="6" hidden="1">UMURPX</definedName>
    <definedName name="Google_Sheet_Link_51437421_286765838" localSheetId="9" hidden="1">UMURPX</definedName>
    <definedName name="Google_Sheet_Link_51437421_286765838" localSheetId="8" hidden="1">UMURPX</definedName>
    <definedName name="Google_Sheet_Link_51437421_286765838" localSheetId="7" hidden="1">UMURPX</definedName>
    <definedName name="Google_Sheet_Link_51437421_286765838" localSheetId="2" hidden="1">UMURPX</definedName>
    <definedName name="Google_Sheet_Link_51437421_286765838" localSheetId="1" hidden="1">UMURPX</definedName>
    <definedName name="Google_Sheet_Link_51437421_286765838" hidden="1">UMURPX</definedName>
    <definedName name="Google_Sheet_Link_51752973_797089303" localSheetId="14" hidden="1">TUMPATANTETAPPERMANEN</definedName>
    <definedName name="Google_Sheet_Link_51752973_797089303" localSheetId="13" hidden="1">TUMPATANTETAPPERMANEN</definedName>
    <definedName name="Google_Sheet_Link_51752973_797089303" localSheetId="10" hidden="1">TUMPATANTETAPPERMANEN</definedName>
    <definedName name="Google_Sheet_Link_51752973_797089303" localSheetId="4" hidden="1">TUMPATANTETAPPERMANEN</definedName>
    <definedName name="Google_Sheet_Link_51752973_797089303" localSheetId="3" hidden="1">TUMPATANTETAPPERMANEN</definedName>
    <definedName name="Google_Sheet_Link_51752973_797089303" localSheetId="5" hidden="1">TUMPATANTETAPPERMANEN</definedName>
    <definedName name="Google_Sheet_Link_51752973_797089303" localSheetId="12" hidden="1">TUMPATANTETAPPERMANEN</definedName>
    <definedName name="Google_Sheet_Link_51752973_797089303" localSheetId="11" hidden="1">TUMPATANTETAPPERMANEN</definedName>
    <definedName name="Google_Sheet_Link_51752973_797089303" localSheetId="6" hidden="1">TUMPATANTETAPPERMANEN</definedName>
    <definedName name="Google_Sheet_Link_51752973_797089303" localSheetId="9" hidden="1">TUMPATANTETAPPERMANEN</definedName>
    <definedName name="Google_Sheet_Link_51752973_797089303" localSheetId="8" hidden="1">TUMPATANTETAPPERMANEN</definedName>
    <definedName name="Google_Sheet_Link_51752973_797089303" localSheetId="7" hidden="1">TUMPATANTETAPPERMANEN</definedName>
    <definedName name="Google_Sheet_Link_51752973_797089303" localSheetId="2" hidden="1">TUMPATANTETAPPERMANEN</definedName>
    <definedName name="Google_Sheet_Link_51752973_797089303" localSheetId="1" hidden="1">TUMPATANTETAPPERMANEN</definedName>
    <definedName name="Google_Sheet_Link_51752973_797089303" hidden="1">TUMPATANTETAPPERMANEN</definedName>
    <definedName name="Google_Sheet_Link_520924671" localSheetId="14" hidden="1">JENISKUNJUNGAN</definedName>
    <definedName name="Google_Sheet_Link_520924671" localSheetId="13" hidden="1">JENISKUNJUNGAN</definedName>
    <definedName name="Google_Sheet_Link_520924671" localSheetId="10" hidden="1">JENISKUNJUNGAN</definedName>
    <definedName name="Google_Sheet_Link_520924671" localSheetId="4" hidden="1">JENISKUNJUNGAN</definedName>
    <definedName name="Google_Sheet_Link_520924671" localSheetId="3" hidden="1">JENISKUNJUNGAN</definedName>
    <definedName name="Google_Sheet_Link_520924671" localSheetId="5" hidden="1">JENISKUNJUNGAN</definedName>
    <definedName name="Google_Sheet_Link_520924671" localSheetId="12" hidden="1">JENISKUNJUNGAN</definedName>
    <definedName name="Google_Sheet_Link_520924671" localSheetId="11" hidden="1">JENISKUNJUNGAN</definedName>
    <definedName name="Google_Sheet_Link_520924671" localSheetId="6" hidden="1">JENISKUNJUNGAN</definedName>
    <definedName name="Google_Sheet_Link_520924671" localSheetId="9" hidden="1">JENISKUNJUNGAN</definedName>
    <definedName name="Google_Sheet_Link_520924671" localSheetId="8" hidden="1">JENISKUNJUNGAN</definedName>
    <definedName name="Google_Sheet_Link_520924671" localSheetId="7" hidden="1">JENISKUNJUNGAN</definedName>
    <definedName name="Google_Sheet_Link_520924671" localSheetId="2" hidden="1">JENISKUNJUNGAN</definedName>
    <definedName name="Google_Sheet_Link_520924671" localSheetId="1" hidden="1">JENISKUNJUNGAN</definedName>
    <definedName name="Google_Sheet_Link_520924671" hidden="1">JENISKUNJUNGAN</definedName>
    <definedName name="Google_Sheet_Link_566323796_236291474" localSheetId="14" hidden="1">BUMIL</definedName>
    <definedName name="Google_Sheet_Link_566323796_236291474" localSheetId="13" hidden="1">BUMIL</definedName>
    <definedName name="Google_Sheet_Link_566323796_236291474" localSheetId="10" hidden="1">BUMIL</definedName>
    <definedName name="Google_Sheet_Link_566323796_236291474" localSheetId="4" hidden="1">BUMIL</definedName>
    <definedName name="Google_Sheet_Link_566323796_236291474" localSheetId="3" hidden="1">BUMIL</definedName>
    <definedName name="Google_Sheet_Link_566323796_236291474" localSheetId="5" hidden="1">BUMIL</definedName>
    <definedName name="Google_Sheet_Link_566323796_236291474" localSheetId="12" hidden="1">BUMIL</definedName>
    <definedName name="Google_Sheet_Link_566323796_236291474" localSheetId="11" hidden="1">BUMIL</definedName>
    <definedName name="Google_Sheet_Link_566323796_236291474" localSheetId="6" hidden="1">BUMIL</definedName>
    <definedName name="Google_Sheet_Link_566323796_236291474" localSheetId="9" hidden="1">BUMIL</definedName>
    <definedName name="Google_Sheet_Link_566323796_236291474" localSheetId="8" hidden="1">BUMIL</definedName>
    <definedName name="Google_Sheet_Link_566323796_236291474" localSheetId="7" hidden="1">BUMIL</definedName>
    <definedName name="Google_Sheet_Link_566323796_236291474" localSheetId="2" hidden="1">BUMIL</definedName>
    <definedName name="Google_Sheet_Link_566323796_236291474" localSheetId="1" hidden="1">BUMIL</definedName>
    <definedName name="Google_Sheet_Link_566323796_236291474" hidden="1">BUMIL</definedName>
    <definedName name="Google_Sheet_Link_569969481_1612831175" localSheetId="14" hidden="1">wilayahkerja</definedName>
    <definedName name="Google_Sheet_Link_569969481_1612831175" localSheetId="13" hidden="1">wilayahkerja</definedName>
    <definedName name="Google_Sheet_Link_569969481_1612831175" localSheetId="10" hidden="1">wilayahkerja</definedName>
    <definedName name="Google_Sheet_Link_569969481_1612831175" localSheetId="4" hidden="1">wilayahkerja</definedName>
    <definedName name="Google_Sheet_Link_569969481_1612831175" localSheetId="3" hidden="1">wilayahkerja</definedName>
    <definedName name="Google_Sheet_Link_569969481_1612831175" localSheetId="5" hidden="1">wilayahkerja</definedName>
    <definedName name="Google_Sheet_Link_569969481_1612831175" localSheetId="12" hidden="1">wilayahkerja</definedName>
    <definedName name="Google_Sheet_Link_569969481_1612831175" localSheetId="11" hidden="1">wilayahkerja</definedName>
    <definedName name="Google_Sheet_Link_569969481_1612831175" localSheetId="6" hidden="1">wilayahkerja</definedName>
    <definedName name="Google_Sheet_Link_569969481_1612831175" localSheetId="9" hidden="1">wilayahkerja</definedName>
    <definedName name="Google_Sheet_Link_569969481_1612831175" localSheetId="8" hidden="1">wilayahkerja</definedName>
    <definedName name="Google_Sheet_Link_569969481_1612831175" localSheetId="7" hidden="1">wilayahkerja</definedName>
    <definedName name="Google_Sheet_Link_569969481_1612831175" localSheetId="2" hidden="1">wilayahkerja</definedName>
    <definedName name="Google_Sheet_Link_569969481_1612831175" localSheetId="1" hidden="1">wilayahkerja</definedName>
    <definedName name="Google_Sheet_Link_569969481_1612831175" hidden="1">wilayahkerja</definedName>
    <definedName name="Google_Sheet_Link_579770737_1720104577" localSheetId="14" hidden="1">JENISKELAMIN</definedName>
    <definedName name="Google_Sheet_Link_579770737_1720104577" localSheetId="13" hidden="1">JENISKELAMIN</definedName>
    <definedName name="Google_Sheet_Link_579770737_1720104577" localSheetId="10" hidden="1">JENISKELAMIN</definedName>
    <definedName name="Google_Sheet_Link_579770737_1720104577" localSheetId="4" hidden="1">JENISKELAMIN</definedName>
    <definedName name="Google_Sheet_Link_579770737_1720104577" localSheetId="3" hidden="1">JENISKELAMIN</definedName>
    <definedName name="Google_Sheet_Link_579770737_1720104577" localSheetId="5" hidden="1">JENISKELAMIN</definedName>
    <definedName name="Google_Sheet_Link_579770737_1720104577" localSheetId="12" hidden="1">JENISKELAMIN</definedName>
    <definedName name="Google_Sheet_Link_579770737_1720104577" localSheetId="11" hidden="1">JENISKELAMIN</definedName>
    <definedName name="Google_Sheet_Link_579770737_1720104577" localSheetId="6" hidden="1">JENISKELAMIN</definedName>
    <definedName name="Google_Sheet_Link_579770737_1720104577" localSheetId="9" hidden="1">JENISKELAMIN</definedName>
    <definedName name="Google_Sheet_Link_579770737_1720104577" localSheetId="8" hidden="1">JENISKELAMIN</definedName>
    <definedName name="Google_Sheet_Link_579770737_1720104577" localSheetId="7" hidden="1">JENISKELAMIN</definedName>
    <definedName name="Google_Sheet_Link_579770737_1720104577" localSheetId="2" hidden="1">JENISKELAMIN</definedName>
    <definedName name="Google_Sheet_Link_579770737_1720104577" localSheetId="1" hidden="1">JENISKELAMIN</definedName>
    <definedName name="Google_Sheet_Link_579770737_1720104577" hidden="1">JENISKELAMIN</definedName>
    <definedName name="Google_Sheet_Link_584788380_236291474" localSheetId="14" hidden="1">JENISTINDAKAN</definedName>
    <definedName name="Google_Sheet_Link_584788380_236291474" localSheetId="13" hidden="1">JENISTINDAKAN</definedName>
    <definedName name="Google_Sheet_Link_584788380_236291474" localSheetId="10" hidden="1">JENISTINDAKAN</definedName>
    <definedName name="Google_Sheet_Link_584788380_236291474" localSheetId="4" hidden="1">JENISTINDAKAN</definedName>
    <definedName name="Google_Sheet_Link_584788380_236291474" localSheetId="3" hidden="1">JENISTINDAKAN</definedName>
    <definedName name="Google_Sheet_Link_584788380_236291474" localSheetId="5" hidden="1">JENISTINDAKAN</definedName>
    <definedName name="Google_Sheet_Link_584788380_236291474" localSheetId="12" hidden="1">JENISTINDAKAN</definedName>
    <definedName name="Google_Sheet_Link_584788380_236291474" localSheetId="11" hidden="1">JENISTINDAKAN</definedName>
    <definedName name="Google_Sheet_Link_584788380_236291474" localSheetId="6" hidden="1">JENISTINDAKAN</definedName>
    <definedName name="Google_Sheet_Link_584788380_236291474" localSheetId="9" hidden="1">JENISTINDAKAN</definedName>
    <definedName name="Google_Sheet_Link_584788380_236291474" localSheetId="8" hidden="1">JENISTINDAKAN</definedName>
    <definedName name="Google_Sheet_Link_584788380_236291474" localSheetId="7" hidden="1">JENISTINDAKAN</definedName>
    <definedName name="Google_Sheet_Link_584788380_236291474" localSheetId="2" hidden="1">JENISTINDAKAN</definedName>
    <definedName name="Google_Sheet_Link_584788380_236291474" localSheetId="1" hidden="1">JENISTINDAKAN</definedName>
    <definedName name="Google_Sheet_Link_584788380_236291474" hidden="1">JENISTINDAKAN</definedName>
    <definedName name="Google_Sheet_Link_586920215_705987951" localSheetId="14" hidden="1">TUMPATANTETAPSEMENTARA</definedName>
    <definedName name="Google_Sheet_Link_586920215_705987951" localSheetId="13" hidden="1">TUMPATANTETAPSEMENTARA</definedName>
    <definedName name="Google_Sheet_Link_586920215_705987951" localSheetId="10" hidden="1">TUMPATANTETAPSEMENTARA</definedName>
    <definedName name="Google_Sheet_Link_586920215_705987951" localSheetId="4" hidden="1">TUMPATANTETAPSEMENTARA</definedName>
    <definedName name="Google_Sheet_Link_586920215_705987951" localSheetId="3" hidden="1">TUMPATANTETAPSEMENTARA</definedName>
    <definedName name="Google_Sheet_Link_586920215_705987951" localSheetId="5" hidden="1">TUMPATANTETAPSEMENTARA</definedName>
    <definedName name="Google_Sheet_Link_586920215_705987951" localSheetId="12" hidden="1">TUMPATANTETAPSEMENTARA</definedName>
    <definedName name="Google_Sheet_Link_586920215_705987951" localSheetId="11" hidden="1">TUMPATANTETAPSEMENTARA</definedName>
    <definedName name="Google_Sheet_Link_586920215_705987951" localSheetId="6" hidden="1">TUMPATANTETAPSEMENTARA</definedName>
    <definedName name="Google_Sheet_Link_586920215_705987951" localSheetId="9" hidden="1">TUMPATANTETAPSEMENTARA</definedName>
    <definedName name="Google_Sheet_Link_586920215_705987951" localSheetId="8" hidden="1">TUMPATANTETAPSEMENTARA</definedName>
    <definedName name="Google_Sheet_Link_586920215_705987951" localSheetId="7" hidden="1">TUMPATANTETAPSEMENTARA</definedName>
    <definedName name="Google_Sheet_Link_586920215_705987951" localSheetId="2" hidden="1">TUMPATANTETAPSEMENTARA</definedName>
    <definedName name="Google_Sheet_Link_586920215_705987951" localSheetId="1" hidden="1">TUMPATANTETAPSEMENTARA</definedName>
    <definedName name="Google_Sheet_Link_586920215_705987951" hidden="1">TUMPATANTETAPSEMENTARA</definedName>
    <definedName name="Google_Sheet_Link_594999863_1378410059" localSheetId="14" hidden="1">BUMIL</definedName>
    <definedName name="Google_Sheet_Link_594999863_1378410059" localSheetId="13" hidden="1">BUMIL</definedName>
    <definedName name="Google_Sheet_Link_594999863_1378410059" localSheetId="10" hidden="1">BUMIL</definedName>
    <definedName name="Google_Sheet_Link_594999863_1378410059" localSheetId="4" hidden="1">BUMIL</definedName>
    <definedName name="Google_Sheet_Link_594999863_1378410059" localSheetId="3" hidden="1">BUMIL</definedName>
    <definedName name="Google_Sheet_Link_594999863_1378410059" localSheetId="5" hidden="1">BUMIL</definedName>
    <definedName name="Google_Sheet_Link_594999863_1378410059" localSheetId="12" hidden="1">BUMIL</definedName>
    <definedName name="Google_Sheet_Link_594999863_1378410059" localSheetId="11" hidden="1">BUMIL</definedName>
    <definedName name="Google_Sheet_Link_594999863_1378410059" localSheetId="6" hidden="1">BUMIL</definedName>
    <definedName name="Google_Sheet_Link_594999863_1378410059" localSheetId="9" hidden="1">BUMIL</definedName>
    <definedName name="Google_Sheet_Link_594999863_1378410059" localSheetId="8" hidden="1">BUMIL</definedName>
    <definedName name="Google_Sheet_Link_594999863_1378410059" localSheetId="7" hidden="1">BUMIL</definedName>
    <definedName name="Google_Sheet_Link_594999863_1378410059" localSheetId="2" hidden="1">BUMIL</definedName>
    <definedName name="Google_Sheet_Link_594999863_1378410059" localSheetId="1" hidden="1">BUMIL</definedName>
    <definedName name="Google_Sheet_Link_594999863_1378410059" hidden="1">BUMIL</definedName>
    <definedName name="Google_Sheet_Link_602741423_92343660" localSheetId="14" hidden="1">UMUR</definedName>
    <definedName name="Google_Sheet_Link_602741423_92343660" localSheetId="13" hidden="1">UMUR</definedName>
    <definedName name="Google_Sheet_Link_602741423_92343660" localSheetId="10" hidden="1">UMUR</definedName>
    <definedName name="Google_Sheet_Link_602741423_92343660" localSheetId="4" hidden="1">UMUR</definedName>
    <definedName name="Google_Sheet_Link_602741423_92343660" localSheetId="3" hidden="1">UMUR</definedName>
    <definedName name="Google_Sheet_Link_602741423_92343660" localSheetId="5" hidden="1">UMUR</definedName>
    <definedName name="Google_Sheet_Link_602741423_92343660" localSheetId="12" hidden="1">UMUR</definedName>
    <definedName name="Google_Sheet_Link_602741423_92343660" localSheetId="11" hidden="1">UMUR</definedName>
    <definedName name="Google_Sheet_Link_602741423_92343660" localSheetId="6" hidden="1">UMUR</definedName>
    <definedName name="Google_Sheet_Link_602741423_92343660" localSheetId="9" hidden="1">UMUR</definedName>
    <definedName name="Google_Sheet_Link_602741423_92343660" localSheetId="8" hidden="1">UMUR</definedName>
    <definedName name="Google_Sheet_Link_602741423_92343660" localSheetId="7" hidden="1">UMUR</definedName>
    <definedName name="Google_Sheet_Link_602741423_92343660" localSheetId="2" hidden="1">UMUR</definedName>
    <definedName name="Google_Sheet_Link_602741423_92343660" localSheetId="1" hidden="1">UMUR</definedName>
    <definedName name="Google_Sheet_Link_602741423_92343660" hidden="1">UMUR</definedName>
    <definedName name="Google_Sheet_Link_605583578_1795302800" localSheetId="14" hidden="1">BARULAMA</definedName>
    <definedName name="Google_Sheet_Link_605583578_1795302800" localSheetId="13" hidden="1">BARULAMA</definedName>
    <definedName name="Google_Sheet_Link_605583578_1795302800" localSheetId="10" hidden="1">BARULAMA</definedName>
    <definedName name="Google_Sheet_Link_605583578_1795302800" localSheetId="4" hidden="1">BARULAMA</definedName>
    <definedName name="Google_Sheet_Link_605583578_1795302800" localSheetId="3" hidden="1">BARULAMA</definedName>
    <definedName name="Google_Sheet_Link_605583578_1795302800" localSheetId="5" hidden="1">BARULAMA</definedName>
    <definedName name="Google_Sheet_Link_605583578_1795302800" localSheetId="12" hidden="1">BARULAMA</definedName>
    <definedName name="Google_Sheet_Link_605583578_1795302800" localSheetId="11" hidden="1">BARULAMA</definedName>
    <definedName name="Google_Sheet_Link_605583578_1795302800" localSheetId="6" hidden="1">BARULAMA</definedName>
    <definedName name="Google_Sheet_Link_605583578_1795302800" localSheetId="9" hidden="1">BARULAMA</definedName>
    <definedName name="Google_Sheet_Link_605583578_1795302800" localSheetId="8" hidden="1">BARULAMA</definedName>
    <definedName name="Google_Sheet_Link_605583578_1795302800" localSheetId="7" hidden="1">BARULAMA</definedName>
    <definedName name="Google_Sheet_Link_605583578_1795302800" localSheetId="2" hidden="1">BARULAMA</definedName>
    <definedName name="Google_Sheet_Link_605583578_1795302800" localSheetId="1" hidden="1">BARULAMA</definedName>
    <definedName name="Google_Sheet_Link_605583578_1795302800" hidden="1">BARULAMA</definedName>
    <definedName name="Google_Sheet_Link_610149316" localSheetId="14" hidden="1">TUMPATANSULUNGSEMENTARA</definedName>
    <definedName name="Google_Sheet_Link_610149316" localSheetId="13" hidden="1">TUMPATANSULUNGSEMENTARA</definedName>
    <definedName name="Google_Sheet_Link_610149316" localSheetId="10" hidden="1">TUMPATANSULUNGSEMENTARA</definedName>
    <definedName name="Google_Sheet_Link_610149316" localSheetId="4" hidden="1">TUMPATANSULUNGSEMENTARA</definedName>
    <definedName name="Google_Sheet_Link_610149316" localSheetId="3" hidden="1">TUMPATANSULUNGSEMENTARA</definedName>
    <definedName name="Google_Sheet_Link_610149316" localSheetId="5" hidden="1">TUMPATANSULUNGSEMENTARA</definedName>
    <definedName name="Google_Sheet_Link_610149316" localSheetId="12" hidden="1">TUMPATANSULUNGSEMENTARA</definedName>
    <definedName name="Google_Sheet_Link_610149316" localSheetId="11" hidden="1">TUMPATANSULUNGSEMENTARA</definedName>
    <definedName name="Google_Sheet_Link_610149316" localSheetId="6" hidden="1">TUMPATANSULUNGSEMENTARA</definedName>
    <definedName name="Google_Sheet_Link_610149316" localSheetId="9" hidden="1">TUMPATANSULUNGSEMENTARA</definedName>
    <definedName name="Google_Sheet_Link_610149316" localSheetId="8" hidden="1">TUMPATANSULUNGSEMENTARA</definedName>
    <definedName name="Google_Sheet_Link_610149316" localSheetId="7" hidden="1">TUMPATANSULUNGSEMENTARA</definedName>
    <definedName name="Google_Sheet_Link_610149316" localSheetId="2" hidden="1">TUMPATANSULUNGSEMENTARA</definedName>
    <definedName name="Google_Sheet_Link_610149316" localSheetId="1" hidden="1">TUMPATANSULUNGSEMENTARA</definedName>
    <definedName name="Google_Sheet_Link_610149316" hidden="1">TUMPATANSULUNGSEMENTARA</definedName>
    <definedName name="Google_Sheet_Link_627920858" localSheetId="14" hidden="1">BUMIL</definedName>
    <definedName name="Google_Sheet_Link_627920858" localSheetId="13" hidden="1">BUMIL</definedName>
    <definedName name="Google_Sheet_Link_627920858" localSheetId="10" hidden="1">BUMIL</definedName>
    <definedName name="Google_Sheet_Link_627920858" localSheetId="4" hidden="1">BUMIL</definedName>
    <definedName name="Google_Sheet_Link_627920858" localSheetId="3" hidden="1">BUMIL</definedName>
    <definedName name="Google_Sheet_Link_627920858" localSheetId="5" hidden="1">BUMIL</definedName>
    <definedName name="Google_Sheet_Link_627920858" localSheetId="12" hidden="1">BUMIL</definedName>
    <definedName name="Google_Sheet_Link_627920858" localSheetId="11" hidden="1">BUMIL</definedName>
    <definedName name="Google_Sheet_Link_627920858" localSheetId="6" hidden="1">BUMIL</definedName>
    <definedName name="Google_Sheet_Link_627920858" localSheetId="9" hidden="1">BUMIL</definedName>
    <definedName name="Google_Sheet_Link_627920858" localSheetId="8" hidden="1">BUMIL</definedName>
    <definedName name="Google_Sheet_Link_627920858" localSheetId="7" hidden="1">BUMIL</definedName>
    <definedName name="Google_Sheet_Link_627920858" localSheetId="2" hidden="1">BUMIL</definedName>
    <definedName name="Google_Sheet_Link_627920858" localSheetId="1" hidden="1">BUMIL</definedName>
    <definedName name="Google_Sheet_Link_627920858" hidden="1">BUMIL</definedName>
    <definedName name="Google_Sheet_Link_638398130_705987951" localSheetId="14" hidden="1">KUNJUNGANBARU</definedName>
    <definedName name="Google_Sheet_Link_638398130_705987951" localSheetId="13" hidden="1">KUNJUNGANBARU</definedName>
    <definedName name="Google_Sheet_Link_638398130_705987951" localSheetId="10" hidden="1">KUNJUNGANBARU</definedName>
    <definedName name="Google_Sheet_Link_638398130_705987951" localSheetId="4" hidden="1">KUNJUNGANBARU</definedName>
    <definedName name="Google_Sheet_Link_638398130_705987951" localSheetId="3" hidden="1">KUNJUNGANBARU</definedName>
    <definedName name="Google_Sheet_Link_638398130_705987951" localSheetId="5" hidden="1">KUNJUNGANBARU</definedName>
    <definedName name="Google_Sheet_Link_638398130_705987951" localSheetId="12" hidden="1">KUNJUNGANBARU</definedName>
    <definedName name="Google_Sheet_Link_638398130_705987951" localSheetId="11" hidden="1">KUNJUNGANBARU</definedName>
    <definedName name="Google_Sheet_Link_638398130_705987951" localSheetId="6" hidden="1">KUNJUNGANBARU</definedName>
    <definedName name="Google_Sheet_Link_638398130_705987951" localSheetId="9" hidden="1">KUNJUNGANBARU</definedName>
    <definedName name="Google_Sheet_Link_638398130_705987951" localSheetId="8" hidden="1">KUNJUNGANBARU</definedName>
    <definedName name="Google_Sheet_Link_638398130_705987951" localSheetId="7" hidden="1">KUNJUNGANBARU</definedName>
    <definedName name="Google_Sheet_Link_638398130_705987951" localSheetId="2" hidden="1">KUNJUNGANBARU</definedName>
    <definedName name="Google_Sheet_Link_638398130_705987951" localSheetId="1" hidden="1">KUNJUNGANBARU</definedName>
    <definedName name="Google_Sheet_Link_638398130_705987951" hidden="1">KUNJUNGANBARU</definedName>
    <definedName name="Google_Sheet_Link_65211436_224977836" localSheetId="14" hidden="1">UMURPX</definedName>
    <definedName name="Google_Sheet_Link_65211436_224977836" localSheetId="13" hidden="1">UMURPX</definedName>
    <definedName name="Google_Sheet_Link_65211436_224977836" localSheetId="10" hidden="1">UMURPX</definedName>
    <definedName name="Google_Sheet_Link_65211436_224977836" localSheetId="4" hidden="1">UMURPX</definedName>
    <definedName name="Google_Sheet_Link_65211436_224977836" localSheetId="3" hidden="1">UMURPX</definedName>
    <definedName name="Google_Sheet_Link_65211436_224977836" localSheetId="5" hidden="1">UMURPX</definedName>
    <definedName name="Google_Sheet_Link_65211436_224977836" localSheetId="12" hidden="1">UMURPX</definedName>
    <definedName name="Google_Sheet_Link_65211436_224977836" localSheetId="11" hidden="1">UMURPX</definedName>
    <definedName name="Google_Sheet_Link_65211436_224977836" localSheetId="6" hidden="1">UMURPX</definedName>
    <definedName name="Google_Sheet_Link_65211436_224977836" localSheetId="9" hidden="1">UMURPX</definedName>
    <definedName name="Google_Sheet_Link_65211436_224977836" localSheetId="8" hidden="1">UMURPX</definedName>
    <definedName name="Google_Sheet_Link_65211436_224977836" localSheetId="7" hidden="1">UMURPX</definedName>
    <definedName name="Google_Sheet_Link_65211436_224977836" localSheetId="2" hidden="1">UMURPX</definedName>
    <definedName name="Google_Sheet_Link_65211436_224977836" localSheetId="1" hidden="1">UMURPX</definedName>
    <definedName name="Google_Sheet_Link_65211436_224977836" hidden="1">UMURPX</definedName>
    <definedName name="Google_Sheet_Link_652920315_797089303" localSheetId="14" hidden="1">JENISKELAMIN</definedName>
    <definedName name="Google_Sheet_Link_652920315_797089303" localSheetId="13" hidden="1">JENISKELAMIN</definedName>
    <definedName name="Google_Sheet_Link_652920315_797089303" localSheetId="10" hidden="1">JENISKELAMIN</definedName>
    <definedName name="Google_Sheet_Link_652920315_797089303" localSheetId="4" hidden="1">JENISKELAMIN</definedName>
    <definedName name="Google_Sheet_Link_652920315_797089303" localSheetId="3" hidden="1">JENISKELAMIN</definedName>
    <definedName name="Google_Sheet_Link_652920315_797089303" localSheetId="5" hidden="1">JENISKELAMIN</definedName>
    <definedName name="Google_Sheet_Link_652920315_797089303" localSheetId="12" hidden="1">JENISKELAMIN</definedName>
    <definedName name="Google_Sheet_Link_652920315_797089303" localSheetId="11" hidden="1">JENISKELAMIN</definedName>
    <definedName name="Google_Sheet_Link_652920315_797089303" localSheetId="6" hidden="1">JENISKELAMIN</definedName>
    <definedName name="Google_Sheet_Link_652920315_797089303" localSheetId="9" hidden="1">JENISKELAMIN</definedName>
    <definedName name="Google_Sheet_Link_652920315_797089303" localSheetId="8" hidden="1">JENISKELAMIN</definedName>
    <definedName name="Google_Sheet_Link_652920315_797089303" localSheetId="7" hidden="1">JENISKELAMIN</definedName>
    <definedName name="Google_Sheet_Link_652920315_797089303" localSheetId="2" hidden="1">JENISKELAMIN</definedName>
    <definedName name="Google_Sheet_Link_652920315_797089303" localSheetId="1" hidden="1">JENISKELAMIN</definedName>
    <definedName name="Google_Sheet_Link_652920315_797089303" hidden="1">JENISKELAMIN</definedName>
    <definedName name="Google_Sheet_Link_655064628" localSheetId="14" hidden="1">LAINLAIN</definedName>
    <definedName name="Google_Sheet_Link_655064628" localSheetId="13" hidden="1">LAINLAIN</definedName>
    <definedName name="Google_Sheet_Link_655064628" localSheetId="10" hidden="1">LAINLAIN</definedName>
    <definedName name="Google_Sheet_Link_655064628" localSheetId="4" hidden="1">LAINLAIN</definedName>
    <definedName name="Google_Sheet_Link_655064628" localSheetId="3" hidden="1">LAINLAIN</definedName>
    <definedName name="Google_Sheet_Link_655064628" localSheetId="5" hidden="1">LAINLAIN</definedName>
    <definedName name="Google_Sheet_Link_655064628" localSheetId="12" hidden="1">LAINLAIN</definedName>
    <definedName name="Google_Sheet_Link_655064628" localSheetId="11" hidden="1">LAINLAIN</definedName>
    <definedName name="Google_Sheet_Link_655064628" localSheetId="6" hidden="1">LAINLAIN</definedName>
    <definedName name="Google_Sheet_Link_655064628" localSheetId="9" hidden="1">LAINLAIN</definedName>
    <definedName name="Google_Sheet_Link_655064628" localSheetId="8" hidden="1">LAINLAIN</definedName>
    <definedName name="Google_Sheet_Link_655064628" localSheetId="7" hidden="1">LAINLAIN</definedName>
    <definedName name="Google_Sheet_Link_655064628" localSheetId="2" hidden="1">LAINLAIN</definedName>
    <definedName name="Google_Sheet_Link_655064628" localSheetId="1" hidden="1">LAINLAIN</definedName>
    <definedName name="Google_Sheet_Link_655064628" hidden="1">LAINLAIN</definedName>
    <definedName name="Google_Sheet_Link_655375530_286765838" localSheetId="14" hidden="1">wilayahkerja</definedName>
    <definedName name="Google_Sheet_Link_655375530_286765838" localSheetId="13" hidden="1">wilayahkerja</definedName>
    <definedName name="Google_Sheet_Link_655375530_286765838" localSheetId="10" hidden="1">wilayahkerja</definedName>
    <definedName name="Google_Sheet_Link_655375530_286765838" localSheetId="4" hidden="1">wilayahkerja</definedName>
    <definedName name="Google_Sheet_Link_655375530_286765838" localSheetId="3" hidden="1">wilayahkerja</definedName>
    <definedName name="Google_Sheet_Link_655375530_286765838" localSheetId="5" hidden="1">wilayahkerja</definedName>
    <definedName name="Google_Sheet_Link_655375530_286765838" localSheetId="12" hidden="1">wilayahkerja</definedName>
    <definedName name="Google_Sheet_Link_655375530_286765838" localSheetId="11" hidden="1">wilayahkerja</definedName>
    <definedName name="Google_Sheet_Link_655375530_286765838" localSheetId="6" hidden="1">wilayahkerja</definedName>
    <definedName name="Google_Sheet_Link_655375530_286765838" localSheetId="9" hidden="1">wilayahkerja</definedName>
    <definedName name="Google_Sheet_Link_655375530_286765838" localSheetId="8" hidden="1">wilayahkerja</definedName>
    <definedName name="Google_Sheet_Link_655375530_286765838" localSheetId="7" hidden="1">wilayahkerja</definedName>
    <definedName name="Google_Sheet_Link_655375530_286765838" localSheetId="2" hidden="1">wilayahkerja</definedName>
    <definedName name="Google_Sheet_Link_655375530_286765838" localSheetId="1" hidden="1">wilayahkerja</definedName>
    <definedName name="Google_Sheet_Link_655375530_286765838" hidden="1">wilayahkerja</definedName>
    <definedName name="Google_Sheet_Link_657382291_1612831175" localSheetId="14" hidden="1">BUMIL</definedName>
    <definedName name="Google_Sheet_Link_657382291_1612831175" localSheetId="13" hidden="1">BUMIL</definedName>
    <definedName name="Google_Sheet_Link_657382291_1612831175" localSheetId="10" hidden="1">BUMIL</definedName>
    <definedName name="Google_Sheet_Link_657382291_1612831175" localSheetId="4" hidden="1">BUMIL</definedName>
    <definedName name="Google_Sheet_Link_657382291_1612831175" localSheetId="3" hidden="1">BUMIL</definedName>
    <definedName name="Google_Sheet_Link_657382291_1612831175" localSheetId="5" hidden="1">BUMIL</definedName>
    <definedName name="Google_Sheet_Link_657382291_1612831175" localSheetId="12" hidden="1">BUMIL</definedName>
    <definedName name="Google_Sheet_Link_657382291_1612831175" localSheetId="11" hidden="1">BUMIL</definedName>
    <definedName name="Google_Sheet_Link_657382291_1612831175" localSheetId="6" hidden="1">BUMIL</definedName>
    <definedName name="Google_Sheet_Link_657382291_1612831175" localSheetId="9" hidden="1">BUMIL</definedName>
    <definedName name="Google_Sheet_Link_657382291_1612831175" localSheetId="8" hidden="1">BUMIL</definedName>
    <definedName name="Google_Sheet_Link_657382291_1612831175" localSheetId="7" hidden="1">BUMIL</definedName>
    <definedName name="Google_Sheet_Link_657382291_1612831175" localSheetId="2" hidden="1">BUMIL</definedName>
    <definedName name="Google_Sheet_Link_657382291_1612831175" localSheetId="1" hidden="1">BUMIL</definedName>
    <definedName name="Google_Sheet_Link_657382291_1612831175" hidden="1">BUMIL</definedName>
    <definedName name="Google_Sheet_Link_670417762_397897083" localSheetId="14" hidden="1">GENDER</definedName>
    <definedName name="Google_Sheet_Link_670417762_397897083" localSheetId="13" hidden="1">GENDER</definedName>
    <definedName name="Google_Sheet_Link_670417762_397897083" localSheetId="10" hidden="1">GENDER</definedName>
    <definedName name="Google_Sheet_Link_670417762_397897083" localSheetId="4" hidden="1">GENDER</definedName>
    <definedName name="Google_Sheet_Link_670417762_397897083" localSheetId="3" hidden="1">GENDER</definedName>
    <definedName name="Google_Sheet_Link_670417762_397897083" localSheetId="5" hidden="1">GENDER</definedName>
    <definedName name="Google_Sheet_Link_670417762_397897083" localSheetId="12" hidden="1">GENDER</definedName>
    <definedName name="Google_Sheet_Link_670417762_397897083" localSheetId="11" hidden="1">GENDER</definedName>
    <definedName name="Google_Sheet_Link_670417762_397897083" localSheetId="6" hidden="1">GENDER</definedName>
    <definedName name="Google_Sheet_Link_670417762_397897083" localSheetId="9" hidden="1">GENDER</definedName>
    <definedName name="Google_Sheet_Link_670417762_397897083" localSheetId="8" hidden="1">GENDER</definedName>
    <definedName name="Google_Sheet_Link_670417762_397897083" localSheetId="7" hidden="1">GENDER</definedName>
    <definedName name="Google_Sheet_Link_670417762_397897083" localSheetId="2" hidden="1">GENDER</definedName>
    <definedName name="Google_Sheet_Link_670417762_397897083" localSheetId="1" hidden="1">GENDER</definedName>
    <definedName name="Google_Sheet_Link_670417762_397897083" hidden="1">GENDER</definedName>
    <definedName name="Google_Sheet_Link_679346411_286765838" localSheetId="14" hidden="1">JENISDIAGNOSA</definedName>
    <definedName name="Google_Sheet_Link_679346411_286765838" localSheetId="13" hidden="1">JENISDIAGNOSA</definedName>
    <definedName name="Google_Sheet_Link_679346411_286765838" localSheetId="10" hidden="1">JENISDIAGNOSA</definedName>
    <definedName name="Google_Sheet_Link_679346411_286765838" localSheetId="4" hidden="1">JENISDIAGNOSA</definedName>
    <definedName name="Google_Sheet_Link_679346411_286765838" localSheetId="3" hidden="1">JENISDIAGNOSA</definedName>
    <definedName name="Google_Sheet_Link_679346411_286765838" localSheetId="5" hidden="1">JENISDIAGNOSA</definedName>
    <definedName name="Google_Sheet_Link_679346411_286765838" localSheetId="12" hidden="1">JENISDIAGNOSA</definedName>
    <definedName name="Google_Sheet_Link_679346411_286765838" localSheetId="11" hidden="1">JENISDIAGNOSA</definedName>
    <definedName name="Google_Sheet_Link_679346411_286765838" localSheetId="6" hidden="1">JENISDIAGNOSA</definedName>
    <definedName name="Google_Sheet_Link_679346411_286765838" localSheetId="9" hidden="1">JENISDIAGNOSA</definedName>
    <definedName name="Google_Sheet_Link_679346411_286765838" localSheetId="8" hidden="1">JENISDIAGNOSA</definedName>
    <definedName name="Google_Sheet_Link_679346411_286765838" localSheetId="7" hidden="1">JENISDIAGNOSA</definedName>
    <definedName name="Google_Sheet_Link_679346411_286765838" localSheetId="2" hidden="1">JENISDIAGNOSA</definedName>
    <definedName name="Google_Sheet_Link_679346411_286765838" localSheetId="1" hidden="1">JENISDIAGNOSA</definedName>
    <definedName name="Google_Sheet_Link_679346411_286765838" hidden="1">JENISDIAGNOSA</definedName>
    <definedName name="Google_Sheet_Link_686024001_224977836" localSheetId="14" hidden="1">TUMPATANSULUNGSEMENTARA</definedName>
    <definedName name="Google_Sheet_Link_686024001_224977836" localSheetId="13" hidden="1">TUMPATANSULUNGSEMENTARA</definedName>
    <definedName name="Google_Sheet_Link_686024001_224977836" localSheetId="10" hidden="1">TUMPATANSULUNGSEMENTARA</definedName>
    <definedName name="Google_Sheet_Link_686024001_224977836" localSheetId="4" hidden="1">TUMPATANSULUNGSEMENTARA</definedName>
    <definedName name="Google_Sheet_Link_686024001_224977836" localSheetId="3" hidden="1">TUMPATANSULUNGSEMENTARA</definedName>
    <definedName name="Google_Sheet_Link_686024001_224977836" localSheetId="5" hidden="1">TUMPATANSULUNGSEMENTARA</definedName>
    <definedName name="Google_Sheet_Link_686024001_224977836" localSheetId="12" hidden="1">TUMPATANSULUNGSEMENTARA</definedName>
    <definedName name="Google_Sheet_Link_686024001_224977836" localSheetId="11" hidden="1">TUMPATANSULUNGSEMENTARA</definedName>
    <definedName name="Google_Sheet_Link_686024001_224977836" localSheetId="6" hidden="1">TUMPATANSULUNGSEMENTARA</definedName>
    <definedName name="Google_Sheet_Link_686024001_224977836" localSheetId="9" hidden="1">TUMPATANSULUNGSEMENTARA</definedName>
    <definedName name="Google_Sheet_Link_686024001_224977836" localSheetId="8" hidden="1">TUMPATANSULUNGSEMENTARA</definedName>
    <definedName name="Google_Sheet_Link_686024001_224977836" localSheetId="7" hidden="1">TUMPATANSULUNGSEMENTARA</definedName>
    <definedName name="Google_Sheet_Link_686024001_224977836" localSheetId="2" hidden="1">TUMPATANSULUNGSEMENTARA</definedName>
    <definedName name="Google_Sheet_Link_686024001_224977836" localSheetId="1" hidden="1">TUMPATANSULUNGSEMENTARA</definedName>
    <definedName name="Google_Sheet_Link_686024001_224977836" hidden="1">TUMPATANSULUNGSEMENTARA</definedName>
    <definedName name="Google_Sheet_Link_710196362_224977836" localSheetId="14" hidden="1">LAINLAIN</definedName>
    <definedName name="Google_Sheet_Link_710196362_224977836" localSheetId="13" hidden="1">LAINLAIN</definedName>
    <definedName name="Google_Sheet_Link_710196362_224977836" localSheetId="10" hidden="1">LAINLAIN</definedName>
    <definedName name="Google_Sheet_Link_710196362_224977836" localSheetId="4" hidden="1">LAINLAIN</definedName>
    <definedName name="Google_Sheet_Link_710196362_224977836" localSheetId="3" hidden="1">LAINLAIN</definedName>
    <definedName name="Google_Sheet_Link_710196362_224977836" localSheetId="5" hidden="1">LAINLAIN</definedName>
    <definedName name="Google_Sheet_Link_710196362_224977836" localSheetId="12" hidden="1">LAINLAIN</definedName>
    <definedName name="Google_Sheet_Link_710196362_224977836" localSheetId="11" hidden="1">LAINLAIN</definedName>
    <definedName name="Google_Sheet_Link_710196362_224977836" localSheetId="6" hidden="1">LAINLAIN</definedName>
    <definedName name="Google_Sheet_Link_710196362_224977836" localSheetId="9" hidden="1">LAINLAIN</definedName>
    <definedName name="Google_Sheet_Link_710196362_224977836" localSheetId="8" hidden="1">LAINLAIN</definedName>
    <definedName name="Google_Sheet_Link_710196362_224977836" localSheetId="7" hidden="1">LAINLAIN</definedName>
    <definedName name="Google_Sheet_Link_710196362_224977836" localSheetId="2" hidden="1">LAINLAIN</definedName>
    <definedName name="Google_Sheet_Link_710196362_224977836" localSheetId="1" hidden="1">LAINLAIN</definedName>
    <definedName name="Google_Sheet_Link_710196362_224977836" hidden="1">LAINLAIN</definedName>
    <definedName name="Google_Sheet_Link_739612124_1795302800" localSheetId="14" hidden="1">kasusbaru</definedName>
    <definedName name="Google_Sheet_Link_739612124_1795302800" localSheetId="13" hidden="1">kasusbaru</definedName>
    <definedName name="Google_Sheet_Link_739612124_1795302800" localSheetId="10" hidden="1">kasusbaru</definedName>
    <definedName name="Google_Sheet_Link_739612124_1795302800" localSheetId="4" hidden="1">kasusbaru</definedName>
    <definedName name="Google_Sheet_Link_739612124_1795302800" localSheetId="3" hidden="1">kasusbaru</definedName>
    <definedName name="Google_Sheet_Link_739612124_1795302800" localSheetId="5" hidden="1">kasusbaru</definedName>
    <definedName name="Google_Sheet_Link_739612124_1795302800" localSheetId="12" hidden="1">kasusbaru</definedName>
    <definedName name="Google_Sheet_Link_739612124_1795302800" localSheetId="11" hidden="1">kasusbaru</definedName>
    <definedName name="Google_Sheet_Link_739612124_1795302800" localSheetId="6" hidden="1">kasusbaru</definedName>
    <definedName name="Google_Sheet_Link_739612124_1795302800" localSheetId="9" hidden="1">kasusbaru</definedName>
    <definedName name="Google_Sheet_Link_739612124_1795302800" localSheetId="8" hidden="1">kasusbaru</definedName>
    <definedName name="Google_Sheet_Link_739612124_1795302800" localSheetId="7" hidden="1">kasusbaru</definedName>
    <definedName name="Google_Sheet_Link_739612124_1795302800" localSheetId="2" hidden="1">kasusbaru</definedName>
    <definedName name="Google_Sheet_Link_739612124_1795302800" localSheetId="1" hidden="1">kasusbaru</definedName>
    <definedName name="Google_Sheet_Link_739612124_1795302800" hidden="1">kasusbaru</definedName>
    <definedName name="Google_Sheet_Link_743155514_785235098" localSheetId="14" hidden="1">BUMIL</definedName>
    <definedName name="Google_Sheet_Link_743155514_785235098" localSheetId="13" hidden="1">BUMIL</definedName>
    <definedName name="Google_Sheet_Link_743155514_785235098" localSheetId="10" hidden="1">BUMIL</definedName>
    <definedName name="Google_Sheet_Link_743155514_785235098" localSheetId="4" hidden="1">BUMIL</definedName>
    <definedName name="Google_Sheet_Link_743155514_785235098" localSheetId="3" hidden="1">BUMIL</definedName>
    <definedName name="Google_Sheet_Link_743155514_785235098" localSheetId="5" hidden="1">BUMIL</definedName>
    <definedName name="Google_Sheet_Link_743155514_785235098" localSheetId="12" hidden="1">BUMIL</definedName>
    <definedName name="Google_Sheet_Link_743155514_785235098" localSheetId="11" hidden="1">BUMIL</definedName>
    <definedName name="Google_Sheet_Link_743155514_785235098" localSheetId="6" hidden="1">BUMIL</definedName>
    <definedName name="Google_Sheet_Link_743155514_785235098" localSheetId="9" hidden="1">BUMIL</definedName>
    <definedName name="Google_Sheet_Link_743155514_785235098" localSheetId="8" hidden="1">BUMIL</definedName>
    <definedName name="Google_Sheet_Link_743155514_785235098" localSheetId="7" hidden="1">BUMIL</definedName>
    <definedName name="Google_Sheet_Link_743155514_785235098" localSheetId="2" hidden="1">BUMIL</definedName>
    <definedName name="Google_Sheet_Link_743155514_785235098" localSheetId="1" hidden="1">BUMIL</definedName>
    <definedName name="Google_Sheet_Link_743155514_785235098" hidden="1">BUMIL</definedName>
    <definedName name="Google_Sheet_Link_746343741" localSheetId="14" hidden="1">DIAGNOSA</definedName>
    <definedName name="Google_Sheet_Link_746343741" localSheetId="13" hidden="1">DIAGNOSA</definedName>
    <definedName name="Google_Sheet_Link_746343741" localSheetId="10" hidden="1">DIAGNOSA</definedName>
    <definedName name="Google_Sheet_Link_746343741" localSheetId="4" hidden="1">DIAGNOSA</definedName>
    <definedName name="Google_Sheet_Link_746343741" localSheetId="3" hidden="1">DIAGNOSA</definedName>
    <definedName name="Google_Sheet_Link_746343741" localSheetId="5" hidden="1">DIAGNOSA</definedName>
    <definedName name="Google_Sheet_Link_746343741" localSheetId="12" hidden="1">DIAGNOSA</definedName>
    <definedName name="Google_Sheet_Link_746343741" localSheetId="11" hidden="1">DIAGNOSA</definedName>
    <definedName name="Google_Sheet_Link_746343741" localSheetId="6" hidden="1">DIAGNOSA</definedName>
    <definedName name="Google_Sheet_Link_746343741" localSheetId="9" hidden="1">DIAGNOSA</definedName>
    <definedName name="Google_Sheet_Link_746343741" localSheetId="8" hidden="1">DIAGNOSA</definedName>
    <definedName name="Google_Sheet_Link_746343741" localSheetId="7" hidden="1">DIAGNOSA</definedName>
    <definedName name="Google_Sheet_Link_746343741" localSheetId="2" hidden="1">DIAGNOSA</definedName>
    <definedName name="Google_Sheet_Link_746343741" localSheetId="1" hidden="1">DIAGNOSA</definedName>
    <definedName name="Google_Sheet_Link_746343741" hidden="1">DIAGNOSA</definedName>
    <definedName name="Google_Sheet_Link_753229104_96863878" localSheetId="14" hidden="1">kasusbaru</definedName>
    <definedName name="Google_Sheet_Link_753229104_96863878" localSheetId="13" hidden="1">kasusbaru</definedName>
    <definedName name="Google_Sheet_Link_753229104_96863878" localSheetId="10" hidden="1">kasusbaru</definedName>
    <definedName name="Google_Sheet_Link_753229104_96863878" localSheetId="4" hidden="1">kasusbaru</definedName>
    <definedName name="Google_Sheet_Link_753229104_96863878" localSheetId="3" hidden="1">kasusbaru</definedName>
    <definedName name="Google_Sheet_Link_753229104_96863878" localSheetId="5" hidden="1">kasusbaru</definedName>
    <definedName name="Google_Sheet_Link_753229104_96863878" localSheetId="12" hidden="1">kasusbaru</definedName>
    <definedName name="Google_Sheet_Link_753229104_96863878" localSheetId="11" hidden="1">kasusbaru</definedName>
    <definedName name="Google_Sheet_Link_753229104_96863878" localSheetId="6" hidden="1">kasusbaru</definedName>
    <definedName name="Google_Sheet_Link_753229104_96863878" localSheetId="9" hidden="1">kasusbaru</definedName>
    <definedName name="Google_Sheet_Link_753229104_96863878" localSheetId="8" hidden="1">kasusbaru</definedName>
    <definedName name="Google_Sheet_Link_753229104_96863878" localSheetId="7" hidden="1">kasusbaru</definedName>
    <definedName name="Google_Sheet_Link_753229104_96863878" localSheetId="2" hidden="1">kasusbaru</definedName>
    <definedName name="Google_Sheet_Link_753229104_96863878" localSheetId="1" hidden="1">kasusbaru</definedName>
    <definedName name="Google_Sheet_Link_753229104_96863878" hidden="1">kasusbaru</definedName>
    <definedName name="Google_Sheet_Link_756541254_397897083" localSheetId="14" hidden="1">DIAGNOSA</definedName>
    <definedName name="Google_Sheet_Link_756541254_397897083" localSheetId="13" hidden="1">DIAGNOSA</definedName>
    <definedName name="Google_Sheet_Link_756541254_397897083" localSheetId="10" hidden="1">DIAGNOSA</definedName>
    <definedName name="Google_Sheet_Link_756541254_397897083" localSheetId="4" hidden="1">DIAGNOSA</definedName>
    <definedName name="Google_Sheet_Link_756541254_397897083" localSheetId="3" hidden="1">DIAGNOSA</definedName>
    <definedName name="Google_Sheet_Link_756541254_397897083" localSheetId="5" hidden="1">DIAGNOSA</definedName>
    <definedName name="Google_Sheet_Link_756541254_397897083" localSheetId="12" hidden="1">DIAGNOSA</definedName>
    <definedName name="Google_Sheet_Link_756541254_397897083" localSheetId="11" hidden="1">DIAGNOSA</definedName>
    <definedName name="Google_Sheet_Link_756541254_397897083" localSheetId="6" hidden="1">DIAGNOSA</definedName>
    <definedName name="Google_Sheet_Link_756541254_397897083" localSheetId="9" hidden="1">DIAGNOSA</definedName>
    <definedName name="Google_Sheet_Link_756541254_397897083" localSheetId="8" hidden="1">DIAGNOSA</definedName>
    <definedName name="Google_Sheet_Link_756541254_397897083" localSheetId="7" hidden="1">DIAGNOSA</definedName>
    <definedName name="Google_Sheet_Link_756541254_397897083" localSheetId="2" hidden="1">DIAGNOSA</definedName>
    <definedName name="Google_Sheet_Link_756541254_397897083" localSheetId="1" hidden="1">DIAGNOSA</definedName>
    <definedName name="Google_Sheet_Link_756541254_397897083" hidden="1">DIAGNOSA</definedName>
    <definedName name="Google_Sheet_Link_767919205_1471093439" localSheetId="14" hidden="1">kasusbaru</definedName>
    <definedName name="Google_Sheet_Link_767919205_1471093439" localSheetId="13" hidden="1">kasusbaru</definedName>
    <definedName name="Google_Sheet_Link_767919205_1471093439" localSheetId="10" hidden="1">kasusbaru</definedName>
    <definedName name="Google_Sheet_Link_767919205_1471093439" localSheetId="4" hidden="1">kasusbaru</definedName>
    <definedName name="Google_Sheet_Link_767919205_1471093439" localSheetId="3" hidden="1">kasusbaru</definedName>
    <definedName name="Google_Sheet_Link_767919205_1471093439" localSheetId="5" hidden="1">kasusbaru</definedName>
    <definedName name="Google_Sheet_Link_767919205_1471093439" localSheetId="12" hidden="1">kasusbaru</definedName>
    <definedName name="Google_Sheet_Link_767919205_1471093439" localSheetId="11" hidden="1">kasusbaru</definedName>
    <definedName name="Google_Sheet_Link_767919205_1471093439" localSheetId="6" hidden="1">kasusbaru</definedName>
    <definedName name="Google_Sheet_Link_767919205_1471093439" localSheetId="9" hidden="1">kasusbaru</definedName>
    <definedName name="Google_Sheet_Link_767919205_1471093439" localSheetId="8" hidden="1">kasusbaru</definedName>
    <definedName name="Google_Sheet_Link_767919205_1471093439" localSheetId="7" hidden="1">kasusbaru</definedName>
    <definedName name="Google_Sheet_Link_767919205_1471093439" localSheetId="2" hidden="1">kasusbaru</definedName>
    <definedName name="Google_Sheet_Link_767919205_1471093439" localSheetId="1" hidden="1">kasusbaru</definedName>
    <definedName name="Google_Sheet_Link_767919205_1471093439" hidden="1">kasusbaru</definedName>
    <definedName name="Google_Sheet_Link_771367261_797089303" localSheetId="14" hidden="1">UMURPX</definedName>
    <definedName name="Google_Sheet_Link_771367261_797089303" localSheetId="13" hidden="1">UMURPX</definedName>
    <definedName name="Google_Sheet_Link_771367261_797089303" localSheetId="10" hidden="1">UMURPX</definedName>
    <definedName name="Google_Sheet_Link_771367261_797089303" localSheetId="4" hidden="1">UMURPX</definedName>
    <definedName name="Google_Sheet_Link_771367261_797089303" localSheetId="3" hidden="1">UMURPX</definedName>
    <definedName name="Google_Sheet_Link_771367261_797089303" localSheetId="5" hidden="1">UMURPX</definedName>
    <definedName name="Google_Sheet_Link_771367261_797089303" localSheetId="12" hidden="1">UMURPX</definedName>
    <definedName name="Google_Sheet_Link_771367261_797089303" localSheetId="11" hidden="1">UMURPX</definedName>
    <definedName name="Google_Sheet_Link_771367261_797089303" localSheetId="6" hidden="1">UMURPX</definedName>
    <definedName name="Google_Sheet_Link_771367261_797089303" localSheetId="9" hidden="1">UMURPX</definedName>
    <definedName name="Google_Sheet_Link_771367261_797089303" localSheetId="8" hidden="1">UMURPX</definedName>
    <definedName name="Google_Sheet_Link_771367261_797089303" localSheetId="7" hidden="1">UMURPX</definedName>
    <definedName name="Google_Sheet_Link_771367261_797089303" localSheetId="2" hidden="1">UMURPX</definedName>
    <definedName name="Google_Sheet_Link_771367261_797089303" localSheetId="1" hidden="1">UMURPX</definedName>
    <definedName name="Google_Sheet_Link_771367261_797089303" hidden="1">UMURPX</definedName>
    <definedName name="Google_Sheet_Link_799022126_1458050165" localSheetId="14" hidden="1">GENDER</definedName>
    <definedName name="Google_Sheet_Link_799022126_1458050165" localSheetId="13" hidden="1">GENDER</definedName>
    <definedName name="Google_Sheet_Link_799022126_1458050165" localSheetId="10" hidden="1">GENDER</definedName>
    <definedName name="Google_Sheet_Link_799022126_1458050165" localSheetId="4" hidden="1">GENDER</definedName>
    <definedName name="Google_Sheet_Link_799022126_1458050165" localSheetId="3" hidden="1">GENDER</definedName>
    <definedName name="Google_Sheet_Link_799022126_1458050165" localSheetId="5" hidden="1">GENDER</definedName>
    <definedName name="Google_Sheet_Link_799022126_1458050165" localSheetId="12" hidden="1">GENDER</definedName>
    <definedName name="Google_Sheet_Link_799022126_1458050165" localSheetId="11" hidden="1">GENDER</definedName>
    <definedName name="Google_Sheet_Link_799022126_1458050165" localSheetId="6" hidden="1">GENDER</definedName>
    <definedName name="Google_Sheet_Link_799022126_1458050165" localSheetId="9" hidden="1">GENDER</definedName>
    <definedName name="Google_Sheet_Link_799022126_1458050165" localSheetId="8" hidden="1">GENDER</definedName>
    <definedName name="Google_Sheet_Link_799022126_1458050165" localSheetId="7" hidden="1">GENDER</definedName>
    <definedName name="Google_Sheet_Link_799022126_1458050165" localSheetId="2" hidden="1">GENDER</definedName>
    <definedName name="Google_Sheet_Link_799022126_1458050165" localSheetId="1" hidden="1">GENDER</definedName>
    <definedName name="Google_Sheet_Link_799022126_1458050165" hidden="1">GENDER</definedName>
    <definedName name="Google_Sheet_Link_810641680_1378410059" localSheetId="14" hidden="1">jeniskegiatan</definedName>
    <definedName name="Google_Sheet_Link_810641680_1378410059" localSheetId="13" hidden="1">jeniskegiatan</definedName>
    <definedName name="Google_Sheet_Link_810641680_1378410059" localSheetId="10" hidden="1">jeniskegiatan</definedName>
    <definedName name="Google_Sheet_Link_810641680_1378410059" localSheetId="4" hidden="1">jeniskegiatan</definedName>
    <definedName name="Google_Sheet_Link_810641680_1378410059" localSheetId="3" hidden="1">jeniskegiatan</definedName>
    <definedName name="Google_Sheet_Link_810641680_1378410059" localSheetId="5" hidden="1">jeniskegiatan</definedName>
    <definedName name="Google_Sheet_Link_810641680_1378410059" localSheetId="12" hidden="1">jeniskegiatan</definedName>
    <definedName name="Google_Sheet_Link_810641680_1378410059" localSheetId="11" hidden="1">jeniskegiatan</definedName>
    <definedName name="Google_Sheet_Link_810641680_1378410059" localSheetId="6" hidden="1">jeniskegiatan</definedName>
    <definedName name="Google_Sheet_Link_810641680_1378410059" localSheetId="9" hidden="1">jeniskegiatan</definedName>
    <definedName name="Google_Sheet_Link_810641680_1378410059" localSheetId="8" hidden="1">jeniskegiatan</definedName>
    <definedName name="Google_Sheet_Link_810641680_1378410059" localSheetId="7" hidden="1">jeniskegiatan</definedName>
    <definedName name="Google_Sheet_Link_810641680_1378410059" localSheetId="2" hidden="1">jeniskegiatan</definedName>
    <definedName name="Google_Sheet_Link_810641680_1378410059" localSheetId="1" hidden="1">jeniskegiatan</definedName>
    <definedName name="Google_Sheet_Link_810641680_1378410059" hidden="1">jeniskegiatan</definedName>
    <definedName name="Google_Sheet_Link_8257918_155700158" localSheetId="14" hidden="1">BUMIL</definedName>
    <definedName name="Google_Sheet_Link_8257918_155700158" localSheetId="13" hidden="1">BUMIL</definedName>
    <definedName name="Google_Sheet_Link_8257918_155700158" localSheetId="10" hidden="1">BUMIL</definedName>
    <definedName name="Google_Sheet_Link_8257918_155700158" localSheetId="4" hidden="1">BUMIL</definedName>
    <definedName name="Google_Sheet_Link_8257918_155700158" localSheetId="3" hidden="1">BUMIL</definedName>
    <definedName name="Google_Sheet_Link_8257918_155700158" localSheetId="5" hidden="1">BUMIL</definedName>
    <definedName name="Google_Sheet_Link_8257918_155700158" localSheetId="12" hidden="1">BUMIL</definedName>
    <definedName name="Google_Sheet_Link_8257918_155700158" localSheetId="11" hidden="1">BUMIL</definedName>
    <definedName name="Google_Sheet_Link_8257918_155700158" localSheetId="6" hidden="1">BUMIL</definedName>
    <definedName name="Google_Sheet_Link_8257918_155700158" localSheetId="9" hidden="1">BUMIL</definedName>
    <definedName name="Google_Sheet_Link_8257918_155700158" localSheetId="8" hidden="1">BUMIL</definedName>
    <definedName name="Google_Sheet_Link_8257918_155700158" localSheetId="7" hidden="1">BUMIL</definedName>
    <definedName name="Google_Sheet_Link_8257918_155700158" localSheetId="2" hidden="1">BUMIL</definedName>
    <definedName name="Google_Sheet_Link_8257918_155700158" localSheetId="1" hidden="1">BUMIL</definedName>
    <definedName name="Google_Sheet_Link_8257918_155700158" hidden="1">BUMIL</definedName>
    <definedName name="Google_Sheet_Link_829702991_1471093439" localSheetId="14" hidden="1">UMUR</definedName>
    <definedName name="Google_Sheet_Link_829702991_1471093439" localSheetId="13" hidden="1">UMUR</definedName>
    <definedName name="Google_Sheet_Link_829702991_1471093439" localSheetId="10" hidden="1">UMUR</definedName>
    <definedName name="Google_Sheet_Link_829702991_1471093439" localSheetId="4" hidden="1">UMUR</definedName>
    <definedName name="Google_Sheet_Link_829702991_1471093439" localSheetId="3" hidden="1">UMUR</definedName>
    <definedName name="Google_Sheet_Link_829702991_1471093439" localSheetId="5" hidden="1">UMUR</definedName>
    <definedName name="Google_Sheet_Link_829702991_1471093439" localSheetId="12" hidden="1">UMUR</definedName>
    <definedName name="Google_Sheet_Link_829702991_1471093439" localSheetId="11" hidden="1">UMUR</definedName>
    <definedName name="Google_Sheet_Link_829702991_1471093439" localSheetId="6" hidden="1">UMUR</definedName>
    <definedName name="Google_Sheet_Link_829702991_1471093439" localSheetId="9" hidden="1">UMUR</definedName>
    <definedName name="Google_Sheet_Link_829702991_1471093439" localSheetId="8" hidden="1">UMUR</definedName>
    <definedName name="Google_Sheet_Link_829702991_1471093439" localSheetId="7" hidden="1">UMUR</definedName>
    <definedName name="Google_Sheet_Link_829702991_1471093439" localSheetId="2" hidden="1">UMUR</definedName>
    <definedName name="Google_Sheet_Link_829702991_1471093439" localSheetId="1" hidden="1">UMUR</definedName>
    <definedName name="Google_Sheet_Link_829702991_1471093439" hidden="1">UMUR</definedName>
    <definedName name="Google_Sheet_Link_835552092" localSheetId="14" hidden="1">kasuslama</definedName>
    <definedName name="Google_Sheet_Link_835552092" localSheetId="13" hidden="1">kasuslama</definedName>
    <definedName name="Google_Sheet_Link_835552092" localSheetId="10" hidden="1">kasuslama</definedName>
    <definedName name="Google_Sheet_Link_835552092" localSheetId="4" hidden="1">kasuslama</definedName>
    <definedName name="Google_Sheet_Link_835552092" localSheetId="3" hidden="1">kasuslama</definedName>
    <definedName name="Google_Sheet_Link_835552092" localSheetId="5" hidden="1">kasuslama</definedName>
    <definedName name="Google_Sheet_Link_835552092" localSheetId="12" hidden="1">kasuslama</definedName>
    <definedName name="Google_Sheet_Link_835552092" localSheetId="11" hidden="1">kasuslama</definedName>
    <definedName name="Google_Sheet_Link_835552092" localSheetId="6" hidden="1">kasuslama</definedName>
    <definedName name="Google_Sheet_Link_835552092" localSheetId="9" hidden="1">kasuslama</definedName>
    <definedName name="Google_Sheet_Link_835552092" localSheetId="8" hidden="1">kasuslama</definedName>
    <definedName name="Google_Sheet_Link_835552092" localSheetId="7" hidden="1">kasuslama</definedName>
    <definedName name="Google_Sheet_Link_835552092" localSheetId="2" hidden="1">kasuslama</definedName>
    <definedName name="Google_Sheet_Link_835552092" localSheetId="1" hidden="1">kasuslama</definedName>
    <definedName name="Google_Sheet_Link_835552092" hidden="1">kasuslama</definedName>
    <definedName name="Google_Sheet_Link_842231586_1531901814" localSheetId="14" hidden="1">DIAGNOSA</definedName>
    <definedName name="Google_Sheet_Link_842231586_1531901814" localSheetId="13" hidden="1">DIAGNOSA</definedName>
    <definedName name="Google_Sheet_Link_842231586_1531901814" localSheetId="10" hidden="1">DIAGNOSA</definedName>
    <definedName name="Google_Sheet_Link_842231586_1531901814" localSheetId="4" hidden="1">DIAGNOSA</definedName>
    <definedName name="Google_Sheet_Link_842231586_1531901814" localSheetId="3" hidden="1">DIAGNOSA</definedName>
    <definedName name="Google_Sheet_Link_842231586_1531901814" localSheetId="5" hidden="1">DIAGNOSA</definedName>
    <definedName name="Google_Sheet_Link_842231586_1531901814" localSheetId="12" hidden="1">DIAGNOSA</definedName>
    <definedName name="Google_Sheet_Link_842231586_1531901814" localSheetId="11" hidden="1">DIAGNOSA</definedName>
    <definedName name="Google_Sheet_Link_842231586_1531901814" localSheetId="6" hidden="1">DIAGNOSA</definedName>
    <definedName name="Google_Sheet_Link_842231586_1531901814" localSheetId="9" hidden="1">DIAGNOSA</definedName>
    <definedName name="Google_Sheet_Link_842231586_1531901814" localSheetId="8" hidden="1">DIAGNOSA</definedName>
    <definedName name="Google_Sheet_Link_842231586_1531901814" localSheetId="7" hidden="1">DIAGNOSA</definedName>
    <definedName name="Google_Sheet_Link_842231586_1531901814" localSheetId="2" hidden="1">DIAGNOSA</definedName>
    <definedName name="Google_Sheet_Link_842231586_1531901814" localSheetId="1" hidden="1">DIAGNOSA</definedName>
    <definedName name="Google_Sheet_Link_842231586_1531901814" hidden="1">DIAGNOSA</definedName>
    <definedName name="Google_Sheet_Link_864840584_1040175355" localSheetId="14" hidden="1">GENDER</definedName>
    <definedName name="Google_Sheet_Link_864840584_1040175355" localSheetId="13" hidden="1">GENDER</definedName>
    <definedName name="Google_Sheet_Link_864840584_1040175355" localSheetId="10" hidden="1">GENDER</definedName>
    <definedName name="Google_Sheet_Link_864840584_1040175355" localSheetId="4" hidden="1">GENDER</definedName>
    <definedName name="Google_Sheet_Link_864840584_1040175355" localSheetId="3" hidden="1">GENDER</definedName>
    <definedName name="Google_Sheet_Link_864840584_1040175355" localSheetId="5" hidden="1">GENDER</definedName>
    <definedName name="Google_Sheet_Link_864840584_1040175355" localSheetId="12" hidden="1">GENDER</definedName>
    <definedName name="Google_Sheet_Link_864840584_1040175355" localSheetId="11" hidden="1">GENDER</definedName>
    <definedName name="Google_Sheet_Link_864840584_1040175355" localSheetId="6" hidden="1">GENDER</definedName>
    <definedName name="Google_Sheet_Link_864840584_1040175355" localSheetId="9" hidden="1">GENDER</definedName>
    <definedName name="Google_Sheet_Link_864840584_1040175355" localSheetId="8" hidden="1">GENDER</definedName>
    <definedName name="Google_Sheet_Link_864840584_1040175355" localSheetId="7" hidden="1">GENDER</definedName>
    <definedName name="Google_Sheet_Link_864840584_1040175355" localSheetId="2" hidden="1">GENDER</definedName>
    <definedName name="Google_Sheet_Link_864840584_1040175355" localSheetId="1" hidden="1">GENDER</definedName>
    <definedName name="Google_Sheet_Link_864840584_1040175355" hidden="1">GENDER</definedName>
    <definedName name="Google_Sheet_Link_880048508_1612831175" localSheetId="14" hidden="1">UMURPX</definedName>
    <definedName name="Google_Sheet_Link_880048508_1612831175" localSheetId="13" hidden="1">UMURPX</definedName>
    <definedName name="Google_Sheet_Link_880048508_1612831175" localSheetId="10" hidden="1">UMURPX</definedName>
    <definedName name="Google_Sheet_Link_880048508_1612831175" localSheetId="4" hidden="1">UMURPX</definedName>
    <definedName name="Google_Sheet_Link_880048508_1612831175" localSheetId="3" hidden="1">UMURPX</definedName>
    <definedName name="Google_Sheet_Link_880048508_1612831175" localSheetId="5" hidden="1">UMURPX</definedName>
    <definedName name="Google_Sheet_Link_880048508_1612831175" localSheetId="12" hidden="1">UMURPX</definedName>
    <definedName name="Google_Sheet_Link_880048508_1612831175" localSheetId="11" hidden="1">UMURPX</definedName>
    <definedName name="Google_Sheet_Link_880048508_1612831175" localSheetId="6" hidden="1">UMURPX</definedName>
    <definedName name="Google_Sheet_Link_880048508_1612831175" localSheetId="9" hidden="1">UMURPX</definedName>
    <definedName name="Google_Sheet_Link_880048508_1612831175" localSheetId="8" hidden="1">UMURPX</definedName>
    <definedName name="Google_Sheet_Link_880048508_1612831175" localSheetId="7" hidden="1">UMURPX</definedName>
    <definedName name="Google_Sheet_Link_880048508_1612831175" localSheetId="2" hidden="1">UMURPX</definedName>
    <definedName name="Google_Sheet_Link_880048508_1612831175" localSheetId="1" hidden="1">UMURPX</definedName>
    <definedName name="Google_Sheet_Link_880048508_1612831175" hidden="1">UMURPX</definedName>
    <definedName name="Google_Sheet_Link_889426091_397897083" localSheetId="14" hidden="1">BARULAMA</definedName>
    <definedName name="Google_Sheet_Link_889426091_397897083" localSheetId="13" hidden="1">BARULAMA</definedName>
    <definedName name="Google_Sheet_Link_889426091_397897083" localSheetId="10" hidden="1">BARULAMA</definedName>
    <definedName name="Google_Sheet_Link_889426091_397897083" localSheetId="4" hidden="1">BARULAMA</definedName>
    <definedName name="Google_Sheet_Link_889426091_397897083" localSheetId="3" hidden="1">BARULAMA</definedName>
    <definedName name="Google_Sheet_Link_889426091_397897083" localSheetId="5" hidden="1">BARULAMA</definedName>
    <definedName name="Google_Sheet_Link_889426091_397897083" localSheetId="12" hidden="1">BARULAMA</definedName>
    <definedName name="Google_Sheet_Link_889426091_397897083" localSheetId="11" hidden="1">BARULAMA</definedName>
    <definedName name="Google_Sheet_Link_889426091_397897083" localSheetId="6" hidden="1">BARULAMA</definedName>
    <definedName name="Google_Sheet_Link_889426091_397897083" localSheetId="9" hidden="1">BARULAMA</definedName>
    <definedName name="Google_Sheet_Link_889426091_397897083" localSheetId="8" hidden="1">BARULAMA</definedName>
    <definedName name="Google_Sheet_Link_889426091_397897083" localSheetId="7" hidden="1">BARULAMA</definedName>
    <definedName name="Google_Sheet_Link_889426091_397897083" localSheetId="2" hidden="1">BARULAMA</definedName>
    <definedName name="Google_Sheet_Link_889426091_397897083" localSheetId="1" hidden="1">BARULAMA</definedName>
    <definedName name="Google_Sheet_Link_889426091_397897083" hidden="1">BARULAMA</definedName>
    <definedName name="Google_Sheet_Link_898543330_144943271" localSheetId="14" hidden="1">JENISKELAMIN</definedName>
    <definedName name="Google_Sheet_Link_898543330_144943271" localSheetId="13" hidden="1">JENISKELAMIN</definedName>
    <definedName name="Google_Sheet_Link_898543330_144943271" localSheetId="10" hidden="1">JENISKELAMIN</definedName>
    <definedName name="Google_Sheet_Link_898543330_144943271" localSheetId="4" hidden="1">JENISKELAMIN</definedName>
    <definedName name="Google_Sheet_Link_898543330_144943271" localSheetId="3" hidden="1">JENISKELAMIN</definedName>
    <definedName name="Google_Sheet_Link_898543330_144943271" localSheetId="5" hidden="1">JENISKELAMIN</definedName>
    <definedName name="Google_Sheet_Link_898543330_144943271" localSheetId="12" hidden="1">JENISKELAMIN</definedName>
    <definedName name="Google_Sheet_Link_898543330_144943271" localSheetId="11" hidden="1">JENISKELAMIN</definedName>
    <definedName name="Google_Sheet_Link_898543330_144943271" localSheetId="6" hidden="1">JENISKELAMIN</definedName>
    <definedName name="Google_Sheet_Link_898543330_144943271" localSheetId="9" hidden="1">JENISKELAMIN</definedName>
    <definedName name="Google_Sheet_Link_898543330_144943271" localSheetId="8" hidden="1">JENISKELAMIN</definedName>
    <definedName name="Google_Sheet_Link_898543330_144943271" localSheetId="7" hidden="1">JENISKELAMIN</definedName>
    <definedName name="Google_Sheet_Link_898543330_144943271" localSheetId="2" hidden="1">JENISKELAMIN</definedName>
    <definedName name="Google_Sheet_Link_898543330_144943271" localSheetId="1" hidden="1">JENISKELAMIN</definedName>
    <definedName name="Google_Sheet_Link_898543330_144943271" hidden="1">JENISKELAMIN</definedName>
    <definedName name="Google_Sheet_Link_901118674_1709537984" localSheetId="14" hidden="1">UMUR</definedName>
    <definedName name="Google_Sheet_Link_901118674_1709537984" localSheetId="13" hidden="1">UMUR</definedName>
    <definedName name="Google_Sheet_Link_901118674_1709537984" localSheetId="10" hidden="1">UMUR</definedName>
    <definedName name="Google_Sheet_Link_901118674_1709537984" localSheetId="4" hidden="1">UMUR</definedName>
    <definedName name="Google_Sheet_Link_901118674_1709537984" localSheetId="3" hidden="1">UMUR</definedName>
    <definedName name="Google_Sheet_Link_901118674_1709537984" localSheetId="5" hidden="1">UMUR</definedName>
    <definedName name="Google_Sheet_Link_901118674_1709537984" localSheetId="12" hidden="1">UMUR</definedName>
    <definedName name="Google_Sheet_Link_901118674_1709537984" localSheetId="11" hidden="1">UMUR</definedName>
    <definedName name="Google_Sheet_Link_901118674_1709537984" localSheetId="6" hidden="1">UMUR</definedName>
    <definedName name="Google_Sheet_Link_901118674_1709537984" localSheetId="9" hidden="1">UMUR</definedName>
    <definedName name="Google_Sheet_Link_901118674_1709537984" localSheetId="8" hidden="1">UMUR</definedName>
    <definedName name="Google_Sheet_Link_901118674_1709537984" localSheetId="7" hidden="1">UMUR</definedName>
    <definedName name="Google_Sheet_Link_901118674_1709537984" localSheetId="2" hidden="1">UMUR</definedName>
    <definedName name="Google_Sheet_Link_901118674_1709537984" localSheetId="1" hidden="1">UMUR</definedName>
    <definedName name="Google_Sheet_Link_901118674_1709537984" hidden="1">UMUR</definedName>
    <definedName name="Google_Sheet_Link_919456162_224977836" localSheetId="14" hidden="1">TUMPATANSULUNGTETAP</definedName>
    <definedName name="Google_Sheet_Link_919456162_224977836" localSheetId="13" hidden="1">TUMPATANSULUNGTETAP</definedName>
    <definedName name="Google_Sheet_Link_919456162_224977836" localSheetId="10" hidden="1">TUMPATANSULUNGTETAP</definedName>
    <definedName name="Google_Sheet_Link_919456162_224977836" localSheetId="4" hidden="1">TUMPATANSULUNGTETAP</definedName>
    <definedName name="Google_Sheet_Link_919456162_224977836" localSheetId="3" hidden="1">TUMPATANSULUNGTETAP</definedName>
    <definedName name="Google_Sheet_Link_919456162_224977836" localSheetId="5" hidden="1">TUMPATANSULUNGTETAP</definedName>
    <definedName name="Google_Sheet_Link_919456162_224977836" localSheetId="12" hidden="1">TUMPATANSULUNGTETAP</definedName>
    <definedName name="Google_Sheet_Link_919456162_224977836" localSheetId="11" hidden="1">TUMPATANSULUNGTETAP</definedName>
    <definedName name="Google_Sheet_Link_919456162_224977836" localSheetId="6" hidden="1">TUMPATANSULUNGTETAP</definedName>
    <definedName name="Google_Sheet_Link_919456162_224977836" localSheetId="9" hidden="1">TUMPATANSULUNGTETAP</definedName>
    <definedName name="Google_Sheet_Link_919456162_224977836" localSheetId="8" hidden="1">TUMPATANSULUNGTETAP</definedName>
    <definedName name="Google_Sheet_Link_919456162_224977836" localSheetId="7" hidden="1">TUMPATANSULUNGTETAP</definedName>
    <definedName name="Google_Sheet_Link_919456162_224977836" localSheetId="2" hidden="1">TUMPATANSULUNGTETAP</definedName>
    <definedName name="Google_Sheet_Link_919456162_224977836" localSheetId="1" hidden="1">TUMPATANSULUNGTETAP</definedName>
    <definedName name="Google_Sheet_Link_919456162_224977836" hidden="1">TUMPATANSULUNGTETAP</definedName>
    <definedName name="Google_Sheet_Link_92250386_797089303" localSheetId="14" hidden="1">RUJUK</definedName>
    <definedName name="Google_Sheet_Link_92250386_797089303" localSheetId="13" hidden="1">RUJUK</definedName>
    <definedName name="Google_Sheet_Link_92250386_797089303" localSheetId="10" hidden="1">RUJUK</definedName>
    <definedName name="Google_Sheet_Link_92250386_797089303" localSheetId="4" hidden="1">RUJUK</definedName>
    <definedName name="Google_Sheet_Link_92250386_797089303" localSheetId="3" hidden="1">RUJUK</definedName>
    <definedName name="Google_Sheet_Link_92250386_797089303" localSheetId="5" hidden="1">RUJUK</definedName>
    <definedName name="Google_Sheet_Link_92250386_797089303" localSheetId="12" hidden="1">RUJUK</definedName>
    <definedName name="Google_Sheet_Link_92250386_797089303" localSheetId="11" hidden="1">RUJUK</definedName>
    <definedName name="Google_Sheet_Link_92250386_797089303" localSheetId="6" hidden="1">RUJUK</definedName>
    <definedName name="Google_Sheet_Link_92250386_797089303" localSheetId="9" hidden="1">RUJUK</definedName>
    <definedName name="Google_Sheet_Link_92250386_797089303" localSheetId="8" hidden="1">RUJUK</definedName>
    <definedName name="Google_Sheet_Link_92250386_797089303" localSheetId="7" hidden="1">RUJUK</definedName>
    <definedName name="Google_Sheet_Link_92250386_797089303" localSheetId="2" hidden="1">RUJUK</definedName>
    <definedName name="Google_Sheet_Link_92250386_797089303" localSheetId="1" hidden="1">RUJUK</definedName>
    <definedName name="Google_Sheet_Link_92250386_797089303" hidden="1">RUJUK</definedName>
    <definedName name="Google_Sheet_Link_923110046_705987951" localSheetId="14" hidden="1">TUMPATANSULUNGTETAP</definedName>
    <definedName name="Google_Sheet_Link_923110046_705987951" localSheetId="13" hidden="1">TUMPATANSULUNGTETAP</definedName>
    <definedName name="Google_Sheet_Link_923110046_705987951" localSheetId="10" hidden="1">TUMPATANSULUNGTETAP</definedName>
    <definedName name="Google_Sheet_Link_923110046_705987951" localSheetId="4" hidden="1">TUMPATANSULUNGTETAP</definedName>
    <definedName name="Google_Sheet_Link_923110046_705987951" localSheetId="3" hidden="1">TUMPATANSULUNGTETAP</definedName>
    <definedName name="Google_Sheet_Link_923110046_705987951" localSheetId="5" hidden="1">TUMPATANSULUNGTETAP</definedName>
    <definedName name="Google_Sheet_Link_923110046_705987951" localSheetId="12" hidden="1">TUMPATANSULUNGTETAP</definedName>
    <definedName name="Google_Sheet_Link_923110046_705987951" localSheetId="11" hidden="1">TUMPATANSULUNGTETAP</definedName>
    <definedName name="Google_Sheet_Link_923110046_705987951" localSheetId="6" hidden="1">TUMPATANSULUNGTETAP</definedName>
    <definedName name="Google_Sheet_Link_923110046_705987951" localSheetId="9" hidden="1">TUMPATANSULUNGTETAP</definedName>
    <definedName name="Google_Sheet_Link_923110046_705987951" localSheetId="8" hidden="1">TUMPATANSULUNGTETAP</definedName>
    <definedName name="Google_Sheet_Link_923110046_705987951" localSheetId="7" hidden="1">TUMPATANSULUNGTETAP</definedName>
    <definedName name="Google_Sheet_Link_923110046_705987951" localSheetId="2" hidden="1">TUMPATANSULUNGTETAP</definedName>
    <definedName name="Google_Sheet_Link_923110046_705987951" localSheetId="1" hidden="1">TUMPATANSULUNGTETAP</definedName>
    <definedName name="Google_Sheet_Link_923110046_705987951" hidden="1">TUMPATANSULUNGTETAP</definedName>
    <definedName name="Google_Sheet_Link_924789714_144943271" localSheetId="14" hidden="1">JENISTINDAKAN</definedName>
    <definedName name="Google_Sheet_Link_924789714_144943271" localSheetId="13" hidden="1">JENISTINDAKAN</definedName>
    <definedName name="Google_Sheet_Link_924789714_144943271" localSheetId="10" hidden="1">JENISTINDAKAN</definedName>
    <definedName name="Google_Sheet_Link_924789714_144943271" localSheetId="4" hidden="1">JENISTINDAKAN</definedName>
    <definedName name="Google_Sheet_Link_924789714_144943271" localSheetId="3" hidden="1">JENISTINDAKAN</definedName>
    <definedName name="Google_Sheet_Link_924789714_144943271" localSheetId="5" hidden="1">JENISTINDAKAN</definedName>
    <definedName name="Google_Sheet_Link_924789714_144943271" localSheetId="12" hidden="1">JENISTINDAKAN</definedName>
    <definedName name="Google_Sheet_Link_924789714_144943271" localSheetId="11" hidden="1">JENISTINDAKAN</definedName>
    <definedName name="Google_Sheet_Link_924789714_144943271" localSheetId="6" hidden="1">JENISTINDAKAN</definedName>
    <definedName name="Google_Sheet_Link_924789714_144943271" localSheetId="9" hidden="1">JENISTINDAKAN</definedName>
    <definedName name="Google_Sheet_Link_924789714_144943271" localSheetId="8" hidden="1">JENISTINDAKAN</definedName>
    <definedName name="Google_Sheet_Link_924789714_144943271" localSheetId="7" hidden="1">JENISTINDAKAN</definedName>
    <definedName name="Google_Sheet_Link_924789714_144943271" localSheetId="2" hidden="1">JENISTINDAKAN</definedName>
    <definedName name="Google_Sheet_Link_924789714_144943271" localSheetId="1" hidden="1">JENISTINDAKAN</definedName>
    <definedName name="Google_Sheet_Link_924789714_144943271" hidden="1">JENISTINDAKAN</definedName>
    <definedName name="Google_Sheet_Link_934539722_1979819192" localSheetId="14" hidden="1">UMUR</definedName>
    <definedName name="Google_Sheet_Link_934539722_1979819192" localSheetId="13" hidden="1">UMUR</definedName>
    <definedName name="Google_Sheet_Link_934539722_1979819192" localSheetId="10" hidden="1">UMUR</definedName>
    <definedName name="Google_Sheet_Link_934539722_1979819192" localSheetId="4" hidden="1">UMUR</definedName>
    <definedName name="Google_Sheet_Link_934539722_1979819192" localSheetId="3" hidden="1">UMUR</definedName>
    <definedName name="Google_Sheet_Link_934539722_1979819192" localSheetId="5" hidden="1">UMUR</definedName>
    <definedName name="Google_Sheet_Link_934539722_1979819192" localSheetId="12" hidden="1">UMUR</definedName>
    <definedName name="Google_Sheet_Link_934539722_1979819192" localSheetId="11" hidden="1">UMUR</definedName>
    <definedName name="Google_Sheet_Link_934539722_1979819192" localSheetId="6" hidden="1">UMUR</definedName>
    <definedName name="Google_Sheet_Link_934539722_1979819192" localSheetId="9" hidden="1">UMUR</definedName>
    <definedName name="Google_Sheet_Link_934539722_1979819192" localSheetId="8" hidden="1">UMUR</definedName>
    <definedName name="Google_Sheet_Link_934539722_1979819192" localSheetId="7" hidden="1">UMUR</definedName>
    <definedName name="Google_Sheet_Link_934539722_1979819192" localSheetId="2" hidden="1">UMUR</definedName>
    <definedName name="Google_Sheet_Link_934539722_1979819192" localSheetId="1" hidden="1">UMUR</definedName>
    <definedName name="Google_Sheet_Link_934539722_1979819192" hidden="1">UMUR</definedName>
    <definedName name="Google_Sheet_Link_948956874_1720104577" localSheetId="14" hidden="1">JENISKUNJUNGAN</definedName>
    <definedName name="Google_Sheet_Link_948956874_1720104577" localSheetId="13" hidden="1">JENISKUNJUNGAN</definedName>
    <definedName name="Google_Sheet_Link_948956874_1720104577" localSheetId="10" hidden="1">JENISKUNJUNGAN</definedName>
    <definedName name="Google_Sheet_Link_948956874_1720104577" localSheetId="4" hidden="1">JENISKUNJUNGAN</definedName>
    <definedName name="Google_Sheet_Link_948956874_1720104577" localSheetId="3" hidden="1">JENISKUNJUNGAN</definedName>
    <definedName name="Google_Sheet_Link_948956874_1720104577" localSheetId="5" hidden="1">JENISKUNJUNGAN</definedName>
    <definedName name="Google_Sheet_Link_948956874_1720104577" localSheetId="12" hidden="1">JENISKUNJUNGAN</definedName>
    <definedName name="Google_Sheet_Link_948956874_1720104577" localSheetId="11" hidden="1">JENISKUNJUNGAN</definedName>
    <definedName name="Google_Sheet_Link_948956874_1720104577" localSheetId="6" hidden="1">JENISKUNJUNGAN</definedName>
    <definedName name="Google_Sheet_Link_948956874_1720104577" localSheetId="9" hidden="1">JENISKUNJUNGAN</definedName>
    <definedName name="Google_Sheet_Link_948956874_1720104577" localSheetId="8" hidden="1">JENISKUNJUNGAN</definedName>
    <definedName name="Google_Sheet_Link_948956874_1720104577" localSheetId="7" hidden="1">JENISKUNJUNGAN</definedName>
    <definedName name="Google_Sheet_Link_948956874_1720104577" localSheetId="2" hidden="1">JENISKUNJUNGAN</definedName>
    <definedName name="Google_Sheet_Link_948956874_1720104577" localSheetId="1" hidden="1">JENISKUNJUNGAN</definedName>
    <definedName name="Google_Sheet_Link_948956874_1720104577" hidden="1">JENISKUNJUNGAN</definedName>
    <definedName name="Google_Sheet_Link_949179074_1612831175" localSheetId="14" hidden="1">JENISKELAMIN</definedName>
    <definedName name="Google_Sheet_Link_949179074_1612831175" localSheetId="13" hidden="1">JENISKELAMIN</definedName>
    <definedName name="Google_Sheet_Link_949179074_1612831175" localSheetId="10" hidden="1">JENISKELAMIN</definedName>
    <definedName name="Google_Sheet_Link_949179074_1612831175" localSheetId="4" hidden="1">JENISKELAMIN</definedName>
    <definedName name="Google_Sheet_Link_949179074_1612831175" localSheetId="3" hidden="1">JENISKELAMIN</definedName>
    <definedName name="Google_Sheet_Link_949179074_1612831175" localSheetId="5" hidden="1">JENISKELAMIN</definedName>
    <definedName name="Google_Sheet_Link_949179074_1612831175" localSheetId="12" hidden="1">JENISKELAMIN</definedName>
    <definedName name="Google_Sheet_Link_949179074_1612831175" localSheetId="11" hidden="1">JENISKELAMIN</definedName>
    <definedName name="Google_Sheet_Link_949179074_1612831175" localSheetId="6" hidden="1">JENISKELAMIN</definedName>
    <definedName name="Google_Sheet_Link_949179074_1612831175" localSheetId="9" hidden="1">JENISKELAMIN</definedName>
    <definedName name="Google_Sheet_Link_949179074_1612831175" localSheetId="8" hidden="1">JENISKELAMIN</definedName>
    <definedName name="Google_Sheet_Link_949179074_1612831175" localSheetId="7" hidden="1">JENISKELAMIN</definedName>
    <definedName name="Google_Sheet_Link_949179074_1612831175" localSheetId="2" hidden="1">JENISKELAMIN</definedName>
    <definedName name="Google_Sheet_Link_949179074_1612831175" localSheetId="1" hidden="1">JENISKELAMIN</definedName>
    <definedName name="Google_Sheet_Link_949179074_1612831175" hidden="1">JENISKELAMIN</definedName>
    <definedName name="Google_Sheet_Link_950716543_1458050165" localSheetId="14" hidden="1">DIAGNOSA</definedName>
    <definedName name="Google_Sheet_Link_950716543_1458050165" localSheetId="13" hidden="1">DIAGNOSA</definedName>
    <definedName name="Google_Sheet_Link_950716543_1458050165" localSheetId="10" hidden="1">DIAGNOSA</definedName>
    <definedName name="Google_Sheet_Link_950716543_1458050165" localSheetId="4" hidden="1">DIAGNOSA</definedName>
    <definedName name="Google_Sheet_Link_950716543_1458050165" localSheetId="3" hidden="1">DIAGNOSA</definedName>
    <definedName name="Google_Sheet_Link_950716543_1458050165" localSheetId="5" hidden="1">DIAGNOSA</definedName>
    <definedName name="Google_Sheet_Link_950716543_1458050165" localSheetId="12" hidden="1">DIAGNOSA</definedName>
    <definedName name="Google_Sheet_Link_950716543_1458050165" localSheetId="11" hidden="1">DIAGNOSA</definedName>
    <definedName name="Google_Sheet_Link_950716543_1458050165" localSheetId="6" hidden="1">DIAGNOSA</definedName>
    <definedName name="Google_Sheet_Link_950716543_1458050165" localSheetId="9" hidden="1">DIAGNOSA</definedName>
    <definedName name="Google_Sheet_Link_950716543_1458050165" localSheetId="8" hidden="1">DIAGNOSA</definedName>
    <definedName name="Google_Sheet_Link_950716543_1458050165" localSheetId="7" hidden="1">DIAGNOSA</definedName>
    <definedName name="Google_Sheet_Link_950716543_1458050165" localSheetId="2" hidden="1">DIAGNOSA</definedName>
    <definedName name="Google_Sheet_Link_950716543_1458050165" localSheetId="1" hidden="1">DIAGNOSA</definedName>
    <definedName name="Google_Sheet_Link_950716543_1458050165" hidden="1">DIAGNOSA</definedName>
    <definedName name="Google_Sheet_Link_954514251" localSheetId="14" hidden="1">jeniskegiatan</definedName>
    <definedName name="Google_Sheet_Link_954514251" localSheetId="13" hidden="1">jeniskegiatan</definedName>
    <definedName name="Google_Sheet_Link_954514251" localSheetId="10" hidden="1">jeniskegiatan</definedName>
    <definedName name="Google_Sheet_Link_954514251" localSheetId="4" hidden="1">jeniskegiatan</definedName>
    <definedName name="Google_Sheet_Link_954514251" localSheetId="3" hidden="1">jeniskegiatan</definedName>
    <definedName name="Google_Sheet_Link_954514251" localSheetId="5" hidden="1">jeniskegiatan</definedName>
    <definedName name="Google_Sheet_Link_954514251" localSheetId="12" hidden="1">jeniskegiatan</definedName>
    <definedName name="Google_Sheet_Link_954514251" localSheetId="11" hidden="1">jeniskegiatan</definedName>
    <definedName name="Google_Sheet_Link_954514251" localSheetId="6" hidden="1">jeniskegiatan</definedName>
    <definedName name="Google_Sheet_Link_954514251" localSheetId="9" hidden="1">jeniskegiatan</definedName>
    <definedName name="Google_Sheet_Link_954514251" localSheetId="8" hidden="1">jeniskegiatan</definedName>
    <definedName name="Google_Sheet_Link_954514251" localSheetId="7" hidden="1">jeniskegiatan</definedName>
    <definedName name="Google_Sheet_Link_954514251" localSheetId="2" hidden="1">jeniskegiatan</definedName>
    <definedName name="Google_Sheet_Link_954514251" localSheetId="1" hidden="1">jeniskegiatan</definedName>
    <definedName name="Google_Sheet_Link_954514251" hidden="1">jeniskegiatan</definedName>
    <definedName name="Google_Sheet_Link_964226955_797089303" localSheetId="14" hidden="1">TUMPATANTETAPSEMENTARA</definedName>
    <definedName name="Google_Sheet_Link_964226955_797089303" localSheetId="13" hidden="1">TUMPATANTETAPSEMENTARA</definedName>
    <definedName name="Google_Sheet_Link_964226955_797089303" localSheetId="10" hidden="1">TUMPATANTETAPSEMENTARA</definedName>
    <definedName name="Google_Sheet_Link_964226955_797089303" localSheetId="4" hidden="1">TUMPATANTETAPSEMENTARA</definedName>
    <definedName name="Google_Sheet_Link_964226955_797089303" localSheetId="3" hidden="1">TUMPATANTETAPSEMENTARA</definedName>
    <definedName name="Google_Sheet_Link_964226955_797089303" localSheetId="5" hidden="1">TUMPATANTETAPSEMENTARA</definedName>
    <definedName name="Google_Sheet_Link_964226955_797089303" localSheetId="12" hidden="1">TUMPATANTETAPSEMENTARA</definedName>
    <definedName name="Google_Sheet_Link_964226955_797089303" localSheetId="11" hidden="1">TUMPATANTETAPSEMENTARA</definedName>
    <definedName name="Google_Sheet_Link_964226955_797089303" localSheetId="6" hidden="1">TUMPATANTETAPSEMENTARA</definedName>
    <definedName name="Google_Sheet_Link_964226955_797089303" localSheetId="9" hidden="1">TUMPATANTETAPSEMENTARA</definedName>
    <definedName name="Google_Sheet_Link_964226955_797089303" localSheetId="8" hidden="1">TUMPATANTETAPSEMENTARA</definedName>
    <definedName name="Google_Sheet_Link_964226955_797089303" localSheetId="7" hidden="1">TUMPATANTETAPSEMENTARA</definedName>
    <definedName name="Google_Sheet_Link_964226955_797089303" localSheetId="2" hidden="1">TUMPATANTETAPSEMENTARA</definedName>
    <definedName name="Google_Sheet_Link_964226955_797089303" localSheetId="1" hidden="1">TUMPATANTETAPSEMENTARA</definedName>
    <definedName name="Google_Sheet_Link_964226955_797089303" hidden="1">TUMPATANTETAPSEMENTARA</definedName>
    <definedName name="Google_Sheet_Link_964701242" localSheetId="14" hidden="1">STATUS</definedName>
    <definedName name="Google_Sheet_Link_964701242" localSheetId="13" hidden="1">STATUS</definedName>
    <definedName name="Google_Sheet_Link_964701242" localSheetId="10" hidden="1">STATUS</definedName>
    <definedName name="Google_Sheet_Link_964701242" localSheetId="4" hidden="1">STATUS</definedName>
    <definedName name="Google_Sheet_Link_964701242" localSheetId="3" hidden="1">STATUS</definedName>
    <definedName name="Google_Sheet_Link_964701242" localSheetId="5" hidden="1">STATUS</definedName>
    <definedName name="Google_Sheet_Link_964701242" localSheetId="12" hidden="1">STATUS</definedName>
    <definedName name="Google_Sheet_Link_964701242" localSheetId="11" hidden="1">STATUS</definedName>
    <definedName name="Google_Sheet_Link_964701242" localSheetId="6" hidden="1">STATUS</definedName>
    <definedName name="Google_Sheet_Link_964701242" localSheetId="9" hidden="1">STATUS</definedName>
    <definedName name="Google_Sheet_Link_964701242" localSheetId="8" hidden="1">STATUS</definedName>
    <definedName name="Google_Sheet_Link_964701242" localSheetId="7" hidden="1">STATUS</definedName>
    <definedName name="Google_Sheet_Link_964701242" localSheetId="2" hidden="1">STATUS</definedName>
    <definedName name="Google_Sheet_Link_964701242" localSheetId="1" hidden="1">STATUS</definedName>
    <definedName name="Google_Sheet_Link_964701242" hidden="1">STATUS</definedName>
    <definedName name="Google_Sheet_Link_968223394_1795302800" localSheetId="14" hidden="1">GENDER</definedName>
    <definedName name="Google_Sheet_Link_968223394_1795302800" localSheetId="13" hidden="1">GENDER</definedName>
    <definedName name="Google_Sheet_Link_968223394_1795302800" localSheetId="10" hidden="1">GENDER</definedName>
    <definedName name="Google_Sheet_Link_968223394_1795302800" localSheetId="4" hidden="1">GENDER</definedName>
    <definedName name="Google_Sheet_Link_968223394_1795302800" localSheetId="3" hidden="1">GENDER</definedName>
    <definedName name="Google_Sheet_Link_968223394_1795302800" localSheetId="5" hidden="1">GENDER</definedName>
    <definedName name="Google_Sheet_Link_968223394_1795302800" localSheetId="12" hidden="1">GENDER</definedName>
    <definedName name="Google_Sheet_Link_968223394_1795302800" localSheetId="11" hidden="1">GENDER</definedName>
    <definedName name="Google_Sheet_Link_968223394_1795302800" localSheetId="6" hidden="1">GENDER</definedName>
    <definedName name="Google_Sheet_Link_968223394_1795302800" localSheetId="9" hidden="1">GENDER</definedName>
    <definedName name="Google_Sheet_Link_968223394_1795302800" localSheetId="8" hidden="1">GENDER</definedName>
    <definedName name="Google_Sheet_Link_968223394_1795302800" localSheetId="7" hidden="1">GENDER</definedName>
    <definedName name="Google_Sheet_Link_968223394_1795302800" localSheetId="2" hidden="1">GENDER</definedName>
    <definedName name="Google_Sheet_Link_968223394_1795302800" localSheetId="1" hidden="1">GENDER</definedName>
    <definedName name="Google_Sheet_Link_968223394_1795302800" hidden="1">GENDER</definedName>
    <definedName name="Google_Sheet_Link_972386295_1378410059" localSheetId="14" hidden="1">JENISKELAMIN</definedName>
    <definedName name="Google_Sheet_Link_972386295_1378410059" localSheetId="13" hidden="1">JENISKELAMIN</definedName>
    <definedName name="Google_Sheet_Link_972386295_1378410059" localSheetId="10" hidden="1">JENISKELAMIN</definedName>
    <definedName name="Google_Sheet_Link_972386295_1378410059" localSheetId="4" hidden="1">JENISKELAMIN</definedName>
    <definedName name="Google_Sheet_Link_972386295_1378410059" localSheetId="3" hidden="1">JENISKELAMIN</definedName>
    <definedName name="Google_Sheet_Link_972386295_1378410059" localSheetId="5" hidden="1">JENISKELAMIN</definedName>
    <definedName name="Google_Sheet_Link_972386295_1378410059" localSheetId="12" hidden="1">JENISKELAMIN</definedName>
    <definedName name="Google_Sheet_Link_972386295_1378410059" localSheetId="11" hidden="1">JENISKELAMIN</definedName>
    <definedName name="Google_Sheet_Link_972386295_1378410059" localSheetId="6" hidden="1">JENISKELAMIN</definedName>
    <definedName name="Google_Sheet_Link_972386295_1378410059" localSheetId="9" hidden="1">JENISKELAMIN</definedName>
    <definedName name="Google_Sheet_Link_972386295_1378410059" localSheetId="8" hidden="1">JENISKELAMIN</definedName>
    <definedName name="Google_Sheet_Link_972386295_1378410059" localSheetId="7" hidden="1">JENISKELAMIN</definedName>
    <definedName name="Google_Sheet_Link_972386295_1378410059" localSheetId="2" hidden="1">JENISKELAMIN</definedName>
    <definedName name="Google_Sheet_Link_972386295_1378410059" localSheetId="1" hidden="1">JENISKELAMIN</definedName>
    <definedName name="Google_Sheet_Link_972386295_1378410059" hidden="1">JENISKELAMIN</definedName>
    <definedName name="Google_Sheet_Link_979989247_96863878" localSheetId="14" hidden="1">UMUR</definedName>
    <definedName name="Google_Sheet_Link_979989247_96863878" localSheetId="13" hidden="1">UMUR</definedName>
    <definedName name="Google_Sheet_Link_979989247_96863878" localSheetId="10" hidden="1">UMUR</definedName>
    <definedName name="Google_Sheet_Link_979989247_96863878" localSheetId="4" hidden="1">UMUR</definedName>
    <definedName name="Google_Sheet_Link_979989247_96863878" localSheetId="3" hidden="1">UMUR</definedName>
    <definedName name="Google_Sheet_Link_979989247_96863878" localSheetId="5" hidden="1">UMUR</definedName>
    <definedName name="Google_Sheet_Link_979989247_96863878" localSheetId="12" hidden="1">UMUR</definedName>
    <definedName name="Google_Sheet_Link_979989247_96863878" localSheetId="11" hidden="1">UMUR</definedName>
    <definedName name="Google_Sheet_Link_979989247_96863878" localSheetId="6" hidden="1">UMUR</definedName>
    <definedName name="Google_Sheet_Link_979989247_96863878" localSheetId="9" hidden="1">UMUR</definedName>
    <definedName name="Google_Sheet_Link_979989247_96863878" localSheetId="8" hidden="1">UMUR</definedName>
    <definedName name="Google_Sheet_Link_979989247_96863878" localSheetId="7" hidden="1">UMUR</definedName>
    <definedName name="Google_Sheet_Link_979989247_96863878" localSheetId="2" hidden="1">UMUR</definedName>
    <definedName name="Google_Sheet_Link_979989247_96863878" localSheetId="1" hidden="1">UMUR</definedName>
    <definedName name="Google_Sheet_Link_979989247_96863878" hidden="1">UMUR</definedName>
    <definedName name="Google_Sheet_Link_998166805_1612831175" localSheetId="14" hidden="1">STATUS</definedName>
    <definedName name="Google_Sheet_Link_998166805_1612831175" localSheetId="13" hidden="1">STATUS</definedName>
    <definedName name="Google_Sheet_Link_998166805_1612831175" localSheetId="10" hidden="1">STATUS</definedName>
    <definedName name="Google_Sheet_Link_998166805_1612831175" localSheetId="4" hidden="1">STATUS</definedName>
    <definedName name="Google_Sheet_Link_998166805_1612831175" localSheetId="3" hidden="1">STATUS</definedName>
    <definedName name="Google_Sheet_Link_998166805_1612831175" localSheetId="5" hidden="1">STATUS</definedName>
    <definedName name="Google_Sheet_Link_998166805_1612831175" localSheetId="12" hidden="1">STATUS</definedName>
    <definedName name="Google_Sheet_Link_998166805_1612831175" localSheetId="11" hidden="1">STATUS</definedName>
    <definedName name="Google_Sheet_Link_998166805_1612831175" localSheetId="6" hidden="1">STATUS</definedName>
    <definedName name="Google_Sheet_Link_998166805_1612831175" localSheetId="9" hidden="1">STATUS</definedName>
    <definedName name="Google_Sheet_Link_998166805_1612831175" localSheetId="8" hidden="1">STATUS</definedName>
    <definedName name="Google_Sheet_Link_998166805_1612831175" localSheetId="7" hidden="1">STATUS</definedName>
    <definedName name="Google_Sheet_Link_998166805_1612831175" localSheetId="2" hidden="1">STATUS</definedName>
    <definedName name="Google_Sheet_Link_998166805_1612831175" localSheetId="1" hidden="1">STATUS</definedName>
    <definedName name="Google_Sheet_Link_998166805_1612831175" hidden="1">STATUS</definedName>
    <definedName name="Google_Sheet_Link_998437296_144943271" localSheetId="14" hidden="1">BUMIL</definedName>
    <definedName name="Google_Sheet_Link_998437296_144943271" localSheetId="13" hidden="1">BUMIL</definedName>
    <definedName name="Google_Sheet_Link_998437296_144943271" localSheetId="10" hidden="1">BUMIL</definedName>
    <definedName name="Google_Sheet_Link_998437296_144943271" localSheetId="4" hidden="1">BUMIL</definedName>
    <definedName name="Google_Sheet_Link_998437296_144943271" localSheetId="3" hidden="1">BUMIL</definedName>
    <definedName name="Google_Sheet_Link_998437296_144943271" localSheetId="5" hidden="1">BUMIL</definedName>
    <definedName name="Google_Sheet_Link_998437296_144943271" localSheetId="12" hidden="1">BUMIL</definedName>
    <definedName name="Google_Sheet_Link_998437296_144943271" localSheetId="11" hidden="1">BUMIL</definedName>
    <definedName name="Google_Sheet_Link_998437296_144943271" localSheetId="6" hidden="1">BUMIL</definedName>
    <definedName name="Google_Sheet_Link_998437296_144943271" localSheetId="9" hidden="1">BUMIL</definedName>
    <definedName name="Google_Sheet_Link_998437296_144943271" localSheetId="8" hidden="1">BUMIL</definedName>
    <definedName name="Google_Sheet_Link_998437296_144943271" localSheetId="7" hidden="1">BUMIL</definedName>
    <definedName name="Google_Sheet_Link_998437296_144943271" localSheetId="2" hidden="1">BUMIL</definedName>
    <definedName name="Google_Sheet_Link_998437296_144943271" localSheetId="1" hidden="1">BUMIL</definedName>
    <definedName name="Google_Sheet_Link_998437296_144943271" hidden="1">BUMIL</definedName>
    <definedName name="JENISDIAGNOSA">[1]APRIL!$L:$L</definedName>
    <definedName name="jeniskegiatan">[1]MART!$D:$D</definedName>
    <definedName name="JENISKELAMIN">[1]JAN!$I:$I</definedName>
    <definedName name="JENISKUNJUNGAN">[1]APRIL!$E:$E</definedName>
    <definedName name="JENISTINDAKAN">[1]APRIL!$M:$M</definedName>
    <definedName name="kasusbaru" localSheetId="14">'Dx DES'!$F:$F</definedName>
    <definedName name="kasusbaru" localSheetId="13">'Dx NOV'!$F:$F</definedName>
    <definedName name="kasusbaru" localSheetId="10">'Dx. AGUST'!$F:$F</definedName>
    <definedName name="kasusbaru" localSheetId="4">'Dx. FEB'!$F:$F</definedName>
    <definedName name="kasusbaru" localSheetId="5">'Dx. MART'!$F:$F</definedName>
    <definedName name="kasusbaru" localSheetId="12">'Dx. OKT'!$F:$F</definedName>
    <definedName name="kasusbaru" localSheetId="11">'Dx. SEPT'!$F:$F</definedName>
    <definedName name="kasusbaru" localSheetId="6">Dx.APRL!$F:$F</definedName>
    <definedName name="kasusbaru" localSheetId="9">Dx.JULI!$F:$F</definedName>
    <definedName name="kasusbaru" localSheetId="8">Dx.JUNI!$F:$F</definedName>
    <definedName name="kasusbaru" localSheetId="7">Dx.MEI!$F:$F</definedName>
    <definedName name="kasusbaru">'[1]Dx. JAN'!$F:$F</definedName>
    <definedName name="kasuslama" localSheetId="14">#REF!</definedName>
    <definedName name="kasuslama" localSheetId="13">#REF!</definedName>
    <definedName name="kasuslama" localSheetId="10">#REF!</definedName>
    <definedName name="kasuslama" localSheetId="4">'Dx. FEB'!$G:$G</definedName>
    <definedName name="kasuslama" localSheetId="5">'Dx. MART'!$G:$G</definedName>
    <definedName name="kasuslama" localSheetId="12">#REF!</definedName>
    <definedName name="kasuslama" localSheetId="11">#REF!</definedName>
    <definedName name="kasuslama" localSheetId="6">#REF!</definedName>
    <definedName name="kasuslama" localSheetId="9">#REF!</definedName>
    <definedName name="kasuslama" localSheetId="8">#REF!</definedName>
    <definedName name="kasuslama" localSheetId="7">#REF!</definedName>
    <definedName name="kasuslama">'[1]Dx. JAN'!$G:$G</definedName>
    <definedName name="KUNJUNGANBARU">[1]JAN!$D:$D</definedName>
    <definedName name="KUNJUNGANLAMA">[1]JAN!$E:$E</definedName>
    <definedName name="LAINLAIN">[1]JAN!$U:$U</definedName>
    <definedName name="RUJUK">[1]JAN!$W:$W</definedName>
    <definedName name="SCALLING">[1]JAN!$T:$T</definedName>
    <definedName name="STATUS">[1]JAN!$V:$V</definedName>
    <definedName name="TUMPATANSULUNGSEMENTARA">[1]JAN!$Q:$Q</definedName>
    <definedName name="TUMPATANSULUNGTETAP">[1]JAN!$P:$P</definedName>
    <definedName name="TUMPATANTETAPPERMANEN">[1]JAN!$N:$N</definedName>
    <definedName name="TUMPATANTETAPSEMENTARA">[1]JAN!$O:$O</definedName>
    <definedName name="UMUR" localSheetId="14">'Dx DES'!$D:$D</definedName>
    <definedName name="UMUR" localSheetId="13">'Dx NOV'!$D:$D</definedName>
    <definedName name="UMUR" localSheetId="10">'Dx. AGUST'!$D:$D</definedName>
    <definedName name="UMUR" localSheetId="4">'Dx. FEB'!$D:$D</definedName>
    <definedName name="UMUR" localSheetId="5">'Dx. MART'!$D:$D</definedName>
    <definedName name="UMUR" localSheetId="12">'Dx. OKT'!$D:$D</definedName>
    <definedName name="UMUR" localSheetId="11">'Dx. SEPT'!$D:$D</definedName>
    <definedName name="UMUR" localSheetId="6">Dx.APRL!$D:$D</definedName>
    <definedName name="UMUR" localSheetId="9">Dx.JULI!$D:$D</definedName>
    <definedName name="UMUR" localSheetId="8">Dx.JUNI!$D:$D</definedName>
    <definedName name="UMUR" localSheetId="7">Dx.MEI!$D:$D</definedName>
    <definedName name="UMUR">'[1]Dx. JAN'!$D:$D</definedName>
    <definedName name="UMURPX">[1]JAN!$J:$J</definedName>
    <definedName name="wilayahkerja">[1]JAN!$F:$F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5" i="16" l="1"/>
  <c r="E375" i="16"/>
  <c r="D375" i="16"/>
  <c r="C375" i="16"/>
  <c r="B375" i="16"/>
  <c r="A375" i="16"/>
  <c r="F374" i="16"/>
  <c r="E374" i="16"/>
  <c r="D374" i="16"/>
  <c r="C374" i="16"/>
  <c r="B374" i="16"/>
  <c r="A374" i="16"/>
  <c r="F373" i="16"/>
  <c r="E373" i="16"/>
  <c r="D373" i="16"/>
  <c r="C373" i="16"/>
  <c r="B373" i="16"/>
  <c r="A373" i="16"/>
  <c r="F372" i="16"/>
  <c r="E372" i="16"/>
  <c r="D372" i="16"/>
  <c r="C372" i="16"/>
  <c r="B372" i="16"/>
  <c r="A372" i="16"/>
  <c r="F371" i="16"/>
  <c r="E371" i="16"/>
  <c r="D371" i="16"/>
  <c r="C371" i="16"/>
  <c r="B371" i="16"/>
  <c r="A371" i="16"/>
  <c r="F370" i="16"/>
  <c r="E370" i="16"/>
  <c r="D370" i="16"/>
  <c r="C370" i="16"/>
  <c r="B370" i="16"/>
  <c r="A370" i="16"/>
  <c r="F369" i="16"/>
  <c r="E369" i="16"/>
  <c r="D369" i="16"/>
  <c r="C369" i="16"/>
  <c r="B369" i="16"/>
  <c r="A369" i="16"/>
  <c r="F368" i="16"/>
  <c r="E368" i="16"/>
  <c r="D368" i="16"/>
  <c r="C368" i="16"/>
  <c r="B368" i="16"/>
  <c r="A368" i="16"/>
  <c r="F367" i="16"/>
  <c r="E367" i="16"/>
  <c r="D367" i="16"/>
  <c r="C367" i="16"/>
  <c r="B367" i="16"/>
  <c r="A367" i="16"/>
  <c r="F366" i="16"/>
  <c r="E366" i="16"/>
  <c r="D366" i="16"/>
  <c r="C366" i="16"/>
  <c r="B366" i="16"/>
  <c r="A366" i="16"/>
  <c r="F365" i="16"/>
  <c r="E365" i="16"/>
  <c r="D365" i="16"/>
  <c r="C365" i="16"/>
  <c r="B365" i="16"/>
  <c r="A365" i="16"/>
  <c r="F364" i="16"/>
  <c r="E364" i="16"/>
  <c r="D364" i="16"/>
  <c r="C364" i="16"/>
  <c r="B364" i="16"/>
  <c r="A364" i="16"/>
  <c r="F363" i="16"/>
  <c r="E363" i="16"/>
  <c r="D363" i="16"/>
  <c r="C363" i="16"/>
  <c r="B363" i="16"/>
  <c r="A363" i="16"/>
  <c r="F362" i="16"/>
  <c r="E362" i="16"/>
  <c r="D362" i="16"/>
  <c r="C362" i="16"/>
  <c r="B362" i="16"/>
  <c r="A362" i="16"/>
  <c r="F361" i="16"/>
  <c r="E361" i="16"/>
  <c r="D361" i="16"/>
  <c r="C361" i="16"/>
  <c r="B361" i="16"/>
  <c r="A361" i="16"/>
  <c r="F360" i="16"/>
  <c r="E360" i="16"/>
  <c r="D360" i="16"/>
  <c r="C360" i="16"/>
  <c r="B360" i="16"/>
  <c r="A360" i="16"/>
  <c r="F359" i="16"/>
  <c r="E359" i="16"/>
  <c r="D359" i="16"/>
  <c r="C359" i="16"/>
  <c r="B359" i="16"/>
  <c r="A359" i="16"/>
  <c r="F358" i="16"/>
  <c r="E358" i="16"/>
  <c r="D358" i="16"/>
  <c r="C358" i="16"/>
  <c r="B358" i="16"/>
  <c r="A358" i="16"/>
  <c r="F357" i="16"/>
  <c r="E357" i="16"/>
  <c r="D357" i="16"/>
  <c r="C357" i="16"/>
  <c r="B357" i="16"/>
  <c r="A357" i="16"/>
  <c r="F356" i="16"/>
  <c r="E356" i="16"/>
  <c r="D356" i="16"/>
  <c r="C356" i="16"/>
  <c r="B356" i="16"/>
  <c r="A356" i="16"/>
  <c r="F355" i="16"/>
  <c r="E355" i="16"/>
  <c r="D355" i="16"/>
  <c r="C355" i="16"/>
  <c r="B355" i="16"/>
  <c r="A355" i="16"/>
  <c r="F354" i="16"/>
  <c r="E354" i="16"/>
  <c r="D354" i="16"/>
  <c r="C354" i="16"/>
  <c r="B354" i="16"/>
  <c r="A354" i="16"/>
  <c r="F353" i="16"/>
  <c r="E353" i="16"/>
  <c r="D353" i="16"/>
  <c r="C353" i="16"/>
  <c r="B353" i="16"/>
  <c r="A353" i="16"/>
  <c r="F352" i="16"/>
  <c r="E352" i="16"/>
  <c r="D352" i="16"/>
  <c r="C352" i="16"/>
  <c r="B352" i="16"/>
  <c r="A352" i="16"/>
  <c r="F351" i="16"/>
  <c r="E351" i="16"/>
  <c r="D351" i="16"/>
  <c r="C351" i="16"/>
  <c r="B351" i="16"/>
  <c r="A351" i="16"/>
  <c r="F350" i="16"/>
  <c r="E350" i="16"/>
  <c r="D350" i="16"/>
  <c r="C350" i="16"/>
  <c r="B350" i="16"/>
  <c r="A350" i="16"/>
  <c r="F349" i="16"/>
  <c r="E349" i="16"/>
  <c r="D349" i="16"/>
  <c r="C349" i="16"/>
  <c r="B349" i="16"/>
  <c r="A349" i="16"/>
  <c r="F348" i="16"/>
  <c r="E348" i="16"/>
  <c r="D348" i="16"/>
  <c r="C348" i="16"/>
  <c r="B348" i="16"/>
  <c r="A348" i="16"/>
  <c r="F347" i="16"/>
  <c r="E347" i="16"/>
  <c r="D347" i="16"/>
  <c r="C347" i="16"/>
  <c r="B347" i="16"/>
  <c r="A347" i="16"/>
  <c r="F346" i="16"/>
  <c r="E346" i="16"/>
  <c r="D346" i="16"/>
  <c r="C346" i="16"/>
  <c r="B346" i="16"/>
  <c r="A346" i="16"/>
  <c r="F345" i="16"/>
  <c r="E345" i="16"/>
  <c r="D345" i="16"/>
  <c r="C345" i="16"/>
  <c r="B345" i="16"/>
  <c r="A345" i="16"/>
  <c r="F344" i="16"/>
  <c r="E344" i="16"/>
  <c r="D344" i="16"/>
  <c r="C344" i="16"/>
  <c r="B344" i="16"/>
  <c r="A344" i="16"/>
  <c r="F343" i="16"/>
  <c r="E343" i="16"/>
  <c r="D343" i="16"/>
  <c r="C343" i="16"/>
  <c r="B343" i="16"/>
  <c r="A343" i="16"/>
  <c r="F342" i="16"/>
  <c r="E342" i="16"/>
  <c r="D342" i="16"/>
  <c r="C342" i="16"/>
  <c r="B342" i="16"/>
  <c r="A342" i="16"/>
  <c r="F341" i="16"/>
  <c r="E341" i="16"/>
  <c r="D341" i="16"/>
  <c r="C341" i="16"/>
  <c r="B341" i="16"/>
  <c r="A341" i="16"/>
  <c r="F340" i="16"/>
  <c r="E340" i="16"/>
  <c r="D340" i="16"/>
  <c r="C340" i="16"/>
  <c r="B340" i="16"/>
  <c r="A340" i="16"/>
  <c r="F339" i="16"/>
  <c r="E339" i="16"/>
  <c r="D339" i="16"/>
  <c r="C339" i="16"/>
  <c r="B339" i="16"/>
  <c r="A339" i="16"/>
  <c r="F338" i="16"/>
  <c r="E338" i="16"/>
  <c r="D338" i="16"/>
  <c r="C338" i="16"/>
  <c r="B338" i="16"/>
  <c r="A338" i="16"/>
  <c r="F337" i="16"/>
  <c r="E337" i="16"/>
  <c r="D337" i="16"/>
  <c r="C337" i="16"/>
  <c r="B337" i="16"/>
  <c r="A337" i="16"/>
  <c r="F336" i="16"/>
  <c r="E336" i="16"/>
  <c r="D336" i="16"/>
  <c r="C336" i="16"/>
  <c r="B336" i="16"/>
  <c r="A336" i="16"/>
  <c r="F335" i="16"/>
  <c r="E335" i="16"/>
  <c r="D335" i="16"/>
  <c r="C335" i="16"/>
  <c r="B335" i="16"/>
  <c r="A335" i="16"/>
  <c r="F334" i="16"/>
  <c r="E334" i="16"/>
  <c r="D334" i="16"/>
  <c r="C334" i="16"/>
  <c r="B334" i="16"/>
  <c r="A334" i="16"/>
  <c r="F333" i="16"/>
  <c r="E333" i="16"/>
  <c r="D333" i="16"/>
  <c r="C333" i="16"/>
  <c r="B333" i="16"/>
  <c r="A333" i="16"/>
  <c r="F332" i="16"/>
  <c r="E332" i="16"/>
  <c r="D332" i="16"/>
  <c r="C332" i="16"/>
  <c r="B332" i="16"/>
  <c r="A332" i="16"/>
  <c r="F331" i="16"/>
  <c r="E331" i="16"/>
  <c r="D331" i="16"/>
  <c r="C331" i="16"/>
  <c r="B331" i="16"/>
  <c r="A331" i="16"/>
  <c r="F330" i="16"/>
  <c r="E330" i="16"/>
  <c r="D330" i="16"/>
  <c r="C330" i="16"/>
  <c r="B330" i="16"/>
  <c r="A330" i="16"/>
  <c r="F329" i="16"/>
  <c r="E329" i="16"/>
  <c r="D329" i="16"/>
  <c r="C329" i="16"/>
  <c r="B329" i="16"/>
  <c r="A329" i="16"/>
  <c r="F328" i="16"/>
  <c r="E328" i="16"/>
  <c r="D328" i="16"/>
  <c r="C328" i="16"/>
  <c r="B328" i="16"/>
  <c r="A328" i="16"/>
  <c r="F327" i="16"/>
  <c r="E327" i="16"/>
  <c r="D327" i="16"/>
  <c r="C327" i="16"/>
  <c r="B327" i="16"/>
  <c r="A327" i="16"/>
  <c r="F326" i="16"/>
  <c r="E326" i="16"/>
  <c r="D326" i="16"/>
  <c r="C326" i="16"/>
  <c r="B326" i="16"/>
  <c r="A326" i="16"/>
  <c r="F325" i="16"/>
  <c r="E325" i="16"/>
  <c r="D325" i="16"/>
  <c r="C325" i="16"/>
  <c r="B325" i="16"/>
  <c r="A325" i="16"/>
  <c r="F324" i="16"/>
  <c r="E324" i="16"/>
  <c r="D324" i="16"/>
  <c r="C324" i="16"/>
  <c r="B324" i="16"/>
  <c r="A324" i="16"/>
  <c r="F323" i="16"/>
  <c r="E323" i="16"/>
  <c r="D323" i="16"/>
  <c r="C323" i="16"/>
  <c r="B323" i="16"/>
  <c r="A323" i="16"/>
  <c r="F322" i="16"/>
  <c r="E322" i="16"/>
  <c r="D322" i="16"/>
  <c r="C322" i="16"/>
  <c r="B322" i="16"/>
  <c r="A322" i="16"/>
  <c r="F321" i="16"/>
  <c r="E321" i="16"/>
  <c r="D321" i="16"/>
  <c r="C321" i="16"/>
  <c r="B321" i="16"/>
  <c r="A321" i="16"/>
  <c r="F320" i="16"/>
  <c r="E320" i="16"/>
  <c r="D320" i="16"/>
  <c r="C320" i="16"/>
  <c r="B320" i="16"/>
  <c r="A320" i="16"/>
  <c r="F319" i="16"/>
  <c r="E319" i="16"/>
  <c r="D319" i="16"/>
  <c r="C319" i="16"/>
  <c r="B319" i="16"/>
  <c r="A319" i="16"/>
  <c r="F318" i="16"/>
  <c r="E318" i="16"/>
  <c r="D318" i="16"/>
  <c r="C318" i="16"/>
  <c r="B318" i="16"/>
  <c r="A318" i="16"/>
  <c r="F317" i="16"/>
  <c r="E317" i="16"/>
  <c r="D317" i="16"/>
  <c r="C317" i="16"/>
  <c r="B317" i="16"/>
  <c r="A317" i="16"/>
  <c r="F316" i="16"/>
  <c r="E316" i="16"/>
  <c r="D316" i="16"/>
  <c r="C316" i="16"/>
  <c r="B316" i="16"/>
  <c r="A316" i="16"/>
  <c r="F315" i="16"/>
  <c r="E315" i="16"/>
  <c r="D315" i="16"/>
  <c r="C315" i="16"/>
  <c r="B315" i="16"/>
  <c r="A315" i="16"/>
  <c r="F314" i="16"/>
  <c r="E314" i="16"/>
  <c r="D314" i="16"/>
  <c r="C314" i="16"/>
  <c r="B314" i="16"/>
  <c r="A314" i="16"/>
  <c r="F313" i="16"/>
  <c r="E313" i="16"/>
  <c r="D313" i="16"/>
  <c r="C313" i="16"/>
  <c r="B313" i="16"/>
  <c r="A313" i="16"/>
  <c r="F312" i="16"/>
  <c r="E312" i="16"/>
  <c r="D312" i="16"/>
  <c r="C312" i="16"/>
  <c r="B312" i="16"/>
  <c r="A312" i="16"/>
  <c r="F311" i="16"/>
  <c r="E311" i="16"/>
  <c r="D311" i="16"/>
  <c r="C311" i="16"/>
  <c r="B311" i="16"/>
  <c r="A311" i="16"/>
  <c r="F310" i="16"/>
  <c r="E310" i="16"/>
  <c r="D310" i="16"/>
  <c r="C310" i="16"/>
  <c r="B310" i="16"/>
  <c r="A310" i="16"/>
  <c r="F309" i="16"/>
  <c r="E309" i="16"/>
  <c r="D309" i="16"/>
  <c r="C309" i="16"/>
  <c r="B309" i="16"/>
  <c r="A309" i="16"/>
  <c r="F308" i="16"/>
  <c r="E308" i="16"/>
  <c r="D308" i="16"/>
  <c r="C308" i="16"/>
  <c r="B308" i="16"/>
  <c r="A308" i="16"/>
  <c r="F307" i="16"/>
  <c r="E307" i="16"/>
  <c r="D307" i="16"/>
  <c r="C307" i="16"/>
  <c r="B307" i="16"/>
  <c r="A307" i="16"/>
  <c r="F306" i="16"/>
  <c r="E306" i="16"/>
  <c r="D306" i="16"/>
  <c r="C306" i="16"/>
  <c r="B306" i="16"/>
  <c r="A306" i="16"/>
  <c r="F305" i="16"/>
  <c r="E305" i="16"/>
  <c r="D305" i="16"/>
  <c r="C305" i="16"/>
  <c r="B305" i="16"/>
  <c r="A305" i="16"/>
  <c r="F304" i="16"/>
  <c r="E304" i="16"/>
  <c r="D304" i="16"/>
  <c r="C304" i="16"/>
  <c r="B304" i="16"/>
  <c r="A304" i="16"/>
  <c r="F303" i="16"/>
  <c r="E303" i="16"/>
  <c r="D303" i="16"/>
  <c r="C303" i="16"/>
  <c r="B303" i="16"/>
  <c r="A303" i="16"/>
  <c r="F302" i="16"/>
  <c r="E302" i="16"/>
  <c r="D302" i="16"/>
  <c r="C302" i="16"/>
  <c r="B302" i="16"/>
  <c r="A302" i="16"/>
  <c r="F301" i="16"/>
  <c r="E301" i="16"/>
  <c r="D301" i="16"/>
  <c r="C301" i="16"/>
  <c r="B301" i="16"/>
  <c r="A301" i="16"/>
  <c r="F300" i="16"/>
  <c r="E300" i="16"/>
  <c r="D300" i="16"/>
  <c r="C300" i="16"/>
  <c r="B300" i="16"/>
  <c r="A300" i="16"/>
  <c r="F299" i="16"/>
  <c r="E299" i="16"/>
  <c r="D299" i="16"/>
  <c r="C299" i="16"/>
  <c r="B299" i="16"/>
  <c r="A299" i="16"/>
  <c r="F298" i="16"/>
  <c r="E298" i="16"/>
  <c r="D298" i="16"/>
  <c r="C298" i="16"/>
  <c r="B298" i="16"/>
  <c r="A298" i="16"/>
  <c r="F297" i="16"/>
  <c r="E297" i="16"/>
  <c r="D297" i="16"/>
  <c r="C297" i="16"/>
  <c r="B297" i="16"/>
  <c r="A297" i="16"/>
  <c r="F296" i="16"/>
  <c r="E296" i="16"/>
  <c r="D296" i="16"/>
  <c r="C296" i="16"/>
  <c r="B296" i="16"/>
  <c r="A296" i="16"/>
  <c r="F295" i="16"/>
  <c r="E295" i="16"/>
  <c r="D295" i="16"/>
  <c r="C295" i="16"/>
  <c r="B295" i="16"/>
  <c r="A295" i="16"/>
  <c r="F294" i="16"/>
  <c r="E294" i="16"/>
  <c r="D294" i="16"/>
  <c r="C294" i="16"/>
  <c r="B294" i="16"/>
  <c r="A294" i="16"/>
  <c r="F293" i="16"/>
  <c r="E293" i="16"/>
  <c r="D293" i="16"/>
  <c r="C293" i="16"/>
  <c r="B293" i="16"/>
  <c r="A293" i="16"/>
  <c r="F292" i="16"/>
  <c r="E292" i="16"/>
  <c r="D292" i="16"/>
  <c r="C292" i="16"/>
  <c r="B292" i="16"/>
  <c r="A292" i="16"/>
  <c r="F291" i="16"/>
  <c r="E291" i="16"/>
  <c r="D291" i="16"/>
  <c r="C291" i="16"/>
  <c r="B291" i="16"/>
  <c r="A291" i="16"/>
  <c r="F290" i="16"/>
  <c r="E290" i="16"/>
  <c r="D290" i="16"/>
  <c r="C290" i="16"/>
  <c r="B290" i="16"/>
  <c r="A290" i="16"/>
  <c r="F289" i="16"/>
  <c r="E289" i="16"/>
  <c r="D289" i="16"/>
  <c r="C289" i="16"/>
  <c r="B289" i="16"/>
  <c r="A289" i="16"/>
  <c r="F288" i="16"/>
  <c r="E288" i="16"/>
  <c r="D288" i="16"/>
  <c r="C288" i="16"/>
  <c r="B288" i="16"/>
  <c r="A288" i="16"/>
  <c r="F287" i="16"/>
  <c r="E287" i="16"/>
  <c r="D287" i="16"/>
  <c r="C287" i="16"/>
  <c r="B287" i="16"/>
  <c r="A287" i="16"/>
  <c r="F286" i="16"/>
  <c r="E286" i="16"/>
  <c r="D286" i="16"/>
  <c r="C286" i="16"/>
  <c r="B286" i="16"/>
  <c r="A286" i="16"/>
  <c r="F285" i="16"/>
  <c r="E285" i="16"/>
  <c r="D285" i="16"/>
  <c r="C285" i="16"/>
  <c r="B285" i="16"/>
  <c r="A285" i="16"/>
  <c r="F284" i="16"/>
  <c r="E284" i="16"/>
  <c r="D284" i="16"/>
  <c r="C284" i="16"/>
  <c r="B284" i="16"/>
  <c r="A284" i="16"/>
  <c r="F283" i="16"/>
  <c r="E283" i="16"/>
  <c r="D283" i="16"/>
  <c r="C283" i="16"/>
  <c r="B283" i="16"/>
  <c r="A283" i="16"/>
  <c r="F282" i="16"/>
  <c r="E282" i="16"/>
  <c r="D282" i="16"/>
  <c r="C282" i="16"/>
  <c r="B282" i="16"/>
  <c r="A282" i="16"/>
  <c r="F281" i="16"/>
  <c r="E281" i="16"/>
  <c r="D281" i="16"/>
  <c r="C281" i="16"/>
  <c r="B281" i="16"/>
  <c r="A281" i="16"/>
  <c r="F280" i="16"/>
  <c r="E280" i="16"/>
  <c r="D280" i="16"/>
  <c r="C280" i="16"/>
  <c r="B280" i="16"/>
  <c r="A280" i="16"/>
  <c r="F279" i="16"/>
  <c r="E279" i="16"/>
  <c r="D279" i="16"/>
  <c r="C279" i="16"/>
  <c r="B279" i="16"/>
  <c r="A279" i="16"/>
  <c r="F278" i="16"/>
  <c r="E278" i="16"/>
  <c r="D278" i="16"/>
  <c r="C278" i="16"/>
  <c r="B278" i="16"/>
  <c r="A278" i="16"/>
  <c r="F277" i="16"/>
  <c r="E277" i="16"/>
  <c r="D277" i="16"/>
  <c r="C277" i="16"/>
  <c r="B277" i="16"/>
  <c r="A277" i="16"/>
  <c r="F276" i="16"/>
  <c r="E276" i="16"/>
  <c r="D276" i="16"/>
  <c r="C276" i="16"/>
  <c r="B276" i="16"/>
  <c r="A276" i="16"/>
  <c r="F275" i="16"/>
  <c r="E275" i="16"/>
  <c r="D275" i="16"/>
  <c r="C275" i="16"/>
  <c r="B275" i="16"/>
  <c r="A275" i="16"/>
  <c r="F274" i="16"/>
  <c r="E274" i="16"/>
  <c r="D274" i="16"/>
  <c r="C274" i="16"/>
  <c r="B274" i="16"/>
  <c r="A274" i="16"/>
  <c r="F273" i="16"/>
  <c r="E273" i="16"/>
  <c r="D273" i="16"/>
  <c r="C273" i="16"/>
  <c r="B273" i="16"/>
  <c r="A273" i="16"/>
  <c r="F272" i="16"/>
  <c r="E272" i="16"/>
  <c r="D272" i="16"/>
  <c r="C272" i="16"/>
  <c r="B272" i="16"/>
  <c r="A272" i="16"/>
  <c r="F271" i="16"/>
  <c r="E271" i="16"/>
  <c r="D271" i="16"/>
  <c r="C271" i="16"/>
  <c r="B271" i="16"/>
  <c r="A271" i="16"/>
  <c r="F270" i="16"/>
  <c r="E270" i="16"/>
  <c r="D270" i="16"/>
  <c r="C270" i="16"/>
  <c r="B270" i="16"/>
  <c r="A270" i="16"/>
  <c r="F269" i="16"/>
  <c r="E269" i="16"/>
  <c r="D269" i="16"/>
  <c r="C269" i="16"/>
  <c r="B269" i="16"/>
  <c r="A269" i="16"/>
  <c r="F268" i="16"/>
  <c r="E268" i="16"/>
  <c r="D268" i="16"/>
  <c r="C268" i="16"/>
  <c r="B268" i="16"/>
  <c r="A268" i="16"/>
  <c r="F267" i="16"/>
  <c r="E267" i="16"/>
  <c r="D267" i="16"/>
  <c r="C267" i="16"/>
  <c r="B267" i="16"/>
  <c r="A267" i="16"/>
  <c r="F266" i="16"/>
  <c r="E266" i="16"/>
  <c r="D266" i="16"/>
  <c r="C266" i="16"/>
  <c r="B266" i="16"/>
  <c r="A266" i="16"/>
  <c r="F265" i="16"/>
  <c r="E265" i="16"/>
  <c r="D265" i="16"/>
  <c r="C265" i="16"/>
  <c r="B265" i="16"/>
  <c r="A265" i="16"/>
  <c r="F264" i="16"/>
  <c r="E264" i="16"/>
  <c r="D264" i="16"/>
  <c r="C264" i="16"/>
  <c r="B264" i="16"/>
  <c r="A264" i="16"/>
  <c r="F263" i="16"/>
  <c r="E263" i="16"/>
  <c r="D263" i="16"/>
  <c r="C263" i="16"/>
  <c r="B263" i="16"/>
  <c r="A263" i="16"/>
  <c r="F262" i="16"/>
  <c r="E262" i="16"/>
  <c r="D262" i="16"/>
  <c r="C262" i="16"/>
  <c r="B262" i="16"/>
  <c r="A262" i="16"/>
  <c r="F261" i="16"/>
  <c r="E261" i="16"/>
  <c r="D261" i="16"/>
  <c r="C261" i="16"/>
  <c r="B261" i="16"/>
  <c r="A261" i="16"/>
  <c r="F260" i="16"/>
  <c r="E260" i="16"/>
  <c r="D260" i="16"/>
  <c r="C260" i="16"/>
  <c r="B260" i="16"/>
  <c r="A260" i="16"/>
  <c r="F259" i="16"/>
  <c r="E259" i="16"/>
  <c r="D259" i="16"/>
  <c r="C259" i="16"/>
  <c r="B259" i="16"/>
  <c r="A259" i="16"/>
  <c r="F258" i="16"/>
  <c r="E258" i="16"/>
  <c r="D258" i="16"/>
  <c r="C258" i="16"/>
  <c r="B258" i="16"/>
  <c r="A258" i="16"/>
  <c r="F257" i="16"/>
  <c r="E257" i="16"/>
  <c r="D257" i="16"/>
  <c r="C257" i="16"/>
  <c r="B257" i="16"/>
  <c r="A257" i="16"/>
  <c r="F256" i="16"/>
  <c r="E256" i="16"/>
  <c r="D256" i="16"/>
  <c r="C256" i="16"/>
  <c r="B256" i="16"/>
  <c r="A256" i="16"/>
  <c r="F255" i="16"/>
  <c r="E255" i="16"/>
  <c r="D255" i="16"/>
  <c r="C255" i="16"/>
  <c r="B255" i="16"/>
  <c r="A255" i="16"/>
  <c r="F254" i="16"/>
  <c r="E254" i="16"/>
  <c r="D254" i="16"/>
  <c r="C254" i="16"/>
  <c r="B254" i="16"/>
  <c r="A254" i="16"/>
  <c r="F253" i="16"/>
  <c r="E253" i="16"/>
  <c r="D253" i="16"/>
  <c r="C253" i="16"/>
  <c r="B253" i="16"/>
  <c r="A253" i="16"/>
  <c r="F252" i="16"/>
  <c r="E252" i="16"/>
  <c r="D252" i="16"/>
  <c r="C252" i="16"/>
  <c r="B252" i="16"/>
  <c r="A252" i="16"/>
  <c r="F251" i="16"/>
  <c r="E251" i="16"/>
  <c r="D251" i="16"/>
  <c r="C251" i="16"/>
  <c r="B251" i="16"/>
  <c r="A251" i="16"/>
  <c r="F250" i="16"/>
  <c r="E250" i="16"/>
  <c r="D250" i="16"/>
  <c r="C250" i="16"/>
  <c r="B250" i="16"/>
  <c r="A250" i="16"/>
  <c r="F249" i="16"/>
  <c r="E249" i="16"/>
  <c r="D249" i="16"/>
  <c r="C249" i="16"/>
  <c r="B249" i="16"/>
  <c r="A249" i="16"/>
  <c r="F248" i="16"/>
  <c r="E248" i="16"/>
  <c r="D248" i="16"/>
  <c r="C248" i="16"/>
  <c r="B248" i="16"/>
  <c r="A248" i="16"/>
  <c r="F247" i="16"/>
  <c r="E247" i="16"/>
  <c r="D247" i="16"/>
  <c r="C247" i="16"/>
  <c r="B247" i="16"/>
  <c r="A247" i="16"/>
  <c r="F246" i="16"/>
  <c r="E246" i="16"/>
  <c r="D246" i="16"/>
  <c r="C246" i="16"/>
  <c r="B246" i="16"/>
  <c r="A246" i="16"/>
  <c r="F245" i="16"/>
  <c r="E245" i="16"/>
  <c r="D245" i="16"/>
  <c r="C245" i="16"/>
  <c r="B245" i="16"/>
  <c r="A245" i="16"/>
  <c r="F244" i="16"/>
  <c r="E244" i="16"/>
  <c r="D244" i="16"/>
  <c r="C244" i="16"/>
  <c r="B244" i="16"/>
  <c r="A244" i="16"/>
  <c r="F243" i="16"/>
  <c r="E243" i="16"/>
  <c r="D243" i="16"/>
  <c r="C243" i="16"/>
  <c r="B243" i="16"/>
  <c r="A243" i="16"/>
  <c r="F242" i="16"/>
  <c r="E242" i="16"/>
  <c r="D242" i="16"/>
  <c r="C242" i="16"/>
  <c r="B242" i="16"/>
  <c r="A242" i="16"/>
  <c r="F241" i="16"/>
  <c r="E241" i="16"/>
  <c r="D241" i="16"/>
  <c r="C241" i="16"/>
  <c r="B241" i="16"/>
  <c r="A241" i="16"/>
  <c r="F240" i="16"/>
  <c r="E240" i="16"/>
  <c r="D240" i="16"/>
  <c r="C240" i="16"/>
  <c r="B240" i="16"/>
  <c r="A240" i="16"/>
  <c r="F239" i="16"/>
  <c r="E239" i="16"/>
  <c r="D239" i="16"/>
  <c r="C239" i="16"/>
  <c r="B239" i="16"/>
  <c r="A239" i="16"/>
  <c r="F238" i="16"/>
  <c r="E238" i="16"/>
  <c r="D238" i="16"/>
  <c r="C238" i="16"/>
  <c r="B238" i="16"/>
  <c r="A238" i="16"/>
  <c r="F237" i="16"/>
  <c r="E237" i="16"/>
  <c r="D237" i="16"/>
  <c r="C237" i="16"/>
  <c r="B237" i="16"/>
  <c r="A237" i="16"/>
  <c r="F236" i="16"/>
  <c r="E236" i="16"/>
  <c r="D236" i="16"/>
  <c r="C236" i="16"/>
  <c r="B236" i="16"/>
  <c r="A236" i="16"/>
  <c r="F235" i="16"/>
  <c r="E235" i="16"/>
  <c r="D235" i="16"/>
  <c r="C235" i="16"/>
  <c r="B235" i="16"/>
  <c r="A235" i="16"/>
  <c r="F234" i="16"/>
  <c r="E234" i="16"/>
  <c r="D234" i="16"/>
  <c r="C234" i="16"/>
  <c r="B234" i="16"/>
  <c r="A234" i="16"/>
  <c r="F233" i="16"/>
  <c r="E233" i="16"/>
  <c r="D233" i="16"/>
  <c r="C233" i="16"/>
  <c r="B233" i="16"/>
  <c r="A233" i="16"/>
  <c r="F232" i="16"/>
  <c r="E232" i="16"/>
  <c r="D232" i="16"/>
  <c r="C232" i="16"/>
  <c r="B232" i="16"/>
  <c r="A232" i="16"/>
  <c r="F231" i="16"/>
  <c r="E231" i="16"/>
  <c r="D231" i="16"/>
  <c r="C231" i="16"/>
  <c r="B231" i="16"/>
  <c r="A231" i="16"/>
  <c r="F230" i="16"/>
  <c r="E230" i="16"/>
  <c r="D230" i="16"/>
  <c r="C230" i="16"/>
  <c r="B230" i="16"/>
  <c r="A230" i="16"/>
  <c r="F229" i="16"/>
  <c r="E229" i="16"/>
  <c r="D229" i="16"/>
  <c r="C229" i="16"/>
  <c r="B229" i="16"/>
  <c r="A229" i="16"/>
  <c r="F228" i="16"/>
  <c r="E228" i="16"/>
  <c r="D228" i="16"/>
  <c r="C228" i="16"/>
  <c r="B228" i="16"/>
  <c r="A228" i="16"/>
  <c r="F227" i="16"/>
  <c r="E227" i="16"/>
  <c r="D227" i="16"/>
  <c r="C227" i="16"/>
  <c r="B227" i="16"/>
  <c r="A227" i="16"/>
  <c r="F226" i="16"/>
  <c r="E226" i="16"/>
  <c r="D226" i="16"/>
  <c r="C226" i="16"/>
  <c r="B226" i="16"/>
  <c r="A226" i="16"/>
  <c r="F225" i="16"/>
  <c r="E225" i="16"/>
  <c r="D225" i="16"/>
  <c r="C225" i="16"/>
  <c r="B225" i="16"/>
  <c r="A225" i="16"/>
  <c r="F224" i="16"/>
  <c r="E224" i="16"/>
  <c r="D224" i="16"/>
  <c r="C224" i="16"/>
  <c r="B224" i="16"/>
  <c r="A224" i="16"/>
  <c r="F223" i="16"/>
  <c r="E223" i="16"/>
  <c r="D223" i="16"/>
  <c r="C223" i="16"/>
  <c r="B223" i="16"/>
  <c r="A223" i="16"/>
  <c r="F222" i="16"/>
  <c r="E222" i="16"/>
  <c r="D222" i="16"/>
  <c r="C222" i="16"/>
  <c r="B222" i="16"/>
  <c r="A222" i="16"/>
  <c r="F221" i="16"/>
  <c r="E221" i="16"/>
  <c r="D221" i="16"/>
  <c r="C221" i="16"/>
  <c r="B221" i="16"/>
  <c r="A221" i="16"/>
  <c r="F220" i="16"/>
  <c r="E220" i="16"/>
  <c r="D220" i="16"/>
  <c r="C220" i="16"/>
  <c r="B220" i="16"/>
  <c r="A220" i="16"/>
  <c r="F219" i="16"/>
  <c r="E219" i="16"/>
  <c r="D219" i="16"/>
  <c r="C219" i="16"/>
  <c r="B219" i="16"/>
  <c r="A219" i="16"/>
  <c r="F218" i="16"/>
  <c r="E218" i="16"/>
  <c r="D218" i="16"/>
  <c r="C218" i="16"/>
  <c r="B218" i="16"/>
  <c r="A218" i="16"/>
  <c r="F217" i="16"/>
  <c r="E217" i="16"/>
  <c r="D217" i="16"/>
  <c r="C217" i="16"/>
  <c r="B217" i="16"/>
  <c r="A217" i="16"/>
  <c r="F216" i="16"/>
  <c r="E216" i="16"/>
  <c r="D216" i="16"/>
  <c r="C216" i="16"/>
  <c r="B216" i="16"/>
  <c r="A216" i="16"/>
  <c r="F215" i="16"/>
  <c r="E215" i="16"/>
  <c r="D215" i="16"/>
  <c r="C215" i="16"/>
  <c r="B215" i="16"/>
  <c r="A215" i="16"/>
  <c r="F214" i="16"/>
  <c r="E214" i="16"/>
  <c r="D214" i="16"/>
  <c r="C214" i="16"/>
  <c r="B214" i="16"/>
  <c r="A214" i="16"/>
  <c r="F213" i="16"/>
  <c r="E213" i="16"/>
  <c r="D213" i="16"/>
  <c r="C213" i="16"/>
  <c r="B213" i="16"/>
  <c r="A213" i="16"/>
  <c r="F212" i="16"/>
  <c r="E212" i="16"/>
  <c r="D212" i="16"/>
  <c r="C212" i="16"/>
  <c r="B212" i="16"/>
  <c r="A212" i="16"/>
  <c r="F211" i="16"/>
  <c r="E211" i="16"/>
  <c r="D211" i="16"/>
  <c r="C211" i="16"/>
  <c r="B211" i="16"/>
  <c r="A211" i="16"/>
  <c r="F210" i="16"/>
  <c r="E210" i="16"/>
  <c r="D210" i="16"/>
  <c r="C210" i="16"/>
  <c r="B210" i="16"/>
  <c r="A210" i="16"/>
  <c r="F209" i="16"/>
  <c r="E209" i="16"/>
  <c r="D209" i="16"/>
  <c r="C209" i="16"/>
  <c r="B209" i="16"/>
  <c r="A209" i="16"/>
  <c r="F208" i="16"/>
  <c r="E208" i="16"/>
  <c r="D208" i="16"/>
  <c r="C208" i="16"/>
  <c r="B208" i="16"/>
  <c r="A208" i="16"/>
  <c r="F207" i="16"/>
  <c r="E207" i="16"/>
  <c r="D207" i="16"/>
  <c r="C207" i="16"/>
  <c r="B207" i="16"/>
  <c r="A207" i="16"/>
  <c r="F206" i="16"/>
  <c r="E206" i="16"/>
  <c r="D206" i="16"/>
  <c r="C206" i="16"/>
  <c r="B206" i="16"/>
  <c r="A206" i="16"/>
  <c r="F205" i="16"/>
  <c r="E205" i="16"/>
  <c r="D205" i="16"/>
  <c r="C205" i="16"/>
  <c r="B205" i="16"/>
  <c r="A205" i="16"/>
  <c r="F204" i="16"/>
  <c r="E204" i="16"/>
  <c r="D204" i="16"/>
  <c r="C204" i="16"/>
  <c r="B204" i="16"/>
  <c r="A204" i="16"/>
  <c r="F203" i="16"/>
  <c r="E203" i="16"/>
  <c r="D203" i="16"/>
  <c r="C203" i="16"/>
  <c r="B203" i="16"/>
  <c r="A203" i="16"/>
  <c r="F202" i="16"/>
  <c r="E202" i="16"/>
  <c r="D202" i="16"/>
  <c r="C202" i="16"/>
  <c r="B202" i="16"/>
  <c r="A202" i="16"/>
  <c r="F201" i="16"/>
  <c r="E201" i="16"/>
  <c r="D201" i="16"/>
  <c r="C201" i="16"/>
  <c r="B201" i="16"/>
  <c r="A201" i="16"/>
  <c r="F200" i="16"/>
  <c r="E200" i="16"/>
  <c r="D200" i="16"/>
  <c r="C200" i="16"/>
  <c r="B200" i="16"/>
  <c r="A200" i="16"/>
  <c r="F199" i="16"/>
  <c r="E199" i="16"/>
  <c r="D199" i="16"/>
  <c r="C199" i="16"/>
  <c r="B199" i="16"/>
  <c r="A199" i="16"/>
  <c r="F198" i="16"/>
  <c r="E198" i="16"/>
  <c r="D198" i="16"/>
  <c r="C198" i="16"/>
  <c r="B198" i="16"/>
  <c r="A198" i="16"/>
  <c r="F197" i="16"/>
  <c r="E197" i="16"/>
  <c r="D197" i="16"/>
  <c r="C197" i="16"/>
  <c r="B197" i="16"/>
  <c r="A197" i="16"/>
  <c r="F196" i="16"/>
  <c r="E196" i="16"/>
  <c r="D196" i="16"/>
  <c r="C196" i="16"/>
  <c r="B196" i="16"/>
  <c r="A196" i="16"/>
  <c r="F195" i="16"/>
  <c r="E195" i="16"/>
  <c r="D195" i="16"/>
  <c r="C195" i="16"/>
  <c r="B195" i="16"/>
  <c r="A195" i="16"/>
  <c r="F194" i="16"/>
  <c r="E194" i="16"/>
  <c r="D194" i="16"/>
  <c r="C194" i="16"/>
  <c r="B194" i="16"/>
  <c r="A194" i="16"/>
  <c r="F193" i="16"/>
  <c r="E193" i="16"/>
  <c r="D193" i="16"/>
  <c r="C193" i="16"/>
  <c r="B193" i="16"/>
  <c r="A193" i="16"/>
  <c r="F192" i="16"/>
  <c r="E192" i="16"/>
  <c r="D192" i="16"/>
  <c r="C192" i="16"/>
  <c r="B192" i="16"/>
  <c r="A192" i="16"/>
  <c r="F191" i="16"/>
  <c r="E191" i="16"/>
  <c r="D191" i="16"/>
  <c r="C191" i="16"/>
  <c r="B191" i="16"/>
  <c r="A191" i="16"/>
  <c r="F190" i="16"/>
  <c r="E190" i="16"/>
  <c r="D190" i="16"/>
  <c r="C190" i="16"/>
  <c r="B190" i="16"/>
  <c r="A190" i="16"/>
  <c r="F189" i="16"/>
  <c r="E189" i="16"/>
  <c r="D189" i="16"/>
  <c r="C189" i="16"/>
  <c r="B189" i="16"/>
  <c r="A189" i="16"/>
  <c r="F188" i="16"/>
  <c r="E188" i="16"/>
  <c r="D188" i="16"/>
  <c r="C188" i="16"/>
  <c r="B188" i="16"/>
  <c r="A188" i="16"/>
  <c r="F187" i="16"/>
  <c r="E187" i="16"/>
  <c r="D187" i="16"/>
  <c r="C187" i="16"/>
  <c r="B187" i="16"/>
  <c r="A187" i="16"/>
  <c r="F186" i="16"/>
  <c r="E186" i="16"/>
  <c r="D186" i="16"/>
  <c r="C186" i="16"/>
  <c r="B186" i="16"/>
  <c r="A186" i="16"/>
  <c r="F185" i="16"/>
  <c r="E185" i="16"/>
  <c r="D185" i="16"/>
  <c r="C185" i="16"/>
  <c r="B185" i="16"/>
  <c r="A185" i="16"/>
  <c r="F184" i="16"/>
  <c r="E184" i="16"/>
  <c r="D184" i="16"/>
  <c r="C184" i="16"/>
  <c r="B184" i="16"/>
  <c r="A184" i="16"/>
  <c r="F183" i="16"/>
  <c r="E183" i="16"/>
  <c r="D183" i="16"/>
  <c r="C183" i="16"/>
  <c r="B183" i="16"/>
  <c r="A183" i="16"/>
  <c r="F182" i="16"/>
  <c r="E182" i="16"/>
  <c r="D182" i="16"/>
  <c r="C182" i="16"/>
  <c r="B182" i="16"/>
  <c r="A182" i="16"/>
  <c r="F181" i="16"/>
  <c r="E181" i="16"/>
  <c r="D181" i="16"/>
  <c r="C181" i="16"/>
  <c r="B181" i="16"/>
  <c r="A181" i="16"/>
  <c r="F180" i="16"/>
  <c r="E180" i="16"/>
  <c r="D180" i="16"/>
  <c r="C180" i="16"/>
  <c r="B180" i="16"/>
  <c r="A180" i="16"/>
  <c r="F179" i="16"/>
  <c r="E179" i="16"/>
  <c r="D179" i="16"/>
  <c r="C179" i="16"/>
  <c r="B179" i="16"/>
  <c r="A179" i="16"/>
  <c r="F178" i="16"/>
  <c r="E178" i="16"/>
  <c r="D178" i="16"/>
  <c r="C178" i="16"/>
  <c r="B178" i="16"/>
  <c r="A178" i="16"/>
  <c r="F177" i="16"/>
  <c r="E177" i="16"/>
  <c r="D177" i="16"/>
  <c r="C177" i="16"/>
  <c r="B177" i="16"/>
  <c r="A177" i="16"/>
  <c r="F176" i="16"/>
  <c r="E176" i="16"/>
  <c r="D176" i="16"/>
  <c r="C176" i="16"/>
  <c r="B176" i="16"/>
  <c r="A176" i="16"/>
  <c r="F175" i="16"/>
  <c r="E175" i="16"/>
  <c r="D175" i="16"/>
  <c r="C175" i="16"/>
  <c r="B175" i="16"/>
  <c r="A175" i="16"/>
  <c r="F174" i="16"/>
  <c r="E174" i="16"/>
  <c r="D174" i="16"/>
  <c r="C174" i="16"/>
  <c r="B174" i="16"/>
  <c r="A174" i="16"/>
  <c r="F173" i="16"/>
  <c r="E173" i="16"/>
  <c r="D173" i="16"/>
  <c r="C173" i="16"/>
  <c r="B173" i="16"/>
  <c r="A173" i="16"/>
  <c r="F172" i="16"/>
  <c r="E172" i="16"/>
  <c r="D172" i="16"/>
  <c r="C172" i="16"/>
  <c r="B172" i="16"/>
  <c r="A172" i="16"/>
  <c r="F171" i="16"/>
  <c r="E171" i="16"/>
  <c r="D171" i="16"/>
  <c r="C171" i="16"/>
  <c r="B171" i="16"/>
  <c r="A171" i="16"/>
  <c r="F170" i="16"/>
  <c r="E170" i="16"/>
  <c r="D170" i="16"/>
  <c r="C170" i="16"/>
  <c r="B170" i="16"/>
  <c r="A170" i="16"/>
  <c r="F169" i="16"/>
  <c r="E169" i="16"/>
  <c r="D169" i="16"/>
  <c r="C169" i="16"/>
  <c r="B169" i="16"/>
  <c r="A169" i="16"/>
  <c r="F168" i="16"/>
  <c r="E168" i="16"/>
  <c r="D168" i="16"/>
  <c r="C168" i="16"/>
  <c r="B168" i="16"/>
  <c r="A168" i="16"/>
  <c r="F167" i="16"/>
  <c r="E167" i="16"/>
  <c r="D167" i="16"/>
  <c r="C167" i="16"/>
  <c r="B167" i="16"/>
  <c r="A167" i="16"/>
  <c r="F166" i="16"/>
  <c r="E166" i="16"/>
  <c r="D166" i="16"/>
  <c r="C166" i="16"/>
  <c r="B166" i="16"/>
  <c r="A166" i="16"/>
  <c r="F165" i="16"/>
  <c r="E165" i="16"/>
  <c r="D165" i="16"/>
  <c r="C165" i="16"/>
  <c r="B165" i="16"/>
  <c r="A165" i="16"/>
  <c r="F164" i="16"/>
  <c r="E164" i="16"/>
  <c r="D164" i="16"/>
  <c r="C164" i="16"/>
  <c r="B164" i="16"/>
  <c r="A164" i="16"/>
  <c r="F163" i="16"/>
  <c r="E163" i="16"/>
  <c r="D163" i="16"/>
  <c r="C163" i="16"/>
  <c r="B163" i="16"/>
  <c r="A163" i="16"/>
  <c r="F162" i="16"/>
  <c r="E162" i="16"/>
  <c r="D162" i="16"/>
  <c r="C162" i="16"/>
  <c r="B162" i="16"/>
  <c r="A162" i="16"/>
  <c r="F161" i="16"/>
  <c r="E161" i="16"/>
  <c r="D161" i="16"/>
  <c r="C161" i="16"/>
  <c r="B161" i="16"/>
  <c r="A161" i="16"/>
  <c r="F160" i="16"/>
  <c r="E160" i="16"/>
  <c r="D160" i="16"/>
  <c r="C160" i="16"/>
  <c r="B160" i="16"/>
  <c r="A160" i="16"/>
  <c r="F159" i="16"/>
  <c r="E159" i="16"/>
  <c r="D159" i="16"/>
  <c r="C159" i="16"/>
  <c r="B159" i="16"/>
  <c r="A159" i="16"/>
  <c r="F158" i="16"/>
  <c r="E158" i="16"/>
  <c r="D158" i="16"/>
  <c r="C158" i="16"/>
  <c r="B158" i="16"/>
  <c r="A158" i="16"/>
  <c r="F157" i="16"/>
  <c r="E157" i="16"/>
  <c r="D157" i="16"/>
  <c r="C157" i="16"/>
  <c r="B157" i="16"/>
  <c r="A157" i="16"/>
  <c r="F156" i="16"/>
  <c r="E156" i="16"/>
  <c r="D156" i="16"/>
  <c r="C156" i="16"/>
  <c r="B156" i="16"/>
  <c r="A156" i="16"/>
  <c r="F155" i="16"/>
  <c r="E155" i="16"/>
  <c r="D155" i="16"/>
  <c r="C155" i="16"/>
  <c r="B155" i="16"/>
  <c r="A155" i="16"/>
  <c r="F154" i="16"/>
  <c r="E154" i="16"/>
  <c r="D154" i="16"/>
  <c r="C154" i="16"/>
  <c r="B154" i="16"/>
  <c r="A154" i="16"/>
  <c r="F153" i="16"/>
  <c r="E153" i="16"/>
  <c r="D153" i="16"/>
  <c r="C153" i="16"/>
  <c r="B153" i="16"/>
  <c r="A153" i="16"/>
  <c r="F152" i="16"/>
  <c r="E152" i="16"/>
  <c r="D152" i="16"/>
  <c r="C152" i="16"/>
  <c r="B152" i="16"/>
  <c r="A152" i="16"/>
  <c r="F151" i="16"/>
  <c r="E151" i="16"/>
  <c r="D151" i="16"/>
  <c r="C151" i="16"/>
  <c r="B151" i="16"/>
  <c r="A151" i="16"/>
  <c r="F150" i="16"/>
  <c r="E150" i="16"/>
  <c r="D150" i="16"/>
  <c r="C150" i="16"/>
  <c r="B150" i="16"/>
  <c r="A150" i="16"/>
  <c r="F149" i="16"/>
  <c r="E149" i="16"/>
  <c r="D149" i="16"/>
  <c r="C149" i="16"/>
  <c r="B149" i="16"/>
  <c r="A149" i="16"/>
  <c r="F148" i="16"/>
  <c r="E148" i="16"/>
  <c r="D148" i="16"/>
  <c r="C148" i="16"/>
  <c r="B148" i="16"/>
  <c r="A148" i="16"/>
  <c r="F147" i="16"/>
  <c r="E147" i="16"/>
  <c r="D147" i="16"/>
  <c r="C147" i="16"/>
  <c r="B147" i="16"/>
  <c r="A147" i="16"/>
  <c r="F146" i="16"/>
  <c r="E146" i="16"/>
  <c r="D146" i="16"/>
  <c r="C146" i="16"/>
  <c r="B146" i="16"/>
  <c r="A146" i="16"/>
  <c r="F145" i="16"/>
  <c r="E145" i="16"/>
  <c r="D145" i="16"/>
  <c r="C145" i="16"/>
  <c r="B145" i="16"/>
  <c r="A145" i="16"/>
  <c r="F144" i="16"/>
  <c r="E144" i="16"/>
  <c r="D144" i="16"/>
  <c r="C144" i="16"/>
  <c r="B144" i="16"/>
  <c r="A144" i="16"/>
  <c r="F143" i="16"/>
  <c r="E143" i="16"/>
  <c r="D143" i="16"/>
  <c r="C143" i="16"/>
  <c r="B143" i="16"/>
  <c r="A143" i="16"/>
  <c r="F142" i="16"/>
  <c r="E142" i="16"/>
  <c r="D142" i="16"/>
  <c r="C142" i="16"/>
  <c r="B142" i="16"/>
  <c r="A142" i="16"/>
  <c r="F141" i="16"/>
  <c r="E141" i="16"/>
  <c r="D141" i="16"/>
  <c r="C141" i="16"/>
  <c r="B141" i="16"/>
  <c r="A141" i="16"/>
  <c r="F140" i="16"/>
  <c r="E140" i="16"/>
  <c r="D140" i="16"/>
  <c r="C140" i="16"/>
  <c r="B140" i="16"/>
  <c r="A140" i="16"/>
  <c r="F139" i="16"/>
  <c r="E139" i="16"/>
  <c r="D139" i="16"/>
  <c r="C139" i="16"/>
  <c r="B139" i="16"/>
  <c r="A139" i="16"/>
  <c r="F138" i="16"/>
  <c r="E138" i="16"/>
  <c r="D138" i="16"/>
  <c r="C138" i="16"/>
  <c r="B138" i="16"/>
  <c r="A138" i="16"/>
  <c r="F137" i="16"/>
  <c r="E137" i="16"/>
  <c r="D137" i="16"/>
  <c r="C137" i="16"/>
  <c r="B137" i="16"/>
  <c r="A137" i="16"/>
  <c r="F136" i="16"/>
  <c r="E136" i="16"/>
  <c r="D136" i="16"/>
  <c r="C136" i="16"/>
  <c r="B136" i="16"/>
  <c r="A136" i="16"/>
  <c r="F135" i="16"/>
  <c r="E135" i="16"/>
  <c r="D135" i="16"/>
  <c r="C135" i="16"/>
  <c r="B135" i="16"/>
  <c r="A135" i="16"/>
  <c r="F134" i="16"/>
  <c r="E134" i="16"/>
  <c r="D134" i="16"/>
  <c r="C134" i="16"/>
  <c r="B134" i="16"/>
  <c r="A134" i="16"/>
  <c r="F133" i="16"/>
  <c r="E133" i="16"/>
  <c r="D133" i="16"/>
  <c r="C133" i="16"/>
  <c r="B133" i="16"/>
  <c r="A133" i="16"/>
  <c r="F132" i="16"/>
  <c r="E132" i="16"/>
  <c r="D132" i="16"/>
  <c r="C132" i="16"/>
  <c r="B132" i="16"/>
  <c r="A132" i="16"/>
  <c r="F131" i="16"/>
  <c r="E131" i="16"/>
  <c r="D131" i="16"/>
  <c r="C131" i="16"/>
  <c r="B131" i="16"/>
  <c r="A131" i="16"/>
  <c r="F130" i="16"/>
  <c r="E130" i="16"/>
  <c r="D130" i="16"/>
  <c r="C130" i="16"/>
  <c r="B130" i="16"/>
  <c r="A130" i="16"/>
  <c r="F129" i="16"/>
  <c r="E129" i="16"/>
  <c r="D129" i="16"/>
  <c r="C129" i="16"/>
  <c r="B129" i="16"/>
  <c r="A129" i="16"/>
  <c r="F128" i="16"/>
  <c r="E128" i="16"/>
  <c r="D128" i="16"/>
  <c r="C128" i="16"/>
  <c r="B128" i="16"/>
  <c r="A128" i="16"/>
  <c r="F127" i="16"/>
  <c r="E127" i="16"/>
  <c r="D127" i="16"/>
  <c r="C127" i="16"/>
  <c r="B127" i="16"/>
  <c r="A127" i="16"/>
  <c r="F126" i="16"/>
  <c r="E126" i="16"/>
  <c r="D126" i="16"/>
  <c r="C126" i="16"/>
  <c r="B126" i="16"/>
  <c r="A126" i="16"/>
  <c r="F125" i="16"/>
  <c r="E125" i="16"/>
  <c r="D125" i="16"/>
  <c r="C125" i="16"/>
  <c r="B125" i="16"/>
  <c r="A125" i="16"/>
  <c r="F124" i="16"/>
  <c r="E124" i="16"/>
  <c r="D124" i="16"/>
  <c r="C124" i="16"/>
  <c r="B124" i="16"/>
  <c r="A124" i="16"/>
  <c r="F123" i="16"/>
  <c r="E123" i="16"/>
  <c r="D123" i="16"/>
  <c r="C123" i="16"/>
  <c r="B123" i="16"/>
  <c r="A123" i="16"/>
  <c r="F122" i="16"/>
  <c r="E122" i="16"/>
  <c r="D122" i="16"/>
  <c r="C122" i="16"/>
  <c r="B122" i="16"/>
  <c r="A122" i="16"/>
  <c r="F121" i="16"/>
  <c r="E121" i="16"/>
  <c r="D121" i="16"/>
  <c r="C121" i="16"/>
  <c r="B121" i="16"/>
  <c r="A121" i="16"/>
  <c r="F120" i="16"/>
  <c r="E120" i="16"/>
  <c r="D120" i="16"/>
  <c r="C120" i="16"/>
  <c r="B120" i="16"/>
  <c r="A120" i="16"/>
  <c r="F119" i="16"/>
  <c r="E119" i="16"/>
  <c r="D119" i="16"/>
  <c r="C119" i="16"/>
  <c r="B119" i="16"/>
  <c r="A119" i="16"/>
  <c r="F118" i="16"/>
  <c r="E118" i="16"/>
  <c r="D118" i="16"/>
  <c r="C118" i="16"/>
  <c r="B118" i="16"/>
  <c r="A118" i="16"/>
  <c r="F117" i="16"/>
  <c r="E117" i="16"/>
  <c r="D117" i="16"/>
  <c r="C117" i="16"/>
  <c r="B117" i="16"/>
  <c r="A117" i="16"/>
  <c r="F116" i="16"/>
  <c r="E116" i="16"/>
  <c r="D116" i="16"/>
  <c r="C116" i="16"/>
  <c r="B116" i="16"/>
  <c r="A116" i="16"/>
  <c r="F115" i="16"/>
  <c r="E115" i="16"/>
  <c r="D115" i="16"/>
  <c r="C115" i="16"/>
  <c r="B115" i="16"/>
  <c r="A115" i="16"/>
  <c r="F114" i="16"/>
  <c r="E114" i="16"/>
  <c r="D114" i="16"/>
  <c r="C114" i="16"/>
  <c r="B114" i="16"/>
  <c r="A114" i="16"/>
  <c r="F113" i="16"/>
  <c r="E113" i="16"/>
  <c r="D113" i="16"/>
  <c r="C113" i="16"/>
  <c r="B113" i="16"/>
  <c r="A113" i="16"/>
  <c r="F112" i="16"/>
  <c r="E112" i="16"/>
  <c r="D112" i="16"/>
  <c r="C112" i="16"/>
  <c r="B112" i="16"/>
  <c r="A112" i="16"/>
  <c r="F111" i="16"/>
  <c r="E111" i="16"/>
  <c r="D111" i="16"/>
  <c r="C111" i="16"/>
  <c r="B111" i="16"/>
  <c r="A111" i="16"/>
  <c r="F110" i="16"/>
  <c r="E110" i="16"/>
  <c r="D110" i="16"/>
  <c r="C110" i="16"/>
  <c r="B110" i="16"/>
  <c r="A110" i="16"/>
  <c r="F109" i="16"/>
  <c r="E109" i="16"/>
  <c r="D109" i="16"/>
  <c r="C109" i="16"/>
  <c r="B109" i="16"/>
  <c r="A109" i="16"/>
  <c r="F108" i="16"/>
  <c r="E108" i="16"/>
  <c r="D108" i="16"/>
  <c r="C108" i="16"/>
  <c r="B108" i="16"/>
  <c r="A108" i="16"/>
  <c r="F107" i="16"/>
  <c r="E107" i="16"/>
  <c r="D107" i="16"/>
  <c r="C107" i="16"/>
  <c r="B107" i="16"/>
  <c r="A107" i="16"/>
  <c r="F106" i="16"/>
  <c r="E106" i="16"/>
  <c r="D106" i="16"/>
  <c r="C106" i="16"/>
  <c r="B106" i="16"/>
  <c r="A106" i="16"/>
  <c r="F105" i="16"/>
  <c r="E105" i="16"/>
  <c r="D105" i="16"/>
  <c r="C105" i="16"/>
  <c r="B105" i="16"/>
  <c r="A105" i="16"/>
  <c r="F104" i="16"/>
  <c r="E104" i="16"/>
  <c r="D104" i="16"/>
  <c r="C104" i="16"/>
  <c r="B104" i="16"/>
  <c r="A104" i="16"/>
  <c r="F103" i="16"/>
  <c r="E103" i="16"/>
  <c r="D103" i="16"/>
  <c r="C103" i="16"/>
  <c r="B103" i="16"/>
  <c r="A103" i="16"/>
  <c r="F102" i="16"/>
  <c r="E102" i="16"/>
  <c r="D102" i="16"/>
  <c r="C102" i="16"/>
  <c r="B102" i="16"/>
  <c r="A102" i="16"/>
  <c r="F101" i="16"/>
  <c r="E101" i="16"/>
  <c r="D101" i="16"/>
  <c r="C101" i="16"/>
  <c r="B101" i="16"/>
  <c r="A101" i="16"/>
  <c r="F100" i="16"/>
  <c r="E100" i="16"/>
  <c r="D100" i="16"/>
  <c r="C100" i="16"/>
  <c r="B100" i="16"/>
  <c r="A100" i="16"/>
  <c r="F99" i="16"/>
  <c r="E99" i="16"/>
  <c r="D99" i="16"/>
  <c r="C99" i="16"/>
  <c r="B99" i="16"/>
  <c r="A99" i="16"/>
  <c r="F98" i="16"/>
  <c r="E98" i="16"/>
  <c r="D98" i="16"/>
  <c r="C98" i="16"/>
  <c r="B98" i="16"/>
  <c r="A98" i="16"/>
  <c r="F97" i="16"/>
  <c r="E97" i="16"/>
  <c r="D97" i="16"/>
  <c r="C97" i="16"/>
  <c r="B97" i="16"/>
  <c r="A97" i="16"/>
  <c r="F96" i="16"/>
  <c r="E96" i="16"/>
  <c r="D96" i="16"/>
  <c r="C96" i="16"/>
  <c r="B96" i="16"/>
  <c r="A96" i="16"/>
  <c r="F95" i="16"/>
  <c r="E95" i="16"/>
  <c r="D95" i="16"/>
  <c r="C95" i="16"/>
  <c r="B95" i="16"/>
  <c r="A95" i="16"/>
  <c r="F94" i="16"/>
  <c r="E94" i="16"/>
  <c r="D94" i="16"/>
  <c r="C94" i="16"/>
  <c r="B94" i="16"/>
  <c r="A94" i="16"/>
  <c r="F93" i="16"/>
  <c r="E93" i="16"/>
  <c r="D93" i="16"/>
  <c r="C93" i="16"/>
  <c r="B93" i="16"/>
  <c r="A93" i="16"/>
  <c r="F92" i="16"/>
  <c r="E92" i="16"/>
  <c r="D92" i="16"/>
  <c r="C92" i="16"/>
  <c r="B92" i="16"/>
  <c r="A92" i="16"/>
  <c r="F91" i="16"/>
  <c r="E91" i="16"/>
  <c r="D91" i="16"/>
  <c r="C91" i="16"/>
  <c r="B91" i="16"/>
  <c r="A91" i="16"/>
  <c r="F90" i="16"/>
  <c r="E90" i="16"/>
  <c r="D90" i="16"/>
  <c r="C90" i="16"/>
  <c r="B90" i="16"/>
  <c r="A90" i="16"/>
  <c r="F89" i="16"/>
  <c r="E89" i="16"/>
  <c r="D89" i="16"/>
  <c r="C89" i="16"/>
  <c r="B89" i="16"/>
  <c r="A89" i="16"/>
  <c r="F88" i="16"/>
  <c r="E88" i="16"/>
  <c r="D88" i="16"/>
  <c r="C88" i="16"/>
  <c r="B88" i="16"/>
  <c r="A88" i="16"/>
  <c r="F87" i="16"/>
  <c r="E87" i="16"/>
  <c r="D87" i="16"/>
  <c r="C87" i="16"/>
  <c r="B87" i="16"/>
  <c r="A87" i="16"/>
  <c r="F86" i="16"/>
  <c r="E86" i="16"/>
  <c r="D86" i="16"/>
  <c r="C86" i="16"/>
  <c r="B86" i="16"/>
  <c r="A86" i="16"/>
  <c r="F85" i="16"/>
  <c r="E85" i="16"/>
  <c r="D85" i="16"/>
  <c r="C85" i="16"/>
  <c r="B85" i="16"/>
  <c r="A85" i="16"/>
  <c r="F84" i="16"/>
  <c r="E84" i="16"/>
  <c r="D84" i="16"/>
  <c r="C84" i="16"/>
  <c r="B84" i="16"/>
  <c r="A84" i="16"/>
  <c r="F83" i="16"/>
  <c r="E83" i="16"/>
  <c r="D83" i="16"/>
  <c r="C83" i="16"/>
  <c r="B83" i="16"/>
  <c r="A83" i="16"/>
  <c r="F82" i="16"/>
  <c r="E82" i="16"/>
  <c r="D82" i="16"/>
  <c r="C82" i="16"/>
  <c r="B82" i="16"/>
  <c r="A82" i="16"/>
  <c r="F81" i="16"/>
  <c r="E81" i="16"/>
  <c r="D81" i="16"/>
  <c r="C81" i="16"/>
  <c r="B81" i="16"/>
  <c r="A81" i="16"/>
  <c r="F80" i="16"/>
  <c r="E80" i="16"/>
  <c r="D80" i="16"/>
  <c r="C80" i="16"/>
  <c r="B80" i="16"/>
  <c r="A80" i="16"/>
  <c r="F79" i="16"/>
  <c r="E79" i="16"/>
  <c r="D79" i="16"/>
  <c r="C79" i="16"/>
  <c r="B79" i="16"/>
  <c r="A79" i="16"/>
  <c r="F78" i="16"/>
  <c r="E78" i="16"/>
  <c r="D78" i="16"/>
  <c r="C78" i="16"/>
  <c r="B78" i="16"/>
  <c r="A78" i="16"/>
  <c r="F77" i="16"/>
  <c r="E77" i="16"/>
  <c r="D77" i="16"/>
  <c r="C77" i="16"/>
  <c r="B77" i="16"/>
  <c r="A77" i="16"/>
  <c r="F76" i="16"/>
  <c r="E76" i="16"/>
  <c r="D76" i="16"/>
  <c r="C76" i="16"/>
  <c r="B76" i="16"/>
  <c r="A76" i="16"/>
  <c r="F75" i="16"/>
  <c r="E75" i="16"/>
  <c r="D75" i="16"/>
  <c r="C75" i="16"/>
  <c r="B75" i="16"/>
  <c r="A75" i="16"/>
  <c r="F74" i="16"/>
  <c r="E74" i="16"/>
  <c r="D74" i="16"/>
  <c r="C74" i="16"/>
  <c r="B74" i="16"/>
  <c r="A74" i="16"/>
  <c r="F73" i="16"/>
  <c r="E73" i="16"/>
  <c r="D73" i="16"/>
  <c r="C73" i="16"/>
  <c r="B73" i="16"/>
  <c r="A73" i="16"/>
  <c r="F72" i="16"/>
  <c r="E72" i="16"/>
  <c r="D72" i="16"/>
  <c r="C72" i="16"/>
  <c r="B72" i="16"/>
  <c r="A72" i="16"/>
  <c r="F71" i="16"/>
  <c r="E71" i="16"/>
  <c r="D71" i="16"/>
  <c r="C71" i="16"/>
  <c r="B71" i="16"/>
  <c r="A71" i="16"/>
  <c r="F70" i="16"/>
  <c r="E70" i="16"/>
  <c r="D70" i="16"/>
  <c r="C70" i="16"/>
  <c r="B70" i="16"/>
  <c r="A70" i="16"/>
  <c r="F69" i="16"/>
  <c r="E69" i="16"/>
  <c r="D69" i="16"/>
  <c r="C69" i="16"/>
  <c r="B69" i="16"/>
  <c r="A69" i="16"/>
  <c r="F68" i="16"/>
  <c r="E68" i="16"/>
  <c r="D68" i="16"/>
  <c r="C68" i="16"/>
  <c r="B68" i="16"/>
  <c r="A68" i="16"/>
  <c r="F67" i="16"/>
  <c r="E67" i="16"/>
  <c r="D67" i="16"/>
  <c r="C67" i="16"/>
  <c r="B67" i="16"/>
  <c r="A67" i="16"/>
  <c r="F66" i="16"/>
  <c r="E66" i="16"/>
  <c r="D66" i="16"/>
  <c r="C66" i="16"/>
  <c r="B66" i="16"/>
  <c r="A66" i="16"/>
  <c r="F65" i="16"/>
  <c r="E65" i="16"/>
  <c r="D65" i="16"/>
  <c r="C65" i="16"/>
  <c r="B65" i="16"/>
  <c r="A65" i="16"/>
  <c r="F64" i="16"/>
  <c r="E64" i="16"/>
  <c r="D64" i="16"/>
  <c r="C64" i="16"/>
  <c r="B64" i="16"/>
  <c r="A64" i="16"/>
  <c r="F63" i="16"/>
  <c r="E63" i="16"/>
  <c r="D63" i="16"/>
  <c r="C63" i="16"/>
  <c r="B63" i="16"/>
  <c r="A63" i="16"/>
  <c r="F62" i="16"/>
  <c r="E62" i="16"/>
  <c r="D62" i="16"/>
  <c r="C62" i="16"/>
  <c r="B62" i="16"/>
  <c r="A62" i="16"/>
  <c r="F61" i="16"/>
  <c r="E61" i="16"/>
  <c r="D61" i="16"/>
  <c r="C61" i="16"/>
  <c r="B61" i="16"/>
  <c r="A61" i="16"/>
  <c r="AC60" i="16"/>
  <c r="F60" i="16"/>
  <c r="E60" i="16"/>
  <c r="D60" i="16"/>
  <c r="C60" i="16"/>
  <c r="B60" i="16"/>
  <c r="A60" i="16"/>
  <c r="AF59" i="16"/>
  <c r="AB63" i="16" s="1"/>
  <c r="L6" i="16" s="1"/>
  <c r="AE59" i="16"/>
  <c r="AB67" i="16" s="1"/>
  <c r="L4" i="16" s="1"/>
  <c r="AD59" i="16"/>
  <c r="AB69" i="16" s="1"/>
  <c r="AC59" i="16"/>
  <c r="AB65" i="16" s="1"/>
  <c r="L8" i="16" s="1"/>
  <c r="AB59" i="16"/>
  <c r="F59" i="16"/>
  <c r="E59" i="16"/>
  <c r="D59" i="16"/>
  <c r="C59" i="16"/>
  <c r="B59" i="16"/>
  <c r="A59" i="16"/>
  <c r="AF58" i="16"/>
  <c r="AF60" i="16" s="1"/>
  <c r="AE58" i="16"/>
  <c r="AB66" i="16" s="1"/>
  <c r="AD58" i="16"/>
  <c r="AD60" i="16" s="1"/>
  <c r="AC58" i="16"/>
  <c r="AB58" i="16"/>
  <c r="AB60" i="16" s="1"/>
  <c r="F58" i="16"/>
  <c r="E58" i="16"/>
  <c r="D58" i="16"/>
  <c r="C58" i="16"/>
  <c r="B58" i="16"/>
  <c r="A58" i="16"/>
  <c r="F57" i="16"/>
  <c r="E57" i="16"/>
  <c r="D57" i="16"/>
  <c r="C57" i="16"/>
  <c r="B57" i="16"/>
  <c r="A57" i="16"/>
  <c r="F56" i="16"/>
  <c r="E56" i="16"/>
  <c r="D56" i="16"/>
  <c r="C56" i="16"/>
  <c r="B56" i="16"/>
  <c r="A56" i="16"/>
  <c r="F55" i="16"/>
  <c r="E55" i="16"/>
  <c r="D55" i="16"/>
  <c r="C55" i="16"/>
  <c r="B55" i="16"/>
  <c r="A55" i="16"/>
  <c r="F54" i="16"/>
  <c r="E54" i="16"/>
  <c r="D54" i="16"/>
  <c r="C54" i="16"/>
  <c r="B54" i="16"/>
  <c r="A54" i="16"/>
  <c r="F53" i="16"/>
  <c r="E53" i="16"/>
  <c r="D53" i="16"/>
  <c r="C53" i="16"/>
  <c r="B53" i="16"/>
  <c r="A53" i="16"/>
  <c r="F52" i="16"/>
  <c r="E52" i="16"/>
  <c r="D52" i="16"/>
  <c r="C52" i="16"/>
  <c r="B52" i="16"/>
  <c r="A52" i="16"/>
  <c r="F51" i="16"/>
  <c r="E51" i="16"/>
  <c r="D51" i="16"/>
  <c r="C51" i="16"/>
  <c r="B51" i="16"/>
  <c r="A51" i="16"/>
  <c r="F50" i="16"/>
  <c r="E50" i="16"/>
  <c r="D50" i="16"/>
  <c r="C50" i="16"/>
  <c r="B50" i="16"/>
  <c r="A50" i="16"/>
  <c r="F49" i="16"/>
  <c r="E49" i="16"/>
  <c r="D49" i="16"/>
  <c r="C49" i="16"/>
  <c r="B49" i="16"/>
  <c r="A49" i="16"/>
  <c r="F48" i="16"/>
  <c r="E48" i="16"/>
  <c r="D48" i="16"/>
  <c r="C48" i="16"/>
  <c r="B48" i="16"/>
  <c r="A48" i="16"/>
  <c r="F47" i="16"/>
  <c r="E47" i="16"/>
  <c r="D47" i="16"/>
  <c r="C47" i="16"/>
  <c r="B47" i="16"/>
  <c r="A47" i="16"/>
  <c r="F46" i="16"/>
  <c r="E46" i="16"/>
  <c r="D46" i="16"/>
  <c r="C46" i="16"/>
  <c r="B46" i="16"/>
  <c r="A46" i="16"/>
  <c r="F45" i="16"/>
  <c r="E45" i="16"/>
  <c r="D45" i="16"/>
  <c r="C45" i="16"/>
  <c r="B45" i="16"/>
  <c r="A45" i="16"/>
  <c r="F44" i="16"/>
  <c r="E44" i="16"/>
  <c r="D44" i="16"/>
  <c r="C44" i="16"/>
  <c r="B44" i="16"/>
  <c r="A44" i="16"/>
  <c r="F43" i="16"/>
  <c r="E43" i="16"/>
  <c r="D43" i="16"/>
  <c r="C43" i="16"/>
  <c r="B43" i="16"/>
  <c r="A43" i="16"/>
  <c r="F42" i="16"/>
  <c r="E42" i="16"/>
  <c r="D42" i="16"/>
  <c r="C42" i="16"/>
  <c r="B42" i="16"/>
  <c r="A42" i="16"/>
  <c r="F41" i="16"/>
  <c r="E41" i="16"/>
  <c r="D41" i="16"/>
  <c r="C41" i="16"/>
  <c r="B41" i="16"/>
  <c r="A41" i="16"/>
  <c r="F40" i="16"/>
  <c r="E40" i="16"/>
  <c r="D40" i="16"/>
  <c r="C40" i="16"/>
  <c r="B40" i="16"/>
  <c r="A40" i="16"/>
  <c r="F39" i="16"/>
  <c r="E39" i="16"/>
  <c r="D39" i="16"/>
  <c r="C39" i="16"/>
  <c r="B39" i="16"/>
  <c r="A39" i="16"/>
  <c r="F38" i="16"/>
  <c r="E38" i="16"/>
  <c r="D38" i="16"/>
  <c r="C38" i="16"/>
  <c r="B38" i="16"/>
  <c r="A38" i="16"/>
  <c r="F37" i="16"/>
  <c r="E37" i="16"/>
  <c r="D37" i="16"/>
  <c r="C37" i="16"/>
  <c r="B37" i="16"/>
  <c r="A37" i="16"/>
  <c r="N36" i="16"/>
  <c r="M36" i="16"/>
  <c r="F36" i="16"/>
  <c r="E36" i="16"/>
  <c r="D36" i="16"/>
  <c r="C36" i="16"/>
  <c r="B36" i="16"/>
  <c r="A36" i="16"/>
  <c r="N35" i="16"/>
  <c r="M35" i="16"/>
  <c r="F35" i="16"/>
  <c r="E35" i="16"/>
  <c r="D35" i="16"/>
  <c r="C35" i="16"/>
  <c r="B35" i="16"/>
  <c r="A35" i="16"/>
  <c r="F34" i="16"/>
  <c r="E34" i="16"/>
  <c r="D34" i="16"/>
  <c r="C34" i="16"/>
  <c r="B34" i="16"/>
  <c r="A34" i="16"/>
  <c r="N33" i="16"/>
  <c r="M33" i="16"/>
  <c r="L33" i="16" s="1"/>
  <c r="F33" i="16"/>
  <c r="E33" i="16"/>
  <c r="D33" i="16"/>
  <c r="C33" i="16"/>
  <c r="B33" i="16"/>
  <c r="A33" i="16"/>
  <c r="N32" i="16"/>
  <c r="M32" i="16"/>
  <c r="L32" i="16" s="1"/>
  <c r="F32" i="16"/>
  <c r="E32" i="16"/>
  <c r="D32" i="16"/>
  <c r="C32" i="16"/>
  <c r="B32" i="16"/>
  <c r="A32" i="16"/>
  <c r="N31" i="16"/>
  <c r="M31" i="16"/>
  <c r="L31" i="16" s="1"/>
  <c r="F31" i="16"/>
  <c r="E31" i="16"/>
  <c r="D31" i="16"/>
  <c r="C31" i="16"/>
  <c r="B31" i="16"/>
  <c r="A31" i="16"/>
  <c r="F30" i="16"/>
  <c r="E30" i="16"/>
  <c r="D30" i="16"/>
  <c r="C30" i="16"/>
  <c r="B30" i="16"/>
  <c r="A30" i="16"/>
  <c r="F29" i="16"/>
  <c r="E29" i="16"/>
  <c r="D29" i="16"/>
  <c r="C29" i="16"/>
  <c r="B29" i="16"/>
  <c r="A29" i="16"/>
  <c r="F28" i="16"/>
  <c r="E28" i="16"/>
  <c r="D28" i="16"/>
  <c r="C28" i="16"/>
  <c r="B28" i="16"/>
  <c r="A28" i="16"/>
  <c r="F27" i="16"/>
  <c r="E27" i="16"/>
  <c r="D27" i="16"/>
  <c r="C27" i="16"/>
  <c r="B27" i="16"/>
  <c r="A27" i="16"/>
  <c r="V26" i="16"/>
  <c r="T26" i="16"/>
  <c r="S26" i="16"/>
  <c r="R26" i="16"/>
  <c r="Q26" i="16"/>
  <c r="P26" i="16"/>
  <c r="O26" i="16"/>
  <c r="N26" i="16"/>
  <c r="M26" i="16"/>
  <c r="L26" i="16"/>
  <c r="K26" i="16"/>
  <c r="F26" i="16"/>
  <c r="E26" i="16"/>
  <c r="D26" i="16"/>
  <c r="C26" i="16"/>
  <c r="B26" i="16"/>
  <c r="A26" i="16"/>
  <c r="V25" i="16"/>
  <c r="T25" i="16"/>
  <c r="S25" i="16"/>
  <c r="R25" i="16"/>
  <c r="Q25" i="16"/>
  <c r="P25" i="16"/>
  <c r="O25" i="16"/>
  <c r="N25" i="16"/>
  <c r="M25" i="16"/>
  <c r="L25" i="16"/>
  <c r="K25" i="16"/>
  <c r="F25" i="16"/>
  <c r="E25" i="16"/>
  <c r="D25" i="16"/>
  <c r="C25" i="16"/>
  <c r="B25" i="16"/>
  <c r="A25" i="16"/>
  <c r="V24" i="16"/>
  <c r="T24" i="16"/>
  <c r="S24" i="16"/>
  <c r="R24" i="16"/>
  <c r="Q24" i="16"/>
  <c r="P24" i="16"/>
  <c r="O24" i="16"/>
  <c r="N24" i="16"/>
  <c r="M24" i="16"/>
  <c r="U24" i="16" s="1"/>
  <c r="L24" i="16"/>
  <c r="K24" i="16"/>
  <c r="F24" i="16"/>
  <c r="E24" i="16"/>
  <c r="D24" i="16"/>
  <c r="C24" i="16"/>
  <c r="B24" i="16"/>
  <c r="A24" i="16"/>
  <c r="V23" i="16"/>
  <c r="T23" i="16"/>
  <c r="S23" i="16"/>
  <c r="R23" i="16"/>
  <c r="Q23" i="16"/>
  <c r="P23" i="16"/>
  <c r="O23" i="16"/>
  <c r="N23" i="16"/>
  <c r="M23" i="16"/>
  <c r="L23" i="16"/>
  <c r="K23" i="16"/>
  <c r="F23" i="16"/>
  <c r="E23" i="16"/>
  <c r="D23" i="16"/>
  <c r="C23" i="16"/>
  <c r="B23" i="16"/>
  <c r="A23" i="16"/>
  <c r="V22" i="16"/>
  <c r="T22" i="16"/>
  <c r="S22" i="16"/>
  <c r="R22" i="16"/>
  <c r="Q22" i="16"/>
  <c r="P22" i="16"/>
  <c r="O22" i="16"/>
  <c r="N22" i="16"/>
  <c r="M22" i="16"/>
  <c r="L22" i="16"/>
  <c r="K22" i="16"/>
  <c r="F22" i="16"/>
  <c r="E22" i="16"/>
  <c r="D22" i="16"/>
  <c r="C22" i="16"/>
  <c r="B22" i="16"/>
  <c r="A22" i="16"/>
  <c r="V21" i="16"/>
  <c r="T21" i="16"/>
  <c r="S21" i="16"/>
  <c r="R21" i="16"/>
  <c r="Q21" i="16"/>
  <c r="P21" i="16"/>
  <c r="O21" i="16"/>
  <c r="N21" i="16"/>
  <c r="M21" i="16"/>
  <c r="L21" i="16"/>
  <c r="K21" i="16"/>
  <c r="F21" i="16"/>
  <c r="E21" i="16"/>
  <c r="D21" i="16"/>
  <c r="C21" i="16"/>
  <c r="B21" i="16"/>
  <c r="A21" i="16"/>
  <c r="V20" i="16"/>
  <c r="T20" i="16"/>
  <c r="S20" i="16"/>
  <c r="R20" i="16"/>
  <c r="Q20" i="16"/>
  <c r="P20" i="16"/>
  <c r="O20" i="16"/>
  <c r="N20" i="16"/>
  <c r="M20" i="16"/>
  <c r="L20" i="16"/>
  <c r="K20" i="16"/>
  <c r="F20" i="16"/>
  <c r="E20" i="16"/>
  <c r="D20" i="16"/>
  <c r="C20" i="16"/>
  <c r="B20" i="16"/>
  <c r="A20" i="16"/>
  <c r="V19" i="16"/>
  <c r="T19" i="16"/>
  <c r="S19" i="16"/>
  <c r="R19" i="16"/>
  <c r="Q19" i="16"/>
  <c r="P19" i="16"/>
  <c r="O19" i="16"/>
  <c r="N19" i="16"/>
  <c r="M19" i="16"/>
  <c r="L19" i="16"/>
  <c r="K19" i="16"/>
  <c r="F19" i="16"/>
  <c r="E19" i="16"/>
  <c r="D19" i="16"/>
  <c r="C19" i="16"/>
  <c r="B19" i="16"/>
  <c r="A19" i="16"/>
  <c r="V18" i="16"/>
  <c r="T18" i="16"/>
  <c r="S18" i="16"/>
  <c r="R18" i="16"/>
  <c r="Q18" i="16"/>
  <c r="P18" i="16"/>
  <c r="O18" i="16"/>
  <c r="N18" i="16"/>
  <c r="M18" i="16"/>
  <c r="L18" i="16"/>
  <c r="K18" i="16"/>
  <c r="U18" i="16" s="1"/>
  <c r="F18" i="16"/>
  <c r="E18" i="16"/>
  <c r="D18" i="16"/>
  <c r="C18" i="16"/>
  <c r="B18" i="16"/>
  <c r="A18" i="16"/>
  <c r="V17" i="16"/>
  <c r="T17" i="16"/>
  <c r="S17" i="16"/>
  <c r="R17" i="16"/>
  <c r="Q17" i="16"/>
  <c r="P17" i="16"/>
  <c r="O17" i="16"/>
  <c r="N17" i="16"/>
  <c r="M17" i="16"/>
  <c r="L17" i="16"/>
  <c r="U17" i="16" s="1"/>
  <c r="K17" i="16"/>
  <c r="F17" i="16"/>
  <c r="E17" i="16"/>
  <c r="D17" i="16"/>
  <c r="C17" i="16"/>
  <c r="B17" i="16"/>
  <c r="A17" i="16"/>
  <c r="V16" i="16"/>
  <c r="T16" i="16"/>
  <c r="S16" i="16"/>
  <c r="R16" i="16"/>
  <c r="Q16" i="16"/>
  <c r="P16" i="16"/>
  <c r="O16" i="16"/>
  <c r="N16" i="16"/>
  <c r="M16" i="16"/>
  <c r="L16" i="16"/>
  <c r="K16" i="16"/>
  <c r="F16" i="16"/>
  <c r="E16" i="16"/>
  <c r="D16" i="16"/>
  <c r="C16" i="16"/>
  <c r="B16" i="16"/>
  <c r="A16" i="16"/>
  <c r="V15" i="16"/>
  <c r="T15" i="16"/>
  <c r="S15" i="16"/>
  <c r="R15" i="16"/>
  <c r="Q15" i="16"/>
  <c r="P15" i="16"/>
  <c r="O15" i="16"/>
  <c r="N15" i="16"/>
  <c r="M15" i="16"/>
  <c r="L15" i="16"/>
  <c r="K15" i="16"/>
  <c r="F15" i="16"/>
  <c r="E15" i="16"/>
  <c r="D15" i="16"/>
  <c r="C15" i="16"/>
  <c r="B15" i="16"/>
  <c r="A15" i="16"/>
  <c r="V14" i="16"/>
  <c r="T14" i="16"/>
  <c r="S14" i="16"/>
  <c r="R14" i="16"/>
  <c r="Q14" i="16"/>
  <c r="P14" i="16"/>
  <c r="O14" i="16"/>
  <c r="N14" i="16"/>
  <c r="M14" i="16"/>
  <c r="L14" i="16"/>
  <c r="K14" i="16"/>
  <c r="F14" i="16"/>
  <c r="E14" i="16"/>
  <c r="D14" i="16"/>
  <c r="C14" i="16"/>
  <c r="B14" i="16"/>
  <c r="A14" i="16"/>
  <c r="V13" i="16"/>
  <c r="T13" i="16"/>
  <c r="S13" i="16"/>
  <c r="R13" i="16"/>
  <c r="Q13" i="16"/>
  <c r="P13" i="16"/>
  <c r="O13" i="16"/>
  <c r="N13" i="16"/>
  <c r="M13" i="16"/>
  <c r="L13" i="16"/>
  <c r="K13" i="16"/>
  <c r="F13" i="16"/>
  <c r="E13" i="16"/>
  <c r="D13" i="16"/>
  <c r="C13" i="16"/>
  <c r="B13" i="16"/>
  <c r="A13" i="16"/>
  <c r="V12" i="16"/>
  <c r="T12" i="16"/>
  <c r="S12" i="16"/>
  <c r="R12" i="16"/>
  <c r="Q12" i="16"/>
  <c r="P12" i="16"/>
  <c r="O12" i="16"/>
  <c r="N12" i="16"/>
  <c r="M12" i="16"/>
  <c r="L12" i="16"/>
  <c r="K12" i="16"/>
  <c r="F12" i="16"/>
  <c r="E12" i="16"/>
  <c r="D12" i="16"/>
  <c r="C12" i="16"/>
  <c r="B12" i="16"/>
  <c r="A12" i="16"/>
  <c r="V11" i="16"/>
  <c r="T11" i="16"/>
  <c r="S11" i="16"/>
  <c r="R11" i="16"/>
  <c r="Q11" i="16"/>
  <c r="P11" i="16"/>
  <c r="O11" i="16"/>
  <c r="N11" i="16"/>
  <c r="M11" i="16"/>
  <c r="L11" i="16"/>
  <c r="K11" i="16"/>
  <c r="F11" i="16"/>
  <c r="E11" i="16"/>
  <c r="D11" i="16"/>
  <c r="C11" i="16"/>
  <c r="B11" i="16"/>
  <c r="A11" i="16"/>
  <c r="V10" i="16"/>
  <c r="T10" i="16"/>
  <c r="S10" i="16"/>
  <c r="R10" i="16"/>
  <c r="Q10" i="16"/>
  <c r="P10" i="16"/>
  <c r="O10" i="16"/>
  <c r="N10" i="16"/>
  <c r="M10" i="16"/>
  <c r="L10" i="16"/>
  <c r="K10" i="16"/>
  <c r="F10" i="16"/>
  <c r="E10" i="16"/>
  <c r="D10" i="16"/>
  <c r="C10" i="16"/>
  <c r="B10" i="16"/>
  <c r="A10" i="16"/>
  <c r="V9" i="16"/>
  <c r="T9" i="16"/>
  <c r="S9" i="16"/>
  <c r="R9" i="16"/>
  <c r="Q9" i="16"/>
  <c r="P9" i="16"/>
  <c r="O9" i="16"/>
  <c r="N9" i="16"/>
  <c r="M9" i="16"/>
  <c r="L9" i="16"/>
  <c r="U9" i="16" s="1"/>
  <c r="K9" i="16"/>
  <c r="F9" i="16"/>
  <c r="E9" i="16"/>
  <c r="D9" i="16"/>
  <c r="C9" i="16"/>
  <c r="B9" i="16"/>
  <c r="A9" i="16"/>
  <c r="V8" i="16"/>
  <c r="T8" i="16"/>
  <c r="S8" i="16"/>
  <c r="R8" i="16"/>
  <c r="Q8" i="16"/>
  <c r="P8" i="16"/>
  <c r="O8" i="16"/>
  <c r="N8" i="16"/>
  <c r="M8" i="16"/>
  <c r="F8" i="16"/>
  <c r="E8" i="16"/>
  <c r="D8" i="16"/>
  <c r="C8" i="16"/>
  <c r="B8" i="16"/>
  <c r="A8" i="16"/>
  <c r="V7" i="16"/>
  <c r="T7" i="16"/>
  <c r="S7" i="16"/>
  <c r="R7" i="16"/>
  <c r="Q7" i="16"/>
  <c r="P7" i="16"/>
  <c r="O7" i="16"/>
  <c r="N7" i="16"/>
  <c r="M7" i="16"/>
  <c r="L7" i="16"/>
  <c r="K7" i="16"/>
  <c r="F7" i="16"/>
  <c r="E7" i="16"/>
  <c r="D7" i="16"/>
  <c r="C7" i="16"/>
  <c r="B7" i="16"/>
  <c r="A7" i="16"/>
  <c r="V6" i="16"/>
  <c r="T6" i="16"/>
  <c r="S6" i="16"/>
  <c r="R6" i="16"/>
  <c r="Q6" i="16"/>
  <c r="P6" i="16"/>
  <c r="O6" i="16"/>
  <c r="N6" i="16"/>
  <c r="M6" i="16"/>
  <c r="F6" i="16"/>
  <c r="E6" i="16"/>
  <c r="D6" i="16"/>
  <c r="C6" i="16"/>
  <c r="B6" i="16"/>
  <c r="A6" i="16"/>
  <c r="V5" i="16"/>
  <c r="T5" i="16"/>
  <c r="S5" i="16"/>
  <c r="R5" i="16"/>
  <c r="Q5" i="16"/>
  <c r="P5" i="16"/>
  <c r="O5" i="16"/>
  <c r="N5" i="16"/>
  <c r="M5" i="16"/>
  <c r="L5" i="16"/>
  <c r="K5" i="16"/>
  <c r="F5" i="16"/>
  <c r="E5" i="16"/>
  <c r="D5" i="16"/>
  <c r="C5" i="16"/>
  <c r="B5" i="16"/>
  <c r="A5" i="16"/>
  <c r="V4" i="16"/>
  <c r="V27" i="16" s="1"/>
  <c r="T4" i="16"/>
  <c r="S4" i="16"/>
  <c r="R4" i="16"/>
  <c r="Q4" i="16"/>
  <c r="P4" i="16"/>
  <c r="O4" i="16"/>
  <c r="N4" i="16"/>
  <c r="M4" i="16"/>
  <c r="F4" i="16"/>
  <c r="E4" i="16"/>
  <c r="D4" i="16"/>
  <c r="C4" i="16"/>
  <c r="B4" i="16"/>
  <c r="A4" i="16"/>
  <c r="F344" i="14"/>
  <c r="E344" i="14"/>
  <c r="D344" i="14"/>
  <c r="C344" i="14"/>
  <c r="B344" i="14"/>
  <c r="A344" i="14"/>
  <c r="F343" i="14"/>
  <c r="E343" i="14"/>
  <c r="D343" i="14"/>
  <c r="C343" i="14"/>
  <c r="B343" i="14"/>
  <c r="A343" i="14"/>
  <c r="F342" i="14"/>
  <c r="E342" i="14"/>
  <c r="D342" i="14"/>
  <c r="C342" i="14"/>
  <c r="B342" i="14"/>
  <c r="A342" i="14"/>
  <c r="F341" i="14"/>
  <c r="E341" i="14"/>
  <c r="D341" i="14"/>
  <c r="C341" i="14"/>
  <c r="B341" i="14"/>
  <c r="A341" i="14"/>
  <c r="F340" i="14"/>
  <c r="E340" i="14"/>
  <c r="D340" i="14"/>
  <c r="C340" i="14"/>
  <c r="B340" i="14"/>
  <c r="A340" i="14"/>
  <c r="F339" i="14"/>
  <c r="E339" i="14"/>
  <c r="D339" i="14"/>
  <c r="C339" i="14"/>
  <c r="B339" i="14"/>
  <c r="A339" i="14"/>
  <c r="F338" i="14"/>
  <c r="E338" i="14"/>
  <c r="D338" i="14"/>
  <c r="C338" i="14"/>
  <c r="B338" i="14"/>
  <c r="A338" i="14"/>
  <c r="F337" i="14"/>
  <c r="E337" i="14"/>
  <c r="D337" i="14"/>
  <c r="C337" i="14"/>
  <c r="B337" i="14"/>
  <c r="A337" i="14"/>
  <c r="F336" i="14"/>
  <c r="E336" i="14"/>
  <c r="D336" i="14"/>
  <c r="C336" i="14"/>
  <c r="B336" i="14"/>
  <c r="A336" i="14"/>
  <c r="F335" i="14"/>
  <c r="E335" i="14"/>
  <c r="D335" i="14"/>
  <c r="C335" i="14"/>
  <c r="B335" i="14"/>
  <c r="A335" i="14"/>
  <c r="F334" i="14"/>
  <c r="E334" i="14"/>
  <c r="D334" i="14"/>
  <c r="C334" i="14"/>
  <c r="B334" i="14"/>
  <c r="A334" i="14"/>
  <c r="F333" i="14"/>
  <c r="E333" i="14"/>
  <c r="D333" i="14"/>
  <c r="C333" i="14"/>
  <c r="B333" i="14"/>
  <c r="A333" i="14"/>
  <c r="F332" i="14"/>
  <c r="E332" i="14"/>
  <c r="D332" i="14"/>
  <c r="C332" i="14"/>
  <c r="B332" i="14"/>
  <c r="A332" i="14"/>
  <c r="F331" i="14"/>
  <c r="E331" i="14"/>
  <c r="D331" i="14"/>
  <c r="C331" i="14"/>
  <c r="B331" i="14"/>
  <c r="A331" i="14"/>
  <c r="F330" i="14"/>
  <c r="E330" i="14"/>
  <c r="D330" i="14"/>
  <c r="C330" i="14"/>
  <c r="B330" i="14"/>
  <c r="A330" i="14"/>
  <c r="F329" i="14"/>
  <c r="E329" i="14"/>
  <c r="D329" i="14"/>
  <c r="C329" i="14"/>
  <c r="B329" i="14"/>
  <c r="A329" i="14"/>
  <c r="F328" i="14"/>
  <c r="E328" i="14"/>
  <c r="D328" i="14"/>
  <c r="C328" i="14"/>
  <c r="B328" i="14"/>
  <c r="A328" i="14"/>
  <c r="F327" i="14"/>
  <c r="E327" i="14"/>
  <c r="D327" i="14"/>
  <c r="C327" i="14"/>
  <c r="B327" i="14"/>
  <c r="A327" i="14"/>
  <c r="F326" i="14"/>
  <c r="E326" i="14"/>
  <c r="D326" i="14"/>
  <c r="C326" i="14"/>
  <c r="B326" i="14"/>
  <c r="A326" i="14"/>
  <c r="F325" i="14"/>
  <c r="E325" i="14"/>
  <c r="D325" i="14"/>
  <c r="C325" i="14"/>
  <c r="B325" i="14"/>
  <c r="A325" i="14"/>
  <c r="F324" i="14"/>
  <c r="E324" i="14"/>
  <c r="D324" i="14"/>
  <c r="C324" i="14"/>
  <c r="B324" i="14"/>
  <c r="A324" i="14"/>
  <c r="F323" i="14"/>
  <c r="E323" i="14"/>
  <c r="D323" i="14"/>
  <c r="C323" i="14"/>
  <c r="B323" i="14"/>
  <c r="A323" i="14"/>
  <c r="F322" i="14"/>
  <c r="E322" i="14"/>
  <c r="D322" i="14"/>
  <c r="C322" i="14"/>
  <c r="B322" i="14"/>
  <c r="A322" i="14"/>
  <c r="F321" i="14"/>
  <c r="E321" i="14"/>
  <c r="D321" i="14"/>
  <c r="C321" i="14"/>
  <c r="B321" i="14"/>
  <c r="A321" i="14"/>
  <c r="F320" i="14"/>
  <c r="E320" i="14"/>
  <c r="D320" i="14"/>
  <c r="C320" i="14"/>
  <c r="B320" i="14"/>
  <c r="A320" i="14"/>
  <c r="F319" i="14"/>
  <c r="E319" i="14"/>
  <c r="D319" i="14"/>
  <c r="C319" i="14"/>
  <c r="B319" i="14"/>
  <c r="A319" i="14"/>
  <c r="F318" i="14"/>
  <c r="E318" i="14"/>
  <c r="D318" i="14"/>
  <c r="C318" i="14"/>
  <c r="B318" i="14"/>
  <c r="A318" i="14"/>
  <c r="F317" i="14"/>
  <c r="E317" i="14"/>
  <c r="D317" i="14"/>
  <c r="C317" i="14"/>
  <c r="B317" i="14"/>
  <c r="A317" i="14"/>
  <c r="F316" i="14"/>
  <c r="E316" i="14"/>
  <c r="D316" i="14"/>
  <c r="C316" i="14"/>
  <c r="B316" i="14"/>
  <c r="A316" i="14"/>
  <c r="F315" i="14"/>
  <c r="E315" i="14"/>
  <c r="D315" i="14"/>
  <c r="C315" i="14"/>
  <c r="B315" i="14"/>
  <c r="A315" i="14"/>
  <c r="F314" i="14"/>
  <c r="E314" i="14"/>
  <c r="D314" i="14"/>
  <c r="C314" i="14"/>
  <c r="B314" i="14"/>
  <c r="A314" i="14"/>
  <c r="F313" i="14"/>
  <c r="E313" i="14"/>
  <c r="D313" i="14"/>
  <c r="C313" i="14"/>
  <c r="B313" i="14"/>
  <c r="A313" i="14"/>
  <c r="F312" i="14"/>
  <c r="E312" i="14"/>
  <c r="D312" i="14"/>
  <c r="C312" i="14"/>
  <c r="B312" i="14"/>
  <c r="A312" i="14"/>
  <c r="F311" i="14"/>
  <c r="E311" i="14"/>
  <c r="D311" i="14"/>
  <c r="C311" i="14"/>
  <c r="B311" i="14"/>
  <c r="A311" i="14"/>
  <c r="F310" i="14"/>
  <c r="E310" i="14"/>
  <c r="D310" i="14"/>
  <c r="C310" i="14"/>
  <c r="B310" i="14"/>
  <c r="A310" i="14"/>
  <c r="F309" i="14"/>
  <c r="E309" i="14"/>
  <c r="D309" i="14"/>
  <c r="C309" i="14"/>
  <c r="B309" i="14"/>
  <c r="A309" i="14"/>
  <c r="F308" i="14"/>
  <c r="E308" i="14"/>
  <c r="D308" i="14"/>
  <c r="C308" i="14"/>
  <c r="B308" i="14"/>
  <c r="A308" i="14"/>
  <c r="F307" i="14"/>
  <c r="E307" i="14"/>
  <c r="D307" i="14"/>
  <c r="C307" i="14"/>
  <c r="B307" i="14"/>
  <c r="A307" i="14"/>
  <c r="F306" i="14"/>
  <c r="E306" i="14"/>
  <c r="D306" i="14"/>
  <c r="C306" i="14"/>
  <c r="B306" i="14"/>
  <c r="A306" i="14"/>
  <c r="F305" i="14"/>
  <c r="E305" i="14"/>
  <c r="D305" i="14"/>
  <c r="C305" i="14"/>
  <c r="B305" i="14"/>
  <c r="A305" i="14"/>
  <c r="F304" i="14"/>
  <c r="E304" i="14"/>
  <c r="D304" i="14"/>
  <c r="C304" i="14"/>
  <c r="B304" i="14"/>
  <c r="A304" i="14"/>
  <c r="F303" i="14"/>
  <c r="E303" i="14"/>
  <c r="D303" i="14"/>
  <c r="C303" i="14"/>
  <c r="B303" i="14"/>
  <c r="A303" i="14"/>
  <c r="F302" i="14"/>
  <c r="E302" i="14"/>
  <c r="D302" i="14"/>
  <c r="C302" i="14"/>
  <c r="B302" i="14"/>
  <c r="A302" i="14"/>
  <c r="F301" i="14"/>
  <c r="E301" i="14"/>
  <c r="D301" i="14"/>
  <c r="C301" i="14"/>
  <c r="B301" i="14"/>
  <c r="A301" i="14"/>
  <c r="F300" i="14"/>
  <c r="E300" i="14"/>
  <c r="D300" i="14"/>
  <c r="C300" i="14"/>
  <c r="B300" i="14"/>
  <c r="A300" i="14"/>
  <c r="F299" i="14"/>
  <c r="E299" i="14"/>
  <c r="D299" i="14"/>
  <c r="C299" i="14"/>
  <c r="B299" i="14"/>
  <c r="A299" i="14"/>
  <c r="F298" i="14"/>
  <c r="E298" i="14"/>
  <c r="D298" i="14"/>
  <c r="C298" i="14"/>
  <c r="B298" i="14"/>
  <c r="A298" i="14"/>
  <c r="F297" i="14"/>
  <c r="E297" i="14"/>
  <c r="D297" i="14"/>
  <c r="C297" i="14"/>
  <c r="B297" i="14"/>
  <c r="A297" i="14"/>
  <c r="F296" i="14"/>
  <c r="E296" i="14"/>
  <c r="D296" i="14"/>
  <c r="C296" i="14"/>
  <c r="B296" i="14"/>
  <c r="A296" i="14"/>
  <c r="F295" i="14"/>
  <c r="E295" i="14"/>
  <c r="D295" i="14"/>
  <c r="C295" i="14"/>
  <c r="B295" i="14"/>
  <c r="A295" i="14"/>
  <c r="F294" i="14"/>
  <c r="E294" i="14"/>
  <c r="D294" i="14"/>
  <c r="C294" i="14"/>
  <c r="B294" i="14"/>
  <c r="A294" i="14"/>
  <c r="F293" i="14"/>
  <c r="E293" i="14"/>
  <c r="D293" i="14"/>
  <c r="C293" i="14"/>
  <c r="B293" i="14"/>
  <c r="A293" i="14"/>
  <c r="F292" i="14"/>
  <c r="E292" i="14"/>
  <c r="D292" i="14"/>
  <c r="C292" i="14"/>
  <c r="B292" i="14"/>
  <c r="A292" i="14"/>
  <c r="F291" i="14"/>
  <c r="E291" i="14"/>
  <c r="D291" i="14"/>
  <c r="C291" i="14"/>
  <c r="B291" i="14"/>
  <c r="A291" i="14"/>
  <c r="F290" i="14"/>
  <c r="E290" i="14"/>
  <c r="D290" i="14"/>
  <c r="C290" i="14"/>
  <c r="B290" i="14"/>
  <c r="A290" i="14"/>
  <c r="F289" i="14"/>
  <c r="E289" i="14"/>
  <c r="D289" i="14"/>
  <c r="C289" i="14"/>
  <c r="B289" i="14"/>
  <c r="A289" i="14"/>
  <c r="F288" i="14"/>
  <c r="E288" i="14"/>
  <c r="D288" i="14"/>
  <c r="C288" i="14"/>
  <c r="B288" i="14"/>
  <c r="A288" i="14"/>
  <c r="F287" i="14"/>
  <c r="E287" i="14"/>
  <c r="D287" i="14"/>
  <c r="C287" i="14"/>
  <c r="B287" i="14"/>
  <c r="A287" i="14"/>
  <c r="F286" i="14"/>
  <c r="E286" i="14"/>
  <c r="D286" i="14"/>
  <c r="C286" i="14"/>
  <c r="B286" i="14"/>
  <c r="A286" i="14"/>
  <c r="F285" i="14"/>
  <c r="E285" i="14"/>
  <c r="D285" i="14"/>
  <c r="C285" i="14"/>
  <c r="B285" i="14"/>
  <c r="A285" i="14"/>
  <c r="F284" i="14"/>
  <c r="E284" i="14"/>
  <c r="D284" i="14"/>
  <c r="C284" i="14"/>
  <c r="B284" i="14"/>
  <c r="A284" i="14"/>
  <c r="F283" i="14"/>
  <c r="E283" i="14"/>
  <c r="D283" i="14"/>
  <c r="C283" i="14"/>
  <c r="B283" i="14"/>
  <c r="A283" i="14"/>
  <c r="F282" i="14"/>
  <c r="E282" i="14"/>
  <c r="D282" i="14"/>
  <c r="C282" i="14"/>
  <c r="B282" i="14"/>
  <c r="A282" i="14"/>
  <c r="F281" i="14"/>
  <c r="E281" i="14"/>
  <c r="D281" i="14"/>
  <c r="C281" i="14"/>
  <c r="B281" i="14"/>
  <c r="A281" i="14"/>
  <c r="F280" i="14"/>
  <c r="E280" i="14"/>
  <c r="D280" i="14"/>
  <c r="C280" i="14"/>
  <c r="B280" i="14"/>
  <c r="A280" i="14"/>
  <c r="F279" i="14"/>
  <c r="E279" i="14"/>
  <c r="D279" i="14"/>
  <c r="C279" i="14"/>
  <c r="B279" i="14"/>
  <c r="A279" i="14"/>
  <c r="F278" i="14"/>
  <c r="E278" i="14"/>
  <c r="D278" i="14"/>
  <c r="C278" i="14"/>
  <c r="B278" i="14"/>
  <c r="A278" i="14"/>
  <c r="F277" i="14"/>
  <c r="E277" i="14"/>
  <c r="D277" i="14"/>
  <c r="C277" i="14"/>
  <c r="B277" i="14"/>
  <c r="A277" i="14"/>
  <c r="F276" i="14"/>
  <c r="E276" i="14"/>
  <c r="D276" i="14"/>
  <c r="C276" i="14"/>
  <c r="B276" i="14"/>
  <c r="A276" i="14"/>
  <c r="F275" i="14"/>
  <c r="E275" i="14"/>
  <c r="D275" i="14"/>
  <c r="C275" i="14"/>
  <c r="B275" i="14"/>
  <c r="A275" i="14"/>
  <c r="F274" i="14"/>
  <c r="E274" i="14"/>
  <c r="D274" i="14"/>
  <c r="C274" i="14"/>
  <c r="B274" i="14"/>
  <c r="A274" i="14"/>
  <c r="F273" i="14"/>
  <c r="E273" i="14"/>
  <c r="D273" i="14"/>
  <c r="C273" i="14"/>
  <c r="B273" i="14"/>
  <c r="A273" i="14"/>
  <c r="F272" i="14"/>
  <c r="E272" i="14"/>
  <c r="D272" i="14"/>
  <c r="C272" i="14"/>
  <c r="B272" i="14"/>
  <c r="A272" i="14"/>
  <c r="F271" i="14"/>
  <c r="E271" i="14"/>
  <c r="D271" i="14"/>
  <c r="C271" i="14"/>
  <c r="B271" i="14"/>
  <c r="A271" i="14"/>
  <c r="F270" i="14"/>
  <c r="E270" i="14"/>
  <c r="D270" i="14"/>
  <c r="C270" i="14"/>
  <c r="B270" i="14"/>
  <c r="A270" i="14"/>
  <c r="F269" i="14"/>
  <c r="E269" i="14"/>
  <c r="D269" i="14"/>
  <c r="C269" i="14"/>
  <c r="B269" i="14"/>
  <c r="A269" i="14"/>
  <c r="F268" i="14"/>
  <c r="E268" i="14"/>
  <c r="D268" i="14"/>
  <c r="C268" i="14"/>
  <c r="B268" i="14"/>
  <c r="A268" i="14"/>
  <c r="F267" i="14"/>
  <c r="E267" i="14"/>
  <c r="D267" i="14"/>
  <c r="C267" i="14"/>
  <c r="B267" i="14"/>
  <c r="A267" i="14"/>
  <c r="F266" i="14"/>
  <c r="E266" i="14"/>
  <c r="D266" i="14"/>
  <c r="C266" i="14"/>
  <c r="B266" i="14"/>
  <c r="A266" i="14"/>
  <c r="F265" i="14"/>
  <c r="E265" i="14"/>
  <c r="D265" i="14"/>
  <c r="C265" i="14"/>
  <c r="B265" i="14"/>
  <c r="A265" i="14"/>
  <c r="F264" i="14"/>
  <c r="E264" i="14"/>
  <c r="D264" i="14"/>
  <c r="C264" i="14"/>
  <c r="B264" i="14"/>
  <c r="A264" i="14"/>
  <c r="F263" i="14"/>
  <c r="E263" i="14"/>
  <c r="D263" i="14"/>
  <c r="C263" i="14"/>
  <c r="B263" i="14"/>
  <c r="A263" i="14"/>
  <c r="F262" i="14"/>
  <c r="E262" i="14"/>
  <c r="D262" i="14"/>
  <c r="C262" i="14"/>
  <c r="B262" i="14"/>
  <c r="A262" i="14"/>
  <c r="F261" i="14"/>
  <c r="E261" i="14"/>
  <c r="D261" i="14"/>
  <c r="C261" i="14"/>
  <c r="B261" i="14"/>
  <c r="A261" i="14"/>
  <c r="F260" i="14"/>
  <c r="E260" i="14"/>
  <c r="D260" i="14"/>
  <c r="C260" i="14"/>
  <c r="B260" i="14"/>
  <c r="A260" i="14"/>
  <c r="F259" i="14"/>
  <c r="E259" i="14"/>
  <c r="D259" i="14"/>
  <c r="C259" i="14"/>
  <c r="B259" i="14"/>
  <c r="A259" i="14"/>
  <c r="F258" i="14"/>
  <c r="E258" i="14"/>
  <c r="D258" i="14"/>
  <c r="C258" i="14"/>
  <c r="B258" i="14"/>
  <c r="A258" i="14"/>
  <c r="F257" i="14"/>
  <c r="E257" i="14"/>
  <c r="D257" i="14"/>
  <c r="C257" i="14"/>
  <c r="B257" i="14"/>
  <c r="A257" i="14"/>
  <c r="F256" i="14"/>
  <c r="E256" i="14"/>
  <c r="D256" i="14"/>
  <c r="C256" i="14"/>
  <c r="B256" i="14"/>
  <c r="A256" i="14"/>
  <c r="F255" i="14"/>
  <c r="E255" i="14"/>
  <c r="D255" i="14"/>
  <c r="C255" i="14"/>
  <c r="B255" i="14"/>
  <c r="A255" i="14"/>
  <c r="F254" i="14"/>
  <c r="E254" i="14"/>
  <c r="D254" i="14"/>
  <c r="C254" i="14"/>
  <c r="B254" i="14"/>
  <c r="A254" i="14"/>
  <c r="F253" i="14"/>
  <c r="E253" i="14"/>
  <c r="D253" i="14"/>
  <c r="C253" i="14"/>
  <c r="B253" i="14"/>
  <c r="A253" i="14"/>
  <c r="F252" i="14"/>
  <c r="E252" i="14"/>
  <c r="D252" i="14"/>
  <c r="C252" i="14"/>
  <c r="B252" i="14"/>
  <c r="A252" i="14"/>
  <c r="F251" i="14"/>
  <c r="E251" i="14"/>
  <c r="D251" i="14"/>
  <c r="C251" i="14"/>
  <c r="B251" i="14"/>
  <c r="A251" i="14"/>
  <c r="F250" i="14"/>
  <c r="E250" i="14"/>
  <c r="D250" i="14"/>
  <c r="C250" i="14"/>
  <c r="B250" i="14"/>
  <c r="A250" i="14"/>
  <c r="F249" i="14"/>
  <c r="E249" i="14"/>
  <c r="D249" i="14"/>
  <c r="C249" i="14"/>
  <c r="B249" i="14"/>
  <c r="A249" i="14"/>
  <c r="F248" i="14"/>
  <c r="E248" i="14"/>
  <c r="D248" i="14"/>
  <c r="C248" i="14"/>
  <c r="B248" i="14"/>
  <c r="A248" i="14"/>
  <c r="F247" i="14"/>
  <c r="E247" i="14"/>
  <c r="D247" i="14"/>
  <c r="C247" i="14"/>
  <c r="B247" i="14"/>
  <c r="A247" i="14"/>
  <c r="F246" i="14"/>
  <c r="E246" i="14"/>
  <c r="D246" i="14"/>
  <c r="C246" i="14"/>
  <c r="B246" i="14"/>
  <c r="A246" i="14"/>
  <c r="F245" i="14"/>
  <c r="E245" i="14"/>
  <c r="D245" i="14"/>
  <c r="C245" i="14"/>
  <c r="B245" i="14"/>
  <c r="A245" i="14"/>
  <c r="F244" i="14"/>
  <c r="E244" i="14"/>
  <c r="D244" i="14"/>
  <c r="C244" i="14"/>
  <c r="B244" i="14"/>
  <c r="A244" i="14"/>
  <c r="F243" i="14"/>
  <c r="E243" i="14"/>
  <c r="D243" i="14"/>
  <c r="C243" i="14"/>
  <c r="B243" i="14"/>
  <c r="A243" i="14"/>
  <c r="F242" i="14"/>
  <c r="E242" i="14"/>
  <c r="D242" i="14"/>
  <c r="C242" i="14"/>
  <c r="B242" i="14"/>
  <c r="A242" i="14"/>
  <c r="F241" i="14"/>
  <c r="E241" i="14"/>
  <c r="D241" i="14"/>
  <c r="C241" i="14"/>
  <c r="B241" i="14"/>
  <c r="A241" i="14"/>
  <c r="F240" i="14"/>
  <c r="E240" i="14"/>
  <c r="D240" i="14"/>
  <c r="C240" i="14"/>
  <c r="B240" i="14"/>
  <c r="A240" i="14"/>
  <c r="F239" i="14"/>
  <c r="E239" i="14"/>
  <c r="D239" i="14"/>
  <c r="C239" i="14"/>
  <c r="B239" i="14"/>
  <c r="A239" i="14"/>
  <c r="F238" i="14"/>
  <c r="E238" i="14"/>
  <c r="D238" i="14"/>
  <c r="C238" i="14"/>
  <c r="B238" i="14"/>
  <c r="A238" i="14"/>
  <c r="F237" i="14"/>
  <c r="E237" i="14"/>
  <c r="D237" i="14"/>
  <c r="C237" i="14"/>
  <c r="B237" i="14"/>
  <c r="A237" i="14"/>
  <c r="F236" i="14"/>
  <c r="E236" i="14"/>
  <c r="D236" i="14"/>
  <c r="C236" i="14"/>
  <c r="B236" i="14"/>
  <c r="A236" i="14"/>
  <c r="F235" i="14"/>
  <c r="E235" i="14"/>
  <c r="D235" i="14"/>
  <c r="C235" i="14"/>
  <c r="B235" i="14"/>
  <c r="A235" i="14"/>
  <c r="F234" i="14"/>
  <c r="E234" i="14"/>
  <c r="D234" i="14"/>
  <c r="C234" i="14"/>
  <c r="B234" i="14"/>
  <c r="A234" i="14"/>
  <c r="F233" i="14"/>
  <c r="E233" i="14"/>
  <c r="D233" i="14"/>
  <c r="C233" i="14"/>
  <c r="B233" i="14"/>
  <c r="A233" i="14"/>
  <c r="F232" i="14"/>
  <c r="E232" i="14"/>
  <c r="D232" i="14"/>
  <c r="C232" i="14"/>
  <c r="B232" i="14"/>
  <c r="A232" i="14"/>
  <c r="F231" i="14"/>
  <c r="E231" i="14"/>
  <c r="D231" i="14"/>
  <c r="C231" i="14"/>
  <c r="B231" i="14"/>
  <c r="A231" i="14"/>
  <c r="F230" i="14"/>
  <c r="E230" i="14"/>
  <c r="D230" i="14"/>
  <c r="C230" i="14"/>
  <c r="B230" i="14"/>
  <c r="A230" i="14"/>
  <c r="F229" i="14"/>
  <c r="E229" i="14"/>
  <c r="D229" i="14"/>
  <c r="C229" i="14"/>
  <c r="B229" i="14"/>
  <c r="A229" i="14"/>
  <c r="F228" i="14"/>
  <c r="E228" i="14"/>
  <c r="D228" i="14"/>
  <c r="C228" i="14"/>
  <c r="B228" i="14"/>
  <c r="A228" i="14"/>
  <c r="F227" i="14"/>
  <c r="E227" i="14"/>
  <c r="D227" i="14"/>
  <c r="C227" i="14"/>
  <c r="B227" i="14"/>
  <c r="A227" i="14"/>
  <c r="F226" i="14"/>
  <c r="E226" i="14"/>
  <c r="D226" i="14"/>
  <c r="C226" i="14"/>
  <c r="B226" i="14"/>
  <c r="A226" i="14"/>
  <c r="F225" i="14"/>
  <c r="E225" i="14"/>
  <c r="D225" i="14"/>
  <c r="C225" i="14"/>
  <c r="B225" i="14"/>
  <c r="A225" i="14"/>
  <c r="F224" i="14"/>
  <c r="E224" i="14"/>
  <c r="D224" i="14"/>
  <c r="C224" i="14"/>
  <c r="B224" i="14"/>
  <c r="A224" i="14"/>
  <c r="F223" i="14"/>
  <c r="E223" i="14"/>
  <c r="D223" i="14"/>
  <c r="C223" i="14"/>
  <c r="B223" i="14"/>
  <c r="A223" i="14"/>
  <c r="F222" i="14"/>
  <c r="E222" i="14"/>
  <c r="D222" i="14"/>
  <c r="C222" i="14"/>
  <c r="B222" i="14"/>
  <c r="A222" i="14"/>
  <c r="F221" i="14"/>
  <c r="E221" i="14"/>
  <c r="D221" i="14"/>
  <c r="C221" i="14"/>
  <c r="B221" i="14"/>
  <c r="A221" i="14"/>
  <c r="F220" i="14"/>
  <c r="E220" i="14"/>
  <c r="D220" i="14"/>
  <c r="C220" i="14"/>
  <c r="B220" i="14"/>
  <c r="A220" i="14"/>
  <c r="F219" i="14"/>
  <c r="E219" i="14"/>
  <c r="D219" i="14"/>
  <c r="C219" i="14"/>
  <c r="B219" i="14"/>
  <c r="A219" i="14"/>
  <c r="F218" i="14"/>
  <c r="E218" i="14"/>
  <c r="D218" i="14"/>
  <c r="C218" i="14"/>
  <c r="B218" i="14"/>
  <c r="A218" i="14"/>
  <c r="F217" i="14"/>
  <c r="E217" i="14"/>
  <c r="D217" i="14"/>
  <c r="C217" i="14"/>
  <c r="B217" i="14"/>
  <c r="A217" i="14"/>
  <c r="F216" i="14"/>
  <c r="E216" i="14"/>
  <c r="D216" i="14"/>
  <c r="C216" i="14"/>
  <c r="B216" i="14"/>
  <c r="A216" i="14"/>
  <c r="F215" i="14"/>
  <c r="E215" i="14"/>
  <c r="D215" i="14"/>
  <c r="C215" i="14"/>
  <c r="B215" i="14"/>
  <c r="A215" i="14"/>
  <c r="F214" i="14"/>
  <c r="E214" i="14"/>
  <c r="D214" i="14"/>
  <c r="C214" i="14"/>
  <c r="B214" i="14"/>
  <c r="A214" i="14"/>
  <c r="F213" i="14"/>
  <c r="E213" i="14"/>
  <c r="D213" i="14"/>
  <c r="C213" i="14"/>
  <c r="B213" i="14"/>
  <c r="A213" i="14"/>
  <c r="F212" i="14"/>
  <c r="E212" i="14"/>
  <c r="D212" i="14"/>
  <c r="C212" i="14"/>
  <c r="B212" i="14"/>
  <c r="A212" i="14"/>
  <c r="F211" i="14"/>
  <c r="E211" i="14"/>
  <c r="D211" i="14"/>
  <c r="C211" i="14"/>
  <c r="B211" i="14"/>
  <c r="A211" i="14"/>
  <c r="F210" i="14"/>
  <c r="E210" i="14"/>
  <c r="D210" i="14"/>
  <c r="C210" i="14"/>
  <c r="B210" i="14"/>
  <c r="A210" i="14"/>
  <c r="F209" i="14"/>
  <c r="E209" i="14"/>
  <c r="D209" i="14"/>
  <c r="C209" i="14"/>
  <c r="B209" i="14"/>
  <c r="A209" i="14"/>
  <c r="F208" i="14"/>
  <c r="E208" i="14"/>
  <c r="D208" i="14"/>
  <c r="C208" i="14"/>
  <c r="B208" i="14"/>
  <c r="A208" i="14"/>
  <c r="F207" i="14"/>
  <c r="E207" i="14"/>
  <c r="D207" i="14"/>
  <c r="C207" i="14"/>
  <c r="B207" i="14"/>
  <c r="A207" i="14"/>
  <c r="F206" i="14"/>
  <c r="E206" i="14"/>
  <c r="D206" i="14"/>
  <c r="C206" i="14"/>
  <c r="B206" i="14"/>
  <c r="A206" i="14"/>
  <c r="F205" i="14"/>
  <c r="E205" i="14"/>
  <c r="D205" i="14"/>
  <c r="C205" i="14"/>
  <c r="B205" i="14"/>
  <c r="A205" i="14"/>
  <c r="F204" i="14"/>
  <c r="E204" i="14"/>
  <c r="D204" i="14"/>
  <c r="C204" i="14"/>
  <c r="B204" i="14"/>
  <c r="A204" i="14"/>
  <c r="F203" i="14"/>
  <c r="E203" i="14"/>
  <c r="D203" i="14"/>
  <c r="C203" i="14"/>
  <c r="B203" i="14"/>
  <c r="A203" i="14"/>
  <c r="F202" i="14"/>
  <c r="E202" i="14"/>
  <c r="D202" i="14"/>
  <c r="C202" i="14"/>
  <c r="B202" i="14"/>
  <c r="A202" i="14"/>
  <c r="F201" i="14"/>
  <c r="E201" i="14"/>
  <c r="D201" i="14"/>
  <c r="C201" i="14"/>
  <c r="B201" i="14"/>
  <c r="A201" i="14"/>
  <c r="F200" i="14"/>
  <c r="E200" i="14"/>
  <c r="D200" i="14"/>
  <c r="C200" i="14"/>
  <c r="B200" i="14"/>
  <c r="A200" i="14"/>
  <c r="F199" i="14"/>
  <c r="E199" i="14"/>
  <c r="D199" i="14"/>
  <c r="C199" i="14"/>
  <c r="B199" i="14"/>
  <c r="A199" i="14"/>
  <c r="F198" i="14"/>
  <c r="E198" i="14"/>
  <c r="D198" i="14"/>
  <c r="C198" i="14"/>
  <c r="B198" i="14"/>
  <c r="A198" i="14"/>
  <c r="F197" i="14"/>
  <c r="E197" i="14"/>
  <c r="D197" i="14"/>
  <c r="C197" i="14"/>
  <c r="B197" i="14"/>
  <c r="A197" i="14"/>
  <c r="F196" i="14"/>
  <c r="E196" i="14"/>
  <c r="D196" i="14"/>
  <c r="C196" i="14"/>
  <c r="B196" i="14"/>
  <c r="A196" i="14"/>
  <c r="F195" i="14"/>
  <c r="E195" i="14"/>
  <c r="D195" i="14"/>
  <c r="C195" i="14"/>
  <c r="B195" i="14"/>
  <c r="A195" i="14"/>
  <c r="F194" i="14"/>
  <c r="E194" i="14"/>
  <c r="D194" i="14"/>
  <c r="C194" i="14"/>
  <c r="B194" i="14"/>
  <c r="A194" i="14"/>
  <c r="F193" i="14"/>
  <c r="E193" i="14"/>
  <c r="D193" i="14"/>
  <c r="C193" i="14"/>
  <c r="B193" i="14"/>
  <c r="A193" i="14"/>
  <c r="F192" i="14"/>
  <c r="E192" i="14"/>
  <c r="D192" i="14"/>
  <c r="C192" i="14"/>
  <c r="B192" i="14"/>
  <c r="A192" i="14"/>
  <c r="F191" i="14"/>
  <c r="E191" i="14"/>
  <c r="D191" i="14"/>
  <c r="C191" i="14"/>
  <c r="B191" i="14"/>
  <c r="A191" i="14"/>
  <c r="F190" i="14"/>
  <c r="E190" i="14"/>
  <c r="D190" i="14"/>
  <c r="C190" i="14"/>
  <c r="B190" i="14"/>
  <c r="A190" i="14"/>
  <c r="F189" i="14"/>
  <c r="E189" i="14"/>
  <c r="D189" i="14"/>
  <c r="C189" i="14"/>
  <c r="B189" i="14"/>
  <c r="A189" i="14"/>
  <c r="F188" i="14"/>
  <c r="E188" i="14"/>
  <c r="D188" i="14"/>
  <c r="C188" i="14"/>
  <c r="B188" i="14"/>
  <c r="A188" i="14"/>
  <c r="F187" i="14"/>
  <c r="E187" i="14"/>
  <c r="D187" i="14"/>
  <c r="C187" i="14"/>
  <c r="B187" i="14"/>
  <c r="A187" i="14"/>
  <c r="F186" i="14"/>
  <c r="E186" i="14"/>
  <c r="D186" i="14"/>
  <c r="C186" i="14"/>
  <c r="B186" i="14"/>
  <c r="A186" i="14"/>
  <c r="F185" i="14"/>
  <c r="E185" i="14"/>
  <c r="D185" i="14"/>
  <c r="C185" i="14"/>
  <c r="B185" i="14"/>
  <c r="A185" i="14"/>
  <c r="F184" i="14"/>
  <c r="E184" i="14"/>
  <c r="D184" i="14"/>
  <c r="C184" i="14"/>
  <c r="B184" i="14"/>
  <c r="A184" i="14"/>
  <c r="F183" i="14"/>
  <c r="E183" i="14"/>
  <c r="D183" i="14"/>
  <c r="C183" i="14"/>
  <c r="B183" i="14"/>
  <c r="A183" i="14"/>
  <c r="F182" i="14"/>
  <c r="E182" i="14"/>
  <c r="D182" i="14"/>
  <c r="C182" i="14"/>
  <c r="B182" i="14"/>
  <c r="A182" i="14"/>
  <c r="F181" i="14"/>
  <c r="E181" i="14"/>
  <c r="D181" i="14"/>
  <c r="C181" i="14"/>
  <c r="B181" i="14"/>
  <c r="A181" i="14"/>
  <c r="F180" i="14"/>
  <c r="E180" i="14"/>
  <c r="D180" i="14"/>
  <c r="C180" i="14"/>
  <c r="B180" i="14"/>
  <c r="A180" i="14"/>
  <c r="F179" i="14"/>
  <c r="E179" i="14"/>
  <c r="D179" i="14"/>
  <c r="C179" i="14"/>
  <c r="B179" i="14"/>
  <c r="A179" i="14"/>
  <c r="F178" i="14"/>
  <c r="E178" i="14"/>
  <c r="D178" i="14"/>
  <c r="C178" i="14"/>
  <c r="B178" i="14"/>
  <c r="A178" i="14"/>
  <c r="F177" i="14"/>
  <c r="E177" i="14"/>
  <c r="D177" i="14"/>
  <c r="C177" i="14"/>
  <c r="B177" i="14"/>
  <c r="A177" i="14"/>
  <c r="F176" i="14"/>
  <c r="E176" i="14"/>
  <c r="D176" i="14"/>
  <c r="C176" i="14"/>
  <c r="B176" i="14"/>
  <c r="A176" i="14"/>
  <c r="F175" i="14"/>
  <c r="E175" i="14"/>
  <c r="D175" i="14"/>
  <c r="C175" i="14"/>
  <c r="B175" i="14"/>
  <c r="A175" i="14"/>
  <c r="F174" i="14"/>
  <c r="E174" i="14"/>
  <c r="D174" i="14"/>
  <c r="C174" i="14"/>
  <c r="B174" i="14"/>
  <c r="A174" i="14"/>
  <c r="F173" i="14"/>
  <c r="E173" i="14"/>
  <c r="D173" i="14"/>
  <c r="C173" i="14"/>
  <c r="B173" i="14"/>
  <c r="A173" i="14"/>
  <c r="F172" i="14"/>
  <c r="E172" i="14"/>
  <c r="D172" i="14"/>
  <c r="C172" i="14"/>
  <c r="B172" i="14"/>
  <c r="A172" i="14"/>
  <c r="F171" i="14"/>
  <c r="E171" i="14"/>
  <c r="D171" i="14"/>
  <c r="C171" i="14"/>
  <c r="B171" i="14"/>
  <c r="A171" i="14"/>
  <c r="F170" i="14"/>
  <c r="E170" i="14"/>
  <c r="D170" i="14"/>
  <c r="C170" i="14"/>
  <c r="B170" i="14"/>
  <c r="A170" i="14"/>
  <c r="F169" i="14"/>
  <c r="E169" i="14"/>
  <c r="D169" i="14"/>
  <c r="C169" i="14"/>
  <c r="B169" i="14"/>
  <c r="A169" i="14"/>
  <c r="F168" i="14"/>
  <c r="E168" i="14"/>
  <c r="D168" i="14"/>
  <c r="C168" i="14"/>
  <c r="B168" i="14"/>
  <c r="A168" i="14"/>
  <c r="F167" i="14"/>
  <c r="E167" i="14"/>
  <c r="D167" i="14"/>
  <c r="C167" i="14"/>
  <c r="B167" i="14"/>
  <c r="A167" i="14"/>
  <c r="F166" i="14"/>
  <c r="E166" i="14"/>
  <c r="D166" i="14"/>
  <c r="C166" i="14"/>
  <c r="B166" i="14"/>
  <c r="A166" i="14"/>
  <c r="F165" i="14"/>
  <c r="E165" i="14"/>
  <c r="D165" i="14"/>
  <c r="C165" i="14"/>
  <c r="B165" i="14"/>
  <c r="A165" i="14"/>
  <c r="F164" i="14"/>
  <c r="E164" i="14"/>
  <c r="D164" i="14"/>
  <c r="C164" i="14"/>
  <c r="B164" i="14"/>
  <c r="A164" i="14"/>
  <c r="F163" i="14"/>
  <c r="E163" i="14"/>
  <c r="D163" i="14"/>
  <c r="C163" i="14"/>
  <c r="B163" i="14"/>
  <c r="A163" i="14"/>
  <c r="F162" i="14"/>
  <c r="E162" i="14"/>
  <c r="D162" i="14"/>
  <c r="C162" i="14"/>
  <c r="B162" i="14"/>
  <c r="A162" i="14"/>
  <c r="F161" i="14"/>
  <c r="E161" i="14"/>
  <c r="D161" i="14"/>
  <c r="C161" i="14"/>
  <c r="B161" i="14"/>
  <c r="A161" i="14"/>
  <c r="F160" i="14"/>
  <c r="E160" i="14"/>
  <c r="D160" i="14"/>
  <c r="C160" i="14"/>
  <c r="B160" i="14"/>
  <c r="A160" i="14"/>
  <c r="F159" i="14"/>
  <c r="E159" i="14"/>
  <c r="D159" i="14"/>
  <c r="C159" i="14"/>
  <c r="B159" i="14"/>
  <c r="A159" i="14"/>
  <c r="F158" i="14"/>
  <c r="E158" i="14"/>
  <c r="D158" i="14"/>
  <c r="C158" i="14"/>
  <c r="B158" i="14"/>
  <c r="A158" i="14"/>
  <c r="F157" i="14"/>
  <c r="E157" i="14"/>
  <c r="D157" i="14"/>
  <c r="C157" i="14"/>
  <c r="B157" i="14"/>
  <c r="A157" i="14"/>
  <c r="F156" i="14"/>
  <c r="E156" i="14"/>
  <c r="D156" i="14"/>
  <c r="C156" i="14"/>
  <c r="B156" i="14"/>
  <c r="A156" i="14"/>
  <c r="F155" i="14"/>
  <c r="E155" i="14"/>
  <c r="D155" i="14"/>
  <c r="C155" i="14"/>
  <c r="B155" i="14"/>
  <c r="A155" i="14"/>
  <c r="F154" i="14"/>
  <c r="E154" i="14"/>
  <c r="D154" i="14"/>
  <c r="C154" i="14"/>
  <c r="B154" i="14"/>
  <c r="A154" i="14"/>
  <c r="F153" i="14"/>
  <c r="E153" i="14"/>
  <c r="D153" i="14"/>
  <c r="C153" i="14"/>
  <c r="B153" i="14"/>
  <c r="A153" i="14"/>
  <c r="F152" i="14"/>
  <c r="E152" i="14"/>
  <c r="D152" i="14"/>
  <c r="C152" i="14"/>
  <c r="B152" i="14"/>
  <c r="A152" i="14"/>
  <c r="F151" i="14"/>
  <c r="E151" i="14"/>
  <c r="D151" i="14"/>
  <c r="C151" i="14"/>
  <c r="B151" i="14"/>
  <c r="A151" i="14"/>
  <c r="F150" i="14"/>
  <c r="E150" i="14"/>
  <c r="D150" i="14"/>
  <c r="C150" i="14"/>
  <c r="B150" i="14"/>
  <c r="A150" i="14"/>
  <c r="F149" i="14"/>
  <c r="E149" i="14"/>
  <c r="D149" i="14"/>
  <c r="C149" i="14"/>
  <c r="B149" i="14"/>
  <c r="A149" i="14"/>
  <c r="F148" i="14"/>
  <c r="E148" i="14"/>
  <c r="D148" i="14"/>
  <c r="C148" i="14"/>
  <c r="B148" i="14"/>
  <c r="A148" i="14"/>
  <c r="F147" i="14"/>
  <c r="E147" i="14"/>
  <c r="D147" i="14"/>
  <c r="C147" i="14"/>
  <c r="B147" i="14"/>
  <c r="A147" i="14"/>
  <c r="F146" i="14"/>
  <c r="E146" i="14"/>
  <c r="D146" i="14"/>
  <c r="C146" i="14"/>
  <c r="B146" i="14"/>
  <c r="A146" i="14"/>
  <c r="F145" i="14"/>
  <c r="E145" i="14"/>
  <c r="D145" i="14"/>
  <c r="C145" i="14"/>
  <c r="B145" i="14"/>
  <c r="A145" i="14"/>
  <c r="F144" i="14"/>
  <c r="E144" i="14"/>
  <c r="D144" i="14"/>
  <c r="C144" i="14"/>
  <c r="B144" i="14"/>
  <c r="A144" i="14"/>
  <c r="F143" i="14"/>
  <c r="E143" i="14"/>
  <c r="D143" i="14"/>
  <c r="C143" i="14"/>
  <c r="B143" i="14"/>
  <c r="A143" i="14"/>
  <c r="F142" i="14"/>
  <c r="E142" i="14"/>
  <c r="D142" i="14"/>
  <c r="C142" i="14"/>
  <c r="B142" i="14"/>
  <c r="A142" i="14"/>
  <c r="F141" i="14"/>
  <c r="E141" i="14"/>
  <c r="D141" i="14"/>
  <c r="C141" i="14"/>
  <c r="B141" i="14"/>
  <c r="A141" i="14"/>
  <c r="F140" i="14"/>
  <c r="E140" i="14"/>
  <c r="D140" i="14"/>
  <c r="C140" i="14"/>
  <c r="B140" i="14"/>
  <c r="A140" i="14"/>
  <c r="F139" i="14"/>
  <c r="E139" i="14"/>
  <c r="D139" i="14"/>
  <c r="C139" i="14"/>
  <c r="B139" i="14"/>
  <c r="A139" i="14"/>
  <c r="F138" i="14"/>
  <c r="E138" i="14"/>
  <c r="D138" i="14"/>
  <c r="C138" i="14"/>
  <c r="B138" i="14"/>
  <c r="A138" i="14"/>
  <c r="F137" i="14"/>
  <c r="E137" i="14"/>
  <c r="D137" i="14"/>
  <c r="C137" i="14"/>
  <c r="B137" i="14"/>
  <c r="A137" i="14"/>
  <c r="F136" i="14"/>
  <c r="E136" i="14"/>
  <c r="D136" i="14"/>
  <c r="C136" i="14"/>
  <c r="B136" i="14"/>
  <c r="A136" i="14"/>
  <c r="F135" i="14"/>
  <c r="E135" i="14"/>
  <c r="D135" i="14"/>
  <c r="C135" i="14"/>
  <c r="B135" i="14"/>
  <c r="A135" i="14"/>
  <c r="F134" i="14"/>
  <c r="E134" i="14"/>
  <c r="D134" i="14"/>
  <c r="C134" i="14"/>
  <c r="B134" i="14"/>
  <c r="A134" i="14"/>
  <c r="F133" i="14"/>
  <c r="E133" i="14"/>
  <c r="D133" i="14"/>
  <c r="C133" i="14"/>
  <c r="B133" i="14"/>
  <c r="A133" i="14"/>
  <c r="F132" i="14"/>
  <c r="E132" i="14"/>
  <c r="D132" i="14"/>
  <c r="C132" i="14"/>
  <c r="B132" i="14"/>
  <c r="A132" i="14"/>
  <c r="F131" i="14"/>
  <c r="E131" i="14"/>
  <c r="D131" i="14"/>
  <c r="C131" i="14"/>
  <c r="B131" i="14"/>
  <c r="A131" i="14"/>
  <c r="F130" i="14"/>
  <c r="E130" i="14"/>
  <c r="D130" i="14"/>
  <c r="C130" i="14"/>
  <c r="B130" i="14"/>
  <c r="A130" i="14"/>
  <c r="F129" i="14"/>
  <c r="E129" i="14"/>
  <c r="D129" i="14"/>
  <c r="C129" i="14"/>
  <c r="B129" i="14"/>
  <c r="A129" i="14"/>
  <c r="F128" i="14"/>
  <c r="E128" i="14"/>
  <c r="D128" i="14"/>
  <c r="C128" i="14"/>
  <c r="B128" i="14"/>
  <c r="A128" i="14"/>
  <c r="F127" i="14"/>
  <c r="E127" i="14"/>
  <c r="D127" i="14"/>
  <c r="C127" i="14"/>
  <c r="B127" i="14"/>
  <c r="A127" i="14"/>
  <c r="F126" i="14"/>
  <c r="E126" i="14"/>
  <c r="D126" i="14"/>
  <c r="C126" i="14"/>
  <c r="B126" i="14"/>
  <c r="A126" i="14"/>
  <c r="F125" i="14"/>
  <c r="E125" i="14"/>
  <c r="D125" i="14"/>
  <c r="C125" i="14"/>
  <c r="B125" i="14"/>
  <c r="A125" i="14"/>
  <c r="F124" i="14"/>
  <c r="E124" i="14"/>
  <c r="D124" i="14"/>
  <c r="C124" i="14"/>
  <c r="B124" i="14"/>
  <c r="A124" i="14"/>
  <c r="F123" i="14"/>
  <c r="E123" i="14"/>
  <c r="D123" i="14"/>
  <c r="C123" i="14"/>
  <c r="B123" i="14"/>
  <c r="A123" i="14"/>
  <c r="F122" i="14"/>
  <c r="E122" i="14"/>
  <c r="D122" i="14"/>
  <c r="C122" i="14"/>
  <c r="B122" i="14"/>
  <c r="A122" i="14"/>
  <c r="F121" i="14"/>
  <c r="E121" i="14"/>
  <c r="D121" i="14"/>
  <c r="C121" i="14"/>
  <c r="B121" i="14"/>
  <c r="A121" i="14"/>
  <c r="F120" i="14"/>
  <c r="E120" i="14"/>
  <c r="D120" i="14"/>
  <c r="C120" i="14"/>
  <c r="B120" i="14"/>
  <c r="A120" i="14"/>
  <c r="F119" i="14"/>
  <c r="E119" i="14"/>
  <c r="D119" i="14"/>
  <c r="C119" i="14"/>
  <c r="B119" i="14"/>
  <c r="A119" i="14"/>
  <c r="F118" i="14"/>
  <c r="E118" i="14"/>
  <c r="D118" i="14"/>
  <c r="C118" i="14"/>
  <c r="B118" i="14"/>
  <c r="A118" i="14"/>
  <c r="F117" i="14"/>
  <c r="E117" i="14"/>
  <c r="D117" i="14"/>
  <c r="C117" i="14"/>
  <c r="B117" i="14"/>
  <c r="A117" i="14"/>
  <c r="F116" i="14"/>
  <c r="E116" i="14"/>
  <c r="D116" i="14"/>
  <c r="C116" i="14"/>
  <c r="B116" i="14"/>
  <c r="A116" i="14"/>
  <c r="F115" i="14"/>
  <c r="E115" i="14"/>
  <c r="D115" i="14"/>
  <c r="C115" i="14"/>
  <c r="B115" i="14"/>
  <c r="A115" i="14"/>
  <c r="F114" i="14"/>
  <c r="E114" i="14"/>
  <c r="D114" i="14"/>
  <c r="C114" i="14"/>
  <c r="B114" i="14"/>
  <c r="A114" i="14"/>
  <c r="F113" i="14"/>
  <c r="E113" i="14"/>
  <c r="D113" i="14"/>
  <c r="C113" i="14"/>
  <c r="B113" i="14"/>
  <c r="A113" i="14"/>
  <c r="F112" i="14"/>
  <c r="E112" i="14"/>
  <c r="D112" i="14"/>
  <c r="C112" i="14"/>
  <c r="B112" i="14"/>
  <c r="A112" i="14"/>
  <c r="F111" i="14"/>
  <c r="E111" i="14"/>
  <c r="D111" i="14"/>
  <c r="C111" i="14"/>
  <c r="B111" i="14"/>
  <c r="A111" i="14"/>
  <c r="F110" i="14"/>
  <c r="E110" i="14"/>
  <c r="D110" i="14"/>
  <c r="C110" i="14"/>
  <c r="B110" i="14"/>
  <c r="A110" i="14"/>
  <c r="F109" i="14"/>
  <c r="E109" i="14"/>
  <c r="D109" i="14"/>
  <c r="C109" i="14"/>
  <c r="B109" i="14"/>
  <c r="A109" i="14"/>
  <c r="F108" i="14"/>
  <c r="E108" i="14"/>
  <c r="D108" i="14"/>
  <c r="C108" i="14"/>
  <c r="B108" i="14"/>
  <c r="A108" i="14"/>
  <c r="F107" i="14"/>
  <c r="E107" i="14"/>
  <c r="D107" i="14"/>
  <c r="C107" i="14"/>
  <c r="B107" i="14"/>
  <c r="A107" i="14"/>
  <c r="F106" i="14"/>
  <c r="E106" i="14"/>
  <c r="D106" i="14"/>
  <c r="C106" i="14"/>
  <c r="B106" i="14"/>
  <c r="A106" i="14"/>
  <c r="F105" i="14"/>
  <c r="E105" i="14"/>
  <c r="D105" i="14"/>
  <c r="C105" i="14"/>
  <c r="B105" i="14"/>
  <c r="A105" i="14"/>
  <c r="F104" i="14"/>
  <c r="E104" i="14"/>
  <c r="D104" i="14"/>
  <c r="C104" i="14"/>
  <c r="B104" i="14"/>
  <c r="A104" i="14"/>
  <c r="F103" i="14"/>
  <c r="E103" i="14"/>
  <c r="D103" i="14"/>
  <c r="C103" i="14"/>
  <c r="B103" i="14"/>
  <c r="A103" i="14"/>
  <c r="F102" i="14"/>
  <c r="E102" i="14"/>
  <c r="D102" i="14"/>
  <c r="C102" i="14"/>
  <c r="B102" i="14"/>
  <c r="A102" i="14"/>
  <c r="F101" i="14"/>
  <c r="E101" i="14"/>
  <c r="D101" i="14"/>
  <c r="C101" i="14"/>
  <c r="B101" i="14"/>
  <c r="A101" i="14"/>
  <c r="F100" i="14"/>
  <c r="E100" i="14"/>
  <c r="D100" i="14"/>
  <c r="C100" i="14"/>
  <c r="B100" i="14"/>
  <c r="A100" i="14"/>
  <c r="F99" i="14"/>
  <c r="E99" i="14"/>
  <c r="D99" i="14"/>
  <c r="C99" i="14"/>
  <c r="B99" i="14"/>
  <c r="A99" i="14"/>
  <c r="F98" i="14"/>
  <c r="E98" i="14"/>
  <c r="D98" i="14"/>
  <c r="C98" i="14"/>
  <c r="B98" i="14"/>
  <c r="A98" i="14"/>
  <c r="F97" i="14"/>
  <c r="E97" i="14"/>
  <c r="D97" i="14"/>
  <c r="C97" i="14"/>
  <c r="B97" i="14"/>
  <c r="A97" i="14"/>
  <c r="F96" i="14"/>
  <c r="E96" i="14"/>
  <c r="D96" i="14"/>
  <c r="C96" i="14"/>
  <c r="B96" i="14"/>
  <c r="A96" i="14"/>
  <c r="F95" i="14"/>
  <c r="E95" i="14"/>
  <c r="D95" i="14"/>
  <c r="C95" i="14"/>
  <c r="B95" i="14"/>
  <c r="A95" i="14"/>
  <c r="F94" i="14"/>
  <c r="E94" i="14"/>
  <c r="D94" i="14"/>
  <c r="C94" i="14"/>
  <c r="B94" i="14"/>
  <c r="A94" i="14"/>
  <c r="F93" i="14"/>
  <c r="E93" i="14"/>
  <c r="D93" i="14"/>
  <c r="C93" i="14"/>
  <c r="B93" i="14"/>
  <c r="A93" i="14"/>
  <c r="F92" i="14"/>
  <c r="E92" i="14"/>
  <c r="D92" i="14"/>
  <c r="C92" i="14"/>
  <c r="B92" i="14"/>
  <c r="A92" i="14"/>
  <c r="F91" i="14"/>
  <c r="E91" i="14"/>
  <c r="D91" i="14"/>
  <c r="C91" i="14"/>
  <c r="B91" i="14"/>
  <c r="A91" i="14"/>
  <c r="F90" i="14"/>
  <c r="E90" i="14"/>
  <c r="D90" i="14"/>
  <c r="C90" i="14"/>
  <c r="B90" i="14"/>
  <c r="A90" i="14"/>
  <c r="F89" i="14"/>
  <c r="E89" i="14"/>
  <c r="D89" i="14"/>
  <c r="C89" i="14"/>
  <c r="B89" i="14"/>
  <c r="A89" i="14"/>
  <c r="F88" i="14"/>
  <c r="E88" i="14"/>
  <c r="D88" i="14"/>
  <c r="C88" i="14"/>
  <c r="B88" i="14"/>
  <c r="A88" i="14"/>
  <c r="F87" i="14"/>
  <c r="E87" i="14"/>
  <c r="D87" i="14"/>
  <c r="C87" i="14"/>
  <c r="B87" i="14"/>
  <c r="A87" i="14"/>
  <c r="F86" i="14"/>
  <c r="E86" i="14"/>
  <c r="D86" i="14"/>
  <c r="C86" i="14"/>
  <c r="B86" i="14"/>
  <c r="A86" i="14"/>
  <c r="F85" i="14"/>
  <c r="E85" i="14"/>
  <c r="D85" i="14"/>
  <c r="C85" i="14"/>
  <c r="B85" i="14"/>
  <c r="A85" i="14"/>
  <c r="F84" i="14"/>
  <c r="E84" i="14"/>
  <c r="D84" i="14"/>
  <c r="C84" i="14"/>
  <c r="B84" i="14"/>
  <c r="A84" i="14"/>
  <c r="F83" i="14"/>
  <c r="E83" i="14"/>
  <c r="D83" i="14"/>
  <c r="C83" i="14"/>
  <c r="B83" i="14"/>
  <c r="A83" i="14"/>
  <c r="F82" i="14"/>
  <c r="E82" i="14"/>
  <c r="D82" i="14"/>
  <c r="C82" i="14"/>
  <c r="B82" i="14"/>
  <c r="A82" i="14"/>
  <c r="F81" i="14"/>
  <c r="E81" i="14"/>
  <c r="D81" i="14"/>
  <c r="C81" i="14"/>
  <c r="B81" i="14"/>
  <c r="A81" i="14"/>
  <c r="F80" i="14"/>
  <c r="E80" i="14"/>
  <c r="D80" i="14"/>
  <c r="C80" i="14"/>
  <c r="B80" i="14"/>
  <c r="A80" i="14"/>
  <c r="F79" i="14"/>
  <c r="E79" i="14"/>
  <c r="D79" i="14"/>
  <c r="C79" i="14"/>
  <c r="B79" i="14"/>
  <c r="A79" i="14"/>
  <c r="F78" i="14"/>
  <c r="E78" i="14"/>
  <c r="D78" i="14"/>
  <c r="C78" i="14"/>
  <c r="B78" i="14"/>
  <c r="A78" i="14"/>
  <c r="F77" i="14"/>
  <c r="E77" i="14"/>
  <c r="D77" i="14"/>
  <c r="C77" i="14"/>
  <c r="B77" i="14"/>
  <c r="A77" i="14"/>
  <c r="F76" i="14"/>
  <c r="E76" i="14"/>
  <c r="D76" i="14"/>
  <c r="C76" i="14"/>
  <c r="B76" i="14"/>
  <c r="A76" i="14"/>
  <c r="F75" i="14"/>
  <c r="E75" i="14"/>
  <c r="D75" i="14"/>
  <c r="C75" i="14"/>
  <c r="B75" i="14"/>
  <c r="A75" i="14"/>
  <c r="F74" i="14"/>
  <c r="E74" i="14"/>
  <c r="D74" i="14"/>
  <c r="C74" i="14"/>
  <c r="B74" i="14"/>
  <c r="A74" i="14"/>
  <c r="F73" i="14"/>
  <c r="E73" i="14"/>
  <c r="D73" i="14"/>
  <c r="C73" i="14"/>
  <c r="B73" i="14"/>
  <c r="A73" i="14"/>
  <c r="F72" i="14"/>
  <c r="E72" i="14"/>
  <c r="D72" i="14"/>
  <c r="C72" i="14"/>
  <c r="B72" i="14"/>
  <c r="A72" i="14"/>
  <c r="F71" i="14"/>
  <c r="E71" i="14"/>
  <c r="D71" i="14"/>
  <c r="C71" i="14"/>
  <c r="B71" i="14"/>
  <c r="A71" i="14"/>
  <c r="F70" i="14"/>
  <c r="E70" i="14"/>
  <c r="D70" i="14"/>
  <c r="C70" i="14"/>
  <c r="B70" i="14"/>
  <c r="A70" i="14"/>
  <c r="F69" i="14"/>
  <c r="E69" i="14"/>
  <c r="D69" i="14"/>
  <c r="C69" i="14"/>
  <c r="B69" i="14"/>
  <c r="A69" i="14"/>
  <c r="F68" i="14"/>
  <c r="E68" i="14"/>
  <c r="D68" i="14"/>
  <c r="C68" i="14"/>
  <c r="B68" i="14"/>
  <c r="A68" i="14"/>
  <c r="F67" i="14"/>
  <c r="E67" i="14"/>
  <c r="D67" i="14"/>
  <c r="C67" i="14"/>
  <c r="B67" i="14"/>
  <c r="A67" i="14"/>
  <c r="F66" i="14"/>
  <c r="E66" i="14"/>
  <c r="D66" i="14"/>
  <c r="C66" i="14"/>
  <c r="B66" i="14"/>
  <c r="A66" i="14"/>
  <c r="F65" i="14"/>
  <c r="E65" i="14"/>
  <c r="D65" i="14"/>
  <c r="C65" i="14"/>
  <c r="B65" i="14"/>
  <c r="A65" i="14"/>
  <c r="F64" i="14"/>
  <c r="E64" i="14"/>
  <c r="D64" i="14"/>
  <c r="C64" i="14"/>
  <c r="B64" i="14"/>
  <c r="A64" i="14"/>
  <c r="F63" i="14"/>
  <c r="E63" i="14"/>
  <c r="D63" i="14"/>
  <c r="C63" i="14"/>
  <c r="B63" i="14"/>
  <c r="A63" i="14"/>
  <c r="F62" i="14"/>
  <c r="E62" i="14"/>
  <c r="D62" i="14"/>
  <c r="C62" i="14"/>
  <c r="B62" i="14"/>
  <c r="A62" i="14"/>
  <c r="F61" i="14"/>
  <c r="E61" i="14"/>
  <c r="D61" i="14"/>
  <c r="C61" i="14"/>
  <c r="B61" i="14"/>
  <c r="A61" i="14"/>
  <c r="F60" i="14"/>
  <c r="E60" i="14"/>
  <c r="D60" i="14"/>
  <c r="C60" i="14"/>
  <c r="B60" i="14"/>
  <c r="A60" i="14"/>
  <c r="AF59" i="14"/>
  <c r="AB63" i="14" s="1"/>
  <c r="L6" i="14" s="1"/>
  <c r="AE59" i="14"/>
  <c r="AB67" i="14" s="1"/>
  <c r="L4" i="14" s="1"/>
  <c r="AC59" i="14"/>
  <c r="AB65" i="14" s="1"/>
  <c r="L8" i="14" s="1"/>
  <c r="AB59" i="14"/>
  <c r="F59" i="14"/>
  <c r="E59" i="14"/>
  <c r="D59" i="14"/>
  <c r="C59" i="14"/>
  <c r="B59" i="14"/>
  <c r="A59" i="14"/>
  <c r="AF58" i="14"/>
  <c r="AF60" i="14" s="1"/>
  <c r="AE58" i="14"/>
  <c r="AB66" i="14" s="1"/>
  <c r="AC58" i="14"/>
  <c r="AB58" i="14"/>
  <c r="AB60" i="14" s="1"/>
  <c r="F58" i="14"/>
  <c r="E58" i="14"/>
  <c r="D58" i="14"/>
  <c r="C58" i="14"/>
  <c r="B58" i="14"/>
  <c r="A58" i="14"/>
  <c r="F57" i="14"/>
  <c r="E57" i="14"/>
  <c r="D57" i="14"/>
  <c r="C57" i="14"/>
  <c r="B57" i="14"/>
  <c r="A57" i="14"/>
  <c r="F56" i="14"/>
  <c r="E56" i="14"/>
  <c r="D56" i="14"/>
  <c r="C56" i="14"/>
  <c r="B56" i="14"/>
  <c r="A56" i="14"/>
  <c r="F55" i="14"/>
  <c r="E55" i="14"/>
  <c r="D55" i="14"/>
  <c r="C55" i="14"/>
  <c r="B55" i="14"/>
  <c r="A55" i="14"/>
  <c r="F54" i="14"/>
  <c r="E54" i="14"/>
  <c r="D54" i="14"/>
  <c r="C54" i="14"/>
  <c r="B54" i="14"/>
  <c r="A54" i="14"/>
  <c r="F53" i="14"/>
  <c r="E53" i="14"/>
  <c r="D53" i="14"/>
  <c r="C53" i="14"/>
  <c r="B53" i="14"/>
  <c r="A53" i="14"/>
  <c r="F52" i="14"/>
  <c r="E52" i="14"/>
  <c r="D52" i="14"/>
  <c r="C52" i="14"/>
  <c r="B52" i="14"/>
  <c r="A52" i="14"/>
  <c r="F51" i="14"/>
  <c r="E51" i="14"/>
  <c r="D51" i="14"/>
  <c r="C51" i="14"/>
  <c r="B51" i="14"/>
  <c r="A51" i="14"/>
  <c r="F50" i="14"/>
  <c r="E50" i="14"/>
  <c r="D50" i="14"/>
  <c r="C50" i="14"/>
  <c r="B50" i="14"/>
  <c r="A50" i="14"/>
  <c r="F49" i="14"/>
  <c r="E49" i="14"/>
  <c r="D49" i="14"/>
  <c r="C49" i="14"/>
  <c r="B49" i="14"/>
  <c r="A49" i="14"/>
  <c r="F48" i="14"/>
  <c r="E48" i="14"/>
  <c r="D48" i="14"/>
  <c r="C48" i="14"/>
  <c r="B48" i="14"/>
  <c r="A48" i="14"/>
  <c r="F47" i="14"/>
  <c r="E47" i="14"/>
  <c r="D47" i="14"/>
  <c r="C47" i="14"/>
  <c r="B47" i="14"/>
  <c r="A47" i="14"/>
  <c r="F46" i="14"/>
  <c r="E46" i="14"/>
  <c r="D46" i="14"/>
  <c r="C46" i="14"/>
  <c r="B46" i="14"/>
  <c r="A46" i="14"/>
  <c r="F45" i="14"/>
  <c r="E45" i="14"/>
  <c r="D45" i="14"/>
  <c r="C45" i="14"/>
  <c r="B45" i="14"/>
  <c r="A45" i="14"/>
  <c r="F44" i="14"/>
  <c r="E44" i="14"/>
  <c r="D44" i="14"/>
  <c r="C44" i="14"/>
  <c r="B44" i="14"/>
  <c r="A44" i="14"/>
  <c r="F43" i="14"/>
  <c r="E43" i="14"/>
  <c r="D43" i="14"/>
  <c r="C43" i="14"/>
  <c r="B43" i="14"/>
  <c r="A43" i="14"/>
  <c r="F42" i="14"/>
  <c r="E42" i="14"/>
  <c r="D42" i="14"/>
  <c r="C42" i="14"/>
  <c r="B42" i="14"/>
  <c r="A42" i="14"/>
  <c r="F41" i="14"/>
  <c r="E41" i="14"/>
  <c r="D41" i="14"/>
  <c r="C41" i="14"/>
  <c r="B41" i="14"/>
  <c r="A41" i="14"/>
  <c r="F40" i="14"/>
  <c r="E40" i="14"/>
  <c r="D40" i="14"/>
  <c r="C40" i="14"/>
  <c r="B40" i="14"/>
  <c r="A40" i="14"/>
  <c r="F39" i="14"/>
  <c r="E39" i="14"/>
  <c r="D39" i="14"/>
  <c r="C39" i="14"/>
  <c r="B39" i="14"/>
  <c r="A39" i="14"/>
  <c r="F38" i="14"/>
  <c r="E38" i="14"/>
  <c r="D38" i="14"/>
  <c r="C38" i="14"/>
  <c r="B38" i="14"/>
  <c r="A38" i="14"/>
  <c r="F37" i="14"/>
  <c r="E37" i="14"/>
  <c r="D37" i="14"/>
  <c r="C37" i="14"/>
  <c r="B37" i="14"/>
  <c r="A37" i="14"/>
  <c r="N36" i="14"/>
  <c r="M36" i="14"/>
  <c r="F36" i="14"/>
  <c r="E36" i="14"/>
  <c r="D36" i="14"/>
  <c r="C36" i="14"/>
  <c r="B36" i="14"/>
  <c r="A36" i="14"/>
  <c r="N35" i="14"/>
  <c r="M35" i="14"/>
  <c r="L35" i="14" s="1"/>
  <c r="F35" i="14"/>
  <c r="E35" i="14"/>
  <c r="D35" i="14"/>
  <c r="C35" i="14"/>
  <c r="B35" i="14"/>
  <c r="A35" i="14"/>
  <c r="F34" i="14"/>
  <c r="E34" i="14"/>
  <c r="D34" i="14"/>
  <c r="C34" i="14"/>
  <c r="B34" i="14"/>
  <c r="A34" i="14"/>
  <c r="N33" i="14"/>
  <c r="M33" i="14"/>
  <c r="L33" i="14" s="1"/>
  <c r="F33" i="14"/>
  <c r="E33" i="14"/>
  <c r="D33" i="14"/>
  <c r="C33" i="14"/>
  <c r="B33" i="14"/>
  <c r="A33" i="14"/>
  <c r="N32" i="14"/>
  <c r="M32" i="14"/>
  <c r="L32" i="14" s="1"/>
  <c r="F32" i="14"/>
  <c r="E32" i="14"/>
  <c r="D32" i="14"/>
  <c r="C32" i="14"/>
  <c r="B32" i="14"/>
  <c r="A32" i="14"/>
  <c r="N31" i="14"/>
  <c r="M31" i="14"/>
  <c r="F31" i="14"/>
  <c r="E31" i="14"/>
  <c r="D31" i="14"/>
  <c r="C31" i="14"/>
  <c r="B31" i="14"/>
  <c r="A31" i="14"/>
  <c r="F30" i="14"/>
  <c r="E30" i="14"/>
  <c r="D30" i="14"/>
  <c r="C30" i="14"/>
  <c r="B30" i="14"/>
  <c r="A30" i="14"/>
  <c r="F29" i="14"/>
  <c r="E29" i="14"/>
  <c r="D29" i="14"/>
  <c r="C29" i="14"/>
  <c r="B29" i="14"/>
  <c r="A29" i="14"/>
  <c r="F28" i="14"/>
  <c r="E28" i="14"/>
  <c r="D28" i="14"/>
  <c r="C28" i="14"/>
  <c r="B28" i="14"/>
  <c r="A28" i="14"/>
  <c r="F27" i="14"/>
  <c r="E27" i="14"/>
  <c r="D27" i="14"/>
  <c r="C27" i="14"/>
  <c r="B27" i="14"/>
  <c r="A27" i="14"/>
  <c r="V26" i="14"/>
  <c r="T26" i="14"/>
  <c r="S26" i="14"/>
  <c r="R26" i="14"/>
  <c r="Q26" i="14"/>
  <c r="P26" i="14"/>
  <c r="O26" i="14"/>
  <c r="N26" i="14"/>
  <c r="M26" i="14"/>
  <c r="L26" i="14"/>
  <c r="K26" i="14"/>
  <c r="F26" i="14"/>
  <c r="E26" i="14"/>
  <c r="D26" i="14"/>
  <c r="C26" i="14"/>
  <c r="B26" i="14"/>
  <c r="A26" i="14"/>
  <c r="V25" i="14"/>
  <c r="T25" i="14"/>
  <c r="S25" i="14"/>
  <c r="R25" i="14"/>
  <c r="Q25" i="14"/>
  <c r="P25" i="14"/>
  <c r="O25" i="14"/>
  <c r="N25" i="14"/>
  <c r="M25" i="14"/>
  <c r="L25" i="14"/>
  <c r="K25" i="14"/>
  <c r="F25" i="14"/>
  <c r="E25" i="14"/>
  <c r="D25" i="14"/>
  <c r="C25" i="14"/>
  <c r="B25" i="14"/>
  <c r="A25" i="14"/>
  <c r="V24" i="14"/>
  <c r="T24" i="14"/>
  <c r="S24" i="14"/>
  <c r="R24" i="14"/>
  <c r="Q24" i="14"/>
  <c r="P24" i="14"/>
  <c r="O24" i="14"/>
  <c r="N24" i="14"/>
  <c r="M24" i="14"/>
  <c r="L24" i="14"/>
  <c r="K24" i="14"/>
  <c r="F24" i="14"/>
  <c r="E24" i="14"/>
  <c r="D24" i="14"/>
  <c r="C24" i="14"/>
  <c r="B24" i="14"/>
  <c r="A24" i="14"/>
  <c r="V23" i="14"/>
  <c r="T23" i="14"/>
  <c r="S23" i="14"/>
  <c r="R23" i="14"/>
  <c r="Q23" i="14"/>
  <c r="P23" i="14"/>
  <c r="O23" i="14"/>
  <c r="N23" i="14"/>
  <c r="M23" i="14"/>
  <c r="L23" i="14"/>
  <c r="K23" i="14"/>
  <c r="F23" i="14"/>
  <c r="E23" i="14"/>
  <c r="D23" i="14"/>
  <c r="C23" i="14"/>
  <c r="B23" i="14"/>
  <c r="A23" i="14"/>
  <c r="V22" i="14"/>
  <c r="T22" i="14"/>
  <c r="S22" i="14"/>
  <c r="R22" i="14"/>
  <c r="Q22" i="14"/>
  <c r="P22" i="14"/>
  <c r="O22" i="14"/>
  <c r="N22" i="14"/>
  <c r="M22" i="14"/>
  <c r="L22" i="14"/>
  <c r="K22" i="14"/>
  <c r="F22" i="14"/>
  <c r="E22" i="14"/>
  <c r="D22" i="14"/>
  <c r="C22" i="14"/>
  <c r="B22" i="14"/>
  <c r="A22" i="14"/>
  <c r="V21" i="14"/>
  <c r="T21" i="14"/>
  <c r="S21" i="14"/>
  <c r="R21" i="14"/>
  <c r="Q21" i="14"/>
  <c r="P21" i="14"/>
  <c r="O21" i="14"/>
  <c r="N21" i="14"/>
  <c r="M21" i="14"/>
  <c r="L21" i="14"/>
  <c r="K21" i="14"/>
  <c r="F21" i="14"/>
  <c r="E21" i="14"/>
  <c r="D21" i="14"/>
  <c r="C21" i="14"/>
  <c r="B21" i="14"/>
  <c r="A21" i="14"/>
  <c r="V20" i="14"/>
  <c r="T20" i="14"/>
  <c r="S20" i="14"/>
  <c r="R20" i="14"/>
  <c r="Q20" i="14"/>
  <c r="P20" i="14"/>
  <c r="O20" i="14"/>
  <c r="N20" i="14"/>
  <c r="M20" i="14"/>
  <c r="L20" i="14"/>
  <c r="K20" i="14"/>
  <c r="F20" i="14"/>
  <c r="E20" i="14"/>
  <c r="D20" i="14"/>
  <c r="C20" i="14"/>
  <c r="B20" i="14"/>
  <c r="A20" i="14"/>
  <c r="V19" i="14"/>
  <c r="T19" i="14"/>
  <c r="S19" i="14"/>
  <c r="R19" i="14"/>
  <c r="Q19" i="14"/>
  <c r="P19" i="14"/>
  <c r="O19" i="14"/>
  <c r="N19" i="14"/>
  <c r="M19" i="14"/>
  <c r="L19" i="14"/>
  <c r="K19" i="14"/>
  <c r="F19" i="14"/>
  <c r="E19" i="14"/>
  <c r="D19" i="14"/>
  <c r="C19" i="14"/>
  <c r="B19" i="14"/>
  <c r="A19" i="14"/>
  <c r="V18" i="14"/>
  <c r="T18" i="14"/>
  <c r="S18" i="14"/>
  <c r="R18" i="14"/>
  <c r="Q18" i="14"/>
  <c r="P18" i="14"/>
  <c r="O18" i="14"/>
  <c r="N18" i="14"/>
  <c r="M18" i="14"/>
  <c r="L18" i="14"/>
  <c r="K18" i="14"/>
  <c r="F18" i="14"/>
  <c r="E18" i="14"/>
  <c r="D18" i="14"/>
  <c r="C18" i="14"/>
  <c r="B18" i="14"/>
  <c r="A18" i="14"/>
  <c r="V17" i="14"/>
  <c r="T17" i="14"/>
  <c r="S17" i="14"/>
  <c r="R17" i="14"/>
  <c r="Q17" i="14"/>
  <c r="P17" i="14"/>
  <c r="O17" i="14"/>
  <c r="N17" i="14"/>
  <c r="M17" i="14"/>
  <c r="L17" i="14"/>
  <c r="K17" i="14"/>
  <c r="F17" i="14"/>
  <c r="E17" i="14"/>
  <c r="D17" i="14"/>
  <c r="C17" i="14"/>
  <c r="B17" i="14"/>
  <c r="A17" i="14"/>
  <c r="V16" i="14"/>
  <c r="T16" i="14"/>
  <c r="S16" i="14"/>
  <c r="R16" i="14"/>
  <c r="Q16" i="14"/>
  <c r="P16" i="14"/>
  <c r="O16" i="14"/>
  <c r="N16" i="14"/>
  <c r="M16" i="14"/>
  <c r="L16" i="14"/>
  <c r="K16" i="14"/>
  <c r="F16" i="14"/>
  <c r="E16" i="14"/>
  <c r="D16" i="14"/>
  <c r="C16" i="14"/>
  <c r="B16" i="14"/>
  <c r="A16" i="14"/>
  <c r="V15" i="14"/>
  <c r="T15" i="14"/>
  <c r="S15" i="14"/>
  <c r="R15" i="14"/>
  <c r="Q15" i="14"/>
  <c r="P15" i="14"/>
  <c r="O15" i="14"/>
  <c r="N15" i="14"/>
  <c r="M15" i="14"/>
  <c r="L15" i="14"/>
  <c r="K15" i="14"/>
  <c r="F15" i="14"/>
  <c r="E15" i="14"/>
  <c r="D15" i="14"/>
  <c r="C15" i="14"/>
  <c r="B15" i="14"/>
  <c r="A15" i="14"/>
  <c r="V14" i="14"/>
  <c r="T14" i="14"/>
  <c r="S14" i="14"/>
  <c r="R14" i="14"/>
  <c r="Q14" i="14"/>
  <c r="P14" i="14"/>
  <c r="O14" i="14"/>
  <c r="N14" i="14"/>
  <c r="M14" i="14"/>
  <c r="L14" i="14"/>
  <c r="K14" i="14"/>
  <c r="F14" i="14"/>
  <c r="E14" i="14"/>
  <c r="D14" i="14"/>
  <c r="C14" i="14"/>
  <c r="B14" i="14"/>
  <c r="A14" i="14"/>
  <c r="V13" i="14"/>
  <c r="T13" i="14"/>
  <c r="S13" i="14"/>
  <c r="R13" i="14"/>
  <c r="Q13" i="14"/>
  <c r="P13" i="14"/>
  <c r="O13" i="14"/>
  <c r="N13" i="14"/>
  <c r="M13" i="14"/>
  <c r="L13" i="14"/>
  <c r="K13" i="14"/>
  <c r="F13" i="14"/>
  <c r="E13" i="14"/>
  <c r="D13" i="14"/>
  <c r="C13" i="14"/>
  <c r="B13" i="14"/>
  <c r="A13" i="14"/>
  <c r="V12" i="14"/>
  <c r="T12" i="14"/>
  <c r="S12" i="14"/>
  <c r="R12" i="14"/>
  <c r="Q12" i="14"/>
  <c r="P12" i="14"/>
  <c r="O12" i="14"/>
  <c r="N12" i="14"/>
  <c r="M12" i="14"/>
  <c r="L12" i="14"/>
  <c r="K12" i="14"/>
  <c r="F12" i="14"/>
  <c r="E12" i="14"/>
  <c r="D12" i="14"/>
  <c r="C12" i="14"/>
  <c r="B12" i="14"/>
  <c r="A12" i="14"/>
  <c r="AD11" i="14"/>
  <c r="V11" i="14"/>
  <c r="T11" i="14"/>
  <c r="S11" i="14"/>
  <c r="R11" i="14"/>
  <c r="Q11" i="14"/>
  <c r="P11" i="14"/>
  <c r="O11" i="14"/>
  <c r="N11" i="14"/>
  <c r="M11" i="14"/>
  <c r="L11" i="14"/>
  <c r="K11" i="14"/>
  <c r="F11" i="14"/>
  <c r="E11" i="14"/>
  <c r="D11" i="14"/>
  <c r="C11" i="14"/>
  <c r="B11" i="14"/>
  <c r="A11" i="14"/>
  <c r="AD10" i="14"/>
  <c r="V10" i="14"/>
  <c r="T10" i="14"/>
  <c r="S10" i="14"/>
  <c r="R10" i="14"/>
  <c r="Q10" i="14"/>
  <c r="P10" i="14"/>
  <c r="O10" i="14"/>
  <c r="N10" i="14"/>
  <c r="M10" i="14"/>
  <c r="L10" i="14"/>
  <c r="K10" i="14"/>
  <c r="F10" i="14"/>
  <c r="E10" i="14"/>
  <c r="D10" i="14"/>
  <c r="C10" i="14"/>
  <c r="B10" i="14"/>
  <c r="A10" i="14"/>
  <c r="AD9" i="14"/>
  <c r="V9" i="14"/>
  <c r="T9" i="14"/>
  <c r="S9" i="14"/>
  <c r="R9" i="14"/>
  <c r="Q9" i="14"/>
  <c r="P9" i="14"/>
  <c r="O9" i="14"/>
  <c r="N9" i="14"/>
  <c r="M9" i="14"/>
  <c r="L9" i="14"/>
  <c r="K9" i="14"/>
  <c r="F9" i="14"/>
  <c r="E9" i="14"/>
  <c r="D9" i="14"/>
  <c r="C9" i="14"/>
  <c r="B9" i="14"/>
  <c r="A9" i="14"/>
  <c r="AD8" i="14"/>
  <c r="V8" i="14"/>
  <c r="T8" i="14"/>
  <c r="S8" i="14"/>
  <c r="R8" i="14"/>
  <c r="Q8" i="14"/>
  <c r="P8" i="14"/>
  <c r="O8" i="14"/>
  <c r="N8" i="14"/>
  <c r="M8" i="14"/>
  <c r="F8" i="14"/>
  <c r="E8" i="14"/>
  <c r="D8" i="14"/>
  <c r="C8" i="14"/>
  <c r="B8" i="14"/>
  <c r="A8" i="14"/>
  <c r="AD7" i="14"/>
  <c r="V7" i="14"/>
  <c r="T7" i="14"/>
  <c r="S7" i="14"/>
  <c r="R7" i="14"/>
  <c r="Q7" i="14"/>
  <c r="P7" i="14"/>
  <c r="O7" i="14"/>
  <c r="N7" i="14"/>
  <c r="M7" i="14"/>
  <c r="L7" i="14"/>
  <c r="K7" i="14"/>
  <c r="F7" i="14"/>
  <c r="E7" i="14"/>
  <c r="D7" i="14"/>
  <c r="C7" i="14"/>
  <c r="B7" i="14"/>
  <c r="A7" i="14"/>
  <c r="AD6" i="14"/>
  <c r="V6" i="14"/>
  <c r="T6" i="14"/>
  <c r="S6" i="14"/>
  <c r="R6" i="14"/>
  <c r="Q6" i="14"/>
  <c r="P6" i="14"/>
  <c r="O6" i="14"/>
  <c r="N6" i="14"/>
  <c r="M6" i="14"/>
  <c r="F6" i="14"/>
  <c r="E6" i="14"/>
  <c r="D6" i="14"/>
  <c r="C6" i="14"/>
  <c r="B6" i="14"/>
  <c r="A6" i="14"/>
  <c r="AD5" i="14"/>
  <c r="AD59" i="14" s="1"/>
  <c r="AB69" i="14" s="1"/>
  <c r="V5" i="14"/>
  <c r="T5" i="14"/>
  <c r="S5" i="14"/>
  <c r="R5" i="14"/>
  <c r="Q5" i="14"/>
  <c r="P5" i="14"/>
  <c r="O5" i="14"/>
  <c r="N5" i="14"/>
  <c r="M5" i="14"/>
  <c r="L5" i="14"/>
  <c r="K5" i="14"/>
  <c r="F5" i="14"/>
  <c r="E5" i="14"/>
  <c r="D5" i="14"/>
  <c r="C5" i="14"/>
  <c r="B5" i="14"/>
  <c r="A5" i="14"/>
  <c r="AD4" i="14"/>
  <c r="AD58" i="14" s="1"/>
  <c r="V4" i="14"/>
  <c r="T4" i="14"/>
  <c r="S4" i="14"/>
  <c r="R4" i="14"/>
  <c r="Q4" i="14"/>
  <c r="P4" i="14"/>
  <c r="O4" i="14"/>
  <c r="N4" i="14"/>
  <c r="M4" i="14"/>
  <c r="F4" i="14"/>
  <c r="E4" i="14"/>
  <c r="D4" i="14"/>
  <c r="C4" i="14"/>
  <c r="B4" i="14"/>
  <c r="A4" i="14"/>
  <c r="F324" i="13"/>
  <c r="E324" i="13"/>
  <c r="D324" i="13"/>
  <c r="C324" i="13"/>
  <c r="B324" i="13"/>
  <c r="A324" i="13"/>
  <c r="F323" i="13"/>
  <c r="E323" i="13"/>
  <c r="D323" i="13"/>
  <c r="C323" i="13"/>
  <c r="B323" i="13"/>
  <c r="A323" i="13"/>
  <c r="F322" i="13"/>
  <c r="E322" i="13"/>
  <c r="D322" i="13"/>
  <c r="C322" i="13"/>
  <c r="B322" i="13"/>
  <c r="A322" i="13"/>
  <c r="F321" i="13"/>
  <c r="E321" i="13"/>
  <c r="D321" i="13"/>
  <c r="C321" i="13"/>
  <c r="B321" i="13"/>
  <c r="A321" i="13"/>
  <c r="F320" i="13"/>
  <c r="E320" i="13"/>
  <c r="D320" i="13"/>
  <c r="C320" i="13"/>
  <c r="B320" i="13"/>
  <c r="A320" i="13"/>
  <c r="F319" i="13"/>
  <c r="E319" i="13"/>
  <c r="D319" i="13"/>
  <c r="C319" i="13"/>
  <c r="B319" i="13"/>
  <c r="A319" i="13"/>
  <c r="F318" i="13"/>
  <c r="E318" i="13"/>
  <c r="D318" i="13"/>
  <c r="C318" i="13"/>
  <c r="B318" i="13"/>
  <c r="A318" i="13"/>
  <c r="F317" i="13"/>
  <c r="E317" i="13"/>
  <c r="D317" i="13"/>
  <c r="C317" i="13"/>
  <c r="B317" i="13"/>
  <c r="A317" i="13"/>
  <c r="F316" i="13"/>
  <c r="E316" i="13"/>
  <c r="D316" i="13"/>
  <c r="C316" i="13"/>
  <c r="B316" i="13"/>
  <c r="A316" i="13"/>
  <c r="F315" i="13"/>
  <c r="E315" i="13"/>
  <c r="D315" i="13"/>
  <c r="C315" i="13"/>
  <c r="B315" i="13"/>
  <c r="A315" i="13"/>
  <c r="F314" i="13"/>
  <c r="E314" i="13"/>
  <c r="D314" i="13"/>
  <c r="C314" i="13"/>
  <c r="B314" i="13"/>
  <c r="A314" i="13"/>
  <c r="F313" i="13"/>
  <c r="E313" i="13"/>
  <c r="D313" i="13"/>
  <c r="C313" i="13"/>
  <c r="B313" i="13"/>
  <c r="A313" i="13"/>
  <c r="F312" i="13"/>
  <c r="E312" i="13"/>
  <c r="D312" i="13"/>
  <c r="C312" i="13"/>
  <c r="B312" i="13"/>
  <c r="A312" i="13"/>
  <c r="F311" i="13"/>
  <c r="E311" i="13"/>
  <c r="D311" i="13"/>
  <c r="C311" i="13"/>
  <c r="B311" i="13"/>
  <c r="A311" i="13"/>
  <c r="F310" i="13"/>
  <c r="E310" i="13"/>
  <c r="D310" i="13"/>
  <c r="C310" i="13"/>
  <c r="B310" i="13"/>
  <c r="A310" i="13"/>
  <c r="F309" i="13"/>
  <c r="E309" i="13"/>
  <c r="D309" i="13"/>
  <c r="C309" i="13"/>
  <c r="B309" i="13"/>
  <c r="A309" i="13"/>
  <c r="F308" i="13"/>
  <c r="E308" i="13"/>
  <c r="D308" i="13"/>
  <c r="C308" i="13"/>
  <c r="B308" i="13"/>
  <c r="A308" i="13"/>
  <c r="F307" i="13"/>
  <c r="E307" i="13"/>
  <c r="D307" i="13"/>
  <c r="C307" i="13"/>
  <c r="B307" i="13"/>
  <c r="A307" i="13"/>
  <c r="F306" i="13"/>
  <c r="E306" i="13"/>
  <c r="D306" i="13"/>
  <c r="C306" i="13"/>
  <c r="B306" i="13"/>
  <c r="A306" i="13"/>
  <c r="F305" i="13"/>
  <c r="E305" i="13"/>
  <c r="D305" i="13"/>
  <c r="C305" i="13"/>
  <c r="B305" i="13"/>
  <c r="A305" i="13"/>
  <c r="F304" i="13"/>
  <c r="E304" i="13"/>
  <c r="D304" i="13"/>
  <c r="C304" i="13"/>
  <c r="B304" i="13"/>
  <c r="A304" i="13"/>
  <c r="F303" i="13"/>
  <c r="E303" i="13"/>
  <c r="D303" i="13"/>
  <c r="C303" i="13"/>
  <c r="B303" i="13"/>
  <c r="A303" i="13"/>
  <c r="F302" i="13"/>
  <c r="E302" i="13"/>
  <c r="D302" i="13"/>
  <c r="C302" i="13"/>
  <c r="B302" i="13"/>
  <c r="A302" i="13"/>
  <c r="F301" i="13"/>
  <c r="E301" i="13"/>
  <c r="D301" i="13"/>
  <c r="C301" i="13"/>
  <c r="B301" i="13"/>
  <c r="A301" i="13"/>
  <c r="F300" i="13"/>
  <c r="E300" i="13"/>
  <c r="D300" i="13"/>
  <c r="C300" i="13"/>
  <c r="B300" i="13"/>
  <c r="A300" i="13"/>
  <c r="F299" i="13"/>
  <c r="E299" i="13"/>
  <c r="D299" i="13"/>
  <c r="C299" i="13"/>
  <c r="B299" i="13"/>
  <c r="A299" i="13"/>
  <c r="F298" i="13"/>
  <c r="E298" i="13"/>
  <c r="D298" i="13"/>
  <c r="C298" i="13"/>
  <c r="B298" i="13"/>
  <c r="A298" i="13"/>
  <c r="F297" i="13"/>
  <c r="E297" i="13"/>
  <c r="D297" i="13"/>
  <c r="C297" i="13"/>
  <c r="B297" i="13"/>
  <c r="A297" i="13"/>
  <c r="F296" i="13"/>
  <c r="E296" i="13"/>
  <c r="D296" i="13"/>
  <c r="C296" i="13"/>
  <c r="B296" i="13"/>
  <c r="A296" i="13"/>
  <c r="F295" i="13"/>
  <c r="E295" i="13"/>
  <c r="D295" i="13"/>
  <c r="C295" i="13"/>
  <c r="B295" i="13"/>
  <c r="A295" i="13"/>
  <c r="F294" i="13"/>
  <c r="E294" i="13"/>
  <c r="D294" i="13"/>
  <c r="C294" i="13"/>
  <c r="B294" i="13"/>
  <c r="A294" i="13"/>
  <c r="F293" i="13"/>
  <c r="E293" i="13"/>
  <c r="D293" i="13"/>
  <c r="C293" i="13"/>
  <c r="B293" i="13"/>
  <c r="A293" i="13"/>
  <c r="F292" i="13"/>
  <c r="E292" i="13"/>
  <c r="D292" i="13"/>
  <c r="C292" i="13"/>
  <c r="B292" i="13"/>
  <c r="A292" i="13"/>
  <c r="F291" i="13"/>
  <c r="E291" i="13"/>
  <c r="D291" i="13"/>
  <c r="C291" i="13"/>
  <c r="B291" i="13"/>
  <c r="A291" i="13"/>
  <c r="F290" i="13"/>
  <c r="E290" i="13"/>
  <c r="D290" i="13"/>
  <c r="C290" i="13"/>
  <c r="B290" i="13"/>
  <c r="A290" i="13"/>
  <c r="F289" i="13"/>
  <c r="E289" i="13"/>
  <c r="D289" i="13"/>
  <c r="C289" i="13"/>
  <c r="B289" i="13"/>
  <c r="A289" i="13"/>
  <c r="F288" i="13"/>
  <c r="E288" i="13"/>
  <c r="D288" i="13"/>
  <c r="C288" i="13"/>
  <c r="B288" i="13"/>
  <c r="A288" i="13"/>
  <c r="F287" i="13"/>
  <c r="E287" i="13"/>
  <c r="D287" i="13"/>
  <c r="C287" i="13"/>
  <c r="B287" i="13"/>
  <c r="A287" i="13"/>
  <c r="F286" i="13"/>
  <c r="E286" i="13"/>
  <c r="D286" i="13"/>
  <c r="C286" i="13"/>
  <c r="B286" i="13"/>
  <c r="A286" i="13"/>
  <c r="F285" i="13"/>
  <c r="E285" i="13"/>
  <c r="D285" i="13"/>
  <c r="C285" i="13"/>
  <c r="B285" i="13"/>
  <c r="A285" i="13"/>
  <c r="F284" i="13"/>
  <c r="E284" i="13"/>
  <c r="D284" i="13"/>
  <c r="C284" i="13"/>
  <c r="B284" i="13"/>
  <c r="A284" i="13"/>
  <c r="F283" i="13"/>
  <c r="E283" i="13"/>
  <c r="D283" i="13"/>
  <c r="C283" i="13"/>
  <c r="B283" i="13"/>
  <c r="A283" i="13"/>
  <c r="F282" i="13"/>
  <c r="E282" i="13"/>
  <c r="D282" i="13"/>
  <c r="C282" i="13"/>
  <c r="B282" i="13"/>
  <c r="A282" i="13"/>
  <c r="F281" i="13"/>
  <c r="E281" i="13"/>
  <c r="D281" i="13"/>
  <c r="C281" i="13"/>
  <c r="B281" i="13"/>
  <c r="A281" i="13"/>
  <c r="F280" i="13"/>
  <c r="E280" i="13"/>
  <c r="D280" i="13"/>
  <c r="C280" i="13"/>
  <c r="B280" i="13"/>
  <c r="A280" i="13"/>
  <c r="F279" i="13"/>
  <c r="E279" i="13"/>
  <c r="D279" i="13"/>
  <c r="C279" i="13"/>
  <c r="B279" i="13"/>
  <c r="A279" i="13"/>
  <c r="F278" i="13"/>
  <c r="E278" i="13"/>
  <c r="D278" i="13"/>
  <c r="C278" i="13"/>
  <c r="B278" i="13"/>
  <c r="A278" i="13"/>
  <c r="F277" i="13"/>
  <c r="E277" i="13"/>
  <c r="D277" i="13"/>
  <c r="C277" i="13"/>
  <c r="B277" i="13"/>
  <c r="A277" i="13"/>
  <c r="F276" i="13"/>
  <c r="E276" i="13"/>
  <c r="D276" i="13"/>
  <c r="C276" i="13"/>
  <c r="B276" i="13"/>
  <c r="A276" i="13"/>
  <c r="F275" i="13"/>
  <c r="E275" i="13"/>
  <c r="D275" i="13"/>
  <c r="C275" i="13"/>
  <c r="B275" i="13"/>
  <c r="A275" i="13"/>
  <c r="F274" i="13"/>
  <c r="E274" i="13"/>
  <c r="D274" i="13"/>
  <c r="C274" i="13"/>
  <c r="B274" i="13"/>
  <c r="A274" i="13"/>
  <c r="F273" i="13"/>
  <c r="E273" i="13"/>
  <c r="D273" i="13"/>
  <c r="C273" i="13"/>
  <c r="B273" i="13"/>
  <c r="A273" i="13"/>
  <c r="F272" i="13"/>
  <c r="E272" i="13"/>
  <c r="D272" i="13"/>
  <c r="C272" i="13"/>
  <c r="B272" i="13"/>
  <c r="A272" i="13"/>
  <c r="F271" i="13"/>
  <c r="E271" i="13"/>
  <c r="D271" i="13"/>
  <c r="C271" i="13"/>
  <c r="B271" i="13"/>
  <c r="A271" i="13"/>
  <c r="F270" i="13"/>
  <c r="E270" i="13"/>
  <c r="D270" i="13"/>
  <c r="C270" i="13"/>
  <c r="B270" i="13"/>
  <c r="A270" i="13"/>
  <c r="F269" i="13"/>
  <c r="E269" i="13"/>
  <c r="D269" i="13"/>
  <c r="C269" i="13"/>
  <c r="B269" i="13"/>
  <c r="A269" i="13"/>
  <c r="F268" i="13"/>
  <c r="E268" i="13"/>
  <c r="D268" i="13"/>
  <c r="C268" i="13"/>
  <c r="B268" i="13"/>
  <c r="A268" i="13"/>
  <c r="F267" i="13"/>
  <c r="E267" i="13"/>
  <c r="D267" i="13"/>
  <c r="C267" i="13"/>
  <c r="B267" i="13"/>
  <c r="A267" i="13"/>
  <c r="F266" i="13"/>
  <c r="E266" i="13"/>
  <c r="D266" i="13"/>
  <c r="C266" i="13"/>
  <c r="B266" i="13"/>
  <c r="A266" i="13"/>
  <c r="F265" i="13"/>
  <c r="E265" i="13"/>
  <c r="D265" i="13"/>
  <c r="C265" i="13"/>
  <c r="B265" i="13"/>
  <c r="A265" i="13"/>
  <c r="F264" i="13"/>
  <c r="E264" i="13"/>
  <c r="D264" i="13"/>
  <c r="C264" i="13"/>
  <c r="B264" i="13"/>
  <c r="A264" i="13"/>
  <c r="F263" i="13"/>
  <c r="E263" i="13"/>
  <c r="D263" i="13"/>
  <c r="C263" i="13"/>
  <c r="B263" i="13"/>
  <c r="A263" i="13"/>
  <c r="F262" i="13"/>
  <c r="E262" i="13"/>
  <c r="D262" i="13"/>
  <c r="C262" i="13"/>
  <c r="B262" i="13"/>
  <c r="A262" i="13"/>
  <c r="F261" i="13"/>
  <c r="E261" i="13"/>
  <c r="D261" i="13"/>
  <c r="C261" i="13"/>
  <c r="B261" i="13"/>
  <c r="A261" i="13"/>
  <c r="F260" i="13"/>
  <c r="E260" i="13"/>
  <c r="D260" i="13"/>
  <c r="C260" i="13"/>
  <c r="B260" i="13"/>
  <c r="A260" i="13"/>
  <c r="F259" i="13"/>
  <c r="E259" i="13"/>
  <c r="D259" i="13"/>
  <c r="C259" i="13"/>
  <c r="B259" i="13"/>
  <c r="A259" i="13"/>
  <c r="F258" i="13"/>
  <c r="E258" i="13"/>
  <c r="D258" i="13"/>
  <c r="C258" i="13"/>
  <c r="B258" i="13"/>
  <c r="A258" i="13"/>
  <c r="F257" i="13"/>
  <c r="E257" i="13"/>
  <c r="D257" i="13"/>
  <c r="C257" i="13"/>
  <c r="B257" i="13"/>
  <c r="A257" i="13"/>
  <c r="F256" i="13"/>
  <c r="E256" i="13"/>
  <c r="D256" i="13"/>
  <c r="C256" i="13"/>
  <c r="B256" i="13"/>
  <c r="A256" i="13"/>
  <c r="F255" i="13"/>
  <c r="E255" i="13"/>
  <c r="D255" i="13"/>
  <c r="C255" i="13"/>
  <c r="B255" i="13"/>
  <c r="A255" i="13"/>
  <c r="F254" i="13"/>
  <c r="E254" i="13"/>
  <c r="D254" i="13"/>
  <c r="C254" i="13"/>
  <c r="B254" i="13"/>
  <c r="A254" i="13"/>
  <c r="F253" i="13"/>
  <c r="E253" i="13"/>
  <c r="D253" i="13"/>
  <c r="C253" i="13"/>
  <c r="B253" i="13"/>
  <c r="A253" i="13"/>
  <c r="F252" i="13"/>
  <c r="E252" i="13"/>
  <c r="D252" i="13"/>
  <c r="C252" i="13"/>
  <c r="B252" i="13"/>
  <c r="A252" i="13"/>
  <c r="F251" i="13"/>
  <c r="E251" i="13"/>
  <c r="D251" i="13"/>
  <c r="C251" i="13"/>
  <c r="B251" i="13"/>
  <c r="A251" i="13"/>
  <c r="F250" i="13"/>
  <c r="E250" i="13"/>
  <c r="D250" i="13"/>
  <c r="C250" i="13"/>
  <c r="B250" i="13"/>
  <c r="A250" i="13"/>
  <c r="F249" i="13"/>
  <c r="E249" i="13"/>
  <c r="D249" i="13"/>
  <c r="C249" i="13"/>
  <c r="B249" i="13"/>
  <c r="A249" i="13"/>
  <c r="F248" i="13"/>
  <c r="E248" i="13"/>
  <c r="D248" i="13"/>
  <c r="C248" i="13"/>
  <c r="B248" i="13"/>
  <c r="A248" i="13"/>
  <c r="F247" i="13"/>
  <c r="E247" i="13"/>
  <c r="D247" i="13"/>
  <c r="C247" i="13"/>
  <c r="B247" i="13"/>
  <c r="A247" i="13"/>
  <c r="F246" i="13"/>
  <c r="E246" i="13"/>
  <c r="D246" i="13"/>
  <c r="C246" i="13"/>
  <c r="B246" i="13"/>
  <c r="A246" i="13"/>
  <c r="F245" i="13"/>
  <c r="E245" i="13"/>
  <c r="D245" i="13"/>
  <c r="C245" i="13"/>
  <c r="B245" i="13"/>
  <c r="A245" i="13"/>
  <c r="F244" i="13"/>
  <c r="E244" i="13"/>
  <c r="D244" i="13"/>
  <c r="C244" i="13"/>
  <c r="B244" i="13"/>
  <c r="A244" i="13"/>
  <c r="F243" i="13"/>
  <c r="E243" i="13"/>
  <c r="D243" i="13"/>
  <c r="C243" i="13"/>
  <c r="B243" i="13"/>
  <c r="A243" i="13"/>
  <c r="F242" i="13"/>
  <c r="E242" i="13"/>
  <c r="D242" i="13"/>
  <c r="C242" i="13"/>
  <c r="B242" i="13"/>
  <c r="A242" i="13"/>
  <c r="F241" i="13"/>
  <c r="E241" i="13"/>
  <c r="D241" i="13"/>
  <c r="C241" i="13"/>
  <c r="B241" i="13"/>
  <c r="A241" i="13"/>
  <c r="F240" i="13"/>
  <c r="E240" i="13"/>
  <c r="D240" i="13"/>
  <c r="C240" i="13"/>
  <c r="B240" i="13"/>
  <c r="A240" i="13"/>
  <c r="F239" i="13"/>
  <c r="E239" i="13"/>
  <c r="D239" i="13"/>
  <c r="C239" i="13"/>
  <c r="B239" i="13"/>
  <c r="A239" i="13"/>
  <c r="F238" i="13"/>
  <c r="E238" i="13"/>
  <c r="D238" i="13"/>
  <c r="C238" i="13"/>
  <c r="B238" i="13"/>
  <c r="A238" i="13"/>
  <c r="F237" i="13"/>
  <c r="E237" i="13"/>
  <c r="D237" i="13"/>
  <c r="C237" i="13"/>
  <c r="B237" i="13"/>
  <c r="A237" i="13"/>
  <c r="F236" i="13"/>
  <c r="E236" i="13"/>
  <c r="D236" i="13"/>
  <c r="C236" i="13"/>
  <c r="B236" i="13"/>
  <c r="A236" i="13"/>
  <c r="F235" i="13"/>
  <c r="E235" i="13"/>
  <c r="D235" i="13"/>
  <c r="C235" i="13"/>
  <c r="B235" i="13"/>
  <c r="A235" i="13"/>
  <c r="F234" i="13"/>
  <c r="E234" i="13"/>
  <c r="D234" i="13"/>
  <c r="C234" i="13"/>
  <c r="B234" i="13"/>
  <c r="A234" i="13"/>
  <c r="F233" i="13"/>
  <c r="E233" i="13"/>
  <c r="D233" i="13"/>
  <c r="C233" i="13"/>
  <c r="B233" i="13"/>
  <c r="A233" i="13"/>
  <c r="F232" i="13"/>
  <c r="E232" i="13"/>
  <c r="D232" i="13"/>
  <c r="C232" i="13"/>
  <c r="B232" i="13"/>
  <c r="A232" i="13"/>
  <c r="F231" i="13"/>
  <c r="E231" i="13"/>
  <c r="D231" i="13"/>
  <c r="C231" i="13"/>
  <c r="B231" i="13"/>
  <c r="A231" i="13"/>
  <c r="F230" i="13"/>
  <c r="E230" i="13"/>
  <c r="D230" i="13"/>
  <c r="C230" i="13"/>
  <c r="B230" i="13"/>
  <c r="A230" i="13"/>
  <c r="F229" i="13"/>
  <c r="E229" i="13"/>
  <c r="D229" i="13"/>
  <c r="C229" i="13"/>
  <c r="B229" i="13"/>
  <c r="A229" i="13"/>
  <c r="F228" i="13"/>
  <c r="E228" i="13"/>
  <c r="D228" i="13"/>
  <c r="C228" i="13"/>
  <c r="B228" i="13"/>
  <c r="A228" i="13"/>
  <c r="F227" i="13"/>
  <c r="E227" i="13"/>
  <c r="D227" i="13"/>
  <c r="C227" i="13"/>
  <c r="B227" i="13"/>
  <c r="A227" i="13"/>
  <c r="F226" i="13"/>
  <c r="E226" i="13"/>
  <c r="D226" i="13"/>
  <c r="C226" i="13"/>
  <c r="B226" i="13"/>
  <c r="A226" i="13"/>
  <c r="F225" i="13"/>
  <c r="E225" i="13"/>
  <c r="D225" i="13"/>
  <c r="C225" i="13"/>
  <c r="B225" i="13"/>
  <c r="A225" i="13"/>
  <c r="F224" i="13"/>
  <c r="E224" i="13"/>
  <c r="D224" i="13"/>
  <c r="C224" i="13"/>
  <c r="B224" i="13"/>
  <c r="A224" i="13"/>
  <c r="F223" i="13"/>
  <c r="E223" i="13"/>
  <c r="D223" i="13"/>
  <c r="C223" i="13"/>
  <c r="B223" i="13"/>
  <c r="A223" i="13"/>
  <c r="F222" i="13"/>
  <c r="E222" i="13"/>
  <c r="D222" i="13"/>
  <c r="C222" i="13"/>
  <c r="B222" i="13"/>
  <c r="A222" i="13"/>
  <c r="F221" i="13"/>
  <c r="E221" i="13"/>
  <c r="D221" i="13"/>
  <c r="C221" i="13"/>
  <c r="B221" i="13"/>
  <c r="A221" i="13"/>
  <c r="F220" i="13"/>
  <c r="E220" i="13"/>
  <c r="D220" i="13"/>
  <c r="C220" i="13"/>
  <c r="B220" i="13"/>
  <c r="A220" i="13"/>
  <c r="F219" i="13"/>
  <c r="E219" i="13"/>
  <c r="D219" i="13"/>
  <c r="C219" i="13"/>
  <c r="B219" i="13"/>
  <c r="A219" i="13"/>
  <c r="F218" i="13"/>
  <c r="E218" i="13"/>
  <c r="D218" i="13"/>
  <c r="C218" i="13"/>
  <c r="B218" i="13"/>
  <c r="A218" i="13"/>
  <c r="F217" i="13"/>
  <c r="E217" i="13"/>
  <c r="D217" i="13"/>
  <c r="C217" i="13"/>
  <c r="B217" i="13"/>
  <c r="A217" i="13"/>
  <c r="F216" i="13"/>
  <c r="E216" i="13"/>
  <c r="D216" i="13"/>
  <c r="C216" i="13"/>
  <c r="B216" i="13"/>
  <c r="A216" i="13"/>
  <c r="F215" i="13"/>
  <c r="E215" i="13"/>
  <c r="D215" i="13"/>
  <c r="C215" i="13"/>
  <c r="B215" i="13"/>
  <c r="A215" i="13"/>
  <c r="F214" i="13"/>
  <c r="E214" i="13"/>
  <c r="D214" i="13"/>
  <c r="C214" i="13"/>
  <c r="B214" i="13"/>
  <c r="A214" i="13"/>
  <c r="F213" i="13"/>
  <c r="E213" i="13"/>
  <c r="D213" i="13"/>
  <c r="C213" i="13"/>
  <c r="B213" i="13"/>
  <c r="A213" i="13"/>
  <c r="F212" i="13"/>
  <c r="E212" i="13"/>
  <c r="D212" i="13"/>
  <c r="C212" i="13"/>
  <c r="B212" i="13"/>
  <c r="A212" i="13"/>
  <c r="F211" i="13"/>
  <c r="E211" i="13"/>
  <c r="D211" i="13"/>
  <c r="C211" i="13"/>
  <c r="B211" i="13"/>
  <c r="A211" i="13"/>
  <c r="F210" i="13"/>
  <c r="E210" i="13"/>
  <c r="D210" i="13"/>
  <c r="C210" i="13"/>
  <c r="B210" i="13"/>
  <c r="A210" i="13"/>
  <c r="F209" i="13"/>
  <c r="E209" i="13"/>
  <c r="D209" i="13"/>
  <c r="C209" i="13"/>
  <c r="B209" i="13"/>
  <c r="A209" i="13"/>
  <c r="F208" i="13"/>
  <c r="E208" i="13"/>
  <c r="D208" i="13"/>
  <c r="C208" i="13"/>
  <c r="B208" i="13"/>
  <c r="A208" i="13"/>
  <c r="F207" i="13"/>
  <c r="E207" i="13"/>
  <c r="D207" i="13"/>
  <c r="C207" i="13"/>
  <c r="B207" i="13"/>
  <c r="A207" i="13"/>
  <c r="F206" i="13"/>
  <c r="E206" i="13"/>
  <c r="D206" i="13"/>
  <c r="C206" i="13"/>
  <c r="B206" i="13"/>
  <c r="A206" i="13"/>
  <c r="F205" i="13"/>
  <c r="E205" i="13"/>
  <c r="D205" i="13"/>
  <c r="C205" i="13"/>
  <c r="B205" i="13"/>
  <c r="A205" i="13"/>
  <c r="F204" i="13"/>
  <c r="E204" i="13"/>
  <c r="D204" i="13"/>
  <c r="C204" i="13"/>
  <c r="B204" i="13"/>
  <c r="A204" i="13"/>
  <c r="F203" i="13"/>
  <c r="E203" i="13"/>
  <c r="D203" i="13"/>
  <c r="C203" i="13"/>
  <c r="B203" i="13"/>
  <c r="A203" i="13"/>
  <c r="F202" i="13"/>
  <c r="E202" i="13"/>
  <c r="D202" i="13"/>
  <c r="C202" i="13"/>
  <c r="B202" i="13"/>
  <c r="A202" i="13"/>
  <c r="F201" i="13"/>
  <c r="E201" i="13"/>
  <c r="D201" i="13"/>
  <c r="C201" i="13"/>
  <c r="B201" i="13"/>
  <c r="A201" i="13"/>
  <c r="F200" i="13"/>
  <c r="E200" i="13"/>
  <c r="D200" i="13"/>
  <c r="C200" i="13"/>
  <c r="B200" i="13"/>
  <c r="A200" i="13"/>
  <c r="F199" i="13"/>
  <c r="E199" i="13"/>
  <c r="D199" i="13"/>
  <c r="C199" i="13"/>
  <c r="B199" i="13"/>
  <c r="A199" i="13"/>
  <c r="F198" i="13"/>
  <c r="E198" i="13"/>
  <c r="D198" i="13"/>
  <c r="C198" i="13"/>
  <c r="B198" i="13"/>
  <c r="A198" i="13"/>
  <c r="F197" i="13"/>
  <c r="E197" i="13"/>
  <c r="D197" i="13"/>
  <c r="C197" i="13"/>
  <c r="B197" i="13"/>
  <c r="A197" i="13"/>
  <c r="F196" i="13"/>
  <c r="E196" i="13"/>
  <c r="D196" i="13"/>
  <c r="C196" i="13"/>
  <c r="B196" i="13"/>
  <c r="A196" i="13"/>
  <c r="F195" i="13"/>
  <c r="E195" i="13"/>
  <c r="D195" i="13"/>
  <c r="C195" i="13"/>
  <c r="B195" i="13"/>
  <c r="A195" i="13"/>
  <c r="F194" i="13"/>
  <c r="E194" i="13"/>
  <c r="D194" i="13"/>
  <c r="C194" i="13"/>
  <c r="B194" i="13"/>
  <c r="A194" i="13"/>
  <c r="F193" i="13"/>
  <c r="E193" i="13"/>
  <c r="D193" i="13"/>
  <c r="C193" i="13"/>
  <c r="B193" i="13"/>
  <c r="A193" i="13"/>
  <c r="F192" i="13"/>
  <c r="E192" i="13"/>
  <c r="D192" i="13"/>
  <c r="C192" i="13"/>
  <c r="B192" i="13"/>
  <c r="A192" i="13"/>
  <c r="F191" i="13"/>
  <c r="E191" i="13"/>
  <c r="D191" i="13"/>
  <c r="C191" i="13"/>
  <c r="B191" i="13"/>
  <c r="A191" i="13"/>
  <c r="F190" i="13"/>
  <c r="E190" i="13"/>
  <c r="D190" i="13"/>
  <c r="C190" i="13"/>
  <c r="B190" i="13"/>
  <c r="A190" i="13"/>
  <c r="F189" i="13"/>
  <c r="E189" i="13"/>
  <c r="D189" i="13"/>
  <c r="C189" i="13"/>
  <c r="B189" i="13"/>
  <c r="A189" i="13"/>
  <c r="F188" i="13"/>
  <c r="E188" i="13"/>
  <c r="D188" i="13"/>
  <c r="C188" i="13"/>
  <c r="B188" i="13"/>
  <c r="A188" i="13"/>
  <c r="F187" i="13"/>
  <c r="E187" i="13"/>
  <c r="D187" i="13"/>
  <c r="C187" i="13"/>
  <c r="B187" i="13"/>
  <c r="A187" i="13"/>
  <c r="F186" i="13"/>
  <c r="E186" i="13"/>
  <c r="D186" i="13"/>
  <c r="C186" i="13"/>
  <c r="B186" i="13"/>
  <c r="A186" i="13"/>
  <c r="F185" i="13"/>
  <c r="E185" i="13"/>
  <c r="D185" i="13"/>
  <c r="C185" i="13"/>
  <c r="B185" i="13"/>
  <c r="A185" i="13"/>
  <c r="F184" i="13"/>
  <c r="E184" i="13"/>
  <c r="D184" i="13"/>
  <c r="C184" i="13"/>
  <c r="B184" i="13"/>
  <c r="A184" i="13"/>
  <c r="F183" i="13"/>
  <c r="E183" i="13"/>
  <c r="D183" i="13"/>
  <c r="C183" i="13"/>
  <c r="B183" i="13"/>
  <c r="A183" i="13"/>
  <c r="F182" i="13"/>
  <c r="E182" i="13"/>
  <c r="D182" i="13"/>
  <c r="C182" i="13"/>
  <c r="B182" i="13"/>
  <c r="A182" i="13"/>
  <c r="F181" i="13"/>
  <c r="E181" i="13"/>
  <c r="D181" i="13"/>
  <c r="C181" i="13"/>
  <c r="B181" i="13"/>
  <c r="A181" i="13"/>
  <c r="F180" i="13"/>
  <c r="E180" i="13"/>
  <c r="D180" i="13"/>
  <c r="C180" i="13"/>
  <c r="B180" i="13"/>
  <c r="A180" i="13"/>
  <c r="F179" i="13"/>
  <c r="E179" i="13"/>
  <c r="D179" i="13"/>
  <c r="C179" i="13"/>
  <c r="B179" i="13"/>
  <c r="A179" i="13"/>
  <c r="F178" i="13"/>
  <c r="E178" i="13"/>
  <c r="D178" i="13"/>
  <c r="C178" i="13"/>
  <c r="B178" i="13"/>
  <c r="A178" i="13"/>
  <c r="F177" i="13"/>
  <c r="E177" i="13"/>
  <c r="D177" i="13"/>
  <c r="C177" i="13"/>
  <c r="B177" i="13"/>
  <c r="A177" i="13"/>
  <c r="F176" i="13"/>
  <c r="E176" i="13"/>
  <c r="D176" i="13"/>
  <c r="C176" i="13"/>
  <c r="B176" i="13"/>
  <c r="A176" i="13"/>
  <c r="F175" i="13"/>
  <c r="E175" i="13"/>
  <c r="D175" i="13"/>
  <c r="C175" i="13"/>
  <c r="B175" i="13"/>
  <c r="A175" i="13"/>
  <c r="F174" i="13"/>
  <c r="E174" i="13"/>
  <c r="D174" i="13"/>
  <c r="C174" i="13"/>
  <c r="B174" i="13"/>
  <c r="A174" i="13"/>
  <c r="F173" i="13"/>
  <c r="E173" i="13"/>
  <c r="D173" i="13"/>
  <c r="C173" i="13"/>
  <c r="B173" i="13"/>
  <c r="A173" i="13"/>
  <c r="F172" i="13"/>
  <c r="E172" i="13"/>
  <c r="D172" i="13"/>
  <c r="C172" i="13"/>
  <c r="B172" i="13"/>
  <c r="A172" i="13"/>
  <c r="F171" i="13"/>
  <c r="E171" i="13"/>
  <c r="D171" i="13"/>
  <c r="C171" i="13"/>
  <c r="B171" i="13"/>
  <c r="A171" i="13"/>
  <c r="F170" i="13"/>
  <c r="E170" i="13"/>
  <c r="D170" i="13"/>
  <c r="C170" i="13"/>
  <c r="B170" i="13"/>
  <c r="A170" i="13"/>
  <c r="F169" i="13"/>
  <c r="E169" i="13"/>
  <c r="D169" i="13"/>
  <c r="C169" i="13"/>
  <c r="B169" i="13"/>
  <c r="A169" i="13"/>
  <c r="F168" i="13"/>
  <c r="E168" i="13"/>
  <c r="D168" i="13"/>
  <c r="C168" i="13"/>
  <c r="B168" i="13"/>
  <c r="A168" i="13"/>
  <c r="F167" i="13"/>
  <c r="E167" i="13"/>
  <c r="D167" i="13"/>
  <c r="C167" i="13"/>
  <c r="B167" i="13"/>
  <c r="A167" i="13"/>
  <c r="F166" i="13"/>
  <c r="E166" i="13"/>
  <c r="D166" i="13"/>
  <c r="C166" i="13"/>
  <c r="B166" i="13"/>
  <c r="A166" i="13"/>
  <c r="F165" i="13"/>
  <c r="E165" i="13"/>
  <c r="D165" i="13"/>
  <c r="C165" i="13"/>
  <c r="B165" i="13"/>
  <c r="A165" i="13"/>
  <c r="F164" i="13"/>
  <c r="E164" i="13"/>
  <c r="D164" i="13"/>
  <c r="C164" i="13"/>
  <c r="B164" i="13"/>
  <c r="A164" i="13"/>
  <c r="F163" i="13"/>
  <c r="E163" i="13"/>
  <c r="D163" i="13"/>
  <c r="C163" i="13"/>
  <c r="B163" i="13"/>
  <c r="A163" i="13"/>
  <c r="F162" i="13"/>
  <c r="E162" i="13"/>
  <c r="D162" i="13"/>
  <c r="C162" i="13"/>
  <c r="B162" i="13"/>
  <c r="A162" i="13"/>
  <c r="F161" i="13"/>
  <c r="E161" i="13"/>
  <c r="D161" i="13"/>
  <c r="C161" i="13"/>
  <c r="B161" i="13"/>
  <c r="A161" i="13"/>
  <c r="F160" i="13"/>
  <c r="E160" i="13"/>
  <c r="D160" i="13"/>
  <c r="C160" i="13"/>
  <c r="B160" i="13"/>
  <c r="A160" i="13"/>
  <c r="F159" i="13"/>
  <c r="E159" i="13"/>
  <c r="D159" i="13"/>
  <c r="C159" i="13"/>
  <c r="B159" i="13"/>
  <c r="A159" i="13"/>
  <c r="F158" i="13"/>
  <c r="E158" i="13"/>
  <c r="D158" i="13"/>
  <c r="C158" i="13"/>
  <c r="B158" i="13"/>
  <c r="A158" i="13"/>
  <c r="F157" i="13"/>
  <c r="E157" i="13"/>
  <c r="D157" i="13"/>
  <c r="C157" i="13"/>
  <c r="B157" i="13"/>
  <c r="A157" i="13"/>
  <c r="F156" i="13"/>
  <c r="E156" i="13"/>
  <c r="D156" i="13"/>
  <c r="C156" i="13"/>
  <c r="B156" i="13"/>
  <c r="A156" i="13"/>
  <c r="F155" i="13"/>
  <c r="E155" i="13"/>
  <c r="D155" i="13"/>
  <c r="C155" i="13"/>
  <c r="B155" i="13"/>
  <c r="A155" i="13"/>
  <c r="F154" i="13"/>
  <c r="E154" i="13"/>
  <c r="D154" i="13"/>
  <c r="C154" i="13"/>
  <c r="B154" i="13"/>
  <c r="A154" i="13"/>
  <c r="F153" i="13"/>
  <c r="E153" i="13"/>
  <c r="D153" i="13"/>
  <c r="C153" i="13"/>
  <c r="B153" i="13"/>
  <c r="A153" i="13"/>
  <c r="F152" i="13"/>
  <c r="E152" i="13"/>
  <c r="D152" i="13"/>
  <c r="C152" i="13"/>
  <c r="B152" i="13"/>
  <c r="A152" i="13"/>
  <c r="F151" i="13"/>
  <c r="E151" i="13"/>
  <c r="D151" i="13"/>
  <c r="C151" i="13"/>
  <c r="B151" i="13"/>
  <c r="A151" i="13"/>
  <c r="F150" i="13"/>
  <c r="E150" i="13"/>
  <c r="D150" i="13"/>
  <c r="C150" i="13"/>
  <c r="B150" i="13"/>
  <c r="A150" i="13"/>
  <c r="F149" i="13"/>
  <c r="E149" i="13"/>
  <c r="D149" i="13"/>
  <c r="C149" i="13"/>
  <c r="B149" i="13"/>
  <c r="A149" i="13"/>
  <c r="F148" i="13"/>
  <c r="E148" i="13"/>
  <c r="D148" i="13"/>
  <c r="C148" i="13"/>
  <c r="B148" i="13"/>
  <c r="A148" i="13"/>
  <c r="F147" i="13"/>
  <c r="E147" i="13"/>
  <c r="D147" i="13"/>
  <c r="C147" i="13"/>
  <c r="B147" i="13"/>
  <c r="A147" i="13"/>
  <c r="F146" i="13"/>
  <c r="E146" i="13"/>
  <c r="D146" i="13"/>
  <c r="C146" i="13"/>
  <c r="B146" i="13"/>
  <c r="A146" i="13"/>
  <c r="F145" i="13"/>
  <c r="E145" i="13"/>
  <c r="D145" i="13"/>
  <c r="C145" i="13"/>
  <c r="B145" i="13"/>
  <c r="A145" i="13"/>
  <c r="F144" i="13"/>
  <c r="E144" i="13"/>
  <c r="D144" i="13"/>
  <c r="C144" i="13"/>
  <c r="B144" i="13"/>
  <c r="A144" i="13"/>
  <c r="F143" i="13"/>
  <c r="E143" i="13"/>
  <c r="D143" i="13"/>
  <c r="C143" i="13"/>
  <c r="B143" i="13"/>
  <c r="A143" i="13"/>
  <c r="F142" i="13"/>
  <c r="E142" i="13"/>
  <c r="D142" i="13"/>
  <c r="C142" i="13"/>
  <c r="B142" i="13"/>
  <c r="A142" i="13"/>
  <c r="F141" i="13"/>
  <c r="E141" i="13"/>
  <c r="D141" i="13"/>
  <c r="C141" i="13"/>
  <c r="B141" i="13"/>
  <c r="A141" i="13"/>
  <c r="F140" i="13"/>
  <c r="E140" i="13"/>
  <c r="D140" i="13"/>
  <c r="C140" i="13"/>
  <c r="B140" i="13"/>
  <c r="A140" i="13"/>
  <c r="F139" i="13"/>
  <c r="E139" i="13"/>
  <c r="D139" i="13"/>
  <c r="C139" i="13"/>
  <c r="B139" i="13"/>
  <c r="A139" i="13"/>
  <c r="F138" i="13"/>
  <c r="E138" i="13"/>
  <c r="D138" i="13"/>
  <c r="C138" i="13"/>
  <c r="B138" i="13"/>
  <c r="A138" i="13"/>
  <c r="F137" i="13"/>
  <c r="E137" i="13"/>
  <c r="D137" i="13"/>
  <c r="C137" i="13"/>
  <c r="B137" i="13"/>
  <c r="A137" i="13"/>
  <c r="F136" i="13"/>
  <c r="E136" i="13"/>
  <c r="D136" i="13"/>
  <c r="C136" i="13"/>
  <c r="B136" i="13"/>
  <c r="A136" i="13"/>
  <c r="F135" i="13"/>
  <c r="E135" i="13"/>
  <c r="D135" i="13"/>
  <c r="C135" i="13"/>
  <c r="B135" i="13"/>
  <c r="A135" i="13"/>
  <c r="F134" i="13"/>
  <c r="E134" i="13"/>
  <c r="D134" i="13"/>
  <c r="C134" i="13"/>
  <c r="B134" i="13"/>
  <c r="A134" i="13"/>
  <c r="F133" i="13"/>
  <c r="E133" i="13"/>
  <c r="D133" i="13"/>
  <c r="C133" i="13"/>
  <c r="B133" i="13"/>
  <c r="A133" i="13"/>
  <c r="F132" i="13"/>
  <c r="E132" i="13"/>
  <c r="D132" i="13"/>
  <c r="C132" i="13"/>
  <c r="B132" i="13"/>
  <c r="A132" i="13"/>
  <c r="F131" i="13"/>
  <c r="E131" i="13"/>
  <c r="D131" i="13"/>
  <c r="C131" i="13"/>
  <c r="B131" i="13"/>
  <c r="A131" i="13"/>
  <c r="F130" i="13"/>
  <c r="E130" i="13"/>
  <c r="D130" i="13"/>
  <c r="C130" i="13"/>
  <c r="B130" i="13"/>
  <c r="A130" i="13"/>
  <c r="F129" i="13"/>
  <c r="E129" i="13"/>
  <c r="D129" i="13"/>
  <c r="C129" i="13"/>
  <c r="B129" i="13"/>
  <c r="A129" i="13"/>
  <c r="F128" i="13"/>
  <c r="E128" i="13"/>
  <c r="D128" i="13"/>
  <c r="C128" i="13"/>
  <c r="B128" i="13"/>
  <c r="A128" i="13"/>
  <c r="F127" i="13"/>
  <c r="E127" i="13"/>
  <c r="D127" i="13"/>
  <c r="C127" i="13"/>
  <c r="B127" i="13"/>
  <c r="A127" i="13"/>
  <c r="F126" i="13"/>
  <c r="E126" i="13"/>
  <c r="D126" i="13"/>
  <c r="C126" i="13"/>
  <c r="B126" i="13"/>
  <c r="A126" i="13"/>
  <c r="F125" i="13"/>
  <c r="E125" i="13"/>
  <c r="D125" i="13"/>
  <c r="C125" i="13"/>
  <c r="B125" i="13"/>
  <c r="A125" i="13"/>
  <c r="F124" i="13"/>
  <c r="E124" i="13"/>
  <c r="D124" i="13"/>
  <c r="C124" i="13"/>
  <c r="B124" i="13"/>
  <c r="A124" i="13"/>
  <c r="F123" i="13"/>
  <c r="E123" i="13"/>
  <c r="D123" i="13"/>
  <c r="C123" i="13"/>
  <c r="B123" i="13"/>
  <c r="A123" i="13"/>
  <c r="F122" i="13"/>
  <c r="E122" i="13"/>
  <c r="D122" i="13"/>
  <c r="C122" i="13"/>
  <c r="B122" i="13"/>
  <c r="A122" i="13"/>
  <c r="F121" i="13"/>
  <c r="E121" i="13"/>
  <c r="D121" i="13"/>
  <c r="C121" i="13"/>
  <c r="B121" i="13"/>
  <c r="A121" i="13"/>
  <c r="F120" i="13"/>
  <c r="E120" i="13"/>
  <c r="D120" i="13"/>
  <c r="C120" i="13"/>
  <c r="B120" i="13"/>
  <c r="A120" i="13"/>
  <c r="F119" i="13"/>
  <c r="E119" i="13"/>
  <c r="D119" i="13"/>
  <c r="C119" i="13"/>
  <c r="B119" i="13"/>
  <c r="A119" i="13"/>
  <c r="F118" i="13"/>
  <c r="E118" i="13"/>
  <c r="D118" i="13"/>
  <c r="C118" i="13"/>
  <c r="B118" i="13"/>
  <c r="A118" i="13"/>
  <c r="F117" i="13"/>
  <c r="E117" i="13"/>
  <c r="D117" i="13"/>
  <c r="C117" i="13"/>
  <c r="B117" i="13"/>
  <c r="A117" i="13"/>
  <c r="F116" i="13"/>
  <c r="E116" i="13"/>
  <c r="D116" i="13"/>
  <c r="C116" i="13"/>
  <c r="B116" i="13"/>
  <c r="A116" i="13"/>
  <c r="F115" i="13"/>
  <c r="E115" i="13"/>
  <c r="D115" i="13"/>
  <c r="C115" i="13"/>
  <c r="B115" i="13"/>
  <c r="A115" i="13"/>
  <c r="F114" i="13"/>
  <c r="E114" i="13"/>
  <c r="D114" i="13"/>
  <c r="C114" i="13"/>
  <c r="B114" i="13"/>
  <c r="A114" i="13"/>
  <c r="F113" i="13"/>
  <c r="E113" i="13"/>
  <c r="D113" i="13"/>
  <c r="C113" i="13"/>
  <c r="B113" i="13"/>
  <c r="A113" i="13"/>
  <c r="F112" i="13"/>
  <c r="E112" i="13"/>
  <c r="D112" i="13"/>
  <c r="C112" i="13"/>
  <c r="B112" i="13"/>
  <c r="A112" i="13"/>
  <c r="F111" i="13"/>
  <c r="E111" i="13"/>
  <c r="D111" i="13"/>
  <c r="C111" i="13"/>
  <c r="B111" i="13"/>
  <c r="A111" i="13"/>
  <c r="F110" i="13"/>
  <c r="E110" i="13"/>
  <c r="D110" i="13"/>
  <c r="C110" i="13"/>
  <c r="B110" i="13"/>
  <c r="A110" i="13"/>
  <c r="F109" i="13"/>
  <c r="E109" i="13"/>
  <c r="D109" i="13"/>
  <c r="C109" i="13"/>
  <c r="B109" i="13"/>
  <c r="A109" i="13"/>
  <c r="F108" i="13"/>
  <c r="E108" i="13"/>
  <c r="D108" i="13"/>
  <c r="C108" i="13"/>
  <c r="B108" i="13"/>
  <c r="A108" i="13"/>
  <c r="F107" i="13"/>
  <c r="E107" i="13"/>
  <c r="D107" i="13"/>
  <c r="C107" i="13"/>
  <c r="B107" i="13"/>
  <c r="A107" i="13"/>
  <c r="F106" i="13"/>
  <c r="E106" i="13"/>
  <c r="D106" i="13"/>
  <c r="C106" i="13"/>
  <c r="B106" i="13"/>
  <c r="A106" i="13"/>
  <c r="F105" i="13"/>
  <c r="E105" i="13"/>
  <c r="D105" i="13"/>
  <c r="C105" i="13"/>
  <c r="B105" i="13"/>
  <c r="A105" i="13"/>
  <c r="F104" i="13"/>
  <c r="E104" i="13"/>
  <c r="D104" i="13"/>
  <c r="C104" i="13"/>
  <c r="B104" i="13"/>
  <c r="A104" i="13"/>
  <c r="F103" i="13"/>
  <c r="E103" i="13"/>
  <c r="D103" i="13"/>
  <c r="C103" i="13"/>
  <c r="B103" i="13"/>
  <c r="A103" i="13"/>
  <c r="F102" i="13"/>
  <c r="E102" i="13"/>
  <c r="D102" i="13"/>
  <c r="C102" i="13"/>
  <c r="B102" i="13"/>
  <c r="A102" i="13"/>
  <c r="F101" i="13"/>
  <c r="E101" i="13"/>
  <c r="D101" i="13"/>
  <c r="C101" i="13"/>
  <c r="B101" i="13"/>
  <c r="A101" i="13"/>
  <c r="F100" i="13"/>
  <c r="E100" i="13"/>
  <c r="D100" i="13"/>
  <c r="C100" i="13"/>
  <c r="B100" i="13"/>
  <c r="A100" i="13"/>
  <c r="F99" i="13"/>
  <c r="E99" i="13"/>
  <c r="D99" i="13"/>
  <c r="C99" i="13"/>
  <c r="B99" i="13"/>
  <c r="A99" i="13"/>
  <c r="F98" i="13"/>
  <c r="E98" i="13"/>
  <c r="D98" i="13"/>
  <c r="C98" i="13"/>
  <c r="B98" i="13"/>
  <c r="A98" i="13"/>
  <c r="F97" i="13"/>
  <c r="E97" i="13"/>
  <c r="D97" i="13"/>
  <c r="C97" i="13"/>
  <c r="B97" i="13"/>
  <c r="A97" i="13"/>
  <c r="F96" i="13"/>
  <c r="E96" i="13"/>
  <c r="D96" i="13"/>
  <c r="C96" i="13"/>
  <c r="B96" i="13"/>
  <c r="A96" i="13"/>
  <c r="F95" i="13"/>
  <c r="E95" i="13"/>
  <c r="D95" i="13"/>
  <c r="C95" i="13"/>
  <c r="B95" i="13"/>
  <c r="A95" i="13"/>
  <c r="F94" i="13"/>
  <c r="E94" i="13"/>
  <c r="D94" i="13"/>
  <c r="C94" i="13"/>
  <c r="B94" i="13"/>
  <c r="A94" i="13"/>
  <c r="F93" i="13"/>
  <c r="E93" i="13"/>
  <c r="D93" i="13"/>
  <c r="C93" i="13"/>
  <c r="B93" i="13"/>
  <c r="A93" i="13"/>
  <c r="F92" i="13"/>
  <c r="E92" i="13"/>
  <c r="D92" i="13"/>
  <c r="C92" i="13"/>
  <c r="B92" i="13"/>
  <c r="A92" i="13"/>
  <c r="F91" i="13"/>
  <c r="E91" i="13"/>
  <c r="D91" i="13"/>
  <c r="C91" i="13"/>
  <c r="B91" i="13"/>
  <c r="A91" i="13"/>
  <c r="F90" i="13"/>
  <c r="E90" i="13"/>
  <c r="D90" i="13"/>
  <c r="C90" i="13"/>
  <c r="B90" i="13"/>
  <c r="A90" i="13"/>
  <c r="F89" i="13"/>
  <c r="E89" i="13"/>
  <c r="D89" i="13"/>
  <c r="C89" i="13"/>
  <c r="B89" i="13"/>
  <c r="A89" i="13"/>
  <c r="F88" i="13"/>
  <c r="E88" i="13"/>
  <c r="D88" i="13"/>
  <c r="C88" i="13"/>
  <c r="B88" i="13"/>
  <c r="A88" i="13"/>
  <c r="F87" i="13"/>
  <c r="E87" i="13"/>
  <c r="D87" i="13"/>
  <c r="C87" i="13"/>
  <c r="B87" i="13"/>
  <c r="A87" i="13"/>
  <c r="F86" i="13"/>
  <c r="E86" i="13"/>
  <c r="D86" i="13"/>
  <c r="C86" i="13"/>
  <c r="B86" i="13"/>
  <c r="A86" i="13"/>
  <c r="F85" i="13"/>
  <c r="E85" i="13"/>
  <c r="D85" i="13"/>
  <c r="C85" i="13"/>
  <c r="B85" i="13"/>
  <c r="A85" i="13"/>
  <c r="F84" i="13"/>
  <c r="E84" i="13"/>
  <c r="D84" i="13"/>
  <c r="C84" i="13"/>
  <c r="B84" i="13"/>
  <c r="A84" i="13"/>
  <c r="F83" i="13"/>
  <c r="E83" i="13"/>
  <c r="D83" i="13"/>
  <c r="C83" i="13"/>
  <c r="B83" i="13"/>
  <c r="A83" i="13"/>
  <c r="F82" i="13"/>
  <c r="E82" i="13"/>
  <c r="D82" i="13"/>
  <c r="C82" i="13"/>
  <c r="B82" i="13"/>
  <c r="A82" i="13"/>
  <c r="F81" i="13"/>
  <c r="E81" i="13"/>
  <c r="D81" i="13"/>
  <c r="C81" i="13"/>
  <c r="B81" i="13"/>
  <c r="A81" i="13"/>
  <c r="F80" i="13"/>
  <c r="E80" i="13"/>
  <c r="D80" i="13"/>
  <c r="C80" i="13"/>
  <c r="B80" i="13"/>
  <c r="A80" i="13"/>
  <c r="F79" i="13"/>
  <c r="E79" i="13"/>
  <c r="D79" i="13"/>
  <c r="C79" i="13"/>
  <c r="B79" i="13"/>
  <c r="A79" i="13"/>
  <c r="F78" i="13"/>
  <c r="E78" i="13"/>
  <c r="D78" i="13"/>
  <c r="C78" i="13"/>
  <c r="B78" i="13"/>
  <c r="A78" i="13"/>
  <c r="F77" i="13"/>
  <c r="E77" i="13"/>
  <c r="D77" i="13"/>
  <c r="C77" i="13"/>
  <c r="B77" i="13"/>
  <c r="A77" i="13"/>
  <c r="F76" i="13"/>
  <c r="E76" i="13"/>
  <c r="D76" i="13"/>
  <c r="C76" i="13"/>
  <c r="B76" i="13"/>
  <c r="A76" i="13"/>
  <c r="F75" i="13"/>
  <c r="E75" i="13"/>
  <c r="D75" i="13"/>
  <c r="C75" i="13"/>
  <c r="B75" i="13"/>
  <c r="A75" i="13"/>
  <c r="F74" i="13"/>
  <c r="E74" i="13"/>
  <c r="D74" i="13"/>
  <c r="C74" i="13"/>
  <c r="B74" i="13"/>
  <c r="A74" i="13"/>
  <c r="AB73" i="13"/>
  <c r="F73" i="13"/>
  <c r="E73" i="13"/>
  <c r="D73" i="13"/>
  <c r="C73" i="13"/>
  <c r="B73" i="13"/>
  <c r="A73" i="13"/>
  <c r="AB72" i="13"/>
  <c r="F72" i="13"/>
  <c r="E72" i="13"/>
  <c r="D72" i="13"/>
  <c r="C72" i="13"/>
  <c r="B72" i="13"/>
  <c r="A72" i="13"/>
  <c r="AB71" i="13"/>
  <c r="F71" i="13"/>
  <c r="E71" i="13"/>
  <c r="D71" i="13"/>
  <c r="C71" i="13"/>
  <c r="B71" i="13"/>
  <c r="A71" i="13"/>
  <c r="F70" i="13"/>
  <c r="E70" i="13"/>
  <c r="D70" i="13"/>
  <c r="C70" i="13"/>
  <c r="B70" i="13"/>
  <c r="A70" i="13"/>
  <c r="F69" i="13"/>
  <c r="E69" i="13"/>
  <c r="D69" i="13"/>
  <c r="C69" i="13"/>
  <c r="B69" i="13"/>
  <c r="A69" i="13"/>
  <c r="F68" i="13"/>
  <c r="E68" i="13"/>
  <c r="D68" i="13"/>
  <c r="C68" i="13"/>
  <c r="B68" i="13"/>
  <c r="A68" i="13"/>
  <c r="F67" i="13"/>
  <c r="E67" i="13"/>
  <c r="D67" i="13"/>
  <c r="C67" i="13"/>
  <c r="B67" i="13"/>
  <c r="A67" i="13"/>
  <c r="F66" i="13"/>
  <c r="E66" i="13"/>
  <c r="D66" i="13"/>
  <c r="C66" i="13"/>
  <c r="B66" i="13"/>
  <c r="A66" i="13"/>
  <c r="F65" i="13"/>
  <c r="E65" i="13"/>
  <c r="D65" i="13"/>
  <c r="C65" i="13"/>
  <c r="B65" i="13"/>
  <c r="A65" i="13"/>
  <c r="F64" i="13"/>
  <c r="E64" i="13"/>
  <c r="D64" i="13"/>
  <c r="C64" i="13"/>
  <c r="B64" i="13"/>
  <c r="A64" i="13"/>
  <c r="F63" i="13"/>
  <c r="E63" i="13"/>
  <c r="D63" i="13"/>
  <c r="C63" i="13"/>
  <c r="B63" i="13"/>
  <c r="A63" i="13"/>
  <c r="F62" i="13"/>
  <c r="E62" i="13"/>
  <c r="D62" i="13"/>
  <c r="C62" i="13"/>
  <c r="B62" i="13"/>
  <c r="A62" i="13"/>
  <c r="F61" i="13"/>
  <c r="E61" i="13"/>
  <c r="D61" i="13"/>
  <c r="C61" i="13"/>
  <c r="B61" i="13"/>
  <c r="A61" i="13"/>
  <c r="F60" i="13"/>
  <c r="E60" i="13"/>
  <c r="D60" i="13"/>
  <c r="C60" i="13"/>
  <c r="B60" i="13"/>
  <c r="A60" i="13"/>
  <c r="AF59" i="13"/>
  <c r="AB63" i="13" s="1"/>
  <c r="L6" i="13" s="1"/>
  <c r="AE59" i="13"/>
  <c r="AB67" i="13" s="1"/>
  <c r="L4" i="13" s="1"/>
  <c r="AC59" i="13"/>
  <c r="AB65" i="13" s="1"/>
  <c r="L8" i="13" s="1"/>
  <c r="AB59" i="13"/>
  <c r="F59" i="13"/>
  <c r="E59" i="13"/>
  <c r="D59" i="13"/>
  <c r="C59" i="13"/>
  <c r="B59" i="13"/>
  <c r="A59" i="13"/>
  <c r="AF58" i="13"/>
  <c r="AF60" i="13" s="1"/>
  <c r="AE58" i="13"/>
  <c r="AE60" i="13" s="1"/>
  <c r="AC58" i="13"/>
  <c r="AC60" i="13" s="1"/>
  <c r="AB58" i="13"/>
  <c r="AB60" i="13" s="1"/>
  <c r="F58" i="13"/>
  <c r="E58" i="13"/>
  <c r="D58" i="13"/>
  <c r="C58" i="13"/>
  <c r="B58" i="13"/>
  <c r="A58" i="13"/>
  <c r="F57" i="13"/>
  <c r="E57" i="13"/>
  <c r="D57" i="13"/>
  <c r="C57" i="13"/>
  <c r="B57" i="13"/>
  <c r="A57" i="13"/>
  <c r="F56" i="13"/>
  <c r="E56" i="13"/>
  <c r="D56" i="13"/>
  <c r="C56" i="13"/>
  <c r="B56" i="13"/>
  <c r="A56" i="13"/>
  <c r="F55" i="13"/>
  <c r="E55" i="13"/>
  <c r="D55" i="13"/>
  <c r="C55" i="13"/>
  <c r="B55" i="13"/>
  <c r="A55" i="13"/>
  <c r="F54" i="13"/>
  <c r="E54" i="13"/>
  <c r="D54" i="13"/>
  <c r="C54" i="13"/>
  <c r="B54" i="13"/>
  <c r="A54" i="13"/>
  <c r="F53" i="13"/>
  <c r="E53" i="13"/>
  <c r="D53" i="13"/>
  <c r="C53" i="13"/>
  <c r="B53" i="13"/>
  <c r="A53" i="13"/>
  <c r="F52" i="13"/>
  <c r="E52" i="13"/>
  <c r="D52" i="13"/>
  <c r="C52" i="13"/>
  <c r="B52" i="13"/>
  <c r="A52" i="13"/>
  <c r="F51" i="13"/>
  <c r="E51" i="13"/>
  <c r="D51" i="13"/>
  <c r="C51" i="13"/>
  <c r="B51" i="13"/>
  <c r="A51" i="13"/>
  <c r="F50" i="13"/>
  <c r="E50" i="13"/>
  <c r="D50" i="13"/>
  <c r="C50" i="13"/>
  <c r="B50" i="13"/>
  <c r="A50" i="13"/>
  <c r="F49" i="13"/>
  <c r="E49" i="13"/>
  <c r="D49" i="13"/>
  <c r="C49" i="13"/>
  <c r="B49" i="13"/>
  <c r="A49" i="13"/>
  <c r="F48" i="13"/>
  <c r="E48" i="13"/>
  <c r="D48" i="13"/>
  <c r="C48" i="13"/>
  <c r="B48" i="13"/>
  <c r="A48" i="13"/>
  <c r="F47" i="13"/>
  <c r="E47" i="13"/>
  <c r="D47" i="13"/>
  <c r="C47" i="13"/>
  <c r="B47" i="13"/>
  <c r="A47" i="13"/>
  <c r="F46" i="13"/>
  <c r="E46" i="13"/>
  <c r="D46" i="13"/>
  <c r="C46" i="13"/>
  <c r="B46" i="13"/>
  <c r="A46" i="13"/>
  <c r="F45" i="13"/>
  <c r="E45" i="13"/>
  <c r="D45" i="13"/>
  <c r="C45" i="13"/>
  <c r="B45" i="13"/>
  <c r="A45" i="13"/>
  <c r="F44" i="13"/>
  <c r="E44" i="13"/>
  <c r="D44" i="13"/>
  <c r="C44" i="13"/>
  <c r="B44" i="13"/>
  <c r="A44" i="13"/>
  <c r="F43" i="13"/>
  <c r="E43" i="13"/>
  <c r="D43" i="13"/>
  <c r="C43" i="13"/>
  <c r="B43" i="13"/>
  <c r="A43" i="13"/>
  <c r="F42" i="13"/>
  <c r="E42" i="13"/>
  <c r="D42" i="13"/>
  <c r="C42" i="13"/>
  <c r="B42" i="13"/>
  <c r="A42" i="13"/>
  <c r="F41" i="13"/>
  <c r="E41" i="13"/>
  <c r="D41" i="13"/>
  <c r="C41" i="13"/>
  <c r="B41" i="13"/>
  <c r="A41" i="13"/>
  <c r="F40" i="13"/>
  <c r="E40" i="13"/>
  <c r="D40" i="13"/>
  <c r="C40" i="13"/>
  <c r="B40" i="13"/>
  <c r="A40" i="13"/>
  <c r="F39" i="13"/>
  <c r="E39" i="13"/>
  <c r="D39" i="13"/>
  <c r="C39" i="13"/>
  <c r="B39" i="13"/>
  <c r="A39" i="13"/>
  <c r="F38" i="13"/>
  <c r="E38" i="13"/>
  <c r="D38" i="13"/>
  <c r="C38" i="13"/>
  <c r="B38" i="13"/>
  <c r="A38" i="13"/>
  <c r="F37" i="13"/>
  <c r="E37" i="13"/>
  <c r="D37" i="13"/>
  <c r="C37" i="13"/>
  <c r="B37" i="13"/>
  <c r="A37" i="13"/>
  <c r="N36" i="13"/>
  <c r="M36" i="13"/>
  <c r="F36" i="13"/>
  <c r="E36" i="13"/>
  <c r="D36" i="13"/>
  <c r="C36" i="13"/>
  <c r="B36" i="13"/>
  <c r="A36" i="13"/>
  <c r="N35" i="13"/>
  <c r="M35" i="13"/>
  <c r="L35" i="13" s="1"/>
  <c r="F35" i="13"/>
  <c r="E35" i="13"/>
  <c r="D35" i="13"/>
  <c r="C35" i="13"/>
  <c r="B35" i="13"/>
  <c r="A35" i="13"/>
  <c r="F34" i="13"/>
  <c r="E34" i="13"/>
  <c r="D34" i="13"/>
  <c r="C34" i="13"/>
  <c r="B34" i="13"/>
  <c r="A34" i="13"/>
  <c r="N33" i="13"/>
  <c r="M33" i="13"/>
  <c r="F33" i="13"/>
  <c r="E33" i="13"/>
  <c r="D33" i="13"/>
  <c r="C33" i="13"/>
  <c r="B33" i="13"/>
  <c r="A33" i="13"/>
  <c r="N32" i="13"/>
  <c r="M32" i="13"/>
  <c r="F32" i="13"/>
  <c r="E32" i="13"/>
  <c r="D32" i="13"/>
  <c r="C32" i="13"/>
  <c r="B32" i="13"/>
  <c r="A32" i="13"/>
  <c r="N31" i="13"/>
  <c r="M31" i="13"/>
  <c r="F31" i="13"/>
  <c r="E31" i="13"/>
  <c r="D31" i="13"/>
  <c r="C31" i="13"/>
  <c r="B31" i="13"/>
  <c r="A31" i="13"/>
  <c r="F30" i="13"/>
  <c r="E30" i="13"/>
  <c r="D30" i="13"/>
  <c r="C30" i="13"/>
  <c r="B30" i="13"/>
  <c r="A30" i="13"/>
  <c r="F29" i="13"/>
  <c r="E29" i="13"/>
  <c r="D29" i="13"/>
  <c r="C29" i="13"/>
  <c r="B29" i="13"/>
  <c r="A29" i="13"/>
  <c r="F28" i="13"/>
  <c r="E28" i="13"/>
  <c r="D28" i="13"/>
  <c r="C28" i="13"/>
  <c r="B28" i="13"/>
  <c r="A28" i="13"/>
  <c r="AD27" i="13"/>
  <c r="F27" i="13"/>
  <c r="E27" i="13"/>
  <c r="D27" i="13"/>
  <c r="C27" i="13"/>
  <c r="B27" i="13"/>
  <c r="A27" i="13"/>
  <c r="AD26" i="13"/>
  <c r="V26" i="13"/>
  <c r="T26" i="13"/>
  <c r="S26" i="13"/>
  <c r="R26" i="13"/>
  <c r="Q26" i="13"/>
  <c r="P26" i="13"/>
  <c r="O26" i="13"/>
  <c r="N26" i="13"/>
  <c r="M26" i="13"/>
  <c r="L26" i="13"/>
  <c r="K26" i="13"/>
  <c r="F26" i="13"/>
  <c r="E26" i="13"/>
  <c r="D26" i="13"/>
  <c r="C26" i="13"/>
  <c r="B26" i="13"/>
  <c r="A26" i="13"/>
  <c r="AD25" i="13"/>
  <c r="V25" i="13"/>
  <c r="T25" i="13"/>
  <c r="S25" i="13"/>
  <c r="R25" i="13"/>
  <c r="Q25" i="13"/>
  <c r="P25" i="13"/>
  <c r="O25" i="13"/>
  <c r="N25" i="13"/>
  <c r="M25" i="13"/>
  <c r="L25" i="13"/>
  <c r="K25" i="13"/>
  <c r="F25" i="13"/>
  <c r="E25" i="13"/>
  <c r="D25" i="13"/>
  <c r="C25" i="13"/>
  <c r="B25" i="13"/>
  <c r="A25" i="13"/>
  <c r="AD24" i="13"/>
  <c r="V24" i="13"/>
  <c r="T24" i="13"/>
  <c r="S24" i="13"/>
  <c r="R24" i="13"/>
  <c r="Q24" i="13"/>
  <c r="P24" i="13"/>
  <c r="O24" i="13"/>
  <c r="N24" i="13"/>
  <c r="M24" i="13"/>
  <c r="L24" i="13"/>
  <c r="K24" i="13"/>
  <c r="F24" i="13"/>
  <c r="E24" i="13"/>
  <c r="D24" i="13"/>
  <c r="C24" i="13"/>
  <c r="B24" i="13"/>
  <c r="A24" i="13"/>
  <c r="AD23" i="13"/>
  <c r="V23" i="13"/>
  <c r="T23" i="13"/>
  <c r="S23" i="13"/>
  <c r="R23" i="13"/>
  <c r="Q23" i="13"/>
  <c r="P23" i="13"/>
  <c r="O23" i="13"/>
  <c r="N23" i="13"/>
  <c r="M23" i="13"/>
  <c r="L23" i="13"/>
  <c r="K23" i="13"/>
  <c r="F23" i="13"/>
  <c r="E23" i="13"/>
  <c r="D23" i="13"/>
  <c r="C23" i="13"/>
  <c r="B23" i="13"/>
  <c r="A23" i="13"/>
  <c r="AD22" i="13"/>
  <c r="V22" i="13"/>
  <c r="T22" i="13"/>
  <c r="S22" i="13"/>
  <c r="R22" i="13"/>
  <c r="Q22" i="13"/>
  <c r="P22" i="13"/>
  <c r="O22" i="13"/>
  <c r="N22" i="13"/>
  <c r="M22" i="13"/>
  <c r="L22" i="13"/>
  <c r="K22" i="13"/>
  <c r="F22" i="13"/>
  <c r="E22" i="13"/>
  <c r="D22" i="13"/>
  <c r="C22" i="13"/>
  <c r="B22" i="13"/>
  <c r="A22" i="13"/>
  <c r="AD21" i="13"/>
  <c r="V21" i="13"/>
  <c r="T21" i="13"/>
  <c r="S21" i="13"/>
  <c r="R21" i="13"/>
  <c r="Q21" i="13"/>
  <c r="P21" i="13"/>
  <c r="O21" i="13"/>
  <c r="N21" i="13"/>
  <c r="M21" i="13"/>
  <c r="L21" i="13"/>
  <c r="K21" i="13"/>
  <c r="F21" i="13"/>
  <c r="E21" i="13"/>
  <c r="D21" i="13"/>
  <c r="C21" i="13"/>
  <c r="B21" i="13"/>
  <c r="A21" i="13"/>
  <c r="AD20" i="13"/>
  <c r="V20" i="13"/>
  <c r="T20" i="13"/>
  <c r="S20" i="13"/>
  <c r="R20" i="13"/>
  <c r="Q20" i="13"/>
  <c r="P20" i="13"/>
  <c r="O20" i="13"/>
  <c r="N20" i="13"/>
  <c r="M20" i="13"/>
  <c r="L20" i="13"/>
  <c r="K20" i="13"/>
  <c r="F20" i="13"/>
  <c r="E20" i="13"/>
  <c r="D20" i="13"/>
  <c r="C20" i="13"/>
  <c r="B20" i="13"/>
  <c r="A20" i="13"/>
  <c r="AD19" i="13"/>
  <c r="V19" i="13"/>
  <c r="T19" i="13"/>
  <c r="S19" i="13"/>
  <c r="R19" i="13"/>
  <c r="Q19" i="13"/>
  <c r="P19" i="13"/>
  <c r="O19" i="13"/>
  <c r="N19" i="13"/>
  <c r="M19" i="13"/>
  <c r="L19" i="13"/>
  <c r="K19" i="13"/>
  <c r="F19" i="13"/>
  <c r="E19" i="13"/>
  <c r="D19" i="13"/>
  <c r="C19" i="13"/>
  <c r="B19" i="13"/>
  <c r="A19" i="13"/>
  <c r="AD18" i="13"/>
  <c r="V18" i="13"/>
  <c r="T18" i="13"/>
  <c r="S18" i="13"/>
  <c r="R18" i="13"/>
  <c r="Q18" i="13"/>
  <c r="P18" i="13"/>
  <c r="O18" i="13"/>
  <c r="N18" i="13"/>
  <c r="M18" i="13"/>
  <c r="L18" i="13"/>
  <c r="K18" i="13"/>
  <c r="F18" i="13"/>
  <c r="E18" i="13"/>
  <c r="D18" i="13"/>
  <c r="C18" i="13"/>
  <c r="B18" i="13"/>
  <c r="A18" i="13"/>
  <c r="AD17" i="13"/>
  <c r="V17" i="13"/>
  <c r="T17" i="13"/>
  <c r="S17" i="13"/>
  <c r="R17" i="13"/>
  <c r="Q17" i="13"/>
  <c r="P17" i="13"/>
  <c r="O17" i="13"/>
  <c r="N17" i="13"/>
  <c r="M17" i="13"/>
  <c r="L17" i="13"/>
  <c r="K17" i="13"/>
  <c r="F17" i="13"/>
  <c r="E17" i="13"/>
  <c r="D17" i="13"/>
  <c r="C17" i="13"/>
  <c r="B17" i="13"/>
  <c r="A17" i="13"/>
  <c r="AD16" i="13"/>
  <c r="V16" i="13"/>
  <c r="T16" i="13"/>
  <c r="S16" i="13"/>
  <c r="R16" i="13"/>
  <c r="Q16" i="13"/>
  <c r="P16" i="13"/>
  <c r="O16" i="13"/>
  <c r="N16" i="13"/>
  <c r="M16" i="13"/>
  <c r="L16" i="13"/>
  <c r="K16" i="13"/>
  <c r="F16" i="13"/>
  <c r="E16" i="13"/>
  <c r="D16" i="13"/>
  <c r="C16" i="13"/>
  <c r="B16" i="13"/>
  <c r="A16" i="13"/>
  <c r="AD15" i="13"/>
  <c r="V15" i="13"/>
  <c r="T15" i="13"/>
  <c r="S15" i="13"/>
  <c r="R15" i="13"/>
  <c r="Q15" i="13"/>
  <c r="P15" i="13"/>
  <c r="O15" i="13"/>
  <c r="N15" i="13"/>
  <c r="M15" i="13"/>
  <c r="L15" i="13"/>
  <c r="K15" i="13"/>
  <c r="F15" i="13"/>
  <c r="E15" i="13"/>
  <c r="D15" i="13"/>
  <c r="C15" i="13"/>
  <c r="B15" i="13"/>
  <c r="A15" i="13"/>
  <c r="AD14" i="13"/>
  <c r="V14" i="13"/>
  <c r="T14" i="13"/>
  <c r="S14" i="13"/>
  <c r="R14" i="13"/>
  <c r="Q14" i="13"/>
  <c r="P14" i="13"/>
  <c r="O14" i="13"/>
  <c r="N14" i="13"/>
  <c r="M14" i="13"/>
  <c r="L14" i="13"/>
  <c r="K14" i="13"/>
  <c r="F14" i="13"/>
  <c r="E14" i="13"/>
  <c r="D14" i="13"/>
  <c r="C14" i="13"/>
  <c r="B14" i="13"/>
  <c r="A14" i="13"/>
  <c r="AD13" i="13"/>
  <c r="V13" i="13"/>
  <c r="T13" i="13"/>
  <c r="S13" i="13"/>
  <c r="R13" i="13"/>
  <c r="Q13" i="13"/>
  <c r="P13" i="13"/>
  <c r="O13" i="13"/>
  <c r="N13" i="13"/>
  <c r="M13" i="13"/>
  <c r="L13" i="13"/>
  <c r="K13" i="13"/>
  <c r="F13" i="13"/>
  <c r="E13" i="13"/>
  <c r="D13" i="13"/>
  <c r="C13" i="13"/>
  <c r="B13" i="13"/>
  <c r="A13" i="13"/>
  <c r="AD12" i="13"/>
  <c r="V12" i="13"/>
  <c r="T12" i="13"/>
  <c r="S12" i="13"/>
  <c r="R12" i="13"/>
  <c r="Q12" i="13"/>
  <c r="P12" i="13"/>
  <c r="O12" i="13"/>
  <c r="N12" i="13"/>
  <c r="M12" i="13"/>
  <c r="L12" i="13"/>
  <c r="K12" i="13"/>
  <c r="F12" i="13"/>
  <c r="E12" i="13"/>
  <c r="D12" i="13"/>
  <c r="C12" i="13"/>
  <c r="B12" i="13"/>
  <c r="A12" i="13"/>
  <c r="AD11" i="13"/>
  <c r="V11" i="13"/>
  <c r="T11" i="13"/>
  <c r="S11" i="13"/>
  <c r="R11" i="13"/>
  <c r="Q11" i="13"/>
  <c r="P11" i="13"/>
  <c r="O11" i="13"/>
  <c r="N11" i="13"/>
  <c r="M11" i="13"/>
  <c r="L11" i="13"/>
  <c r="K11" i="13"/>
  <c r="F11" i="13"/>
  <c r="E11" i="13"/>
  <c r="D11" i="13"/>
  <c r="C11" i="13"/>
  <c r="B11" i="13"/>
  <c r="A11" i="13"/>
  <c r="AD10" i="13"/>
  <c r="V10" i="13"/>
  <c r="T10" i="13"/>
  <c r="S10" i="13"/>
  <c r="R10" i="13"/>
  <c r="Q10" i="13"/>
  <c r="P10" i="13"/>
  <c r="O10" i="13"/>
  <c r="N10" i="13"/>
  <c r="M10" i="13"/>
  <c r="L10" i="13"/>
  <c r="K10" i="13"/>
  <c r="F10" i="13"/>
  <c r="E10" i="13"/>
  <c r="D10" i="13"/>
  <c r="C10" i="13"/>
  <c r="B10" i="13"/>
  <c r="A10" i="13"/>
  <c r="AD9" i="13"/>
  <c r="V9" i="13"/>
  <c r="T9" i="13"/>
  <c r="S9" i="13"/>
  <c r="R9" i="13"/>
  <c r="Q9" i="13"/>
  <c r="P9" i="13"/>
  <c r="O9" i="13"/>
  <c r="N9" i="13"/>
  <c r="M9" i="13"/>
  <c r="L9" i="13"/>
  <c r="K9" i="13"/>
  <c r="F9" i="13"/>
  <c r="E9" i="13"/>
  <c r="D9" i="13"/>
  <c r="C9" i="13"/>
  <c r="B9" i="13"/>
  <c r="A9" i="13"/>
  <c r="AD8" i="13"/>
  <c r="V8" i="13"/>
  <c r="T8" i="13"/>
  <c r="S8" i="13"/>
  <c r="R8" i="13"/>
  <c r="Q8" i="13"/>
  <c r="P8" i="13"/>
  <c r="O8" i="13"/>
  <c r="N8" i="13"/>
  <c r="M8" i="13"/>
  <c r="F8" i="13"/>
  <c r="E8" i="13"/>
  <c r="D8" i="13"/>
  <c r="C8" i="13"/>
  <c r="B8" i="13"/>
  <c r="A8" i="13"/>
  <c r="AD7" i="13"/>
  <c r="V7" i="13"/>
  <c r="T7" i="13"/>
  <c r="S7" i="13"/>
  <c r="R7" i="13"/>
  <c r="Q7" i="13"/>
  <c r="P7" i="13"/>
  <c r="O7" i="13"/>
  <c r="N7" i="13"/>
  <c r="M7" i="13"/>
  <c r="L7" i="13"/>
  <c r="K7" i="13"/>
  <c r="F7" i="13"/>
  <c r="E7" i="13"/>
  <c r="D7" i="13"/>
  <c r="C7" i="13"/>
  <c r="B7" i="13"/>
  <c r="A7" i="13"/>
  <c r="AD6" i="13"/>
  <c r="V6" i="13"/>
  <c r="T6" i="13"/>
  <c r="S6" i="13"/>
  <c r="R6" i="13"/>
  <c r="Q6" i="13"/>
  <c r="P6" i="13"/>
  <c r="O6" i="13"/>
  <c r="N6" i="13"/>
  <c r="M6" i="13"/>
  <c r="F6" i="13"/>
  <c r="E6" i="13"/>
  <c r="D6" i="13"/>
  <c r="C6" i="13"/>
  <c r="B6" i="13"/>
  <c r="A6" i="13"/>
  <c r="AD5" i="13"/>
  <c r="AD59" i="13" s="1"/>
  <c r="AB69" i="13" s="1"/>
  <c r="V5" i="13"/>
  <c r="T5" i="13"/>
  <c r="S5" i="13"/>
  <c r="R5" i="13"/>
  <c r="Q5" i="13"/>
  <c r="P5" i="13"/>
  <c r="O5" i="13"/>
  <c r="N5" i="13"/>
  <c r="M5" i="13"/>
  <c r="L5" i="13"/>
  <c r="K5" i="13"/>
  <c r="F5" i="13"/>
  <c r="E5" i="13"/>
  <c r="D5" i="13"/>
  <c r="C5" i="13"/>
  <c r="B5" i="13"/>
  <c r="A5" i="13"/>
  <c r="AD4" i="13"/>
  <c r="AD58" i="13" s="1"/>
  <c r="V4" i="13"/>
  <c r="T4" i="13"/>
  <c r="S4" i="13"/>
  <c r="R4" i="13"/>
  <c r="Q4" i="13"/>
  <c r="P4" i="13"/>
  <c r="O4" i="13"/>
  <c r="N4" i="13"/>
  <c r="M4" i="13"/>
  <c r="F4" i="13"/>
  <c r="E4" i="13"/>
  <c r="D4" i="13"/>
  <c r="C4" i="13"/>
  <c r="B4" i="13"/>
  <c r="A4" i="13"/>
  <c r="F394" i="12"/>
  <c r="E394" i="12"/>
  <c r="D394" i="12"/>
  <c r="C394" i="12"/>
  <c r="B394" i="12"/>
  <c r="A394" i="12"/>
  <c r="F393" i="12"/>
  <c r="E393" i="12"/>
  <c r="D393" i="12"/>
  <c r="C393" i="12"/>
  <c r="B393" i="12"/>
  <c r="A393" i="12"/>
  <c r="F392" i="12"/>
  <c r="E392" i="12"/>
  <c r="D392" i="12"/>
  <c r="C392" i="12"/>
  <c r="B392" i="12"/>
  <c r="A392" i="12"/>
  <c r="F391" i="12"/>
  <c r="E391" i="12"/>
  <c r="D391" i="12"/>
  <c r="C391" i="12"/>
  <c r="B391" i="12"/>
  <c r="A391" i="12"/>
  <c r="F390" i="12"/>
  <c r="E390" i="12"/>
  <c r="D390" i="12"/>
  <c r="C390" i="12"/>
  <c r="B390" i="12"/>
  <c r="A390" i="12"/>
  <c r="F389" i="12"/>
  <c r="E389" i="12"/>
  <c r="D389" i="12"/>
  <c r="C389" i="12"/>
  <c r="B389" i="12"/>
  <c r="A389" i="12"/>
  <c r="F388" i="12"/>
  <c r="E388" i="12"/>
  <c r="D388" i="12"/>
  <c r="C388" i="12"/>
  <c r="B388" i="12"/>
  <c r="A388" i="12"/>
  <c r="F387" i="12"/>
  <c r="E387" i="12"/>
  <c r="D387" i="12"/>
  <c r="C387" i="12"/>
  <c r="B387" i="12"/>
  <c r="A387" i="12"/>
  <c r="F386" i="12"/>
  <c r="E386" i="12"/>
  <c r="D386" i="12"/>
  <c r="C386" i="12"/>
  <c r="B386" i="12"/>
  <c r="A386" i="12"/>
  <c r="F385" i="12"/>
  <c r="E385" i="12"/>
  <c r="D385" i="12"/>
  <c r="C385" i="12"/>
  <c r="B385" i="12"/>
  <c r="A385" i="12"/>
  <c r="F384" i="12"/>
  <c r="E384" i="12"/>
  <c r="D384" i="12"/>
  <c r="C384" i="12"/>
  <c r="B384" i="12"/>
  <c r="A384" i="12"/>
  <c r="F383" i="12"/>
  <c r="E383" i="12"/>
  <c r="D383" i="12"/>
  <c r="C383" i="12"/>
  <c r="B383" i="12"/>
  <c r="A383" i="12"/>
  <c r="F382" i="12"/>
  <c r="E382" i="12"/>
  <c r="D382" i="12"/>
  <c r="C382" i="12"/>
  <c r="B382" i="12"/>
  <c r="A382" i="12"/>
  <c r="F381" i="12"/>
  <c r="E381" i="12"/>
  <c r="D381" i="12"/>
  <c r="C381" i="12"/>
  <c r="B381" i="12"/>
  <c r="A381" i="12"/>
  <c r="F380" i="12"/>
  <c r="E380" i="12"/>
  <c r="D380" i="12"/>
  <c r="C380" i="12"/>
  <c r="B380" i="12"/>
  <c r="A380" i="12"/>
  <c r="F379" i="12"/>
  <c r="E379" i="12"/>
  <c r="D379" i="12"/>
  <c r="C379" i="12"/>
  <c r="B379" i="12"/>
  <c r="A379" i="12"/>
  <c r="F378" i="12"/>
  <c r="E378" i="12"/>
  <c r="D378" i="12"/>
  <c r="C378" i="12"/>
  <c r="B378" i="12"/>
  <c r="A378" i="12"/>
  <c r="F377" i="12"/>
  <c r="E377" i="12"/>
  <c r="D377" i="12"/>
  <c r="C377" i="12"/>
  <c r="B377" i="12"/>
  <c r="A377" i="12"/>
  <c r="F376" i="12"/>
  <c r="E376" i="12"/>
  <c r="D376" i="12"/>
  <c r="C376" i="12"/>
  <c r="B376" i="12"/>
  <c r="A376" i="12"/>
  <c r="F375" i="12"/>
  <c r="E375" i="12"/>
  <c r="D375" i="12"/>
  <c r="C375" i="12"/>
  <c r="B375" i="12"/>
  <c r="A375" i="12"/>
  <c r="F374" i="12"/>
  <c r="E374" i="12"/>
  <c r="D374" i="12"/>
  <c r="C374" i="12"/>
  <c r="B374" i="12"/>
  <c r="A374" i="12"/>
  <c r="F373" i="12"/>
  <c r="E373" i="12"/>
  <c r="D373" i="12"/>
  <c r="C373" i="12"/>
  <c r="B373" i="12"/>
  <c r="A373" i="12"/>
  <c r="F372" i="12"/>
  <c r="E372" i="12"/>
  <c r="D372" i="12"/>
  <c r="C372" i="12"/>
  <c r="B372" i="12"/>
  <c r="A372" i="12"/>
  <c r="F371" i="12"/>
  <c r="E371" i="12"/>
  <c r="D371" i="12"/>
  <c r="C371" i="12"/>
  <c r="B371" i="12"/>
  <c r="A371" i="12"/>
  <c r="F370" i="12"/>
  <c r="E370" i="12"/>
  <c r="D370" i="12"/>
  <c r="C370" i="12"/>
  <c r="B370" i="12"/>
  <c r="A370" i="12"/>
  <c r="F369" i="12"/>
  <c r="E369" i="12"/>
  <c r="D369" i="12"/>
  <c r="C369" i="12"/>
  <c r="B369" i="12"/>
  <c r="A369" i="12"/>
  <c r="F368" i="12"/>
  <c r="E368" i="12"/>
  <c r="D368" i="12"/>
  <c r="C368" i="12"/>
  <c r="B368" i="12"/>
  <c r="A368" i="12"/>
  <c r="F367" i="12"/>
  <c r="E367" i="12"/>
  <c r="D367" i="12"/>
  <c r="C367" i="12"/>
  <c r="B367" i="12"/>
  <c r="A367" i="12"/>
  <c r="F366" i="12"/>
  <c r="E366" i="12"/>
  <c r="D366" i="12"/>
  <c r="C366" i="12"/>
  <c r="B366" i="12"/>
  <c r="A366" i="12"/>
  <c r="F365" i="12"/>
  <c r="E365" i="12"/>
  <c r="D365" i="12"/>
  <c r="C365" i="12"/>
  <c r="B365" i="12"/>
  <c r="A365" i="12"/>
  <c r="F364" i="12"/>
  <c r="E364" i="12"/>
  <c r="D364" i="12"/>
  <c r="C364" i="12"/>
  <c r="B364" i="12"/>
  <c r="A364" i="12"/>
  <c r="F363" i="12"/>
  <c r="E363" i="12"/>
  <c r="D363" i="12"/>
  <c r="C363" i="12"/>
  <c r="B363" i="12"/>
  <c r="A363" i="12"/>
  <c r="F362" i="12"/>
  <c r="E362" i="12"/>
  <c r="D362" i="12"/>
  <c r="C362" i="12"/>
  <c r="B362" i="12"/>
  <c r="A362" i="12"/>
  <c r="F361" i="12"/>
  <c r="E361" i="12"/>
  <c r="D361" i="12"/>
  <c r="C361" i="12"/>
  <c r="B361" i="12"/>
  <c r="A361" i="12"/>
  <c r="F360" i="12"/>
  <c r="E360" i="12"/>
  <c r="D360" i="12"/>
  <c r="C360" i="12"/>
  <c r="B360" i="12"/>
  <c r="A360" i="12"/>
  <c r="F359" i="12"/>
  <c r="E359" i="12"/>
  <c r="D359" i="12"/>
  <c r="C359" i="12"/>
  <c r="B359" i="12"/>
  <c r="A359" i="12"/>
  <c r="F358" i="12"/>
  <c r="E358" i="12"/>
  <c r="D358" i="12"/>
  <c r="C358" i="12"/>
  <c r="B358" i="12"/>
  <c r="A358" i="12"/>
  <c r="F357" i="12"/>
  <c r="E357" i="12"/>
  <c r="D357" i="12"/>
  <c r="C357" i="12"/>
  <c r="B357" i="12"/>
  <c r="A357" i="12"/>
  <c r="F356" i="12"/>
  <c r="E356" i="12"/>
  <c r="D356" i="12"/>
  <c r="C356" i="12"/>
  <c r="B356" i="12"/>
  <c r="A356" i="12"/>
  <c r="F355" i="12"/>
  <c r="E355" i="12"/>
  <c r="D355" i="12"/>
  <c r="C355" i="12"/>
  <c r="B355" i="12"/>
  <c r="A355" i="12"/>
  <c r="F354" i="12"/>
  <c r="E354" i="12"/>
  <c r="D354" i="12"/>
  <c r="C354" i="12"/>
  <c r="B354" i="12"/>
  <c r="A354" i="12"/>
  <c r="F353" i="12"/>
  <c r="E353" i="12"/>
  <c r="D353" i="12"/>
  <c r="C353" i="12"/>
  <c r="B353" i="12"/>
  <c r="A353" i="12"/>
  <c r="F352" i="12"/>
  <c r="E352" i="12"/>
  <c r="D352" i="12"/>
  <c r="C352" i="12"/>
  <c r="B352" i="12"/>
  <c r="A352" i="12"/>
  <c r="F351" i="12"/>
  <c r="E351" i="12"/>
  <c r="D351" i="12"/>
  <c r="C351" i="12"/>
  <c r="B351" i="12"/>
  <c r="A351" i="12"/>
  <c r="F350" i="12"/>
  <c r="E350" i="12"/>
  <c r="D350" i="12"/>
  <c r="C350" i="12"/>
  <c r="B350" i="12"/>
  <c r="A350" i="12"/>
  <c r="F349" i="12"/>
  <c r="E349" i="12"/>
  <c r="D349" i="12"/>
  <c r="C349" i="12"/>
  <c r="B349" i="12"/>
  <c r="A349" i="12"/>
  <c r="F348" i="12"/>
  <c r="E348" i="12"/>
  <c r="D348" i="12"/>
  <c r="C348" i="12"/>
  <c r="B348" i="12"/>
  <c r="A348" i="12"/>
  <c r="F347" i="12"/>
  <c r="E347" i="12"/>
  <c r="D347" i="12"/>
  <c r="C347" i="12"/>
  <c r="B347" i="12"/>
  <c r="A347" i="12"/>
  <c r="F346" i="12"/>
  <c r="E346" i="12"/>
  <c r="D346" i="12"/>
  <c r="C346" i="12"/>
  <c r="B346" i="12"/>
  <c r="A346" i="12"/>
  <c r="F345" i="12"/>
  <c r="E345" i="12"/>
  <c r="D345" i="12"/>
  <c r="C345" i="12"/>
  <c r="B345" i="12"/>
  <c r="A345" i="12"/>
  <c r="F344" i="12"/>
  <c r="E344" i="12"/>
  <c r="D344" i="12"/>
  <c r="C344" i="12"/>
  <c r="B344" i="12"/>
  <c r="A344" i="12"/>
  <c r="F343" i="12"/>
  <c r="E343" i="12"/>
  <c r="D343" i="12"/>
  <c r="C343" i="12"/>
  <c r="B343" i="12"/>
  <c r="A343" i="12"/>
  <c r="F342" i="12"/>
  <c r="E342" i="12"/>
  <c r="D342" i="12"/>
  <c r="C342" i="12"/>
  <c r="B342" i="12"/>
  <c r="A342" i="12"/>
  <c r="F341" i="12"/>
  <c r="E341" i="12"/>
  <c r="D341" i="12"/>
  <c r="C341" i="12"/>
  <c r="B341" i="12"/>
  <c r="A341" i="12"/>
  <c r="F340" i="12"/>
  <c r="E340" i="12"/>
  <c r="D340" i="12"/>
  <c r="C340" i="12"/>
  <c r="B340" i="12"/>
  <c r="A340" i="12"/>
  <c r="F339" i="12"/>
  <c r="E339" i="12"/>
  <c r="D339" i="12"/>
  <c r="C339" i="12"/>
  <c r="B339" i="12"/>
  <c r="A339" i="12"/>
  <c r="F338" i="12"/>
  <c r="E338" i="12"/>
  <c r="D338" i="12"/>
  <c r="C338" i="12"/>
  <c r="B338" i="12"/>
  <c r="A338" i="12"/>
  <c r="F337" i="12"/>
  <c r="E337" i="12"/>
  <c r="D337" i="12"/>
  <c r="C337" i="12"/>
  <c r="B337" i="12"/>
  <c r="A337" i="12"/>
  <c r="F336" i="12"/>
  <c r="E336" i="12"/>
  <c r="D336" i="12"/>
  <c r="C336" i="12"/>
  <c r="B336" i="12"/>
  <c r="A336" i="12"/>
  <c r="F335" i="12"/>
  <c r="E335" i="12"/>
  <c r="D335" i="12"/>
  <c r="C335" i="12"/>
  <c r="B335" i="12"/>
  <c r="A335" i="12"/>
  <c r="F334" i="12"/>
  <c r="E334" i="12"/>
  <c r="D334" i="12"/>
  <c r="C334" i="12"/>
  <c r="B334" i="12"/>
  <c r="A334" i="12"/>
  <c r="F333" i="12"/>
  <c r="E333" i="12"/>
  <c r="D333" i="12"/>
  <c r="C333" i="12"/>
  <c r="B333" i="12"/>
  <c r="A333" i="12"/>
  <c r="F332" i="12"/>
  <c r="E332" i="12"/>
  <c r="D332" i="12"/>
  <c r="C332" i="12"/>
  <c r="B332" i="12"/>
  <c r="A332" i="12"/>
  <c r="F331" i="12"/>
  <c r="E331" i="12"/>
  <c r="D331" i="12"/>
  <c r="C331" i="12"/>
  <c r="B331" i="12"/>
  <c r="A331" i="12"/>
  <c r="F330" i="12"/>
  <c r="E330" i="12"/>
  <c r="D330" i="12"/>
  <c r="C330" i="12"/>
  <c r="B330" i="12"/>
  <c r="A330" i="12"/>
  <c r="F329" i="12"/>
  <c r="E329" i="12"/>
  <c r="D329" i="12"/>
  <c r="C329" i="12"/>
  <c r="B329" i="12"/>
  <c r="A329" i="12"/>
  <c r="F328" i="12"/>
  <c r="E328" i="12"/>
  <c r="D328" i="12"/>
  <c r="C328" i="12"/>
  <c r="B328" i="12"/>
  <c r="A328" i="12"/>
  <c r="F327" i="12"/>
  <c r="E327" i="12"/>
  <c r="D327" i="12"/>
  <c r="C327" i="12"/>
  <c r="B327" i="12"/>
  <c r="A327" i="12"/>
  <c r="F326" i="12"/>
  <c r="E326" i="12"/>
  <c r="D326" i="12"/>
  <c r="C326" i="12"/>
  <c r="B326" i="12"/>
  <c r="A326" i="12"/>
  <c r="F325" i="12"/>
  <c r="E325" i="12"/>
  <c r="D325" i="12"/>
  <c r="C325" i="12"/>
  <c r="B325" i="12"/>
  <c r="A325" i="12"/>
  <c r="F324" i="12"/>
  <c r="E324" i="12"/>
  <c r="D324" i="12"/>
  <c r="C324" i="12"/>
  <c r="B324" i="12"/>
  <c r="A324" i="12"/>
  <c r="F323" i="12"/>
  <c r="E323" i="12"/>
  <c r="D323" i="12"/>
  <c r="C323" i="12"/>
  <c r="B323" i="12"/>
  <c r="A323" i="12"/>
  <c r="F322" i="12"/>
  <c r="E322" i="12"/>
  <c r="D322" i="12"/>
  <c r="C322" i="12"/>
  <c r="B322" i="12"/>
  <c r="A322" i="12"/>
  <c r="F321" i="12"/>
  <c r="E321" i="12"/>
  <c r="D321" i="12"/>
  <c r="C321" i="12"/>
  <c r="B321" i="12"/>
  <c r="A321" i="12"/>
  <c r="F320" i="12"/>
  <c r="E320" i="12"/>
  <c r="D320" i="12"/>
  <c r="C320" i="12"/>
  <c r="B320" i="12"/>
  <c r="A320" i="12"/>
  <c r="F319" i="12"/>
  <c r="E319" i="12"/>
  <c r="D319" i="12"/>
  <c r="C319" i="12"/>
  <c r="B319" i="12"/>
  <c r="A319" i="12"/>
  <c r="F318" i="12"/>
  <c r="E318" i="12"/>
  <c r="D318" i="12"/>
  <c r="C318" i="12"/>
  <c r="B318" i="12"/>
  <c r="A318" i="12"/>
  <c r="F317" i="12"/>
  <c r="E317" i="12"/>
  <c r="D317" i="12"/>
  <c r="C317" i="12"/>
  <c r="B317" i="12"/>
  <c r="A317" i="12"/>
  <c r="F316" i="12"/>
  <c r="E316" i="12"/>
  <c r="D316" i="12"/>
  <c r="C316" i="12"/>
  <c r="B316" i="12"/>
  <c r="A316" i="12"/>
  <c r="F315" i="12"/>
  <c r="E315" i="12"/>
  <c r="D315" i="12"/>
  <c r="C315" i="12"/>
  <c r="B315" i="12"/>
  <c r="A315" i="12"/>
  <c r="F314" i="12"/>
  <c r="E314" i="12"/>
  <c r="D314" i="12"/>
  <c r="C314" i="12"/>
  <c r="B314" i="12"/>
  <c r="A314" i="12"/>
  <c r="F313" i="12"/>
  <c r="E313" i="12"/>
  <c r="D313" i="12"/>
  <c r="C313" i="12"/>
  <c r="B313" i="12"/>
  <c r="A313" i="12"/>
  <c r="F312" i="12"/>
  <c r="E312" i="12"/>
  <c r="D312" i="12"/>
  <c r="C312" i="12"/>
  <c r="B312" i="12"/>
  <c r="A312" i="12"/>
  <c r="F311" i="12"/>
  <c r="E311" i="12"/>
  <c r="D311" i="12"/>
  <c r="C311" i="12"/>
  <c r="B311" i="12"/>
  <c r="A311" i="12"/>
  <c r="F310" i="12"/>
  <c r="E310" i="12"/>
  <c r="D310" i="12"/>
  <c r="C310" i="12"/>
  <c r="B310" i="12"/>
  <c r="A310" i="12"/>
  <c r="F309" i="12"/>
  <c r="E309" i="12"/>
  <c r="D309" i="12"/>
  <c r="C309" i="12"/>
  <c r="B309" i="12"/>
  <c r="A309" i="12"/>
  <c r="F308" i="12"/>
  <c r="E308" i="12"/>
  <c r="D308" i="12"/>
  <c r="C308" i="12"/>
  <c r="B308" i="12"/>
  <c r="A308" i="12"/>
  <c r="F307" i="12"/>
  <c r="E307" i="12"/>
  <c r="D307" i="12"/>
  <c r="C307" i="12"/>
  <c r="B307" i="12"/>
  <c r="A307" i="12"/>
  <c r="F306" i="12"/>
  <c r="E306" i="12"/>
  <c r="D306" i="12"/>
  <c r="C306" i="12"/>
  <c r="B306" i="12"/>
  <c r="A306" i="12"/>
  <c r="F305" i="12"/>
  <c r="E305" i="12"/>
  <c r="D305" i="12"/>
  <c r="C305" i="12"/>
  <c r="B305" i="12"/>
  <c r="A305" i="12"/>
  <c r="F304" i="12"/>
  <c r="E304" i="12"/>
  <c r="D304" i="12"/>
  <c r="C304" i="12"/>
  <c r="B304" i="12"/>
  <c r="A304" i="12"/>
  <c r="F303" i="12"/>
  <c r="E303" i="12"/>
  <c r="D303" i="12"/>
  <c r="C303" i="12"/>
  <c r="B303" i="12"/>
  <c r="A303" i="12"/>
  <c r="F302" i="12"/>
  <c r="E302" i="12"/>
  <c r="D302" i="12"/>
  <c r="C302" i="12"/>
  <c r="B302" i="12"/>
  <c r="A302" i="12"/>
  <c r="F301" i="12"/>
  <c r="E301" i="12"/>
  <c r="D301" i="12"/>
  <c r="C301" i="12"/>
  <c r="B301" i="12"/>
  <c r="A301" i="12"/>
  <c r="F300" i="12"/>
  <c r="E300" i="12"/>
  <c r="D300" i="12"/>
  <c r="C300" i="12"/>
  <c r="B300" i="12"/>
  <c r="A300" i="12"/>
  <c r="F299" i="12"/>
  <c r="E299" i="12"/>
  <c r="D299" i="12"/>
  <c r="C299" i="12"/>
  <c r="B299" i="12"/>
  <c r="A299" i="12"/>
  <c r="F298" i="12"/>
  <c r="E298" i="12"/>
  <c r="D298" i="12"/>
  <c r="C298" i="12"/>
  <c r="B298" i="12"/>
  <c r="A298" i="12"/>
  <c r="F297" i="12"/>
  <c r="E297" i="12"/>
  <c r="D297" i="12"/>
  <c r="C297" i="12"/>
  <c r="B297" i="12"/>
  <c r="A297" i="12"/>
  <c r="F296" i="12"/>
  <c r="E296" i="12"/>
  <c r="D296" i="12"/>
  <c r="C296" i="12"/>
  <c r="B296" i="12"/>
  <c r="A296" i="12"/>
  <c r="F295" i="12"/>
  <c r="E295" i="12"/>
  <c r="D295" i="12"/>
  <c r="C295" i="12"/>
  <c r="B295" i="12"/>
  <c r="A295" i="12"/>
  <c r="F294" i="12"/>
  <c r="E294" i="12"/>
  <c r="D294" i="12"/>
  <c r="C294" i="12"/>
  <c r="B294" i="12"/>
  <c r="A294" i="12"/>
  <c r="F293" i="12"/>
  <c r="E293" i="12"/>
  <c r="D293" i="12"/>
  <c r="C293" i="12"/>
  <c r="B293" i="12"/>
  <c r="A293" i="12"/>
  <c r="F292" i="12"/>
  <c r="E292" i="12"/>
  <c r="D292" i="12"/>
  <c r="C292" i="12"/>
  <c r="B292" i="12"/>
  <c r="A292" i="12"/>
  <c r="F291" i="12"/>
  <c r="E291" i="12"/>
  <c r="D291" i="12"/>
  <c r="C291" i="12"/>
  <c r="B291" i="12"/>
  <c r="A291" i="12"/>
  <c r="F290" i="12"/>
  <c r="E290" i="12"/>
  <c r="D290" i="12"/>
  <c r="C290" i="12"/>
  <c r="B290" i="12"/>
  <c r="A290" i="12"/>
  <c r="F289" i="12"/>
  <c r="E289" i="12"/>
  <c r="D289" i="12"/>
  <c r="C289" i="12"/>
  <c r="B289" i="12"/>
  <c r="A289" i="12"/>
  <c r="F288" i="12"/>
  <c r="E288" i="12"/>
  <c r="D288" i="12"/>
  <c r="C288" i="12"/>
  <c r="B288" i="12"/>
  <c r="A288" i="12"/>
  <c r="F287" i="12"/>
  <c r="E287" i="12"/>
  <c r="D287" i="12"/>
  <c r="C287" i="12"/>
  <c r="B287" i="12"/>
  <c r="A287" i="12"/>
  <c r="F286" i="12"/>
  <c r="E286" i="12"/>
  <c r="D286" i="12"/>
  <c r="C286" i="12"/>
  <c r="B286" i="12"/>
  <c r="A286" i="12"/>
  <c r="F285" i="12"/>
  <c r="E285" i="12"/>
  <c r="D285" i="12"/>
  <c r="C285" i="12"/>
  <c r="B285" i="12"/>
  <c r="A285" i="12"/>
  <c r="F284" i="12"/>
  <c r="E284" i="12"/>
  <c r="D284" i="12"/>
  <c r="C284" i="12"/>
  <c r="B284" i="12"/>
  <c r="A284" i="12"/>
  <c r="F283" i="12"/>
  <c r="E283" i="12"/>
  <c r="D283" i="12"/>
  <c r="C283" i="12"/>
  <c r="B283" i="12"/>
  <c r="A283" i="12"/>
  <c r="F282" i="12"/>
  <c r="E282" i="12"/>
  <c r="D282" i="12"/>
  <c r="C282" i="12"/>
  <c r="B282" i="12"/>
  <c r="A282" i="12"/>
  <c r="F281" i="12"/>
  <c r="E281" i="12"/>
  <c r="D281" i="12"/>
  <c r="C281" i="12"/>
  <c r="B281" i="12"/>
  <c r="A281" i="12"/>
  <c r="F280" i="12"/>
  <c r="E280" i="12"/>
  <c r="D280" i="12"/>
  <c r="C280" i="12"/>
  <c r="B280" i="12"/>
  <c r="A280" i="12"/>
  <c r="F279" i="12"/>
  <c r="E279" i="12"/>
  <c r="D279" i="12"/>
  <c r="C279" i="12"/>
  <c r="B279" i="12"/>
  <c r="A279" i="12"/>
  <c r="F278" i="12"/>
  <c r="E278" i="12"/>
  <c r="D278" i="12"/>
  <c r="C278" i="12"/>
  <c r="B278" i="12"/>
  <c r="A278" i="12"/>
  <c r="F277" i="12"/>
  <c r="E277" i="12"/>
  <c r="D277" i="12"/>
  <c r="C277" i="12"/>
  <c r="B277" i="12"/>
  <c r="A277" i="12"/>
  <c r="F276" i="12"/>
  <c r="E276" i="12"/>
  <c r="D276" i="12"/>
  <c r="C276" i="12"/>
  <c r="B276" i="12"/>
  <c r="A276" i="12"/>
  <c r="F275" i="12"/>
  <c r="E275" i="12"/>
  <c r="D275" i="12"/>
  <c r="C275" i="12"/>
  <c r="B275" i="12"/>
  <c r="A275" i="12"/>
  <c r="F274" i="12"/>
  <c r="E274" i="12"/>
  <c r="D274" i="12"/>
  <c r="C274" i="12"/>
  <c r="B274" i="12"/>
  <c r="A274" i="12"/>
  <c r="F273" i="12"/>
  <c r="E273" i="12"/>
  <c r="D273" i="12"/>
  <c r="C273" i="12"/>
  <c r="B273" i="12"/>
  <c r="A273" i="12"/>
  <c r="F272" i="12"/>
  <c r="E272" i="12"/>
  <c r="D272" i="12"/>
  <c r="C272" i="12"/>
  <c r="B272" i="12"/>
  <c r="A272" i="12"/>
  <c r="F271" i="12"/>
  <c r="E271" i="12"/>
  <c r="D271" i="12"/>
  <c r="C271" i="12"/>
  <c r="B271" i="12"/>
  <c r="A271" i="12"/>
  <c r="F270" i="12"/>
  <c r="E270" i="12"/>
  <c r="D270" i="12"/>
  <c r="C270" i="12"/>
  <c r="B270" i="12"/>
  <c r="A270" i="12"/>
  <c r="F269" i="12"/>
  <c r="E269" i="12"/>
  <c r="D269" i="12"/>
  <c r="C269" i="12"/>
  <c r="B269" i="12"/>
  <c r="A269" i="12"/>
  <c r="F268" i="12"/>
  <c r="E268" i="12"/>
  <c r="D268" i="12"/>
  <c r="C268" i="12"/>
  <c r="B268" i="12"/>
  <c r="A268" i="12"/>
  <c r="F267" i="12"/>
  <c r="E267" i="12"/>
  <c r="D267" i="12"/>
  <c r="C267" i="12"/>
  <c r="B267" i="12"/>
  <c r="A267" i="12"/>
  <c r="F266" i="12"/>
  <c r="E266" i="12"/>
  <c r="D266" i="12"/>
  <c r="C266" i="12"/>
  <c r="B266" i="12"/>
  <c r="A266" i="12"/>
  <c r="F265" i="12"/>
  <c r="E265" i="12"/>
  <c r="D265" i="12"/>
  <c r="C265" i="12"/>
  <c r="B265" i="12"/>
  <c r="A265" i="12"/>
  <c r="F264" i="12"/>
  <c r="E264" i="12"/>
  <c r="D264" i="12"/>
  <c r="C264" i="12"/>
  <c r="B264" i="12"/>
  <c r="A264" i="12"/>
  <c r="F263" i="12"/>
  <c r="E263" i="12"/>
  <c r="D263" i="12"/>
  <c r="C263" i="12"/>
  <c r="B263" i="12"/>
  <c r="A263" i="12"/>
  <c r="F262" i="12"/>
  <c r="E262" i="12"/>
  <c r="D262" i="12"/>
  <c r="C262" i="12"/>
  <c r="B262" i="12"/>
  <c r="A262" i="12"/>
  <c r="F261" i="12"/>
  <c r="E261" i="12"/>
  <c r="D261" i="12"/>
  <c r="C261" i="12"/>
  <c r="B261" i="12"/>
  <c r="A261" i="12"/>
  <c r="F260" i="12"/>
  <c r="E260" i="12"/>
  <c r="D260" i="12"/>
  <c r="C260" i="12"/>
  <c r="B260" i="12"/>
  <c r="A260" i="12"/>
  <c r="F259" i="12"/>
  <c r="E259" i="12"/>
  <c r="D259" i="12"/>
  <c r="C259" i="12"/>
  <c r="B259" i="12"/>
  <c r="A259" i="12"/>
  <c r="F258" i="12"/>
  <c r="E258" i="12"/>
  <c r="D258" i="12"/>
  <c r="C258" i="12"/>
  <c r="B258" i="12"/>
  <c r="A258" i="12"/>
  <c r="F257" i="12"/>
  <c r="E257" i="12"/>
  <c r="D257" i="12"/>
  <c r="C257" i="12"/>
  <c r="B257" i="12"/>
  <c r="A257" i="12"/>
  <c r="F256" i="12"/>
  <c r="E256" i="12"/>
  <c r="D256" i="12"/>
  <c r="C256" i="12"/>
  <c r="B256" i="12"/>
  <c r="A256" i="12"/>
  <c r="F255" i="12"/>
  <c r="E255" i="12"/>
  <c r="D255" i="12"/>
  <c r="C255" i="12"/>
  <c r="B255" i="12"/>
  <c r="A255" i="12"/>
  <c r="F254" i="12"/>
  <c r="E254" i="12"/>
  <c r="D254" i="12"/>
  <c r="C254" i="12"/>
  <c r="B254" i="12"/>
  <c r="A254" i="12"/>
  <c r="F253" i="12"/>
  <c r="E253" i="12"/>
  <c r="D253" i="12"/>
  <c r="C253" i="12"/>
  <c r="B253" i="12"/>
  <c r="A253" i="12"/>
  <c r="F252" i="12"/>
  <c r="E252" i="12"/>
  <c r="D252" i="12"/>
  <c r="C252" i="12"/>
  <c r="B252" i="12"/>
  <c r="A252" i="12"/>
  <c r="F251" i="12"/>
  <c r="E251" i="12"/>
  <c r="D251" i="12"/>
  <c r="C251" i="12"/>
  <c r="B251" i="12"/>
  <c r="A251" i="12"/>
  <c r="F250" i="12"/>
  <c r="E250" i="12"/>
  <c r="D250" i="12"/>
  <c r="C250" i="12"/>
  <c r="B250" i="12"/>
  <c r="A250" i="12"/>
  <c r="F249" i="12"/>
  <c r="E249" i="12"/>
  <c r="D249" i="12"/>
  <c r="C249" i="12"/>
  <c r="B249" i="12"/>
  <c r="A249" i="12"/>
  <c r="F248" i="12"/>
  <c r="E248" i="12"/>
  <c r="D248" i="12"/>
  <c r="C248" i="12"/>
  <c r="B248" i="12"/>
  <c r="A248" i="12"/>
  <c r="F247" i="12"/>
  <c r="E247" i="12"/>
  <c r="D247" i="12"/>
  <c r="C247" i="12"/>
  <c r="B247" i="12"/>
  <c r="A247" i="12"/>
  <c r="F246" i="12"/>
  <c r="E246" i="12"/>
  <c r="D246" i="12"/>
  <c r="C246" i="12"/>
  <c r="B246" i="12"/>
  <c r="A246" i="12"/>
  <c r="F245" i="12"/>
  <c r="E245" i="12"/>
  <c r="D245" i="12"/>
  <c r="C245" i="12"/>
  <c r="B245" i="12"/>
  <c r="A245" i="12"/>
  <c r="F244" i="12"/>
  <c r="E244" i="12"/>
  <c r="D244" i="12"/>
  <c r="C244" i="12"/>
  <c r="B244" i="12"/>
  <c r="A244" i="12"/>
  <c r="F243" i="12"/>
  <c r="E243" i="12"/>
  <c r="D243" i="12"/>
  <c r="C243" i="12"/>
  <c r="B243" i="12"/>
  <c r="A243" i="12"/>
  <c r="F242" i="12"/>
  <c r="E242" i="12"/>
  <c r="D242" i="12"/>
  <c r="C242" i="12"/>
  <c r="B242" i="12"/>
  <c r="A242" i="12"/>
  <c r="F241" i="12"/>
  <c r="E241" i="12"/>
  <c r="D241" i="12"/>
  <c r="C241" i="12"/>
  <c r="B241" i="12"/>
  <c r="A241" i="12"/>
  <c r="F240" i="12"/>
  <c r="E240" i="12"/>
  <c r="D240" i="12"/>
  <c r="C240" i="12"/>
  <c r="B240" i="12"/>
  <c r="A240" i="12"/>
  <c r="F239" i="12"/>
  <c r="E239" i="12"/>
  <c r="D239" i="12"/>
  <c r="C239" i="12"/>
  <c r="B239" i="12"/>
  <c r="A239" i="12"/>
  <c r="F238" i="12"/>
  <c r="E238" i="12"/>
  <c r="D238" i="12"/>
  <c r="C238" i="12"/>
  <c r="B238" i="12"/>
  <c r="A238" i="12"/>
  <c r="F237" i="12"/>
  <c r="E237" i="12"/>
  <c r="D237" i="12"/>
  <c r="C237" i="12"/>
  <c r="B237" i="12"/>
  <c r="A237" i="12"/>
  <c r="F236" i="12"/>
  <c r="E236" i="12"/>
  <c r="D236" i="12"/>
  <c r="C236" i="12"/>
  <c r="B236" i="12"/>
  <c r="A236" i="12"/>
  <c r="F235" i="12"/>
  <c r="E235" i="12"/>
  <c r="D235" i="12"/>
  <c r="C235" i="12"/>
  <c r="B235" i="12"/>
  <c r="A235" i="12"/>
  <c r="F234" i="12"/>
  <c r="E234" i="12"/>
  <c r="D234" i="12"/>
  <c r="C234" i="12"/>
  <c r="B234" i="12"/>
  <c r="A234" i="12"/>
  <c r="F233" i="12"/>
  <c r="E233" i="12"/>
  <c r="D233" i="12"/>
  <c r="C233" i="12"/>
  <c r="B233" i="12"/>
  <c r="A233" i="12"/>
  <c r="F232" i="12"/>
  <c r="E232" i="12"/>
  <c r="D232" i="12"/>
  <c r="C232" i="12"/>
  <c r="B232" i="12"/>
  <c r="A232" i="12"/>
  <c r="F231" i="12"/>
  <c r="E231" i="12"/>
  <c r="D231" i="12"/>
  <c r="C231" i="12"/>
  <c r="B231" i="12"/>
  <c r="A231" i="12"/>
  <c r="F230" i="12"/>
  <c r="E230" i="12"/>
  <c r="D230" i="12"/>
  <c r="C230" i="12"/>
  <c r="B230" i="12"/>
  <c r="A230" i="12"/>
  <c r="F229" i="12"/>
  <c r="E229" i="12"/>
  <c r="D229" i="12"/>
  <c r="C229" i="12"/>
  <c r="B229" i="12"/>
  <c r="A229" i="12"/>
  <c r="F228" i="12"/>
  <c r="E228" i="12"/>
  <c r="D228" i="12"/>
  <c r="C228" i="12"/>
  <c r="B228" i="12"/>
  <c r="A228" i="12"/>
  <c r="F227" i="12"/>
  <c r="E227" i="12"/>
  <c r="D227" i="12"/>
  <c r="C227" i="12"/>
  <c r="B227" i="12"/>
  <c r="A227" i="12"/>
  <c r="F226" i="12"/>
  <c r="E226" i="12"/>
  <c r="D226" i="12"/>
  <c r="C226" i="12"/>
  <c r="B226" i="12"/>
  <c r="A226" i="12"/>
  <c r="F225" i="12"/>
  <c r="E225" i="12"/>
  <c r="D225" i="12"/>
  <c r="C225" i="12"/>
  <c r="B225" i="12"/>
  <c r="A225" i="12"/>
  <c r="F224" i="12"/>
  <c r="E224" i="12"/>
  <c r="D224" i="12"/>
  <c r="C224" i="12"/>
  <c r="B224" i="12"/>
  <c r="A224" i="12"/>
  <c r="F223" i="12"/>
  <c r="E223" i="12"/>
  <c r="D223" i="12"/>
  <c r="C223" i="12"/>
  <c r="B223" i="12"/>
  <c r="A223" i="12"/>
  <c r="F222" i="12"/>
  <c r="E222" i="12"/>
  <c r="D222" i="12"/>
  <c r="C222" i="12"/>
  <c r="B222" i="12"/>
  <c r="A222" i="12"/>
  <c r="F221" i="12"/>
  <c r="E221" i="12"/>
  <c r="D221" i="12"/>
  <c r="C221" i="12"/>
  <c r="B221" i="12"/>
  <c r="A221" i="12"/>
  <c r="F220" i="12"/>
  <c r="E220" i="12"/>
  <c r="D220" i="12"/>
  <c r="C220" i="12"/>
  <c r="B220" i="12"/>
  <c r="A220" i="12"/>
  <c r="F219" i="12"/>
  <c r="E219" i="12"/>
  <c r="D219" i="12"/>
  <c r="C219" i="12"/>
  <c r="B219" i="12"/>
  <c r="A219" i="12"/>
  <c r="F218" i="12"/>
  <c r="E218" i="12"/>
  <c r="D218" i="12"/>
  <c r="C218" i="12"/>
  <c r="B218" i="12"/>
  <c r="A218" i="12"/>
  <c r="F217" i="12"/>
  <c r="E217" i="12"/>
  <c r="D217" i="12"/>
  <c r="C217" i="12"/>
  <c r="B217" i="12"/>
  <c r="A217" i="12"/>
  <c r="F216" i="12"/>
  <c r="E216" i="12"/>
  <c r="D216" i="12"/>
  <c r="C216" i="12"/>
  <c r="B216" i="12"/>
  <c r="A216" i="12"/>
  <c r="F215" i="12"/>
  <c r="E215" i="12"/>
  <c r="D215" i="12"/>
  <c r="C215" i="12"/>
  <c r="B215" i="12"/>
  <c r="A215" i="12"/>
  <c r="F214" i="12"/>
  <c r="E214" i="12"/>
  <c r="D214" i="12"/>
  <c r="C214" i="12"/>
  <c r="B214" i="12"/>
  <c r="A214" i="12"/>
  <c r="F213" i="12"/>
  <c r="E213" i="12"/>
  <c r="D213" i="12"/>
  <c r="C213" i="12"/>
  <c r="B213" i="12"/>
  <c r="A213" i="12"/>
  <c r="F212" i="12"/>
  <c r="E212" i="12"/>
  <c r="D212" i="12"/>
  <c r="C212" i="12"/>
  <c r="B212" i="12"/>
  <c r="A212" i="12"/>
  <c r="F211" i="12"/>
  <c r="E211" i="12"/>
  <c r="D211" i="12"/>
  <c r="C211" i="12"/>
  <c r="B211" i="12"/>
  <c r="A211" i="12"/>
  <c r="F210" i="12"/>
  <c r="E210" i="12"/>
  <c r="D210" i="12"/>
  <c r="C210" i="12"/>
  <c r="B210" i="12"/>
  <c r="A210" i="12"/>
  <c r="F209" i="12"/>
  <c r="E209" i="12"/>
  <c r="D209" i="12"/>
  <c r="C209" i="12"/>
  <c r="B209" i="12"/>
  <c r="A209" i="12"/>
  <c r="F208" i="12"/>
  <c r="E208" i="12"/>
  <c r="D208" i="12"/>
  <c r="C208" i="12"/>
  <c r="B208" i="12"/>
  <c r="A208" i="12"/>
  <c r="F207" i="12"/>
  <c r="E207" i="12"/>
  <c r="D207" i="12"/>
  <c r="C207" i="12"/>
  <c r="B207" i="12"/>
  <c r="A207" i="12"/>
  <c r="F206" i="12"/>
  <c r="E206" i="12"/>
  <c r="D206" i="12"/>
  <c r="C206" i="12"/>
  <c r="B206" i="12"/>
  <c r="A206" i="12"/>
  <c r="F205" i="12"/>
  <c r="E205" i="12"/>
  <c r="D205" i="12"/>
  <c r="C205" i="12"/>
  <c r="B205" i="12"/>
  <c r="A205" i="12"/>
  <c r="F204" i="12"/>
  <c r="E204" i="12"/>
  <c r="D204" i="12"/>
  <c r="C204" i="12"/>
  <c r="B204" i="12"/>
  <c r="A204" i="12"/>
  <c r="F203" i="12"/>
  <c r="E203" i="12"/>
  <c r="D203" i="12"/>
  <c r="C203" i="12"/>
  <c r="B203" i="12"/>
  <c r="A203" i="12"/>
  <c r="F202" i="12"/>
  <c r="E202" i="12"/>
  <c r="D202" i="12"/>
  <c r="C202" i="12"/>
  <c r="B202" i="12"/>
  <c r="A202" i="12"/>
  <c r="F201" i="12"/>
  <c r="E201" i="12"/>
  <c r="D201" i="12"/>
  <c r="C201" i="12"/>
  <c r="B201" i="12"/>
  <c r="A201" i="12"/>
  <c r="F200" i="12"/>
  <c r="E200" i="12"/>
  <c r="D200" i="12"/>
  <c r="C200" i="12"/>
  <c r="B200" i="12"/>
  <c r="A200" i="12"/>
  <c r="F199" i="12"/>
  <c r="E199" i="12"/>
  <c r="D199" i="12"/>
  <c r="C199" i="12"/>
  <c r="B199" i="12"/>
  <c r="A199" i="12"/>
  <c r="F198" i="12"/>
  <c r="E198" i="12"/>
  <c r="D198" i="12"/>
  <c r="C198" i="12"/>
  <c r="B198" i="12"/>
  <c r="A198" i="12"/>
  <c r="F197" i="12"/>
  <c r="E197" i="12"/>
  <c r="D197" i="12"/>
  <c r="C197" i="12"/>
  <c r="B197" i="12"/>
  <c r="A197" i="12"/>
  <c r="F196" i="12"/>
  <c r="E196" i="12"/>
  <c r="D196" i="12"/>
  <c r="C196" i="12"/>
  <c r="B196" i="12"/>
  <c r="A196" i="12"/>
  <c r="F195" i="12"/>
  <c r="E195" i="12"/>
  <c r="D195" i="12"/>
  <c r="C195" i="12"/>
  <c r="B195" i="12"/>
  <c r="A195" i="12"/>
  <c r="F194" i="12"/>
  <c r="E194" i="12"/>
  <c r="D194" i="12"/>
  <c r="C194" i="12"/>
  <c r="B194" i="12"/>
  <c r="A194" i="12"/>
  <c r="F193" i="12"/>
  <c r="E193" i="12"/>
  <c r="D193" i="12"/>
  <c r="C193" i="12"/>
  <c r="B193" i="12"/>
  <c r="A193" i="12"/>
  <c r="F192" i="12"/>
  <c r="E192" i="12"/>
  <c r="D192" i="12"/>
  <c r="C192" i="12"/>
  <c r="B192" i="12"/>
  <c r="A192" i="12"/>
  <c r="F191" i="12"/>
  <c r="E191" i="12"/>
  <c r="D191" i="12"/>
  <c r="C191" i="12"/>
  <c r="B191" i="12"/>
  <c r="A191" i="12"/>
  <c r="F190" i="12"/>
  <c r="E190" i="12"/>
  <c r="D190" i="12"/>
  <c r="C190" i="12"/>
  <c r="B190" i="12"/>
  <c r="A190" i="12"/>
  <c r="F189" i="12"/>
  <c r="E189" i="12"/>
  <c r="D189" i="12"/>
  <c r="C189" i="12"/>
  <c r="B189" i="12"/>
  <c r="A189" i="12"/>
  <c r="F188" i="12"/>
  <c r="E188" i="12"/>
  <c r="D188" i="12"/>
  <c r="C188" i="12"/>
  <c r="B188" i="12"/>
  <c r="A188" i="12"/>
  <c r="F187" i="12"/>
  <c r="E187" i="12"/>
  <c r="D187" i="12"/>
  <c r="C187" i="12"/>
  <c r="B187" i="12"/>
  <c r="A187" i="12"/>
  <c r="F186" i="12"/>
  <c r="E186" i="12"/>
  <c r="D186" i="12"/>
  <c r="C186" i="12"/>
  <c r="B186" i="12"/>
  <c r="A186" i="12"/>
  <c r="F185" i="12"/>
  <c r="E185" i="12"/>
  <c r="D185" i="12"/>
  <c r="C185" i="12"/>
  <c r="B185" i="12"/>
  <c r="A185" i="12"/>
  <c r="F184" i="12"/>
  <c r="E184" i="12"/>
  <c r="D184" i="12"/>
  <c r="C184" i="12"/>
  <c r="B184" i="12"/>
  <c r="A184" i="12"/>
  <c r="F183" i="12"/>
  <c r="E183" i="12"/>
  <c r="D183" i="12"/>
  <c r="C183" i="12"/>
  <c r="B183" i="12"/>
  <c r="A183" i="12"/>
  <c r="F182" i="12"/>
  <c r="E182" i="12"/>
  <c r="D182" i="12"/>
  <c r="C182" i="12"/>
  <c r="B182" i="12"/>
  <c r="A182" i="12"/>
  <c r="F181" i="12"/>
  <c r="E181" i="12"/>
  <c r="D181" i="12"/>
  <c r="C181" i="12"/>
  <c r="B181" i="12"/>
  <c r="A181" i="12"/>
  <c r="F180" i="12"/>
  <c r="E180" i="12"/>
  <c r="D180" i="12"/>
  <c r="C180" i="12"/>
  <c r="B180" i="12"/>
  <c r="A180" i="12"/>
  <c r="F179" i="12"/>
  <c r="E179" i="12"/>
  <c r="D179" i="12"/>
  <c r="C179" i="12"/>
  <c r="B179" i="12"/>
  <c r="A179" i="12"/>
  <c r="F178" i="12"/>
  <c r="E178" i="12"/>
  <c r="D178" i="12"/>
  <c r="C178" i="12"/>
  <c r="B178" i="12"/>
  <c r="A178" i="12"/>
  <c r="F177" i="12"/>
  <c r="E177" i="12"/>
  <c r="D177" i="12"/>
  <c r="C177" i="12"/>
  <c r="B177" i="12"/>
  <c r="A177" i="12"/>
  <c r="F176" i="12"/>
  <c r="E176" i="12"/>
  <c r="D176" i="12"/>
  <c r="C176" i="12"/>
  <c r="B176" i="12"/>
  <c r="A176" i="12"/>
  <c r="F175" i="12"/>
  <c r="E175" i="12"/>
  <c r="D175" i="12"/>
  <c r="C175" i="12"/>
  <c r="B175" i="12"/>
  <c r="A175" i="12"/>
  <c r="F174" i="12"/>
  <c r="E174" i="12"/>
  <c r="D174" i="12"/>
  <c r="C174" i="12"/>
  <c r="B174" i="12"/>
  <c r="A174" i="12"/>
  <c r="F173" i="12"/>
  <c r="E173" i="12"/>
  <c r="D173" i="12"/>
  <c r="C173" i="12"/>
  <c r="B173" i="12"/>
  <c r="A173" i="12"/>
  <c r="F172" i="12"/>
  <c r="E172" i="12"/>
  <c r="D172" i="12"/>
  <c r="C172" i="12"/>
  <c r="B172" i="12"/>
  <c r="A172" i="12"/>
  <c r="F171" i="12"/>
  <c r="E171" i="12"/>
  <c r="D171" i="12"/>
  <c r="C171" i="12"/>
  <c r="B171" i="12"/>
  <c r="A171" i="12"/>
  <c r="F170" i="12"/>
  <c r="E170" i="12"/>
  <c r="D170" i="12"/>
  <c r="C170" i="12"/>
  <c r="B170" i="12"/>
  <c r="A170" i="12"/>
  <c r="F169" i="12"/>
  <c r="E169" i="12"/>
  <c r="D169" i="12"/>
  <c r="C169" i="12"/>
  <c r="B169" i="12"/>
  <c r="A169" i="12"/>
  <c r="F168" i="12"/>
  <c r="E168" i="12"/>
  <c r="D168" i="12"/>
  <c r="C168" i="12"/>
  <c r="B168" i="12"/>
  <c r="A168" i="12"/>
  <c r="F167" i="12"/>
  <c r="E167" i="12"/>
  <c r="D167" i="12"/>
  <c r="C167" i="12"/>
  <c r="B167" i="12"/>
  <c r="A167" i="12"/>
  <c r="F166" i="12"/>
  <c r="E166" i="12"/>
  <c r="D166" i="12"/>
  <c r="C166" i="12"/>
  <c r="B166" i="12"/>
  <c r="A166" i="12"/>
  <c r="F165" i="12"/>
  <c r="E165" i="12"/>
  <c r="D165" i="12"/>
  <c r="C165" i="12"/>
  <c r="B165" i="12"/>
  <c r="A165" i="12"/>
  <c r="F164" i="12"/>
  <c r="E164" i="12"/>
  <c r="D164" i="12"/>
  <c r="C164" i="12"/>
  <c r="B164" i="12"/>
  <c r="A164" i="12"/>
  <c r="F163" i="12"/>
  <c r="E163" i="12"/>
  <c r="D163" i="12"/>
  <c r="C163" i="12"/>
  <c r="B163" i="12"/>
  <c r="A163" i="12"/>
  <c r="F162" i="12"/>
  <c r="E162" i="12"/>
  <c r="D162" i="12"/>
  <c r="C162" i="12"/>
  <c r="B162" i="12"/>
  <c r="A162" i="12"/>
  <c r="F161" i="12"/>
  <c r="E161" i="12"/>
  <c r="D161" i="12"/>
  <c r="C161" i="12"/>
  <c r="B161" i="12"/>
  <c r="A161" i="12"/>
  <c r="F160" i="12"/>
  <c r="E160" i="12"/>
  <c r="D160" i="12"/>
  <c r="C160" i="12"/>
  <c r="B160" i="12"/>
  <c r="A160" i="12"/>
  <c r="F159" i="12"/>
  <c r="E159" i="12"/>
  <c r="D159" i="12"/>
  <c r="C159" i="12"/>
  <c r="B159" i="12"/>
  <c r="A159" i="12"/>
  <c r="F158" i="12"/>
  <c r="E158" i="12"/>
  <c r="D158" i="12"/>
  <c r="C158" i="12"/>
  <c r="B158" i="12"/>
  <c r="A158" i="12"/>
  <c r="F157" i="12"/>
  <c r="E157" i="12"/>
  <c r="D157" i="12"/>
  <c r="C157" i="12"/>
  <c r="B157" i="12"/>
  <c r="A157" i="12"/>
  <c r="F156" i="12"/>
  <c r="E156" i="12"/>
  <c r="D156" i="12"/>
  <c r="C156" i="12"/>
  <c r="B156" i="12"/>
  <c r="A156" i="12"/>
  <c r="F155" i="12"/>
  <c r="E155" i="12"/>
  <c r="D155" i="12"/>
  <c r="C155" i="12"/>
  <c r="B155" i="12"/>
  <c r="A155" i="12"/>
  <c r="F154" i="12"/>
  <c r="E154" i="12"/>
  <c r="D154" i="12"/>
  <c r="C154" i="12"/>
  <c r="B154" i="12"/>
  <c r="A154" i="12"/>
  <c r="F153" i="12"/>
  <c r="E153" i="12"/>
  <c r="D153" i="12"/>
  <c r="C153" i="12"/>
  <c r="B153" i="12"/>
  <c r="A153" i="12"/>
  <c r="F152" i="12"/>
  <c r="E152" i="12"/>
  <c r="D152" i="12"/>
  <c r="C152" i="12"/>
  <c r="B152" i="12"/>
  <c r="A152" i="12"/>
  <c r="F151" i="12"/>
  <c r="E151" i="12"/>
  <c r="D151" i="12"/>
  <c r="C151" i="12"/>
  <c r="B151" i="12"/>
  <c r="A151" i="12"/>
  <c r="F150" i="12"/>
  <c r="E150" i="12"/>
  <c r="D150" i="12"/>
  <c r="C150" i="12"/>
  <c r="B150" i="12"/>
  <c r="A150" i="12"/>
  <c r="F149" i="12"/>
  <c r="E149" i="12"/>
  <c r="D149" i="12"/>
  <c r="C149" i="12"/>
  <c r="B149" i="12"/>
  <c r="A149" i="12"/>
  <c r="F148" i="12"/>
  <c r="E148" i="12"/>
  <c r="D148" i="12"/>
  <c r="C148" i="12"/>
  <c r="B148" i="12"/>
  <c r="A148" i="12"/>
  <c r="F147" i="12"/>
  <c r="E147" i="12"/>
  <c r="D147" i="12"/>
  <c r="C147" i="12"/>
  <c r="B147" i="12"/>
  <c r="A147" i="12"/>
  <c r="F146" i="12"/>
  <c r="E146" i="12"/>
  <c r="D146" i="12"/>
  <c r="C146" i="12"/>
  <c r="B146" i="12"/>
  <c r="A146" i="12"/>
  <c r="F145" i="12"/>
  <c r="E145" i="12"/>
  <c r="D145" i="12"/>
  <c r="C145" i="12"/>
  <c r="B145" i="12"/>
  <c r="A145" i="12"/>
  <c r="F144" i="12"/>
  <c r="E144" i="12"/>
  <c r="D144" i="12"/>
  <c r="C144" i="12"/>
  <c r="B144" i="12"/>
  <c r="A144" i="12"/>
  <c r="F143" i="12"/>
  <c r="E143" i="12"/>
  <c r="D143" i="12"/>
  <c r="C143" i="12"/>
  <c r="B143" i="12"/>
  <c r="A143" i="12"/>
  <c r="F142" i="12"/>
  <c r="E142" i="12"/>
  <c r="D142" i="12"/>
  <c r="C142" i="12"/>
  <c r="B142" i="12"/>
  <c r="A142" i="12"/>
  <c r="F141" i="12"/>
  <c r="E141" i="12"/>
  <c r="D141" i="12"/>
  <c r="C141" i="12"/>
  <c r="B141" i="12"/>
  <c r="A141" i="12"/>
  <c r="F140" i="12"/>
  <c r="E140" i="12"/>
  <c r="D140" i="12"/>
  <c r="C140" i="12"/>
  <c r="B140" i="12"/>
  <c r="A140" i="12"/>
  <c r="F139" i="12"/>
  <c r="E139" i="12"/>
  <c r="D139" i="12"/>
  <c r="C139" i="12"/>
  <c r="B139" i="12"/>
  <c r="A139" i="12"/>
  <c r="F138" i="12"/>
  <c r="E138" i="12"/>
  <c r="D138" i="12"/>
  <c r="C138" i="12"/>
  <c r="B138" i="12"/>
  <c r="A138" i="12"/>
  <c r="F137" i="12"/>
  <c r="E137" i="12"/>
  <c r="D137" i="12"/>
  <c r="C137" i="12"/>
  <c r="B137" i="12"/>
  <c r="A137" i="12"/>
  <c r="F136" i="12"/>
  <c r="E136" i="12"/>
  <c r="D136" i="12"/>
  <c r="C136" i="12"/>
  <c r="B136" i="12"/>
  <c r="A136" i="12"/>
  <c r="F135" i="12"/>
  <c r="E135" i="12"/>
  <c r="D135" i="12"/>
  <c r="C135" i="12"/>
  <c r="B135" i="12"/>
  <c r="A135" i="12"/>
  <c r="F134" i="12"/>
  <c r="E134" i="12"/>
  <c r="D134" i="12"/>
  <c r="C134" i="12"/>
  <c r="B134" i="12"/>
  <c r="A134" i="12"/>
  <c r="F133" i="12"/>
  <c r="E133" i="12"/>
  <c r="D133" i="12"/>
  <c r="C133" i="12"/>
  <c r="B133" i="12"/>
  <c r="A133" i="12"/>
  <c r="F132" i="12"/>
  <c r="E132" i="12"/>
  <c r="D132" i="12"/>
  <c r="C132" i="12"/>
  <c r="B132" i="12"/>
  <c r="A132" i="12"/>
  <c r="F131" i="12"/>
  <c r="E131" i="12"/>
  <c r="D131" i="12"/>
  <c r="C131" i="12"/>
  <c r="B131" i="12"/>
  <c r="A131" i="12"/>
  <c r="F130" i="12"/>
  <c r="E130" i="12"/>
  <c r="D130" i="12"/>
  <c r="C130" i="12"/>
  <c r="B130" i="12"/>
  <c r="A130" i="12"/>
  <c r="F129" i="12"/>
  <c r="E129" i="12"/>
  <c r="D129" i="12"/>
  <c r="C129" i="12"/>
  <c r="B129" i="12"/>
  <c r="A129" i="12"/>
  <c r="F128" i="12"/>
  <c r="E128" i="12"/>
  <c r="D128" i="12"/>
  <c r="C128" i="12"/>
  <c r="B128" i="12"/>
  <c r="A128" i="12"/>
  <c r="F127" i="12"/>
  <c r="E127" i="12"/>
  <c r="D127" i="12"/>
  <c r="C127" i="12"/>
  <c r="B127" i="12"/>
  <c r="A127" i="12"/>
  <c r="F126" i="12"/>
  <c r="E126" i="12"/>
  <c r="D126" i="12"/>
  <c r="C126" i="12"/>
  <c r="B126" i="12"/>
  <c r="A126" i="12"/>
  <c r="F125" i="12"/>
  <c r="E125" i="12"/>
  <c r="D125" i="12"/>
  <c r="C125" i="12"/>
  <c r="B125" i="12"/>
  <c r="A125" i="12"/>
  <c r="F124" i="12"/>
  <c r="E124" i="12"/>
  <c r="D124" i="12"/>
  <c r="C124" i="12"/>
  <c r="B124" i="12"/>
  <c r="A124" i="12"/>
  <c r="F123" i="12"/>
  <c r="E123" i="12"/>
  <c r="D123" i="12"/>
  <c r="C123" i="12"/>
  <c r="B123" i="12"/>
  <c r="A123" i="12"/>
  <c r="F122" i="12"/>
  <c r="E122" i="12"/>
  <c r="D122" i="12"/>
  <c r="C122" i="12"/>
  <c r="B122" i="12"/>
  <c r="A122" i="12"/>
  <c r="F121" i="12"/>
  <c r="E121" i="12"/>
  <c r="D121" i="12"/>
  <c r="C121" i="12"/>
  <c r="B121" i="12"/>
  <c r="A121" i="12"/>
  <c r="F120" i="12"/>
  <c r="E120" i="12"/>
  <c r="D120" i="12"/>
  <c r="C120" i="12"/>
  <c r="B120" i="12"/>
  <c r="A120" i="12"/>
  <c r="F119" i="12"/>
  <c r="E119" i="12"/>
  <c r="D119" i="12"/>
  <c r="C119" i="12"/>
  <c r="B119" i="12"/>
  <c r="A119" i="12"/>
  <c r="F118" i="12"/>
  <c r="E118" i="12"/>
  <c r="D118" i="12"/>
  <c r="C118" i="12"/>
  <c r="B118" i="12"/>
  <c r="A118" i="12"/>
  <c r="F117" i="12"/>
  <c r="E117" i="12"/>
  <c r="D117" i="12"/>
  <c r="C117" i="12"/>
  <c r="B117" i="12"/>
  <c r="A117" i="12"/>
  <c r="F116" i="12"/>
  <c r="E116" i="12"/>
  <c r="D116" i="12"/>
  <c r="C116" i="12"/>
  <c r="B116" i="12"/>
  <c r="A116" i="12"/>
  <c r="F115" i="12"/>
  <c r="E115" i="12"/>
  <c r="D115" i="12"/>
  <c r="C115" i="12"/>
  <c r="B115" i="12"/>
  <c r="A115" i="12"/>
  <c r="F114" i="12"/>
  <c r="E114" i="12"/>
  <c r="D114" i="12"/>
  <c r="C114" i="12"/>
  <c r="B114" i="12"/>
  <c r="A114" i="12"/>
  <c r="F113" i="12"/>
  <c r="E113" i="12"/>
  <c r="D113" i="12"/>
  <c r="C113" i="12"/>
  <c r="B113" i="12"/>
  <c r="A113" i="12"/>
  <c r="F112" i="12"/>
  <c r="E112" i="12"/>
  <c r="D112" i="12"/>
  <c r="C112" i="12"/>
  <c r="B112" i="12"/>
  <c r="A112" i="12"/>
  <c r="F111" i="12"/>
  <c r="E111" i="12"/>
  <c r="D111" i="12"/>
  <c r="C111" i="12"/>
  <c r="B111" i="12"/>
  <c r="A111" i="12"/>
  <c r="F110" i="12"/>
  <c r="E110" i="12"/>
  <c r="D110" i="12"/>
  <c r="C110" i="12"/>
  <c r="B110" i="12"/>
  <c r="A110" i="12"/>
  <c r="F109" i="12"/>
  <c r="E109" i="12"/>
  <c r="D109" i="12"/>
  <c r="C109" i="12"/>
  <c r="B109" i="12"/>
  <c r="A109" i="12"/>
  <c r="F108" i="12"/>
  <c r="E108" i="12"/>
  <c r="D108" i="12"/>
  <c r="C108" i="12"/>
  <c r="B108" i="12"/>
  <c r="A108" i="12"/>
  <c r="F107" i="12"/>
  <c r="E107" i="12"/>
  <c r="D107" i="12"/>
  <c r="C107" i="12"/>
  <c r="B107" i="12"/>
  <c r="A107" i="12"/>
  <c r="F106" i="12"/>
  <c r="E106" i="12"/>
  <c r="D106" i="12"/>
  <c r="C106" i="12"/>
  <c r="B106" i="12"/>
  <c r="A106" i="12"/>
  <c r="F105" i="12"/>
  <c r="E105" i="12"/>
  <c r="D105" i="12"/>
  <c r="C105" i="12"/>
  <c r="B105" i="12"/>
  <c r="A105" i="12"/>
  <c r="F104" i="12"/>
  <c r="E104" i="12"/>
  <c r="D104" i="12"/>
  <c r="C104" i="12"/>
  <c r="B104" i="12"/>
  <c r="A104" i="12"/>
  <c r="F103" i="12"/>
  <c r="E103" i="12"/>
  <c r="D103" i="12"/>
  <c r="C103" i="12"/>
  <c r="B103" i="12"/>
  <c r="A103" i="12"/>
  <c r="F102" i="12"/>
  <c r="E102" i="12"/>
  <c r="D102" i="12"/>
  <c r="C102" i="12"/>
  <c r="B102" i="12"/>
  <c r="A102" i="12"/>
  <c r="F101" i="12"/>
  <c r="E101" i="12"/>
  <c r="D101" i="12"/>
  <c r="C101" i="12"/>
  <c r="B101" i="12"/>
  <c r="A101" i="12"/>
  <c r="F100" i="12"/>
  <c r="E100" i="12"/>
  <c r="D100" i="12"/>
  <c r="C100" i="12"/>
  <c r="B100" i="12"/>
  <c r="A100" i="12"/>
  <c r="F99" i="12"/>
  <c r="E99" i="12"/>
  <c r="D99" i="12"/>
  <c r="C99" i="12"/>
  <c r="B99" i="12"/>
  <c r="A99" i="12"/>
  <c r="F98" i="12"/>
  <c r="E98" i="12"/>
  <c r="D98" i="12"/>
  <c r="C98" i="12"/>
  <c r="B98" i="12"/>
  <c r="A98" i="12"/>
  <c r="F97" i="12"/>
  <c r="E97" i="12"/>
  <c r="D97" i="12"/>
  <c r="C97" i="12"/>
  <c r="B97" i="12"/>
  <c r="A97" i="12"/>
  <c r="F96" i="12"/>
  <c r="E96" i="12"/>
  <c r="D96" i="12"/>
  <c r="C96" i="12"/>
  <c r="B96" i="12"/>
  <c r="A96" i="12"/>
  <c r="F95" i="12"/>
  <c r="E95" i="12"/>
  <c r="D95" i="12"/>
  <c r="C95" i="12"/>
  <c r="B95" i="12"/>
  <c r="A95" i="12"/>
  <c r="F94" i="12"/>
  <c r="E94" i="12"/>
  <c r="D94" i="12"/>
  <c r="C94" i="12"/>
  <c r="B94" i="12"/>
  <c r="A94" i="12"/>
  <c r="F93" i="12"/>
  <c r="E93" i="12"/>
  <c r="D93" i="12"/>
  <c r="C93" i="12"/>
  <c r="B93" i="12"/>
  <c r="A93" i="12"/>
  <c r="F92" i="12"/>
  <c r="E92" i="12"/>
  <c r="D92" i="12"/>
  <c r="C92" i="12"/>
  <c r="B92" i="12"/>
  <c r="A92" i="12"/>
  <c r="F91" i="12"/>
  <c r="E91" i="12"/>
  <c r="D91" i="12"/>
  <c r="C91" i="12"/>
  <c r="B91" i="12"/>
  <c r="A91" i="12"/>
  <c r="F90" i="12"/>
  <c r="E90" i="12"/>
  <c r="D90" i="12"/>
  <c r="C90" i="12"/>
  <c r="B90" i="12"/>
  <c r="A90" i="12"/>
  <c r="F89" i="12"/>
  <c r="E89" i="12"/>
  <c r="D89" i="12"/>
  <c r="C89" i="12"/>
  <c r="B89" i="12"/>
  <c r="A89" i="12"/>
  <c r="F88" i="12"/>
  <c r="E88" i="12"/>
  <c r="D88" i="12"/>
  <c r="C88" i="12"/>
  <c r="B88" i="12"/>
  <c r="A88" i="12"/>
  <c r="F87" i="12"/>
  <c r="E87" i="12"/>
  <c r="D87" i="12"/>
  <c r="C87" i="12"/>
  <c r="B87" i="12"/>
  <c r="A87" i="12"/>
  <c r="F86" i="12"/>
  <c r="E86" i="12"/>
  <c r="D86" i="12"/>
  <c r="C86" i="12"/>
  <c r="B86" i="12"/>
  <c r="A86" i="12"/>
  <c r="F85" i="12"/>
  <c r="E85" i="12"/>
  <c r="D85" i="12"/>
  <c r="C85" i="12"/>
  <c r="B85" i="12"/>
  <c r="A85" i="12"/>
  <c r="F84" i="12"/>
  <c r="E84" i="12"/>
  <c r="D84" i="12"/>
  <c r="C84" i="12"/>
  <c r="B84" i="12"/>
  <c r="A84" i="12"/>
  <c r="F83" i="12"/>
  <c r="E83" i="12"/>
  <c r="D83" i="12"/>
  <c r="C83" i="12"/>
  <c r="B83" i="12"/>
  <c r="A83" i="12"/>
  <c r="F82" i="12"/>
  <c r="E82" i="12"/>
  <c r="D82" i="12"/>
  <c r="C82" i="12"/>
  <c r="B82" i="12"/>
  <c r="A82" i="12"/>
  <c r="F81" i="12"/>
  <c r="E81" i="12"/>
  <c r="D81" i="12"/>
  <c r="C81" i="12"/>
  <c r="B81" i="12"/>
  <c r="A81" i="12"/>
  <c r="F80" i="12"/>
  <c r="E80" i="12"/>
  <c r="D80" i="12"/>
  <c r="C80" i="12"/>
  <c r="B80" i="12"/>
  <c r="A80" i="12"/>
  <c r="F79" i="12"/>
  <c r="E79" i="12"/>
  <c r="D79" i="12"/>
  <c r="C79" i="12"/>
  <c r="B79" i="12"/>
  <c r="A79" i="12"/>
  <c r="F78" i="12"/>
  <c r="E78" i="12"/>
  <c r="D78" i="12"/>
  <c r="C78" i="12"/>
  <c r="B78" i="12"/>
  <c r="A78" i="12"/>
  <c r="F77" i="12"/>
  <c r="E77" i="12"/>
  <c r="D77" i="12"/>
  <c r="C77" i="12"/>
  <c r="B77" i="12"/>
  <c r="A77" i="12"/>
  <c r="F76" i="12"/>
  <c r="E76" i="12"/>
  <c r="D76" i="12"/>
  <c r="C76" i="12"/>
  <c r="B76" i="12"/>
  <c r="A76" i="12"/>
  <c r="F75" i="12"/>
  <c r="E75" i="12"/>
  <c r="D75" i="12"/>
  <c r="C75" i="12"/>
  <c r="B75" i="12"/>
  <c r="A75" i="12"/>
  <c r="F74" i="12"/>
  <c r="E74" i="12"/>
  <c r="D74" i="12"/>
  <c r="C74" i="12"/>
  <c r="B74" i="12"/>
  <c r="A74" i="12"/>
  <c r="F73" i="12"/>
  <c r="E73" i="12"/>
  <c r="D73" i="12"/>
  <c r="C73" i="12"/>
  <c r="B73" i="12"/>
  <c r="A73" i="12"/>
  <c r="F72" i="12"/>
  <c r="E72" i="12"/>
  <c r="D72" i="12"/>
  <c r="C72" i="12"/>
  <c r="B72" i="12"/>
  <c r="A72" i="12"/>
  <c r="F71" i="12"/>
  <c r="E71" i="12"/>
  <c r="D71" i="12"/>
  <c r="C71" i="12"/>
  <c r="B71" i="12"/>
  <c r="A71" i="12"/>
  <c r="F70" i="12"/>
  <c r="E70" i="12"/>
  <c r="D70" i="12"/>
  <c r="C70" i="12"/>
  <c r="B70" i="12"/>
  <c r="A70" i="12"/>
  <c r="F69" i="12"/>
  <c r="E69" i="12"/>
  <c r="D69" i="12"/>
  <c r="C69" i="12"/>
  <c r="B69" i="12"/>
  <c r="A69" i="12"/>
  <c r="F68" i="12"/>
  <c r="E68" i="12"/>
  <c r="D68" i="12"/>
  <c r="C68" i="12"/>
  <c r="B68" i="12"/>
  <c r="A68" i="12"/>
  <c r="F67" i="12"/>
  <c r="E67" i="12"/>
  <c r="D67" i="12"/>
  <c r="C67" i="12"/>
  <c r="B67" i="12"/>
  <c r="A67" i="12"/>
  <c r="F66" i="12"/>
  <c r="E66" i="12"/>
  <c r="D66" i="12"/>
  <c r="C66" i="12"/>
  <c r="B66" i="12"/>
  <c r="A66" i="12"/>
  <c r="F65" i="12"/>
  <c r="E65" i="12"/>
  <c r="D65" i="12"/>
  <c r="C65" i="12"/>
  <c r="B65" i="12"/>
  <c r="A65" i="12"/>
  <c r="F64" i="12"/>
  <c r="E64" i="12"/>
  <c r="D64" i="12"/>
  <c r="C64" i="12"/>
  <c r="B64" i="12"/>
  <c r="A64" i="12"/>
  <c r="F63" i="12"/>
  <c r="E63" i="12"/>
  <c r="D63" i="12"/>
  <c r="C63" i="12"/>
  <c r="B63" i="12"/>
  <c r="A63" i="12"/>
  <c r="F62" i="12"/>
  <c r="E62" i="12"/>
  <c r="D62" i="12"/>
  <c r="C62" i="12"/>
  <c r="B62" i="12"/>
  <c r="A62" i="12"/>
  <c r="F61" i="12"/>
  <c r="E61" i="12"/>
  <c r="D61" i="12"/>
  <c r="C61" i="12"/>
  <c r="B61" i="12"/>
  <c r="A61" i="12"/>
  <c r="F60" i="12"/>
  <c r="E60" i="12"/>
  <c r="D60" i="12"/>
  <c r="C60" i="12"/>
  <c r="B60" i="12"/>
  <c r="A60" i="12"/>
  <c r="AF59" i="12"/>
  <c r="AB63" i="12" s="1"/>
  <c r="L6" i="12" s="1"/>
  <c r="AE59" i="12"/>
  <c r="AB67" i="12" s="1"/>
  <c r="L4" i="12" s="1"/>
  <c r="AC59" i="12"/>
  <c r="AB65" i="12" s="1"/>
  <c r="L8" i="12" s="1"/>
  <c r="AB59" i="12"/>
  <c r="F59" i="12"/>
  <c r="E59" i="12"/>
  <c r="D59" i="12"/>
  <c r="C59" i="12"/>
  <c r="B59" i="12"/>
  <c r="A59" i="12"/>
  <c r="AF58" i="12"/>
  <c r="AF60" i="12" s="1"/>
  <c r="AE58" i="12"/>
  <c r="AE60" i="12" s="1"/>
  <c r="AC58" i="12"/>
  <c r="AC60" i="12" s="1"/>
  <c r="AB58" i="12"/>
  <c r="AB60" i="12" s="1"/>
  <c r="F58" i="12"/>
  <c r="E58" i="12"/>
  <c r="D58" i="12"/>
  <c r="C58" i="12"/>
  <c r="B58" i="12"/>
  <c r="A58" i="12"/>
  <c r="F57" i="12"/>
  <c r="E57" i="12"/>
  <c r="D57" i="12"/>
  <c r="C57" i="12"/>
  <c r="B57" i="12"/>
  <c r="A57" i="12"/>
  <c r="F56" i="12"/>
  <c r="E56" i="12"/>
  <c r="D56" i="12"/>
  <c r="C56" i="12"/>
  <c r="B56" i="12"/>
  <c r="A56" i="12"/>
  <c r="F55" i="12"/>
  <c r="E55" i="12"/>
  <c r="D55" i="12"/>
  <c r="C55" i="12"/>
  <c r="B55" i="12"/>
  <c r="A55" i="12"/>
  <c r="F54" i="12"/>
  <c r="E54" i="12"/>
  <c r="D54" i="12"/>
  <c r="C54" i="12"/>
  <c r="B54" i="12"/>
  <c r="A54" i="12"/>
  <c r="F53" i="12"/>
  <c r="E53" i="12"/>
  <c r="D53" i="12"/>
  <c r="C53" i="12"/>
  <c r="B53" i="12"/>
  <c r="A53" i="12"/>
  <c r="F52" i="12"/>
  <c r="E52" i="12"/>
  <c r="D52" i="12"/>
  <c r="C52" i="12"/>
  <c r="B52" i="12"/>
  <c r="A52" i="12"/>
  <c r="F51" i="12"/>
  <c r="E51" i="12"/>
  <c r="D51" i="12"/>
  <c r="C51" i="12"/>
  <c r="B51" i="12"/>
  <c r="A51" i="12"/>
  <c r="F50" i="12"/>
  <c r="E50" i="12"/>
  <c r="D50" i="12"/>
  <c r="C50" i="12"/>
  <c r="B50" i="12"/>
  <c r="A50" i="12"/>
  <c r="F49" i="12"/>
  <c r="E49" i="12"/>
  <c r="D49" i="12"/>
  <c r="C49" i="12"/>
  <c r="B49" i="12"/>
  <c r="A49" i="12"/>
  <c r="F48" i="12"/>
  <c r="E48" i="12"/>
  <c r="D48" i="12"/>
  <c r="C48" i="12"/>
  <c r="B48" i="12"/>
  <c r="A48" i="12"/>
  <c r="F47" i="12"/>
  <c r="E47" i="12"/>
  <c r="D47" i="12"/>
  <c r="C47" i="12"/>
  <c r="B47" i="12"/>
  <c r="A47" i="12"/>
  <c r="F46" i="12"/>
  <c r="E46" i="12"/>
  <c r="D46" i="12"/>
  <c r="C46" i="12"/>
  <c r="B46" i="12"/>
  <c r="A46" i="12"/>
  <c r="F45" i="12"/>
  <c r="E45" i="12"/>
  <c r="D45" i="12"/>
  <c r="C45" i="12"/>
  <c r="B45" i="12"/>
  <c r="A45" i="12"/>
  <c r="F44" i="12"/>
  <c r="E44" i="12"/>
  <c r="D44" i="12"/>
  <c r="C44" i="12"/>
  <c r="B44" i="12"/>
  <c r="A44" i="12"/>
  <c r="F43" i="12"/>
  <c r="E43" i="12"/>
  <c r="D43" i="12"/>
  <c r="C43" i="12"/>
  <c r="B43" i="12"/>
  <c r="A43" i="12"/>
  <c r="F42" i="12"/>
  <c r="E42" i="12"/>
  <c r="D42" i="12"/>
  <c r="C42" i="12"/>
  <c r="B42" i="12"/>
  <c r="A42" i="12"/>
  <c r="F41" i="12"/>
  <c r="E41" i="12"/>
  <c r="D41" i="12"/>
  <c r="C41" i="12"/>
  <c r="B41" i="12"/>
  <c r="A41" i="12"/>
  <c r="F40" i="12"/>
  <c r="E40" i="12"/>
  <c r="D40" i="12"/>
  <c r="C40" i="12"/>
  <c r="B40" i="12"/>
  <c r="A40" i="12"/>
  <c r="F39" i="12"/>
  <c r="E39" i="12"/>
  <c r="D39" i="12"/>
  <c r="C39" i="12"/>
  <c r="B39" i="12"/>
  <c r="A39" i="12"/>
  <c r="F38" i="12"/>
  <c r="E38" i="12"/>
  <c r="D38" i="12"/>
  <c r="C38" i="12"/>
  <c r="B38" i="12"/>
  <c r="A38" i="12"/>
  <c r="F37" i="12"/>
  <c r="E37" i="12"/>
  <c r="D37" i="12"/>
  <c r="C37" i="12"/>
  <c r="B37" i="12"/>
  <c r="A37" i="12"/>
  <c r="N36" i="12"/>
  <c r="M36" i="12"/>
  <c r="F36" i="12"/>
  <c r="E36" i="12"/>
  <c r="D36" i="12"/>
  <c r="C36" i="12"/>
  <c r="B36" i="12"/>
  <c r="A36" i="12"/>
  <c r="N35" i="12"/>
  <c r="M35" i="12"/>
  <c r="F35" i="12"/>
  <c r="E35" i="12"/>
  <c r="D35" i="12"/>
  <c r="C35" i="12"/>
  <c r="B35" i="12"/>
  <c r="A35" i="12"/>
  <c r="F34" i="12"/>
  <c r="E34" i="12"/>
  <c r="D34" i="12"/>
  <c r="C34" i="12"/>
  <c r="B34" i="12"/>
  <c r="A34" i="12"/>
  <c r="N33" i="12"/>
  <c r="M33" i="12"/>
  <c r="F33" i="12"/>
  <c r="E33" i="12"/>
  <c r="D33" i="12"/>
  <c r="C33" i="12"/>
  <c r="B33" i="12"/>
  <c r="A33" i="12"/>
  <c r="N32" i="12"/>
  <c r="M32" i="12"/>
  <c r="F32" i="12"/>
  <c r="E32" i="12"/>
  <c r="D32" i="12"/>
  <c r="C32" i="12"/>
  <c r="B32" i="12"/>
  <c r="A32" i="12"/>
  <c r="N31" i="12"/>
  <c r="M31" i="12"/>
  <c r="F31" i="12"/>
  <c r="E31" i="12"/>
  <c r="D31" i="12"/>
  <c r="C31" i="12"/>
  <c r="B31" i="12"/>
  <c r="A31" i="12"/>
  <c r="F30" i="12"/>
  <c r="E30" i="12"/>
  <c r="D30" i="12"/>
  <c r="C30" i="12"/>
  <c r="B30" i="12"/>
  <c r="A30" i="12"/>
  <c r="F29" i="12"/>
  <c r="E29" i="12"/>
  <c r="D29" i="12"/>
  <c r="C29" i="12"/>
  <c r="B29" i="12"/>
  <c r="A29" i="12"/>
  <c r="F28" i="12"/>
  <c r="E28" i="12"/>
  <c r="D28" i="12"/>
  <c r="C28" i="12"/>
  <c r="B28" i="12"/>
  <c r="A28" i="12"/>
  <c r="F27" i="12"/>
  <c r="E27" i="12"/>
  <c r="D27" i="12"/>
  <c r="C27" i="12"/>
  <c r="B27" i="12"/>
  <c r="A27" i="12"/>
  <c r="F26" i="12"/>
  <c r="E26" i="12"/>
  <c r="D26" i="12"/>
  <c r="C26" i="12"/>
  <c r="B26" i="12"/>
  <c r="A26" i="12"/>
  <c r="V25" i="12"/>
  <c r="T25" i="12"/>
  <c r="S25" i="12"/>
  <c r="R25" i="12"/>
  <c r="Q25" i="12"/>
  <c r="P25" i="12"/>
  <c r="O25" i="12"/>
  <c r="N25" i="12"/>
  <c r="M25" i="12"/>
  <c r="L25" i="12"/>
  <c r="K25" i="12"/>
  <c r="F25" i="12"/>
  <c r="E25" i="12"/>
  <c r="D25" i="12"/>
  <c r="C25" i="12"/>
  <c r="B25" i="12"/>
  <c r="A25" i="12"/>
  <c r="V24" i="12"/>
  <c r="T24" i="12"/>
  <c r="S24" i="12"/>
  <c r="R24" i="12"/>
  <c r="Q24" i="12"/>
  <c r="P24" i="12"/>
  <c r="O24" i="12"/>
  <c r="N24" i="12"/>
  <c r="M24" i="12"/>
  <c r="L24" i="12"/>
  <c r="K24" i="12"/>
  <c r="F24" i="12"/>
  <c r="E24" i="12"/>
  <c r="D24" i="12"/>
  <c r="C24" i="12"/>
  <c r="B24" i="12"/>
  <c r="A24" i="12"/>
  <c r="AD23" i="12"/>
  <c r="V23" i="12"/>
  <c r="T23" i="12"/>
  <c r="S23" i="12"/>
  <c r="R23" i="12"/>
  <c r="Q23" i="12"/>
  <c r="P23" i="12"/>
  <c r="O23" i="12"/>
  <c r="N23" i="12"/>
  <c r="M23" i="12"/>
  <c r="L23" i="12"/>
  <c r="K23" i="12"/>
  <c r="F23" i="12"/>
  <c r="E23" i="12"/>
  <c r="D23" i="12"/>
  <c r="C23" i="12"/>
  <c r="B23" i="12"/>
  <c r="A23" i="12"/>
  <c r="AD22" i="12"/>
  <c r="V22" i="12"/>
  <c r="T22" i="12"/>
  <c r="S22" i="12"/>
  <c r="R22" i="12"/>
  <c r="Q22" i="12"/>
  <c r="P22" i="12"/>
  <c r="O22" i="12"/>
  <c r="N22" i="12"/>
  <c r="M22" i="12"/>
  <c r="L22" i="12"/>
  <c r="K22" i="12"/>
  <c r="F22" i="12"/>
  <c r="E22" i="12"/>
  <c r="D22" i="12"/>
  <c r="C22" i="12"/>
  <c r="B22" i="12"/>
  <c r="A22" i="12"/>
  <c r="AD21" i="12"/>
  <c r="V21" i="12"/>
  <c r="T21" i="12"/>
  <c r="S21" i="12"/>
  <c r="R21" i="12"/>
  <c r="Q21" i="12"/>
  <c r="P21" i="12"/>
  <c r="O21" i="12"/>
  <c r="N21" i="12"/>
  <c r="M21" i="12"/>
  <c r="L21" i="12"/>
  <c r="K21" i="12"/>
  <c r="F21" i="12"/>
  <c r="E21" i="12"/>
  <c r="D21" i="12"/>
  <c r="C21" i="12"/>
  <c r="B21" i="12"/>
  <c r="A21" i="12"/>
  <c r="AD20" i="12"/>
  <c r="V20" i="12"/>
  <c r="T20" i="12"/>
  <c r="S20" i="12"/>
  <c r="R20" i="12"/>
  <c r="Q20" i="12"/>
  <c r="P20" i="12"/>
  <c r="O20" i="12"/>
  <c r="N20" i="12"/>
  <c r="M20" i="12"/>
  <c r="L20" i="12"/>
  <c r="K20" i="12"/>
  <c r="F20" i="12"/>
  <c r="E20" i="12"/>
  <c r="D20" i="12"/>
  <c r="C20" i="12"/>
  <c r="B20" i="12"/>
  <c r="A20" i="12"/>
  <c r="AD19" i="12"/>
  <c r="V19" i="12"/>
  <c r="T19" i="12"/>
  <c r="S19" i="12"/>
  <c r="R19" i="12"/>
  <c r="Q19" i="12"/>
  <c r="P19" i="12"/>
  <c r="O19" i="12"/>
  <c r="N19" i="12"/>
  <c r="M19" i="12"/>
  <c r="L19" i="12"/>
  <c r="K19" i="12"/>
  <c r="F19" i="12"/>
  <c r="E19" i="12"/>
  <c r="D19" i="12"/>
  <c r="C19" i="12"/>
  <c r="B19" i="12"/>
  <c r="A19" i="12"/>
  <c r="AD18" i="12"/>
  <c r="V18" i="12"/>
  <c r="T18" i="12"/>
  <c r="S18" i="12"/>
  <c r="R18" i="12"/>
  <c r="Q18" i="12"/>
  <c r="P18" i="12"/>
  <c r="O18" i="12"/>
  <c r="N18" i="12"/>
  <c r="M18" i="12"/>
  <c r="L18" i="12"/>
  <c r="K18" i="12"/>
  <c r="F18" i="12"/>
  <c r="E18" i="12"/>
  <c r="D18" i="12"/>
  <c r="C18" i="12"/>
  <c r="B18" i="12"/>
  <c r="A18" i="12"/>
  <c r="AD17" i="12"/>
  <c r="V17" i="12"/>
  <c r="T17" i="12"/>
  <c r="S17" i="12"/>
  <c r="R17" i="12"/>
  <c r="Q17" i="12"/>
  <c r="P17" i="12"/>
  <c r="O17" i="12"/>
  <c r="N17" i="12"/>
  <c r="M17" i="12"/>
  <c r="L17" i="12"/>
  <c r="K17" i="12"/>
  <c r="F17" i="12"/>
  <c r="E17" i="12"/>
  <c r="D17" i="12"/>
  <c r="C17" i="12"/>
  <c r="B17" i="12"/>
  <c r="A17" i="12"/>
  <c r="AD16" i="12"/>
  <c r="V16" i="12"/>
  <c r="T16" i="12"/>
  <c r="S16" i="12"/>
  <c r="R16" i="12"/>
  <c r="Q16" i="12"/>
  <c r="P16" i="12"/>
  <c r="O16" i="12"/>
  <c r="N16" i="12"/>
  <c r="M16" i="12"/>
  <c r="L16" i="12"/>
  <c r="K16" i="12"/>
  <c r="F16" i="12"/>
  <c r="E16" i="12"/>
  <c r="D16" i="12"/>
  <c r="C16" i="12"/>
  <c r="B16" i="12"/>
  <c r="A16" i="12"/>
  <c r="AD15" i="12"/>
  <c r="V15" i="12"/>
  <c r="T15" i="12"/>
  <c r="S15" i="12"/>
  <c r="R15" i="12"/>
  <c r="Q15" i="12"/>
  <c r="P15" i="12"/>
  <c r="O15" i="12"/>
  <c r="N15" i="12"/>
  <c r="M15" i="12"/>
  <c r="L15" i="12"/>
  <c r="K15" i="12"/>
  <c r="F15" i="12"/>
  <c r="E15" i="12"/>
  <c r="D15" i="12"/>
  <c r="C15" i="12"/>
  <c r="B15" i="12"/>
  <c r="A15" i="12"/>
  <c r="AD14" i="12"/>
  <c r="V14" i="12"/>
  <c r="T14" i="12"/>
  <c r="S14" i="12"/>
  <c r="R14" i="12"/>
  <c r="Q14" i="12"/>
  <c r="P14" i="12"/>
  <c r="O14" i="12"/>
  <c r="N14" i="12"/>
  <c r="M14" i="12"/>
  <c r="L14" i="12"/>
  <c r="K14" i="12"/>
  <c r="F14" i="12"/>
  <c r="E14" i="12"/>
  <c r="D14" i="12"/>
  <c r="C14" i="12"/>
  <c r="B14" i="12"/>
  <c r="A14" i="12"/>
  <c r="AD13" i="12"/>
  <c r="V13" i="12"/>
  <c r="T13" i="12"/>
  <c r="S13" i="12"/>
  <c r="R13" i="12"/>
  <c r="Q13" i="12"/>
  <c r="P13" i="12"/>
  <c r="O13" i="12"/>
  <c r="N13" i="12"/>
  <c r="M13" i="12"/>
  <c r="L13" i="12"/>
  <c r="K13" i="12"/>
  <c r="F13" i="12"/>
  <c r="E13" i="12"/>
  <c r="D13" i="12"/>
  <c r="C13" i="12"/>
  <c r="B13" i="12"/>
  <c r="A13" i="12"/>
  <c r="AD12" i="12"/>
  <c r="V12" i="12"/>
  <c r="T12" i="12"/>
  <c r="S12" i="12"/>
  <c r="R12" i="12"/>
  <c r="Q12" i="12"/>
  <c r="P12" i="12"/>
  <c r="O12" i="12"/>
  <c r="N12" i="12"/>
  <c r="M12" i="12"/>
  <c r="L12" i="12"/>
  <c r="K12" i="12"/>
  <c r="F12" i="12"/>
  <c r="E12" i="12"/>
  <c r="D12" i="12"/>
  <c r="C12" i="12"/>
  <c r="B12" i="12"/>
  <c r="A12" i="12"/>
  <c r="AD11" i="12"/>
  <c r="V11" i="12"/>
  <c r="T11" i="12"/>
  <c r="S11" i="12"/>
  <c r="R11" i="12"/>
  <c r="Q11" i="12"/>
  <c r="P11" i="12"/>
  <c r="O11" i="12"/>
  <c r="N11" i="12"/>
  <c r="M11" i="12"/>
  <c r="L11" i="12"/>
  <c r="K11" i="12"/>
  <c r="F11" i="12"/>
  <c r="E11" i="12"/>
  <c r="D11" i="12"/>
  <c r="C11" i="12"/>
  <c r="B11" i="12"/>
  <c r="A11" i="12"/>
  <c r="AD10" i="12"/>
  <c r="V10" i="12"/>
  <c r="T10" i="12"/>
  <c r="S10" i="12"/>
  <c r="R10" i="12"/>
  <c r="Q10" i="12"/>
  <c r="P10" i="12"/>
  <c r="O10" i="12"/>
  <c r="N10" i="12"/>
  <c r="M10" i="12"/>
  <c r="L10" i="12"/>
  <c r="K10" i="12"/>
  <c r="F10" i="12"/>
  <c r="E10" i="12"/>
  <c r="D10" i="12"/>
  <c r="C10" i="12"/>
  <c r="B10" i="12"/>
  <c r="A10" i="12"/>
  <c r="AD9" i="12"/>
  <c r="V9" i="12"/>
  <c r="T9" i="12"/>
  <c r="S9" i="12"/>
  <c r="R9" i="12"/>
  <c r="Q9" i="12"/>
  <c r="P9" i="12"/>
  <c r="O9" i="12"/>
  <c r="N9" i="12"/>
  <c r="M9" i="12"/>
  <c r="L9" i="12"/>
  <c r="K9" i="12"/>
  <c r="F9" i="12"/>
  <c r="E9" i="12"/>
  <c r="D9" i="12"/>
  <c r="C9" i="12"/>
  <c r="B9" i="12"/>
  <c r="A9" i="12"/>
  <c r="AD8" i="12"/>
  <c r="V8" i="12"/>
  <c r="T8" i="12"/>
  <c r="S8" i="12"/>
  <c r="R8" i="12"/>
  <c r="Q8" i="12"/>
  <c r="P8" i="12"/>
  <c r="O8" i="12"/>
  <c r="N8" i="12"/>
  <c r="M8" i="12"/>
  <c r="F8" i="12"/>
  <c r="E8" i="12"/>
  <c r="D8" i="12"/>
  <c r="C8" i="12"/>
  <c r="B8" i="12"/>
  <c r="A8" i="12"/>
  <c r="AD7" i="12"/>
  <c r="V7" i="12"/>
  <c r="T7" i="12"/>
  <c r="S7" i="12"/>
  <c r="R7" i="12"/>
  <c r="Q7" i="12"/>
  <c r="P7" i="12"/>
  <c r="O7" i="12"/>
  <c r="N7" i="12"/>
  <c r="M7" i="12"/>
  <c r="L7" i="12"/>
  <c r="K7" i="12"/>
  <c r="F7" i="12"/>
  <c r="E7" i="12"/>
  <c r="D7" i="12"/>
  <c r="C7" i="12"/>
  <c r="B7" i="12"/>
  <c r="A7" i="12"/>
  <c r="AD6" i="12"/>
  <c r="V6" i="12"/>
  <c r="T6" i="12"/>
  <c r="S6" i="12"/>
  <c r="R6" i="12"/>
  <c r="Q6" i="12"/>
  <c r="P6" i="12"/>
  <c r="O6" i="12"/>
  <c r="N6" i="12"/>
  <c r="M6" i="12"/>
  <c r="F6" i="12"/>
  <c r="E6" i="12"/>
  <c r="D6" i="12"/>
  <c r="C6" i="12"/>
  <c r="B6" i="12"/>
  <c r="A6" i="12"/>
  <c r="AD5" i="12"/>
  <c r="AD59" i="12" s="1"/>
  <c r="AB69" i="12" s="1"/>
  <c r="V5" i="12"/>
  <c r="T5" i="12"/>
  <c r="S5" i="12"/>
  <c r="R5" i="12"/>
  <c r="Q5" i="12"/>
  <c r="P5" i="12"/>
  <c r="O5" i="12"/>
  <c r="N5" i="12"/>
  <c r="M5" i="12"/>
  <c r="L5" i="12"/>
  <c r="K5" i="12"/>
  <c r="F5" i="12"/>
  <c r="E5" i="12"/>
  <c r="D5" i="12"/>
  <c r="C5" i="12"/>
  <c r="B5" i="12"/>
  <c r="A5" i="12"/>
  <c r="AD4" i="12"/>
  <c r="AD58" i="12" s="1"/>
  <c r="V4" i="12"/>
  <c r="T4" i="12"/>
  <c r="S4" i="12"/>
  <c r="R4" i="12"/>
  <c r="Q4" i="12"/>
  <c r="P4" i="12"/>
  <c r="O4" i="12"/>
  <c r="N4" i="12"/>
  <c r="M4" i="12"/>
  <c r="F4" i="12"/>
  <c r="E4" i="12"/>
  <c r="D4" i="12"/>
  <c r="C4" i="12"/>
  <c r="B4" i="12"/>
  <c r="A4" i="12"/>
  <c r="AC1" i="12"/>
  <c r="F350" i="11"/>
  <c r="E350" i="11"/>
  <c r="D350" i="11"/>
  <c r="C350" i="11"/>
  <c r="B350" i="11"/>
  <c r="A350" i="11"/>
  <c r="F349" i="11"/>
  <c r="E349" i="11"/>
  <c r="D349" i="11"/>
  <c r="C349" i="11"/>
  <c r="B349" i="11"/>
  <c r="A349" i="11"/>
  <c r="F348" i="11"/>
  <c r="E348" i="11"/>
  <c r="D348" i="11"/>
  <c r="C348" i="11"/>
  <c r="B348" i="11"/>
  <c r="A348" i="11"/>
  <c r="F347" i="11"/>
  <c r="E347" i="11"/>
  <c r="D347" i="11"/>
  <c r="C347" i="11"/>
  <c r="B347" i="11"/>
  <c r="A347" i="11"/>
  <c r="F346" i="11"/>
  <c r="E346" i="11"/>
  <c r="D346" i="11"/>
  <c r="C346" i="11"/>
  <c r="B346" i="11"/>
  <c r="A346" i="11"/>
  <c r="F345" i="11"/>
  <c r="E345" i="11"/>
  <c r="D345" i="11"/>
  <c r="C345" i="11"/>
  <c r="B345" i="11"/>
  <c r="A345" i="11"/>
  <c r="F344" i="11"/>
  <c r="E344" i="11"/>
  <c r="D344" i="11"/>
  <c r="C344" i="11"/>
  <c r="B344" i="11"/>
  <c r="A344" i="11"/>
  <c r="F343" i="11"/>
  <c r="E343" i="11"/>
  <c r="D343" i="11"/>
  <c r="C343" i="11"/>
  <c r="B343" i="11"/>
  <c r="A343" i="11"/>
  <c r="F342" i="11"/>
  <c r="E342" i="11"/>
  <c r="D342" i="11"/>
  <c r="C342" i="11"/>
  <c r="B342" i="11"/>
  <c r="A342" i="11"/>
  <c r="F341" i="11"/>
  <c r="E341" i="11"/>
  <c r="D341" i="11"/>
  <c r="C341" i="11"/>
  <c r="B341" i="11"/>
  <c r="A341" i="11"/>
  <c r="F340" i="11"/>
  <c r="E340" i="11"/>
  <c r="D340" i="11"/>
  <c r="C340" i="11"/>
  <c r="B340" i="11"/>
  <c r="A340" i="11"/>
  <c r="F339" i="11"/>
  <c r="E339" i="11"/>
  <c r="D339" i="11"/>
  <c r="C339" i="11"/>
  <c r="B339" i="11"/>
  <c r="A339" i="11"/>
  <c r="F338" i="11"/>
  <c r="E338" i="11"/>
  <c r="D338" i="11"/>
  <c r="C338" i="11"/>
  <c r="B338" i="11"/>
  <c r="A338" i="11"/>
  <c r="F337" i="11"/>
  <c r="E337" i="11"/>
  <c r="D337" i="11"/>
  <c r="C337" i="11"/>
  <c r="B337" i="11"/>
  <c r="A337" i="11"/>
  <c r="F336" i="11"/>
  <c r="E336" i="11"/>
  <c r="D336" i="11"/>
  <c r="C336" i="11"/>
  <c r="B336" i="11"/>
  <c r="A336" i="11"/>
  <c r="F335" i="11"/>
  <c r="E335" i="11"/>
  <c r="D335" i="11"/>
  <c r="C335" i="11"/>
  <c r="B335" i="11"/>
  <c r="A335" i="11"/>
  <c r="F334" i="11"/>
  <c r="E334" i="11"/>
  <c r="D334" i="11"/>
  <c r="C334" i="11"/>
  <c r="B334" i="11"/>
  <c r="A334" i="11"/>
  <c r="F333" i="11"/>
  <c r="E333" i="11"/>
  <c r="D333" i="11"/>
  <c r="C333" i="11"/>
  <c r="B333" i="11"/>
  <c r="A333" i="11"/>
  <c r="F332" i="11"/>
  <c r="E332" i="11"/>
  <c r="D332" i="11"/>
  <c r="C332" i="11"/>
  <c r="B332" i="11"/>
  <c r="A332" i="11"/>
  <c r="F331" i="11"/>
  <c r="E331" i="11"/>
  <c r="D331" i="11"/>
  <c r="C331" i="11"/>
  <c r="B331" i="11"/>
  <c r="A331" i="11"/>
  <c r="F330" i="11"/>
  <c r="E330" i="11"/>
  <c r="D330" i="11"/>
  <c r="C330" i="11"/>
  <c r="B330" i="11"/>
  <c r="A330" i="11"/>
  <c r="F329" i="11"/>
  <c r="E329" i="11"/>
  <c r="D329" i="11"/>
  <c r="C329" i="11"/>
  <c r="B329" i="11"/>
  <c r="A329" i="11"/>
  <c r="F328" i="11"/>
  <c r="E328" i="11"/>
  <c r="D328" i="11"/>
  <c r="C328" i="11"/>
  <c r="B328" i="11"/>
  <c r="A328" i="11"/>
  <c r="F327" i="11"/>
  <c r="E327" i="11"/>
  <c r="D327" i="11"/>
  <c r="C327" i="11"/>
  <c r="B327" i="11"/>
  <c r="A327" i="11"/>
  <c r="F326" i="11"/>
  <c r="E326" i="11"/>
  <c r="D326" i="11"/>
  <c r="C326" i="11"/>
  <c r="B326" i="11"/>
  <c r="A326" i="11"/>
  <c r="F325" i="11"/>
  <c r="E325" i="11"/>
  <c r="D325" i="11"/>
  <c r="C325" i="11"/>
  <c r="B325" i="11"/>
  <c r="A325" i="11"/>
  <c r="F324" i="11"/>
  <c r="E324" i="11"/>
  <c r="D324" i="11"/>
  <c r="C324" i="11"/>
  <c r="B324" i="11"/>
  <c r="A324" i="11"/>
  <c r="F323" i="11"/>
  <c r="E323" i="11"/>
  <c r="D323" i="11"/>
  <c r="C323" i="11"/>
  <c r="B323" i="11"/>
  <c r="A323" i="11"/>
  <c r="F322" i="11"/>
  <c r="E322" i="11"/>
  <c r="D322" i="11"/>
  <c r="C322" i="11"/>
  <c r="B322" i="11"/>
  <c r="A322" i="11"/>
  <c r="F321" i="11"/>
  <c r="E321" i="11"/>
  <c r="D321" i="11"/>
  <c r="C321" i="11"/>
  <c r="B321" i="11"/>
  <c r="A321" i="11"/>
  <c r="F320" i="11"/>
  <c r="E320" i="11"/>
  <c r="D320" i="11"/>
  <c r="C320" i="11"/>
  <c r="B320" i="11"/>
  <c r="A320" i="11"/>
  <c r="F319" i="11"/>
  <c r="E319" i="11"/>
  <c r="D319" i="11"/>
  <c r="C319" i="11"/>
  <c r="B319" i="11"/>
  <c r="A319" i="11"/>
  <c r="F318" i="11"/>
  <c r="E318" i="11"/>
  <c r="D318" i="11"/>
  <c r="C318" i="11"/>
  <c r="B318" i="11"/>
  <c r="A318" i="11"/>
  <c r="F317" i="11"/>
  <c r="E317" i="11"/>
  <c r="D317" i="11"/>
  <c r="C317" i="11"/>
  <c r="B317" i="11"/>
  <c r="A317" i="11"/>
  <c r="F316" i="11"/>
  <c r="E316" i="11"/>
  <c r="D316" i="11"/>
  <c r="C316" i="11"/>
  <c r="B316" i="11"/>
  <c r="A316" i="11"/>
  <c r="F315" i="11"/>
  <c r="E315" i="11"/>
  <c r="D315" i="11"/>
  <c r="C315" i="11"/>
  <c r="B315" i="11"/>
  <c r="A315" i="11"/>
  <c r="F314" i="11"/>
  <c r="E314" i="11"/>
  <c r="D314" i="11"/>
  <c r="C314" i="11"/>
  <c r="B314" i="11"/>
  <c r="A314" i="11"/>
  <c r="F313" i="11"/>
  <c r="E313" i="11"/>
  <c r="D313" i="11"/>
  <c r="C313" i="11"/>
  <c r="B313" i="11"/>
  <c r="A313" i="11"/>
  <c r="F312" i="11"/>
  <c r="E312" i="11"/>
  <c r="D312" i="11"/>
  <c r="C312" i="11"/>
  <c r="B312" i="11"/>
  <c r="A312" i="11"/>
  <c r="F311" i="11"/>
  <c r="E311" i="11"/>
  <c r="D311" i="11"/>
  <c r="C311" i="11"/>
  <c r="B311" i="11"/>
  <c r="A311" i="11"/>
  <c r="F310" i="11"/>
  <c r="E310" i="11"/>
  <c r="D310" i="11"/>
  <c r="C310" i="11"/>
  <c r="B310" i="11"/>
  <c r="A310" i="11"/>
  <c r="F309" i="11"/>
  <c r="E309" i="11"/>
  <c r="D309" i="11"/>
  <c r="C309" i="11"/>
  <c r="B309" i="11"/>
  <c r="A309" i="11"/>
  <c r="F308" i="11"/>
  <c r="E308" i="11"/>
  <c r="D308" i="11"/>
  <c r="C308" i="11"/>
  <c r="B308" i="11"/>
  <c r="A308" i="11"/>
  <c r="F307" i="11"/>
  <c r="E307" i="11"/>
  <c r="D307" i="11"/>
  <c r="C307" i="11"/>
  <c r="B307" i="11"/>
  <c r="A307" i="11"/>
  <c r="F306" i="11"/>
  <c r="E306" i="11"/>
  <c r="D306" i="11"/>
  <c r="C306" i="11"/>
  <c r="B306" i="11"/>
  <c r="A306" i="11"/>
  <c r="F305" i="11"/>
  <c r="E305" i="11"/>
  <c r="D305" i="11"/>
  <c r="C305" i="11"/>
  <c r="B305" i="11"/>
  <c r="A305" i="11"/>
  <c r="F304" i="11"/>
  <c r="E304" i="11"/>
  <c r="D304" i="11"/>
  <c r="C304" i="11"/>
  <c r="B304" i="11"/>
  <c r="A304" i="11"/>
  <c r="F303" i="11"/>
  <c r="E303" i="11"/>
  <c r="D303" i="11"/>
  <c r="C303" i="11"/>
  <c r="B303" i="11"/>
  <c r="A303" i="11"/>
  <c r="F302" i="11"/>
  <c r="E302" i="11"/>
  <c r="D302" i="11"/>
  <c r="C302" i="11"/>
  <c r="B302" i="11"/>
  <c r="A302" i="11"/>
  <c r="F301" i="11"/>
  <c r="E301" i="11"/>
  <c r="D301" i="11"/>
  <c r="C301" i="11"/>
  <c r="B301" i="11"/>
  <c r="A301" i="11"/>
  <c r="F300" i="11"/>
  <c r="E300" i="11"/>
  <c r="D300" i="11"/>
  <c r="C300" i="11"/>
  <c r="B300" i="11"/>
  <c r="A300" i="11"/>
  <c r="F299" i="11"/>
  <c r="E299" i="11"/>
  <c r="D299" i="11"/>
  <c r="C299" i="11"/>
  <c r="B299" i="11"/>
  <c r="A299" i="11"/>
  <c r="F298" i="11"/>
  <c r="E298" i="11"/>
  <c r="D298" i="11"/>
  <c r="C298" i="11"/>
  <c r="B298" i="11"/>
  <c r="A298" i="11"/>
  <c r="F297" i="11"/>
  <c r="E297" i="11"/>
  <c r="D297" i="11"/>
  <c r="C297" i="11"/>
  <c r="B297" i="11"/>
  <c r="A297" i="11"/>
  <c r="F296" i="11"/>
  <c r="E296" i="11"/>
  <c r="D296" i="11"/>
  <c r="C296" i="11"/>
  <c r="B296" i="11"/>
  <c r="A296" i="11"/>
  <c r="F295" i="11"/>
  <c r="E295" i="11"/>
  <c r="D295" i="11"/>
  <c r="C295" i="11"/>
  <c r="B295" i="11"/>
  <c r="A295" i="11"/>
  <c r="F294" i="11"/>
  <c r="E294" i="11"/>
  <c r="D294" i="11"/>
  <c r="C294" i="11"/>
  <c r="B294" i="11"/>
  <c r="A294" i="11"/>
  <c r="F293" i="11"/>
  <c r="E293" i="11"/>
  <c r="D293" i="11"/>
  <c r="C293" i="11"/>
  <c r="B293" i="11"/>
  <c r="A293" i="11"/>
  <c r="F292" i="11"/>
  <c r="E292" i="11"/>
  <c r="D292" i="11"/>
  <c r="C292" i="11"/>
  <c r="B292" i="11"/>
  <c r="A292" i="11"/>
  <c r="F291" i="11"/>
  <c r="E291" i="11"/>
  <c r="D291" i="11"/>
  <c r="C291" i="11"/>
  <c r="B291" i="11"/>
  <c r="A291" i="11"/>
  <c r="F290" i="11"/>
  <c r="E290" i="11"/>
  <c r="D290" i="11"/>
  <c r="C290" i="11"/>
  <c r="B290" i="11"/>
  <c r="A290" i="11"/>
  <c r="F289" i="11"/>
  <c r="E289" i="11"/>
  <c r="D289" i="11"/>
  <c r="C289" i="11"/>
  <c r="B289" i="11"/>
  <c r="A289" i="11"/>
  <c r="F288" i="11"/>
  <c r="E288" i="11"/>
  <c r="D288" i="11"/>
  <c r="C288" i="11"/>
  <c r="B288" i="11"/>
  <c r="A288" i="11"/>
  <c r="F287" i="11"/>
  <c r="E287" i="11"/>
  <c r="D287" i="11"/>
  <c r="C287" i="11"/>
  <c r="B287" i="11"/>
  <c r="A287" i="11"/>
  <c r="F286" i="11"/>
  <c r="E286" i="11"/>
  <c r="D286" i="11"/>
  <c r="C286" i="11"/>
  <c r="B286" i="11"/>
  <c r="A286" i="11"/>
  <c r="F285" i="11"/>
  <c r="E285" i="11"/>
  <c r="D285" i="11"/>
  <c r="C285" i="11"/>
  <c r="B285" i="11"/>
  <c r="A285" i="11"/>
  <c r="F284" i="11"/>
  <c r="E284" i="11"/>
  <c r="D284" i="11"/>
  <c r="C284" i="11"/>
  <c r="B284" i="11"/>
  <c r="A284" i="11"/>
  <c r="F283" i="11"/>
  <c r="E283" i="11"/>
  <c r="D283" i="11"/>
  <c r="C283" i="11"/>
  <c r="B283" i="11"/>
  <c r="A283" i="11"/>
  <c r="F282" i="11"/>
  <c r="E282" i="11"/>
  <c r="D282" i="11"/>
  <c r="C282" i="11"/>
  <c r="B282" i="11"/>
  <c r="A282" i="11"/>
  <c r="F281" i="11"/>
  <c r="E281" i="11"/>
  <c r="D281" i="11"/>
  <c r="C281" i="11"/>
  <c r="B281" i="11"/>
  <c r="A281" i="11"/>
  <c r="F280" i="11"/>
  <c r="E280" i="11"/>
  <c r="D280" i="11"/>
  <c r="C280" i="11"/>
  <c r="B280" i="11"/>
  <c r="A280" i="11"/>
  <c r="F279" i="11"/>
  <c r="E279" i="11"/>
  <c r="D279" i="11"/>
  <c r="C279" i="11"/>
  <c r="B279" i="11"/>
  <c r="A279" i="11"/>
  <c r="F278" i="11"/>
  <c r="E278" i="11"/>
  <c r="D278" i="11"/>
  <c r="C278" i="11"/>
  <c r="B278" i="11"/>
  <c r="A278" i="11"/>
  <c r="F277" i="11"/>
  <c r="E277" i="11"/>
  <c r="D277" i="11"/>
  <c r="C277" i="11"/>
  <c r="B277" i="11"/>
  <c r="A277" i="11"/>
  <c r="F276" i="11"/>
  <c r="E276" i="11"/>
  <c r="D276" i="11"/>
  <c r="C276" i="11"/>
  <c r="B276" i="11"/>
  <c r="A276" i="11"/>
  <c r="F275" i="11"/>
  <c r="E275" i="11"/>
  <c r="D275" i="11"/>
  <c r="C275" i="11"/>
  <c r="B275" i="11"/>
  <c r="A275" i="11"/>
  <c r="F274" i="11"/>
  <c r="E274" i="11"/>
  <c r="D274" i="11"/>
  <c r="C274" i="11"/>
  <c r="B274" i="11"/>
  <c r="A274" i="11"/>
  <c r="F273" i="11"/>
  <c r="E273" i="11"/>
  <c r="D273" i="11"/>
  <c r="C273" i="11"/>
  <c r="B273" i="11"/>
  <c r="A273" i="11"/>
  <c r="F272" i="11"/>
  <c r="E272" i="11"/>
  <c r="D272" i="11"/>
  <c r="C272" i="11"/>
  <c r="B272" i="11"/>
  <c r="A272" i="11"/>
  <c r="F271" i="11"/>
  <c r="E271" i="11"/>
  <c r="D271" i="11"/>
  <c r="C271" i="11"/>
  <c r="B271" i="11"/>
  <c r="A271" i="11"/>
  <c r="F270" i="11"/>
  <c r="E270" i="11"/>
  <c r="D270" i="11"/>
  <c r="C270" i="11"/>
  <c r="B270" i="11"/>
  <c r="A270" i="11"/>
  <c r="F269" i="11"/>
  <c r="E269" i="11"/>
  <c r="D269" i="11"/>
  <c r="C269" i="11"/>
  <c r="B269" i="11"/>
  <c r="A269" i="11"/>
  <c r="F268" i="11"/>
  <c r="E268" i="11"/>
  <c r="D268" i="11"/>
  <c r="C268" i="11"/>
  <c r="B268" i="11"/>
  <c r="A268" i="11"/>
  <c r="F267" i="11"/>
  <c r="E267" i="11"/>
  <c r="D267" i="11"/>
  <c r="C267" i="11"/>
  <c r="B267" i="11"/>
  <c r="A267" i="11"/>
  <c r="F266" i="11"/>
  <c r="E266" i="11"/>
  <c r="D266" i="11"/>
  <c r="C266" i="11"/>
  <c r="B266" i="11"/>
  <c r="A266" i="11"/>
  <c r="F265" i="11"/>
  <c r="E265" i="11"/>
  <c r="D265" i="11"/>
  <c r="C265" i="11"/>
  <c r="B265" i="11"/>
  <c r="A265" i="11"/>
  <c r="F264" i="11"/>
  <c r="E264" i="11"/>
  <c r="D264" i="11"/>
  <c r="C264" i="11"/>
  <c r="B264" i="11"/>
  <c r="A264" i="11"/>
  <c r="F263" i="11"/>
  <c r="E263" i="11"/>
  <c r="D263" i="11"/>
  <c r="C263" i="11"/>
  <c r="B263" i="11"/>
  <c r="A263" i="11"/>
  <c r="F262" i="11"/>
  <c r="E262" i="11"/>
  <c r="D262" i="11"/>
  <c r="C262" i="11"/>
  <c r="B262" i="11"/>
  <c r="A262" i="11"/>
  <c r="F261" i="11"/>
  <c r="E261" i="11"/>
  <c r="D261" i="11"/>
  <c r="C261" i="11"/>
  <c r="B261" i="11"/>
  <c r="A261" i="11"/>
  <c r="F260" i="11"/>
  <c r="E260" i="11"/>
  <c r="D260" i="11"/>
  <c r="C260" i="11"/>
  <c r="B260" i="11"/>
  <c r="A260" i="11"/>
  <c r="F259" i="11"/>
  <c r="E259" i="11"/>
  <c r="D259" i="11"/>
  <c r="C259" i="11"/>
  <c r="B259" i="11"/>
  <c r="A259" i="11"/>
  <c r="F258" i="11"/>
  <c r="E258" i="11"/>
  <c r="D258" i="11"/>
  <c r="C258" i="11"/>
  <c r="B258" i="11"/>
  <c r="A258" i="11"/>
  <c r="F257" i="11"/>
  <c r="E257" i="11"/>
  <c r="D257" i="11"/>
  <c r="C257" i="11"/>
  <c r="B257" i="11"/>
  <c r="A257" i="11"/>
  <c r="F256" i="11"/>
  <c r="E256" i="11"/>
  <c r="D256" i="11"/>
  <c r="C256" i="11"/>
  <c r="B256" i="11"/>
  <c r="A256" i="11"/>
  <c r="F255" i="11"/>
  <c r="E255" i="11"/>
  <c r="D255" i="11"/>
  <c r="C255" i="11"/>
  <c r="B255" i="11"/>
  <c r="A255" i="11"/>
  <c r="F254" i="11"/>
  <c r="E254" i="11"/>
  <c r="D254" i="11"/>
  <c r="C254" i="11"/>
  <c r="B254" i="11"/>
  <c r="A254" i="11"/>
  <c r="F253" i="11"/>
  <c r="E253" i="11"/>
  <c r="D253" i="11"/>
  <c r="C253" i="11"/>
  <c r="B253" i="11"/>
  <c r="A253" i="11"/>
  <c r="F252" i="11"/>
  <c r="E252" i="11"/>
  <c r="D252" i="11"/>
  <c r="C252" i="11"/>
  <c r="B252" i="11"/>
  <c r="A252" i="11"/>
  <c r="F251" i="11"/>
  <c r="E251" i="11"/>
  <c r="D251" i="11"/>
  <c r="C251" i="11"/>
  <c r="B251" i="11"/>
  <c r="A251" i="11"/>
  <c r="F250" i="11"/>
  <c r="E250" i="11"/>
  <c r="D250" i="11"/>
  <c r="C250" i="11"/>
  <c r="B250" i="11"/>
  <c r="A250" i="11"/>
  <c r="F249" i="11"/>
  <c r="E249" i="11"/>
  <c r="D249" i="11"/>
  <c r="C249" i="11"/>
  <c r="B249" i="11"/>
  <c r="A249" i="11"/>
  <c r="F248" i="11"/>
  <c r="E248" i="11"/>
  <c r="D248" i="11"/>
  <c r="C248" i="11"/>
  <c r="B248" i="11"/>
  <c r="A248" i="11"/>
  <c r="F247" i="11"/>
  <c r="E247" i="11"/>
  <c r="D247" i="11"/>
  <c r="C247" i="11"/>
  <c r="B247" i="11"/>
  <c r="A247" i="11"/>
  <c r="F246" i="11"/>
  <c r="E246" i="11"/>
  <c r="D246" i="11"/>
  <c r="C246" i="11"/>
  <c r="B246" i="11"/>
  <c r="A246" i="11"/>
  <c r="F245" i="11"/>
  <c r="E245" i="11"/>
  <c r="D245" i="11"/>
  <c r="C245" i="11"/>
  <c r="B245" i="11"/>
  <c r="A245" i="11"/>
  <c r="F244" i="11"/>
  <c r="E244" i="11"/>
  <c r="D244" i="11"/>
  <c r="C244" i="11"/>
  <c r="B244" i="11"/>
  <c r="A244" i="11"/>
  <c r="F243" i="11"/>
  <c r="E243" i="11"/>
  <c r="D243" i="11"/>
  <c r="C243" i="11"/>
  <c r="B243" i="11"/>
  <c r="A243" i="11"/>
  <c r="F242" i="11"/>
  <c r="E242" i="11"/>
  <c r="D242" i="11"/>
  <c r="C242" i="11"/>
  <c r="B242" i="11"/>
  <c r="A242" i="11"/>
  <c r="F241" i="11"/>
  <c r="E241" i="11"/>
  <c r="D241" i="11"/>
  <c r="C241" i="11"/>
  <c r="B241" i="11"/>
  <c r="A241" i="11"/>
  <c r="F240" i="11"/>
  <c r="E240" i="11"/>
  <c r="D240" i="11"/>
  <c r="C240" i="11"/>
  <c r="B240" i="11"/>
  <c r="A240" i="11"/>
  <c r="F239" i="11"/>
  <c r="E239" i="11"/>
  <c r="D239" i="11"/>
  <c r="C239" i="11"/>
  <c r="B239" i="11"/>
  <c r="A239" i="11"/>
  <c r="F238" i="11"/>
  <c r="E238" i="11"/>
  <c r="D238" i="11"/>
  <c r="C238" i="11"/>
  <c r="B238" i="11"/>
  <c r="A238" i="11"/>
  <c r="F237" i="11"/>
  <c r="E237" i="11"/>
  <c r="D237" i="11"/>
  <c r="C237" i="11"/>
  <c r="B237" i="11"/>
  <c r="A237" i="11"/>
  <c r="F236" i="11"/>
  <c r="E236" i="11"/>
  <c r="D236" i="11"/>
  <c r="C236" i="11"/>
  <c r="B236" i="11"/>
  <c r="A236" i="11"/>
  <c r="F235" i="11"/>
  <c r="E235" i="11"/>
  <c r="D235" i="11"/>
  <c r="C235" i="11"/>
  <c r="B235" i="11"/>
  <c r="A235" i="11"/>
  <c r="F234" i="11"/>
  <c r="E234" i="11"/>
  <c r="D234" i="11"/>
  <c r="C234" i="11"/>
  <c r="B234" i="11"/>
  <c r="A234" i="11"/>
  <c r="F233" i="11"/>
  <c r="E233" i="11"/>
  <c r="D233" i="11"/>
  <c r="C233" i="11"/>
  <c r="B233" i="11"/>
  <c r="A233" i="11"/>
  <c r="F232" i="11"/>
  <c r="E232" i="11"/>
  <c r="D232" i="11"/>
  <c r="C232" i="11"/>
  <c r="B232" i="11"/>
  <c r="A232" i="11"/>
  <c r="F231" i="11"/>
  <c r="E231" i="11"/>
  <c r="D231" i="11"/>
  <c r="C231" i="11"/>
  <c r="B231" i="11"/>
  <c r="A231" i="11"/>
  <c r="F230" i="11"/>
  <c r="E230" i="11"/>
  <c r="D230" i="11"/>
  <c r="C230" i="11"/>
  <c r="B230" i="11"/>
  <c r="A230" i="11"/>
  <c r="F229" i="11"/>
  <c r="E229" i="11"/>
  <c r="D229" i="11"/>
  <c r="C229" i="11"/>
  <c r="B229" i="11"/>
  <c r="A229" i="11"/>
  <c r="F228" i="11"/>
  <c r="E228" i="11"/>
  <c r="D228" i="11"/>
  <c r="C228" i="11"/>
  <c r="B228" i="11"/>
  <c r="A228" i="11"/>
  <c r="F227" i="11"/>
  <c r="E227" i="11"/>
  <c r="D227" i="11"/>
  <c r="C227" i="11"/>
  <c r="B227" i="11"/>
  <c r="A227" i="11"/>
  <c r="F226" i="11"/>
  <c r="E226" i="11"/>
  <c r="D226" i="11"/>
  <c r="C226" i="11"/>
  <c r="B226" i="11"/>
  <c r="A226" i="11"/>
  <c r="F225" i="11"/>
  <c r="E225" i="11"/>
  <c r="D225" i="11"/>
  <c r="C225" i="11"/>
  <c r="B225" i="11"/>
  <c r="A225" i="11"/>
  <c r="F224" i="11"/>
  <c r="E224" i="11"/>
  <c r="D224" i="11"/>
  <c r="C224" i="11"/>
  <c r="B224" i="11"/>
  <c r="A224" i="11"/>
  <c r="F223" i="11"/>
  <c r="E223" i="11"/>
  <c r="D223" i="11"/>
  <c r="C223" i="11"/>
  <c r="B223" i="11"/>
  <c r="A223" i="11"/>
  <c r="F222" i="11"/>
  <c r="E222" i="11"/>
  <c r="D222" i="11"/>
  <c r="C222" i="11"/>
  <c r="B222" i="11"/>
  <c r="A222" i="11"/>
  <c r="F221" i="11"/>
  <c r="E221" i="11"/>
  <c r="D221" i="11"/>
  <c r="C221" i="11"/>
  <c r="B221" i="11"/>
  <c r="A221" i="11"/>
  <c r="F220" i="11"/>
  <c r="E220" i="11"/>
  <c r="D220" i="11"/>
  <c r="C220" i="11"/>
  <c r="B220" i="11"/>
  <c r="A220" i="11"/>
  <c r="F219" i="11"/>
  <c r="E219" i="11"/>
  <c r="D219" i="11"/>
  <c r="C219" i="11"/>
  <c r="B219" i="11"/>
  <c r="A219" i="11"/>
  <c r="F218" i="11"/>
  <c r="E218" i="11"/>
  <c r="D218" i="11"/>
  <c r="C218" i="11"/>
  <c r="B218" i="11"/>
  <c r="A218" i="11"/>
  <c r="F217" i="11"/>
  <c r="E217" i="11"/>
  <c r="D217" i="11"/>
  <c r="C217" i="11"/>
  <c r="B217" i="11"/>
  <c r="A217" i="11"/>
  <c r="F216" i="11"/>
  <c r="E216" i="11"/>
  <c r="D216" i="11"/>
  <c r="C216" i="11"/>
  <c r="B216" i="11"/>
  <c r="A216" i="11"/>
  <c r="F215" i="11"/>
  <c r="E215" i="11"/>
  <c r="D215" i="11"/>
  <c r="C215" i="11"/>
  <c r="B215" i="11"/>
  <c r="A215" i="11"/>
  <c r="F214" i="11"/>
  <c r="E214" i="11"/>
  <c r="D214" i="11"/>
  <c r="C214" i="11"/>
  <c r="B214" i="11"/>
  <c r="A214" i="11"/>
  <c r="F213" i="11"/>
  <c r="E213" i="11"/>
  <c r="D213" i="11"/>
  <c r="C213" i="11"/>
  <c r="B213" i="11"/>
  <c r="A213" i="11"/>
  <c r="F212" i="11"/>
  <c r="E212" i="11"/>
  <c r="D212" i="11"/>
  <c r="C212" i="11"/>
  <c r="B212" i="11"/>
  <c r="A212" i="11"/>
  <c r="F211" i="11"/>
  <c r="E211" i="11"/>
  <c r="D211" i="11"/>
  <c r="C211" i="11"/>
  <c r="B211" i="11"/>
  <c r="A211" i="11"/>
  <c r="F210" i="11"/>
  <c r="E210" i="11"/>
  <c r="D210" i="11"/>
  <c r="C210" i="11"/>
  <c r="B210" i="11"/>
  <c r="A210" i="11"/>
  <c r="F209" i="11"/>
  <c r="E209" i="11"/>
  <c r="D209" i="11"/>
  <c r="C209" i="11"/>
  <c r="B209" i="11"/>
  <c r="A209" i="11"/>
  <c r="F208" i="11"/>
  <c r="E208" i="11"/>
  <c r="D208" i="11"/>
  <c r="C208" i="11"/>
  <c r="B208" i="11"/>
  <c r="A208" i="11"/>
  <c r="F207" i="11"/>
  <c r="E207" i="11"/>
  <c r="D207" i="11"/>
  <c r="C207" i="11"/>
  <c r="B207" i="11"/>
  <c r="A207" i="11"/>
  <c r="F206" i="11"/>
  <c r="E206" i="11"/>
  <c r="D206" i="11"/>
  <c r="C206" i="11"/>
  <c r="B206" i="11"/>
  <c r="A206" i="11"/>
  <c r="F205" i="11"/>
  <c r="E205" i="11"/>
  <c r="D205" i="11"/>
  <c r="C205" i="11"/>
  <c r="B205" i="11"/>
  <c r="A205" i="11"/>
  <c r="F204" i="11"/>
  <c r="E204" i="11"/>
  <c r="D204" i="11"/>
  <c r="C204" i="11"/>
  <c r="B204" i="11"/>
  <c r="A204" i="11"/>
  <c r="F203" i="11"/>
  <c r="E203" i="11"/>
  <c r="D203" i="11"/>
  <c r="C203" i="11"/>
  <c r="B203" i="11"/>
  <c r="A203" i="11"/>
  <c r="F202" i="11"/>
  <c r="E202" i="11"/>
  <c r="D202" i="11"/>
  <c r="C202" i="11"/>
  <c r="B202" i="11"/>
  <c r="A202" i="11"/>
  <c r="F201" i="11"/>
  <c r="E201" i="11"/>
  <c r="D201" i="11"/>
  <c r="C201" i="11"/>
  <c r="B201" i="11"/>
  <c r="A201" i="11"/>
  <c r="F200" i="11"/>
  <c r="E200" i="11"/>
  <c r="D200" i="11"/>
  <c r="C200" i="11"/>
  <c r="B200" i="11"/>
  <c r="A200" i="11"/>
  <c r="F199" i="11"/>
  <c r="E199" i="11"/>
  <c r="D199" i="11"/>
  <c r="C199" i="11"/>
  <c r="B199" i="11"/>
  <c r="A199" i="11"/>
  <c r="F198" i="11"/>
  <c r="E198" i="11"/>
  <c r="D198" i="11"/>
  <c r="C198" i="11"/>
  <c r="B198" i="11"/>
  <c r="A198" i="11"/>
  <c r="F197" i="11"/>
  <c r="E197" i="11"/>
  <c r="D197" i="11"/>
  <c r="C197" i="11"/>
  <c r="B197" i="11"/>
  <c r="A197" i="11"/>
  <c r="F196" i="11"/>
  <c r="E196" i="11"/>
  <c r="D196" i="11"/>
  <c r="C196" i="11"/>
  <c r="B196" i="11"/>
  <c r="A196" i="11"/>
  <c r="F195" i="11"/>
  <c r="E195" i="11"/>
  <c r="D195" i="11"/>
  <c r="C195" i="11"/>
  <c r="B195" i="11"/>
  <c r="A195" i="11"/>
  <c r="F194" i="11"/>
  <c r="E194" i="11"/>
  <c r="D194" i="11"/>
  <c r="C194" i="11"/>
  <c r="B194" i="11"/>
  <c r="A194" i="11"/>
  <c r="F193" i="11"/>
  <c r="E193" i="11"/>
  <c r="D193" i="11"/>
  <c r="C193" i="11"/>
  <c r="B193" i="11"/>
  <c r="A193" i="11"/>
  <c r="F192" i="11"/>
  <c r="E192" i="11"/>
  <c r="D192" i="11"/>
  <c r="C192" i="11"/>
  <c r="B192" i="11"/>
  <c r="A192" i="11"/>
  <c r="F191" i="11"/>
  <c r="E191" i="11"/>
  <c r="D191" i="11"/>
  <c r="C191" i="11"/>
  <c r="B191" i="11"/>
  <c r="A191" i="11"/>
  <c r="F190" i="11"/>
  <c r="E190" i="11"/>
  <c r="D190" i="11"/>
  <c r="C190" i="11"/>
  <c r="B190" i="11"/>
  <c r="A190" i="11"/>
  <c r="F189" i="11"/>
  <c r="E189" i="11"/>
  <c r="D189" i="11"/>
  <c r="C189" i="11"/>
  <c r="B189" i="11"/>
  <c r="A189" i="11"/>
  <c r="F188" i="11"/>
  <c r="E188" i="11"/>
  <c r="D188" i="11"/>
  <c r="C188" i="11"/>
  <c r="B188" i="11"/>
  <c r="A188" i="11"/>
  <c r="F187" i="11"/>
  <c r="E187" i="11"/>
  <c r="D187" i="11"/>
  <c r="C187" i="11"/>
  <c r="B187" i="11"/>
  <c r="A187" i="11"/>
  <c r="F186" i="11"/>
  <c r="E186" i="11"/>
  <c r="D186" i="11"/>
  <c r="C186" i="11"/>
  <c r="B186" i="11"/>
  <c r="A186" i="11"/>
  <c r="F185" i="11"/>
  <c r="E185" i="11"/>
  <c r="D185" i="11"/>
  <c r="C185" i="11"/>
  <c r="B185" i="11"/>
  <c r="A185" i="11"/>
  <c r="F184" i="11"/>
  <c r="E184" i="11"/>
  <c r="D184" i="11"/>
  <c r="C184" i="11"/>
  <c r="B184" i="11"/>
  <c r="A184" i="11"/>
  <c r="F183" i="11"/>
  <c r="E183" i="11"/>
  <c r="D183" i="11"/>
  <c r="C183" i="11"/>
  <c r="B183" i="11"/>
  <c r="A183" i="11"/>
  <c r="F182" i="11"/>
  <c r="E182" i="11"/>
  <c r="D182" i="11"/>
  <c r="C182" i="11"/>
  <c r="B182" i="11"/>
  <c r="A182" i="11"/>
  <c r="F181" i="11"/>
  <c r="E181" i="11"/>
  <c r="D181" i="11"/>
  <c r="C181" i="11"/>
  <c r="B181" i="11"/>
  <c r="A181" i="11"/>
  <c r="F180" i="11"/>
  <c r="E180" i="11"/>
  <c r="D180" i="11"/>
  <c r="C180" i="11"/>
  <c r="B180" i="11"/>
  <c r="A180" i="11"/>
  <c r="F179" i="11"/>
  <c r="E179" i="11"/>
  <c r="D179" i="11"/>
  <c r="C179" i="11"/>
  <c r="B179" i="11"/>
  <c r="A179" i="11"/>
  <c r="F178" i="11"/>
  <c r="E178" i="11"/>
  <c r="D178" i="11"/>
  <c r="C178" i="11"/>
  <c r="B178" i="11"/>
  <c r="A178" i="11"/>
  <c r="F177" i="11"/>
  <c r="E177" i="11"/>
  <c r="D177" i="11"/>
  <c r="C177" i="11"/>
  <c r="B177" i="11"/>
  <c r="A177" i="11"/>
  <c r="F176" i="11"/>
  <c r="E176" i="11"/>
  <c r="D176" i="11"/>
  <c r="C176" i="11"/>
  <c r="B176" i="11"/>
  <c r="A176" i="11"/>
  <c r="F175" i="11"/>
  <c r="E175" i="11"/>
  <c r="D175" i="11"/>
  <c r="C175" i="11"/>
  <c r="B175" i="11"/>
  <c r="A175" i="11"/>
  <c r="F174" i="11"/>
  <c r="E174" i="11"/>
  <c r="D174" i="11"/>
  <c r="C174" i="11"/>
  <c r="B174" i="11"/>
  <c r="A174" i="11"/>
  <c r="F173" i="11"/>
  <c r="E173" i="11"/>
  <c r="D173" i="11"/>
  <c r="C173" i="11"/>
  <c r="B173" i="11"/>
  <c r="A173" i="11"/>
  <c r="F172" i="11"/>
  <c r="E172" i="11"/>
  <c r="D172" i="11"/>
  <c r="C172" i="11"/>
  <c r="B172" i="11"/>
  <c r="A172" i="11"/>
  <c r="F171" i="11"/>
  <c r="E171" i="11"/>
  <c r="D171" i="11"/>
  <c r="C171" i="11"/>
  <c r="B171" i="11"/>
  <c r="A171" i="11"/>
  <c r="F170" i="11"/>
  <c r="E170" i="11"/>
  <c r="D170" i="11"/>
  <c r="C170" i="11"/>
  <c r="B170" i="11"/>
  <c r="A170" i="11"/>
  <c r="F169" i="11"/>
  <c r="E169" i="11"/>
  <c r="D169" i="11"/>
  <c r="C169" i="11"/>
  <c r="B169" i="11"/>
  <c r="A169" i="11"/>
  <c r="F168" i="11"/>
  <c r="E168" i="11"/>
  <c r="D168" i="11"/>
  <c r="C168" i="11"/>
  <c r="B168" i="11"/>
  <c r="A168" i="11"/>
  <c r="F167" i="11"/>
  <c r="E167" i="11"/>
  <c r="D167" i="11"/>
  <c r="C167" i="11"/>
  <c r="B167" i="11"/>
  <c r="A167" i="11"/>
  <c r="F166" i="11"/>
  <c r="E166" i="11"/>
  <c r="D166" i="11"/>
  <c r="C166" i="11"/>
  <c r="B166" i="11"/>
  <c r="A166" i="11"/>
  <c r="F165" i="11"/>
  <c r="E165" i="11"/>
  <c r="D165" i="11"/>
  <c r="C165" i="11"/>
  <c r="B165" i="11"/>
  <c r="A165" i="11"/>
  <c r="F164" i="11"/>
  <c r="E164" i="11"/>
  <c r="D164" i="11"/>
  <c r="C164" i="11"/>
  <c r="B164" i="11"/>
  <c r="A164" i="11"/>
  <c r="F163" i="11"/>
  <c r="E163" i="11"/>
  <c r="D163" i="11"/>
  <c r="C163" i="11"/>
  <c r="B163" i="11"/>
  <c r="A163" i="11"/>
  <c r="F162" i="11"/>
  <c r="E162" i="11"/>
  <c r="D162" i="11"/>
  <c r="C162" i="11"/>
  <c r="B162" i="11"/>
  <c r="A162" i="11"/>
  <c r="F161" i="11"/>
  <c r="E161" i="11"/>
  <c r="D161" i="11"/>
  <c r="C161" i="11"/>
  <c r="B161" i="11"/>
  <c r="A161" i="11"/>
  <c r="F160" i="11"/>
  <c r="E160" i="11"/>
  <c r="D160" i="11"/>
  <c r="C160" i="11"/>
  <c r="B160" i="11"/>
  <c r="A160" i="11"/>
  <c r="F159" i="11"/>
  <c r="E159" i="11"/>
  <c r="D159" i="11"/>
  <c r="C159" i="11"/>
  <c r="B159" i="11"/>
  <c r="A159" i="11"/>
  <c r="F158" i="11"/>
  <c r="E158" i="11"/>
  <c r="D158" i="11"/>
  <c r="C158" i="11"/>
  <c r="B158" i="11"/>
  <c r="A158" i="11"/>
  <c r="F157" i="11"/>
  <c r="E157" i="11"/>
  <c r="D157" i="11"/>
  <c r="C157" i="11"/>
  <c r="B157" i="11"/>
  <c r="A157" i="11"/>
  <c r="F156" i="11"/>
  <c r="E156" i="11"/>
  <c r="D156" i="11"/>
  <c r="C156" i="11"/>
  <c r="B156" i="11"/>
  <c r="A156" i="11"/>
  <c r="F155" i="11"/>
  <c r="E155" i="11"/>
  <c r="D155" i="11"/>
  <c r="C155" i="11"/>
  <c r="B155" i="11"/>
  <c r="A155" i="11"/>
  <c r="F154" i="11"/>
  <c r="E154" i="11"/>
  <c r="D154" i="11"/>
  <c r="C154" i="11"/>
  <c r="B154" i="11"/>
  <c r="A154" i="11"/>
  <c r="F153" i="11"/>
  <c r="E153" i="11"/>
  <c r="D153" i="11"/>
  <c r="C153" i="11"/>
  <c r="B153" i="11"/>
  <c r="A153" i="11"/>
  <c r="F152" i="11"/>
  <c r="E152" i="11"/>
  <c r="D152" i="11"/>
  <c r="C152" i="11"/>
  <c r="B152" i="11"/>
  <c r="A152" i="11"/>
  <c r="F151" i="11"/>
  <c r="E151" i="11"/>
  <c r="D151" i="11"/>
  <c r="C151" i="11"/>
  <c r="B151" i="11"/>
  <c r="A151" i="11"/>
  <c r="F150" i="11"/>
  <c r="E150" i="11"/>
  <c r="D150" i="11"/>
  <c r="C150" i="11"/>
  <c r="B150" i="11"/>
  <c r="A150" i="11"/>
  <c r="F149" i="11"/>
  <c r="E149" i="11"/>
  <c r="D149" i="11"/>
  <c r="C149" i="11"/>
  <c r="B149" i="11"/>
  <c r="A149" i="11"/>
  <c r="F148" i="11"/>
  <c r="E148" i="11"/>
  <c r="D148" i="11"/>
  <c r="C148" i="11"/>
  <c r="B148" i="11"/>
  <c r="A148" i="11"/>
  <c r="F147" i="11"/>
  <c r="E147" i="11"/>
  <c r="D147" i="11"/>
  <c r="C147" i="11"/>
  <c r="B147" i="11"/>
  <c r="A147" i="11"/>
  <c r="F146" i="11"/>
  <c r="E146" i="11"/>
  <c r="D146" i="11"/>
  <c r="C146" i="11"/>
  <c r="B146" i="11"/>
  <c r="A146" i="11"/>
  <c r="F145" i="11"/>
  <c r="E145" i="11"/>
  <c r="D145" i="11"/>
  <c r="C145" i="11"/>
  <c r="B145" i="11"/>
  <c r="A145" i="11"/>
  <c r="F144" i="11"/>
  <c r="E144" i="11"/>
  <c r="D144" i="11"/>
  <c r="C144" i="11"/>
  <c r="B144" i="11"/>
  <c r="A144" i="11"/>
  <c r="F143" i="11"/>
  <c r="E143" i="11"/>
  <c r="D143" i="11"/>
  <c r="C143" i="11"/>
  <c r="B143" i="11"/>
  <c r="A143" i="11"/>
  <c r="F142" i="11"/>
  <c r="E142" i="11"/>
  <c r="D142" i="11"/>
  <c r="C142" i="11"/>
  <c r="B142" i="11"/>
  <c r="A142" i="11"/>
  <c r="F141" i="11"/>
  <c r="E141" i="11"/>
  <c r="D141" i="11"/>
  <c r="C141" i="11"/>
  <c r="B141" i="11"/>
  <c r="A141" i="11"/>
  <c r="F140" i="11"/>
  <c r="E140" i="11"/>
  <c r="D140" i="11"/>
  <c r="C140" i="11"/>
  <c r="B140" i="11"/>
  <c r="A140" i="11"/>
  <c r="F139" i="11"/>
  <c r="E139" i="11"/>
  <c r="D139" i="11"/>
  <c r="C139" i="11"/>
  <c r="B139" i="11"/>
  <c r="A139" i="11"/>
  <c r="F138" i="11"/>
  <c r="E138" i="11"/>
  <c r="D138" i="11"/>
  <c r="C138" i="11"/>
  <c r="B138" i="11"/>
  <c r="A138" i="11"/>
  <c r="F137" i="11"/>
  <c r="E137" i="11"/>
  <c r="D137" i="11"/>
  <c r="C137" i="11"/>
  <c r="B137" i="11"/>
  <c r="A137" i="11"/>
  <c r="F136" i="11"/>
  <c r="E136" i="11"/>
  <c r="D136" i="11"/>
  <c r="C136" i="11"/>
  <c r="B136" i="11"/>
  <c r="A136" i="11"/>
  <c r="F135" i="11"/>
  <c r="E135" i="11"/>
  <c r="D135" i="11"/>
  <c r="C135" i="11"/>
  <c r="B135" i="11"/>
  <c r="A135" i="11"/>
  <c r="F134" i="11"/>
  <c r="E134" i="11"/>
  <c r="D134" i="11"/>
  <c r="C134" i="11"/>
  <c r="B134" i="11"/>
  <c r="A134" i="11"/>
  <c r="F133" i="11"/>
  <c r="E133" i="11"/>
  <c r="D133" i="11"/>
  <c r="C133" i="11"/>
  <c r="B133" i="11"/>
  <c r="A133" i="11"/>
  <c r="F132" i="11"/>
  <c r="E132" i="11"/>
  <c r="D132" i="11"/>
  <c r="C132" i="11"/>
  <c r="B132" i="11"/>
  <c r="A132" i="11"/>
  <c r="F131" i="11"/>
  <c r="E131" i="11"/>
  <c r="D131" i="11"/>
  <c r="C131" i="11"/>
  <c r="B131" i="11"/>
  <c r="A131" i="11"/>
  <c r="F130" i="11"/>
  <c r="E130" i="11"/>
  <c r="D130" i="11"/>
  <c r="C130" i="11"/>
  <c r="B130" i="11"/>
  <c r="A130" i="11"/>
  <c r="F129" i="11"/>
  <c r="E129" i="11"/>
  <c r="D129" i="11"/>
  <c r="C129" i="11"/>
  <c r="B129" i="11"/>
  <c r="A129" i="11"/>
  <c r="F128" i="11"/>
  <c r="E128" i="11"/>
  <c r="D128" i="11"/>
  <c r="C128" i="11"/>
  <c r="B128" i="11"/>
  <c r="A128" i="11"/>
  <c r="F127" i="11"/>
  <c r="E127" i="11"/>
  <c r="D127" i="11"/>
  <c r="C127" i="11"/>
  <c r="B127" i="11"/>
  <c r="A127" i="11"/>
  <c r="F126" i="11"/>
  <c r="E126" i="11"/>
  <c r="D126" i="11"/>
  <c r="C126" i="11"/>
  <c r="B126" i="11"/>
  <c r="A126" i="11"/>
  <c r="F125" i="11"/>
  <c r="E125" i="11"/>
  <c r="D125" i="11"/>
  <c r="C125" i="11"/>
  <c r="B125" i="11"/>
  <c r="A125" i="11"/>
  <c r="F124" i="11"/>
  <c r="E124" i="11"/>
  <c r="D124" i="11"/>
  <c r="C124" i="11"/>
  <c r="B124" i="11"/>
  <c r="A124" i="11"/>
  <c r="F123" i="11"/>
  <c r="E123" i="11"/>
  <c r="D123" i="11"/>
  <c r="C123" i="11"/>
  <c r="B123" i="11"/>
  <c r="A123" i="11"/>
  <c r="F122" i="11"/>
  <c r="E122" i="11"/>
  <c r="D122" i="11"/>
  <c r="C122" i="11"/>
  <c r="B122" i="11"/>
  <c r="A122" i="11"/>
  <c r="F121" i="11"/>
  <c r="E121" i="11"/>
  <c r="D121" i="11"/>
  <c r="C121" i="11"/>
  <c r="B121" i="11"/>
  <c r="A121" i="11"/>
  <c r="F120" i="11"/>
  <c r="E120" i="11"/>
  <c r="D120" i="11"/>
  <c r="C120" i="11"/>
  <c r="B120" i="11"/>
  <c r="A120" i="11"/>
  <c r="F119" i="11"/>
  <c r="E119" i="11"/>
  <c r="D119" i="11"/>
  <c r="C119" i="11"/>
  <c r="B119" i="11"/>
  <c r="A119" i="11"/>
  <c r="F118" i="11"/>
  <c r="E118" i="11"/>
  <c r="D118" i="11"/>
  <c r="C118" i="11"/>
  <c r="B118" i="11"/>
  <c r="A118" i="11"/>
  <c r="F117" i="11"/>
  <c r="E117" i="11"/>
  <c r="D117" i="11"/>
  <c r="C117" i="11"/>
  <c r="B117" i="11"/>
  <c r="A117" i="11"/>
  <c r="F116" i="11"/>
  <c r="E116" i="11"/>
  <c r="D116" i="11"/>
  <c r="C116" i="11"/>
  <c r="B116" i="11"/>
  <c r="A116" i="11"/>
  <c r="F115" i="11"/>
  <c r="E115" i="11"/>
  <c r="D115" i="11"/>
  <c r="C115" i="11"/>
  <c r="B115" i="11"/>
  <c r="A115" i="11"/>
  <c r="F114" i="11"/>
  <c r="E114" i="11"/>
  <c r="D114" i="11"/>
  <c r="C114" i="11"/>
  <c r="B114" i="11"/>
  <c r="A114" i="11"/>
  <c r="F113" i="11"/>
  <c r="E113" i="11"/>
  <c r="D113" i="11"/>
  <c r="C113" i="11"/>
  <c r="B113" i="11"/>
  <c r="A113" i="11"/>
  <c r="F112" i="11"/>
  <c r="E112" i="11"/>
  <c r="D112" i="11"/>
  <c r="C112" i="11"/>
  <c r="B112" i="11"/>
  <c r="A112" i="11"/>
  <c r="F111" i="11"/>
  <c r="E111" i="11"/>
  <c r="D111" i="11"/>
  <c r="C111" i="11"/>
  <c r="B111" i="11"/>
  <c r="A111" i="11"/>
  <c r="F110" i="11"/>
  <c r="E110" i="11"/>
  <c r="D110" i="11"/>
  <c r="C110" i="11"/>
  <c r="B110" i="11"/>
  <c r="A110" i="11"/>
  <c r="F109" i="11"/>
  <c r="E109" i="11"/>
  <c r="D109" i="11"/>
  <c r="C109" i="11"/>
  <c r="B109" i="11"/>
  <c r="A109" i="11"/>
  <c r="F108" i="11"/>
  <c r="E108" i="11"/>
  <c r="D108" i="11"/>
  <c r="C108" i="11"/>
  <c r="B108" i="11"/>
  <c r="A108" i="11"/>
  <c r="F107" i="11"/>
  <c r="E107" i="11"/>
  <c r="D107" i="11"/>
  <c r="C107" i="11"/>
  <c r="B107" i="11"/>
  <c r="A107" i="11"/>
  <c r="F106" i="11"/>
  <c r="E106" i="11"/>
  <c r="D106" i="11"/>
  <c r="C106" i="11"/>
  <c r="B106" i="11"/>
  <c r="A106" i="11"/>
  <c r="F105" i="11"/>
  <c r="E105" i="11"/>
  <c r="D105" i="11"/>
  <c r="C105" i="11"/>
  <c r="B105" i="11"/>
  <c r="A105" i="11"/>
  <c r="F104" i="11"/>
  <c r="E104" i="11"/>
  <c r="D104" i="11"/>
  <c r="C104" i="11"/>
  <c r="B104" i="11"/>
  <c r="A104" i="11"/>
  <c r="F103" i="11"/>
  <c r="E103" i="11"/>
  <c r="D103" i="11"/>
  <c r="C103" i="11"/>
  <c r="B103" i="11"/>
  <c r="A103" i="11"/>
  <c r="F102" i="11"/>
  <c r="E102" i="11"/>
  <c r="D102" i="11"/>
  <c r="C102" i="11"/>
  <c r="B102" i="11"/>
  <c r="A102" i="11"/>
  <c r="F101" i="11"/>
  <c r="E101" i="11"/>
  <c r="D101" i="11"/>
  <c r="C101" i="11"/>
  <c r="B101" i="11"/>
  <c r="A101" i="11"/>
  <c r="F100" i="11"/>
  <c r="E100" i="11"/>
  <c r="D100" i="11"/>
  <c r="C100" i="11"/>
  <c r="B100" i="11"/>
  <c r="A100" i="11"/>
  <c r="F99" i="11"/>
  <c r="E99" i="11"/>
  <c r="D99" i="11"/>
  <c r="C99" i="11"/>
  <c r="B99" i="11"/>
  <c r="A99" i="11"/>
  <c r="F98" i="11"/>
  <c r="E98" i="11"/>
  <c r="D98" i="11"/>
  <c r="C98" i="11"/>
  <c r="B98" i="11"/>
  <c r="A98" i="11"/>
  <c r="F97" i="11"/>
  <c r="E97" i="11"/>
  <c r="D97" i="11"/>
  <c r="C97" i="11"/>
  <c r="B97" i="11"/>
  <c r="A97" i="11"/>
  <c r="F96" i="11"/>
  <c r="E96" i="11"/>
  <c r="D96" i="11"/>
  <c r="C96" i="11"/>
  <c r="B96" i="11"/>
  <c r="A96" i="11"/>
  <c r="F95" i="11"/>
  <c r="E95" i="11"/>
  <c r="D95" i="11"/>
  <c r="C95" i="11"/>
  <c r="B95" i="11"/>
  <c r="A95" i="11"/>
  <c r="F94" i="11"/>
  <c r="E94" i="11"/>
  <c r="D94" i="11"/>
  <c r="C94" i="11"/>
  <c r="B94" i="11"/>
  <c r="A94" i="11"/>
  <c r="F93" i="11"/>
  <c r="E93" i="11"/>
  <c r="D93" i="11"/>
  <c r="C93" i="11"/>
  <c r="B93" i="11"/>
  <c r="A93" i="11"/>
  <c r="F92" i="11"/>
  <c r="E92" i="11"/>
  <c r="D92" i="11"/>
  <c r="C92" i="11"/>
  <c r="B92" i="11"/>
  <c r="A92" i="11"/>
  <c r="AM91" i="11"/>
  <c r="AL91" i="11"/>
  <c r="AJ91" i="11"/>
  <c r="AI91" i="11"/>
  <c r="F91" i="11"/>
  <c r="E91" i="11"/>
  <c r="D91" i="11"/>
  <c r="C91" i="11"/>
  <c r="B91" i="11"/>
  <c r="A91" i="11"/>
  <c r="AM90" i="11"/>
  <c r="AL90" i="11"/>
  <c r="AJ90" i="11"/>
  <c r="AI90" i="11"/>
  <c r="AI92" i="11" s="1"/>
  <c r="F90" i="11"/>
  <c r="E90" i="11"/>
  <c r="D90" i="11"/>
  <c r="C90" i="11"/>
  <c r="B90" i="11"/>
  <c r="A90" i="11"/>
  <c r="AK89" i="11"/>
  <c r="F89" i="11"/>
  <c r="E89" i="11"/>
  <c r="D89" i="11"/>
  <c r="C89" i="11"/>
  <c r="B89" i="11"/>
  <c r="A89" i="11"/>
  <c r="AK88" i="11"/>
  <c r="F88" i="11"/>
  <c r="E88" i="11"/>
  <c r="D88" i="11"/>
  <c r="C88" i="11"/>
  <c r="B88" i="11"/>
  <c r="A88" i="11"/>
  <c r="AK87" i="11"/>
  <c r="AK91" i="11" s="1"/>
  <c r="F87" i="11"/>
  <c r="E87" i="11"/>
  <c r="D87" i="11"/>
  <c r="C87" i="11"/>
  <c r="B87" i="11"/>
  <c r="A87" i="11"/>
  <c r="AK86" i="11"/>
  <c r="AK90" i="11" s="1"/>
  <c r="F86" i="11"/>
  <c r="E86" i="11"/>
  <c r="D86" i="11"/>
  <c r="C86" i="11"/>
  <c r="B86" i="11"/>
  <c r="A86" i="11"/>
  <c r="F85" i="11"/>
  <c r="E85" i="11"/>
  <c r="D85" i="11"/>
  <c r="C85" i="11"/>
  <c r="B85" i="11"/>
  <c r="A85" i="11"/>
  <c r="F84" i="11"/>
  <c r="E84" i="11"/>
  <c r="D84" i="11"/>
  <c r="C84" i="11"/>
  <c r="B84" i="11"/>
  <c r="A84" i="11"/>
  <c r="AM83" i="11"/>
  <c r="AL83" i="11"/>
  <c r="AJ83" i="11"/>
  <c r="AI83" i="11"/>
  <c r="F83" i="11"/>
  <c r="E83" i="11"/>
  <c r="D83" i="11"/>
  <c r="C83" i="11"/>
  <c r="B83" i="11"/>
  <c r="A83" i="11"/>
  <c r="AM82" i="11"/>
  <c r="AL82" i="11"/>
  <c r="AJ82" i="11"/>
  <c r="AI82" i="11"/>
  <c r="AI84" i="11" s="1"/>
  <c r="F82" i="11"/>
  <c r="E82" i="11"/>
  <c r="D82" i="11"/>
  <c r="C82" i="11"/>
  <c r="B82" i="11"/>
  <c r="A82" i="11"/>
  <c r="AK81" i="11"/>
  <c r="F81" i="11"/>
  <c r="E81" i="11"/>
  <c r="D81" i="11"/>
  <c r="C81" i="11"/>
  <c r="B81" i="11"/>
  <c r="A81" i="11"/>
  <c r="AK80" i="11"/>
  <c r="F80" i="11"/>
  <c r="E80" i="11"/>
  <c r="D80" i="11"/>
  <c r="C80" i="11"/>
  <c r="B80" i="11"/>
  <c r="A80" i="11"/>
  <c r="AK79" i="11"/>
  <c r="F79" i="11"/>
  <c r="E79" i="11"/>
  <c r="D79" i="11"/>
  <c r="C79" i="11"/>
  <c r="B79" i="11"/>
  <c r="A79" i="11"/>
  <c r="AK78" i="11"/>
  <c r="F78" i="11"/>
  <c r="E78" i="11"/>
  <c r="D78" i="11"/>
  <c r="C78" i="11"/>
  <c r="B78" i="11"/>
  <c r="A78" i="11"/>
  <c r="AK77" i="11"/>
  <c r="F77" i="11"/>
  <c r="E77" i="11"/>
  <c r="D77" i="11"/>
  <c r="C77" i="11"/>
  <c r="B77" i="11"/>
  <c r="A77" i="11"/>
  <c r="AK76" i="11"/>
  <c r="F76" i="11"/>
  <c r="E76" i="11"/>
  <c r="D76" i="11"/>
  <c r="C76" i="11"/>
  <c r="B76" i="11"/>
  <c r="A76" i="11"/>
  <c r="AK75" i="11"/>
  <c r="F75" i="11"/>
  <c r="E75" i="11"/>
  <c r="D75" i="11"/>
  <c r="C75" i="11"/>
  <c r="B75" i="11"/>
  <c r="A75" i="11"/>
  <c r="AK74" i="11"/>
  <c r="F74" i="11"/>
  <c r="E74" i="11"/>
  <c r="D74" i="11"/>
  <c r="C74" i="11"/>
  <c r="B74" i="11"/>
  <c r="A74" i="11"/>
  <c r="AK73" i="11"/>
  <c r="AK83" i="11" s="1"/>
  <c r="F73" i="11"/>
  <c r="E73" i="11"/>
  <c r="D73" i="11"/>
  <c r="C73" i="11"/>
  <c r="B73" i="11"/>
  <c r="A73" i="11"/>
  <c r="AK72" i="11"/>
  <c r="AK82" i="11" s="1"/>
  <c r="F72" i="11"/>
  <c r="E72" i="11"/>
  <c r="D72" i="11"/>
  <c r="C72" i="11"/>
  <c r="B72" i="11"/>
  <c r="A72" i="11"/>
  <c r="F71" i="11"/>
  <c r="E71" i="11"/>
  <c r="D71" i="11"/>
  <c r="C71" i="11"/>
  <c r="B71" i="11"/>
  <c r="A71" i="11"/>
  <c r="F70" i="11"/>
  <c r="E70" i="11"/>
  <c r="D70" i="11"/>
  <c r="C70" i="11"/>
  <c r="B70" i="11"/>
  <c r="A70" i="11"/>
  <c r="F69" i="11"/>
  <c r="E69" i="11"/>
  <c r="D69" i="11"/>
  <c r="C69" i="11"/>
  <c r="B69" i="11"/>
  <c r="A69" i="11"/>
  <c r="F68" i="11"/>
  <c r="E68" i="11"/>
  <c r="D68" i="11"/>
  <c r="C68" i="11"/>
  <c r="B68" i="11"/>
  <c r="A68" i="11"/>
  <c r="F67" i="11"/>
  <c r="E67" i="11"/>
  <c r="D67" i="11"/>
  <c r="C67" i="11"/>
  <c r="B67" i="11"/>
  <c r="A67" i="11"/>
  <c r="F66" i="11"/>
  <c r="E66" i="11"/>
  <c r="D66" i="11"/>
  <c r="C66" i="11"/>
  <c r="B66" i="11"/>
  <c r="A66" i="11"/>
  <c r="F65" i="11"/>
  <c r="E65" i="11"/>
  <c r="D65" i="11"/>
  <c r="C65" i="11"/>
  <c r="B65" i="11"/>
  <c r="A65" i="11"/>
  <c r="F64" i="11"/>
  <c r="E64" i="11"/>
  <c r="D64" i="11"/>
  <c r="C64" i="11"/>
  <c r="B64" i="11"/>
  <c r="A64" i="11"/>
  <c r="AC63" i="11"/>
  <c r="F63" i="11"/>
  <c r="E63" i="11"/>
  <c r="D63" i="11"/>
  <c r="C63" i="11"/>
  <c r="B63" i="11"/>
  <c r="A63" i="11"/>
  <c r="F62" i="11"/>
  <c r="E62" i="11"/>
  <c r="D62" i="11"/>
  <c r="C62" i="11"/>
  <c r="B62" i="11"/>
  <c r="A62" i="11"/>
  <c r="F61" i="11"/>
  <c r="E61" i="11"/>
  <c r="D61" i="11"/>
  <c r="C61" i="11"/>
  <c r="B61" i="11"/>
  <c r="A61" i="11"/>
  <c r="F60" i="11"/>
  <c r="E60" i="11"/>
  <c r="D60" i="11"/>
  <c r="C60" i="11"/>
  <c r="B60" i="11"/>
  <c r="A60" i="11"/>
  <c r="AM59" i="11"/>
  <c r="AI63" i="11" s="1"/>
  <c r="AL59" i="11"/>
  <c r="AI67" i="11" s="1"/>
  <c r="L4" i="11" s="1"/>
  <c r="AJ59" i="11"/>
  <c r="AI65" i="11" s="1"/>
  <c r="AI59" i="11"/>
  <c r="AD59" i="11"/>
  <c r="AA63" i="11" s="1"/>
  <c r="L6" i="11" s="1"/>
  <c r="AB59" i="11"/>
  <c r="AA65" i="11" s="1"/>
  <c r="L8" i="11" s="1"/>
  <c r="AA59" i="11"/>
  <c r="F59" i="11"/>
  <c r="E59" i="11"/>
  <c r="D59" i="11"/>
  <c r="C59" i="11"/>
  <c r="B59" i="11"/>
  <c r="A59" i="11"/>
  <c r="AM58" i="11"/>
  <c r="AM60" i="11" s="1"/>
  <c r="AL58" i="11"/>
  <c r="AI66" i="11" s="1"/>
  <c r="AJ58" i="11"/>
  <c r="AJ60" i="11" s="1"/>
  <c r="AI58" i="11"/>
  <c r="AI60" i="11" s="1"/>
  <c r="AD58" i="11"/>
  <c r="AA62" i="11" s="1"/>
  <c r="AB58" i="11"/>
  <c r="AB60" i="11" s="1"/>
  <c r="AA58" i="11"/>
  <c r="AA60" i="11" s="1"/>
  <c r="F58" i="11"/>
  <c r="E58" i="11"/>
  <c r="D58" i="11"/>
  <c r="C58" i="11"/>
  <c r="B58" i="11"/>
  <c r="A58" i="11"/>
  <c r="AC57" i="11"/>
  <c r="F57" i="11"/>
  <c r="E57" i="11"/>
  <c r="D57" i="11"/>
  <c r="C57" i="11"/>
  <c r="B57" i="11"/>
  <c r="A57" i="11"/>
  <c r="AC56" i="11"/>
  <c r="F56" i="11"/>
  <c r="E56" i="11"/>
  <c r="D56" i="11"/>
  <c r="C56" i="11"/>
  <c r="B56" i="11"/>
  <c r="A56" i="11"/>
  <c r="AC55" i="11"/>
  <c r="F55" i="11"/>
  <c r="E55" i="11"/>
  <c r="D55" i="11"/>
  <c r="C55" i="11"/>
  <c r="B55" i="11"/>
  <c r="A55" i="11"/>
  <c r="AC54" i="11"/>
  <c r="F54" i="11"/>
  <c r="E54" i="11"/>
  <c r="D54" i="11"/>
  <c r="C54" i="11"/>
  <c r="B54" i="11"/>
  <c r="A54" i="11"/>
  <c r="AC53" i="11"/>
  <c r="F53" i="11"/>
  <c r="E53" i="11"/>
  <c r="D53" i="11"/>
  <c r="C53" i="11"/>
  <c r="B53" i="11"/>
  <c r="A53" i="11"/>
  <c r="AC52" i="11"/>
  <c r="F52" i="11"/>
  <c r="E52" i="11"/>
  <c r="D52" i="11"/>
  <c r="C52" i="11"/>
  <c r="B52" i="11"/>
  <c r="A52" i="11"/>
  <c r="AC51" i="11"/>
  <c r="F51" i="11"/>
  <c r="E51" i="11"/>
  <c r="D51" i="11"/>
  <c r="C51" i="11"/>
  <c r="B51" i="11"/>
  <c r="A51" i="11"/>
  <c r="AC50" i="11"/>
  <c r="F50" i="11"/>
  <c r="E50" i="11"/>
  <c r="D50" i="11"/>
  <c r="C50" i="11"/>
  <c r="B50" i="11"/>
  <c r="A50" i="11"/>
  <c r="AC49" i="11"/>
  <c r="F49" i="11"/>
  <c r="E49" i="11"/>
  <c r="D49" i="11"/>
  <c r="C49" i="11"/>
  <c r="B49" i="11"/>
  <c r="A49" i="11"/>
  <c r="AC48" i="11"/>
  <c r="F48" i="11"/>
  <c r="E48" i="11"/>
  <c r="D48" i="11"/>
  <c r="C48" i="11"/>
  <c r="B48" i="11"/>
  <c r="A48" i="11"/>
  <c r="AC47" i="11"/>
  <c r="F47" i="11"/>
  <c r="E47" i="11"/>
  <c r="D47" i="11"/>
  <c r="C47" i="11"/>
  <c r="B47" i="11"/>
  <c r="A47" i="11"/>
  <c r="AC46" i="11"/>
  <c r="F46" i="11"/>
  <c r="E46" i="11"/>
  <c r="D46" i="11"/>
  <c r="C46" i="11"/>
  <c r="B46" i="11"/>
  <c r="A46" i="11"/>
  <c r="AC45" i="11"/>
  <c r="F45" i="11"/>
  <c r="E45" i="11"/>
  <c r="D45" i="11"/>
  <c r="C45" i="11"/>
  <c r="B45" i="11"/>
  <c r="A45" i="11"/>
  <c r="AC44" i="11"/>
  <c r="F44" i="11"/>
  <c r="E44" i="11"/>
  <c r="D44" i="11"/>
  <c r="C44" i="11"/>
  <c r="B44" i="11"/>
  <c r="A44" i="11"/>
  <c r="AC43" i="11"/>
  <c r="F43" i="11"/>
  <c r="E43" i="11"/>
  <c r="D43" i="11"/>
  <c r="C43" i="11"/>
  <c r="B43" i="11"/>
  <c r="A43" i="11"/>
  <c r="AC42" i="11"/>
  <c r="F42" i="11"/>
  <c r="E42" i="11"/>
  <c r="D42" i="11"/>
  <c r="C42" i="11"/>
  <c r="B42" i="11"/>
  <c r="A42" i="11"/>
  <c r="AC41" i="11"/>
  <c r="F41" i="11"/>
  <c r="E41" i="11"/>
  <c r="D41" i="11"/>
  <c r="C41" i="11"/>
  <c r="B41" i="11"/>
  <c r="A41" i="11"/>
  <c r="AC40" i="11"/>
  <c r="F40" i="11"/>
  <c r="E40" i="11"/>
  <c r="D40" i="11"/>
  <c r="C40" i="11"/>
  <c r="B40" i="11"/>
  <c r="A40" i="11"/>
  <c r="AC39" i="11"/>
  <c r="AC59" i="11" s="1"/>
  <c r="AA67" i="11" s="1"/>
  <c r="F39" i="11"/>
  <c r="E39" i="11"/>
  <c r="D39" i="11"/>
  <c r="C39" i="11"/>
  <c r="B39" i="11"/>
  <c r="A39" i="11"/>
  <c r="AC38" i="11"/>
  <c r="AC58" i="11" s="1"/>
  <c r="F38" i="11"/>
  <c r="E38" i="11"/>
  <c r="D38" i="11"/>
  <c r="C38" i="11"/>
  <c r="B38" i="11"/>
  <c r="A38" i="11"/>
  <c r="F37" i="11"/>
  <c r="E37" i="11"/>
  <c r="D37" i="11"/>
  <c r="C37" i="11"/>
  <c r="B37" i="11"/>
  <c r="A37" i="11"/>
  <c r="F36" i="11"/>
  <c r="E36" i="11"/>
  <c r="D36" i="11"/>
  <c r="C36" i="11"/>
  <c r="B36" i="11"/>
  <c r="A36" i="11"/>
  <c r="N35" i="11"/>
  <c r="M35" i="11"/>
  <c r="F35" i="11"/>
  <c r="E35" i="11"/>
  <c r="D35" i="11"/>
  <c r="C35" i="11"/>
  <c r="B35" i="11"/>
  <c r="A35" i="11"/>
  <c r="N34" i="11"/>
  <c r="M34" i="11"/>
  <c r="F34" i="11"/>
  <c r="E34" i="11"/>
  <c r="D34" i="11"/>
  <c r="C34" i="11"/>
  <c r="B34" i="11"/>
  <c r="A34" i="11"/>
  <c r="F33" i="11"/>
  <c r="E33" i="11"/>
  <c r="D33" i="11"/>
  <c r="C33" i="11"/>
  <c r="B33" i="11"/>
  <c r="A33" i="11"/>
  <c r="M32" i="11"/>
  <c r="F32" i="11"/>
  <c r="E32" i="11"/>
  <c r="D32" i="11"/>
  <c r="C32" i="11"/>
  <c r="B32" i="11"/>
  <c r="A32" i="11"/>
  <c r="N31" i="11"/>
  <c r="F31" i="11"/>
  <c r="E31" i="11"/>
  <c r="D31" i="11"/>
  <c r="C31" i="11"/>
  <c r="B31" i="11"/>
  <c r="A31" i="11"/>
  <c r="N30" i="11"/>
  <c r="M30" i="11"/>
  <c r="F30" i="11"/>
  <c r="E30" i="11"/>
  <c r="D30" i="11"/>
  <c r="C30" i="11"/>
  <c r="B30" i="11"/>
  <c r="A30" i="11"/>
  <c r="F29" i="11"/>
  <c r="E29" i="11"/>
  <c r="D29" i="11"/>
  <c r="C29" i="11"/>
  <c r="B29" i="11"/>
  <c r="A29" i="11"/>
  <c r="F28" i="11"/>
  <c r="E28" i="11"/>
  <c r="D28" i="11"/>
  <c r="C28" i="11"/>
  <c r="B28" i="11"/>
  <c r="A28" i="11"/>
  <c r="F27" i="11"/>
  <c r="E27" i="11"/>
  <c r="D27" i="11"/>
  <c r="C27" i="11"/>
  <c r="B27" i="11"/>
  <c r="A27" i="11"/>
  <c r="F26" i="11"/>
  <c r="E26" i="11"/>
  <c r="D26" i="11"/>
  <c r="C26" i="11"/>
  <c r="B26" i="11"/>
  <c r="A26" i="11"/>
  <c r="F25" i="11"/>
  <c r="E25" i="11"/>
  <c r="D25" i="11"/>
  <c r="C25" i="11"/>
  <c r="B25" i="11"/>
  <c r="A25" i="11"/>
  <c r="V24" i="11"/>
  <c r="T24" i="11"/>
  <c r="S24" i="11"/>
  <c r="R24" i="11"/>
  <c r="Q24" i="11"/>
  <c r="P24" i="11"/>
  <c r="O24" i="11"/>
  <c r="N24" i="11"/>
  <c r="M24" i="11"/>
  <c r="L24" i="11"/>
  <c r="K24" i="11"/>
  <c r="F24" i="11"/>
  <c r="E24" i="11"/>
  <c r="D24" i="11"/>
  <c r="C24" i="11"/>
  <c r="B24" i="11"/>
  <c r="A24" i="11"/>
  <c r="V23" i="11"/>
  <c r="T23" i="11"/>
  <c r="S23" i="11"/>
  <c r="R23" i="11"/>
  <c r="Q23" i="11"/>
  <c r="P23" i="11"/>
  <c r="O23" i="11"/>
  <c r="N23" i="11"/>
  <c r="M23" i="11"/>
  <c r="L23" i="11"/>
  <c r="K23" i="11"/>
  <c r="F23" i="11"/>
  <c r="E23" i="11"/>
  <c r="D23" i="11"/>
  <c r="C23" i="11"/>
  <c r="B23" i="11"/>
  <c r="A23" i="11"/>
  <c r="V22" i="11"/>
  <c r="T22" i="11"/>
  <c r="S22" i="11"/>
  <c r="R22" i="11"/>
  <c r="Q22" i="11"/>
  <c r="P22" i="11"/>
  <c r="O22" i="11"/>
  <c r="N22" i="11"/>
  <c r="M22" i="11"/>
  <c r="L22" i="11"/>
  <c r="K22" i="11"/>
  <c r="F22" i="11"/>
  <c r="E22" i="11"/>
  <c r="D22" i="11"/>
  <c r="C22" i="11"/>
  <c r="B22" i="11"/>
  <c r="A22" i="11"/>
  <c r="V21" i="11"/>
  <c r="T21" i="11"/>
  <c r="S21" i="11"/>
  <c r="R21" i="11"/>
  <c r="Q21" i="11"/>
  <c r="P21" i="11"/>
  <c r="O21" i="11"/>
  <c r="N21" i="11"/>
  <c r="M21" i="11"/>
  <c r="L21" i="11"/>
  <c r="K21" i="11"/>
  <c r="F21" i="11"/>
  <c r="E21" i="11"/>
  <c r="D21" i="11"/>
  <c r="C21" i="11"/>
  <c r="B21" i="11"/>
  <c r="A21" i="11"/>
  <c r="V20" i="11"/>
  <c r="T20" i="11"/>
  <c r="S20" i="11"/>
  <c r="R20" i="11"/>
  <c r="Q20" i="11"/>
  <c r="P20" i="11"/>
  <c r="O20" i="11"/>
  <c r="N20" i="11"/>
  <c r="M20" i="11"/>
  <c r="L20" i="11"/>
  <c r="K20" i="11"/>
  <c r="F20" i="11"/>
  <c r="E20" i="11"/>
  <c r="D20" i="11"/>
  <c r="C20" i="11"/>
  <c r="B20" i="11"/>
  <c r="A20" i="11"/>
  <c r="V19" i="11"/>
  <c r="T19" i="11"/>
  <c r="S19" i="11"/>
  <c r="R19" i="11"/>
  <c r="Q19" i="11"/>
  <c r="P19" i="11"/>
  <c r="O19" i="11"/>
  <c r="N19" i="11"/>
  <c r="M19" i="11"/>
  <c r="L19" i="11"/>
  <c r="K19" i="11"/>
  <c r="F19" i="11"/>
  <c r="E19" i="11"/>
  <c r="D19" i="11"/>
  <c r="C19" i="11"/>
  <c r="B19" i="11"/>
  <c r="A19" i="11"/>
  <c r="V18" i="11"/>
  <c r="T18" i="11"/>
  <c r="S18" i="11"/>
  <c r="R18" i="11"/>
  <c r="Q18" i="11"/>
  <c r="P18" i="11"/>
  <c r="O18" i="11"/>
  <c r="N18" i="11"/>
  <c r="M18" i="11"/>
  <c r="L18" i="11"/>
  <c r="K18" i="11"/>
  <c r="F18" i="11"/>
  <c r="E18" i="11"/>
  <c r="D18" i="11"/>
  <c r="C18" i="11"/>
  <c r="B18" i="11"/>
  <c r="A18" i="11"/>
  <c r="AK17" i="11"/>
  <c r="V17" i="11"/>
  <c r="T17" i="11"/>
  <c r="S17" i="11"/>
  <c r="R17" i="11"/>
  <c r="Q17" i="11"/>
  <c r="P17" i="11"/>
  <c r="O17" i="11"/>
  <c r="N17" i="11"/>
  <c r="M17" i="11"/>
  <c r="L17" i="11"/>
  <c r="K17" i="11"/>
  <c r="F17" i="11"/>
  <c r="E17" i="11"/>
  <c r="D17" i="11"/>
  <c r="C17" i="11"/>
  <c r="B17" i="11"/>
  <c r="A17" i="11"/>
  <c r="AK16" i="11"/>
  <c r="V16" i="11"/>
  <c r="T16" i="11"/>
  <c r="S16" i="11"/>
  <c r="R16" i="11"/>
  <c r="Q16" i="11"/>
  <c r="P16" i="11"/>
  <c r="O16" i="11"/>
  <c r="N16" i="11"/>
  <c r="M16" i="11"/>
  <c r="L16" i="11"/>
  <c r="K16" i="11"/>
  <c r="F16" i="11"/>
  <c r="E16" i="11"/>
  <c r="D16" i="11"/>
  <c r="C16" i="11"/>
  <c r="B16" i="11"/>
  <c r="A16" i="11"/>
  <c r="AK15" i="11"/>
  <c r="V15" i="11"/>
  <c r="T15" i="11"/>
  <c r="S15" i="11"/>
  <c r="R15" i="11"/>
  <c r="Q15" i="11"/>
  <c r="P15" i="11"/>
  <c r="O15" i="11"/>
  <c r="N15" i="11"/>
  <c r="M15" i="11"/>
  <c r="L15" i="11"/>
  <c r="K15" i="11"/>
  <c r="F15" i="11"/>
  <c r="E15" i="11"/>
  <c r="D15" i="11"/>
  <c r="C15" i="11"/>
  <c r="B15" i="11"/>
  <c r="A15" i="11"/>
  <c r="AK14" i="11"/>
  <c r="V14" i="11"/>
  <c r="T14" i="11"/>
  <c r="S14" i="11"/>
  <c r="R14" i="11"/>
  <c r="Q14" i="11"/>
  <c r="P14" i="11"/>
  <c r="O14" i="11"/>
  <c r="N14" i="11"/>
  <c r="M14" i="11"/>
  <c r="L14" i="11"/>
  <c r="K14" i="11"/>
  <c r="F14" i="11"/>
  <c r="E14" i="11"/>
  <c r="D14" i="11"/>
  <c r="C14" i="11"/>
  <c r="B14" i="11"/>
  <c r="A14" i="11"/>
  <c r="AK13" i="11"/>
  <c r="V13" i="11"/>
  <c r="T13" i="11"/>
  <c r="S13" i="11"/>
  <c r="R13" i="11"/>
  <c r="Q13" i="11"/>
  <c r="P13" i="11"/>
  <c r="O13" i="11"/>
  <c r="N13" i="11"/>
  <c r="M13" i="11"/>
  <c r="L13" i="11"/>
  <c r="K13" i="11"/>
  <c r="F13" i="11"/>
  <c r="E13" i="11"/>
  <c r="D13" i="11"/>
  <c r="C13" i="11"/>
  <c r="B13" i="11"/>
  <c r="A13" i="11"/>
  <c r="AK12" i="11"/>
  <c r="V12" i="11"/>
  <c r="T12" i="11"/>
  <c r="S12" i="11"/>
  <c r="R12" i="11"/>
  <c r="Q12" i="11"/>
  <c r="P12" i="11"/>
  <c r="O12" i="11"/>
  <c r="N12" i="11"/>
  <c r="M12" i="11"/>
  <c r="L12" i="11"/>
  <c r="K12" i="11"/>
  <c r="F12" i="11"/>
  <c r="E12" i="11"/>
  <c r="D12" i="11"/>
  <c r="C12" i="11"/>
  <c r="B12" i="11"/>
  <c r="A12" i="11"/>
  <c r="AK11" i="11"/>
  <c r="V11" i="11"/>
  <c r="T11" i="11"/>
  <c r="S11" i="11"/>
  <c r="R11" i="11"/>
  <c r="Q11" i="11"/>
  <c r="P11" i="11"/>
  <c r="O11" i="11"/>
  <c r="N11" i="11"/>
  <c r="M11" i="11"/>
  <c r="L11" i="11"/>
  <c r="K11" i="11"/>
  <c r="F11" i="11"/>
  <c r="E11" i="11"/>
  <c r="D11" i="11"/>
  <c r="C11" i="11"/>
  <c r="B11" i="11"/>
  <c r="A11" i="11"/>
  <c r="AK10" i="11"/>
  <c r="V10" i="11"/>
  <c r="T10" i="11"/>
  <c r="S10" i="11"/>
  <c r="R10" i="11"/>
  <c r="Q10" i="11"/>
  <c r="P10" i="11"/>
  <c r="O10" i="11"/>
  <c r="N10" i="11"/>
  <c r="M10" i="11"/>
  <c r="L10" i="11"/>
  <c r="K10" i="11"/>
  <c r="F10" i="11"/>
  <c r="E10" i="11"/>
  <c r="D10" i="11"/>
  <c r="C10" i="11"/>
  <c r="B10" i="11"/>
  <c r="A10" i="11"/>
  <c r="AK9" i="11"/>
  <c r="V9" i="11"/>
  <c r="T9" i="11"/>
  <c r="S9" i="11"/>
  <c r="R9" i="11"/>
  <c r="Q9" i="11"/>
  <c r="P9" i="11"/>
  <c r="O9" i="11"/>
  <c r="N9" i="11"/>
  <c r="M9" i="11"/>
  <c r="L9" i="11"/>
  <c r="K9" i="11"/>
  <c r="F9" i="11"/>
  <c r="E9" i="11"/>
  <c r="D9" i="11"/>
  <c r="C9" i="11"/>
  <c r="B9" i="11"/>
  <c r="A9" i="11"/>
  <c r="AK8" i="11"/>
  <c r="V8" i="11"/>
  <c r="T8" i="11"/>
  <c r="S8" i="11"/>
  <c r="R8" i="11"/>
  <c r="Q8" i="11"/>
  <c r="P8" i="11"/>
  <c r="O8" i="11"/>
  <c r="N8" i="11"/>
  <c r="M8" i="11"/>
  <c r="F8" i="11"/>
  <c r="E8" i="11"/>
  <c r="D8" i="11"/>
  <c r="C8" i="11"/>
  <c r="B8" i="11"/>
  <c r="A8" i="11"/>
  <c r="AK7" i="11"/>
  <c r="V7" i="11"/>
  <c r="T7" i="11"/>
  <c r="S7" i="11"/>
  <c r="R7" i="11"/>
  <c r="Q7" i="11"/>
  <c r="P7" i="11"/>
  <c r="O7" i="11"/>
  <c r="N7" i="11"/>
  <c r="M7" i="11"/>
  <c r="L7" i="11"/>
  <c r="K7" i="11"/>
  <c r="F7" i="11"/>
  <c r="E7" i="11"/>
  <c r="D7" i="11"/>
  <c r="C7" i="11"/>
  <c r="B7" i="11"/>
  <c r="A7" i="11"/>
  <c r="AK6" i="11"/>
  <c r="V6" i="11"/>
  <c r="T6" i="11"/>
  <c r="S6" i="11"/>
  <c r="R6" i="11"/>
  <c r="Q6" i="11"/>
  <c r="P6" i="11"/>
  <c r="O6" i="11"/>
  <c r="N6" i="11"/>
  <c r="M6" i="11"/>
  <c r="F6" i="11"/>
  <c r="E6" i="11"/>
  <c r="D6" i="11"/>
  <c r="C6" i="11"/>
  <c r="B6" i="11"/>
  <c r="A6" i="11"/>
  <c r="AK5" i="11"/>
  <c r="AK59" i="11" s="1"/>
  <c r="AI69" i="11" s="1"/>
  <c r="V5" i="11"/>
  <c r="T5" i="11"/>
  <c r="S5" i="11"/>
  <c r="R5" i="11"/>
  <c r="Q5" i="11"/>
  <c r="P5" i="11"/>
  <c r="O5" i="11"/>
  <c r="N5" i="11"/>
  <c r="M5" i="11"/>
  <c r="L5" i="11"/>
  <c r="K5" i="11"/>
  <c r="F5" i="11"/>
  <c r="E5" i="11"/>
  <c r="D5" i="11"/>
  <c r="C5" i="11"/>
  <c r="B5" i="11"/>
  <c r="A5" i="11"/>
  <c r="AK4" i="11"/>
  <c r="AK58" i="11" s="1"/>
  <c r="V4" i="11"/>
  <c r="T4" i="11"/>
  <c r="S4" i="11"/>
  <c r="R4" i="11"/>
  <c r="Q4" i="11"/>
  <c r="P4" i="11"/>
  <c r="O4" i="11"/>
  <c r="N4" i="11"/>
  <c r="M4" i="11"/>
  <c r="F4" i="11"/>
  <c r="E4" i="11"/>
  <c r="D4" i="11"/>
  <c r="C4" i="11"/>
  <c r="B4" i="11"/>
  <c r="A4" i="11"/>
  <c r="AJ1" i="11"/>
  <c r="F415" i="10"/>
  <c r="E415" i="10"/>
  <c r="D415" i="10"/>
  <c r="C415" i="10"/>
  <c r="B415" i="10"/>
  <c r="A415" i="10"/>
  <c r="F414" i="10"/>
  <c r="E414" i="10"/>
  <c r="D414" i="10"/>
  <c r="C414" i="10"/>
  <c r="B414" i="10"/>
  <c r="A414" i="10"/>
  <c r="F413" i="10"/>
  <c r="E413" i="10"/>
  <c r="D413" i="10"/>
  <c r="C413" i="10"/>
  <c r="B413" i="10"/>
  <c r="A413" i="10"/>
  <c r="F412" i="10"/>
  <c r="E412" i="10"/>
  <c r="D412" i="10"/>
  <c r="C412" i="10"/>
  <c r="B412" i="10"/>
  <c r="A412" i="10"/>
  <c r="F411" i="10"/>
  <c r="E411" i="10"/>
  <c r="D411" i="10"/>
  <c r="C411" i="10"/>
  <c r="B411" i="10"/>
  <c r="A411" i="10"/>
  <c r="F410" i="10"/>
  <c r="E410" i="10"/>
  <c r="D410" i="10"/>
  <c r="C410" i="10"/>
  <c r="B410" i="10"/>
  <c r="A410" i="10"/>
  <c r="F409" i="10"/>
  <c r="E409" i="10"/>
  <c r="D409" i="10"/>
  <c r="C409" i="10"/>
  <c r="B409" i="10"/>
  <c r="A409" i="10"/>
  <c r="F408" i="10"/>
  <c r="E408" i="10"/>
  <c r="D408" i="10"/>
  <c r="C408" i="10"/>
  <c r="B408" i="10"/>
  <c r="A408" i="10"/>
  <c r="F407" i="10"/>
  <c r="E407" i="10"/>
  <c r="D407" i="10"/>
  <c r="C407" i="10"/>
  <c r="B407" i="10"/>
  <c r="A407" i="10"/>
  <c r="F406" i="10"/>
  <c r="E406" i="10"/>
  <c r="D406" i="10"/>
  <c r="C406" i="10"/>
  <c r="B406" i="10"/>
  <c r="A406" i="10"/>
  <c r="F405" i="10"/>
  <c r="E405" i="10"/>
  <c r="D405" i="10"/>
  <c r="C405" i="10"/>
  <c r="B405" i="10"/>
  <c r="A405" i="10"/>
  <c r="F404" i="10"/>
  <c r="E404" i="10"/>
  <c r="D404" i="10"/>
  <c r="C404" i="10"/>
  <c r="B404" i="10"/>
  <c r="A404" i="10"/>
  <c r="F403" i="10"/>
  <c r="E403" i="10"/>
  <c r="D403" i="10"/>
  <c r="C403" i="10"/>
  <c r="B403" i="10"/>
  <c r="A403" i="10"/>
  <c r="F402" i="10"/>
  <c r="E402" i="10"/>
  <c r="D402" i="10"/>
  <c r="C402" i="10"/>
  <c r="B402" i="10"/>
  <c r="A402" i="10"/>
  <c r="F401" i="10"/>
  <c r="E401" i="10"/>
  <c r="D401" i="10"/>
  <c r="C401" i="10"/>
  <c r="B401" i="10"/>
  <c r="A401" i="10"/>
  <c r="F400" i="10"/>
  <c r="E400" i="10"/>
  <c r="D400" i="10"/>
  <c r="C400" i="10"/>
  <c r="B400" i="10"/>
  <c r="A400" i="10"/>
  <c r="F399" i="10"/>
  <c r="E399" i="10"/>
  <c r="D399" i="10"/>
  <c r="C399" i="10"/>
  <c r="B399" i="10"/>
  <c r="A399" i="10"/>
  <c r="F398" i="10"/>
  <c r="E398" i="10"/>
  <c r="D398" i="10"/>
  <c r="C398" i="10"/>
  <c r="B398" i="10"/>
  <c r="A398" i="10"/>
  <c r="F397" i="10"/>
  <c r="E397" i="10"/>
  <c r="D397" i="10"/>
  <c r="C397" i="10"/>
  <c r="B397" i="10"/>
  <c r="A397" i="10"/>
  <c r="F396" i="10"/>
  <c r="E396" i="10"/>
  <c r="D396" i="10"/>
  <c r="C396" i="10"/>
  <c r="B396" i="10"/>
  <c r="A396" i="10"/>
  <c r="F395" i="10"/>
  <c r="E395" i="10"/>
  <c r="D395" i="10"/>
  <c r="C395" i="10"/>
  <c r="B395" i="10"/>
  <c r="A395" i="10"/>
  <c r="F394" i="10"/>
  <c r="E394" i="10"/>
  <c r="D394" i="10"/>
  <c r="C394" i="10"/>
  <c r="B394" i="10"/>
  <c r="A394" i="10"/>
  <c r="F393" i="10"/>
  <c r="E393" i="10"/>
  <c r="D393" i="10"/>
  <c r="C393" i="10"/>
  <c r="B393" i="10"/>
  <c r="A393" i="10"/>
  <c r="F392" i="10"/>
  <c r="E392" i="10"/>
  <c r="D392" i="10"/>
  <c r="C392" i="10"/>
  <c r="B392" i="10"/>
  <c r="A392" i="10"/>
  <c r="F391" i="10"/>
  <c r="E391" i="10"/>
  <c r="D391" i="10"/>
  <c r="C391" i="10"/>
  <c r="B391" i="10"/>
  <c r="A391" i="10"/>
  <c r="F390" i="10"/>
  <c r="E390" i="10"/>
  <c r="D390" i="10"/>
  <c r="C390" i="10"/>
  <c r="B390" i="10"/>
  <c r="A390" i="10"/>
  <c r="F389" i="10"/>
  <c r="E389" i="10"/>
  <c r="D389" i="10"/>
  <c r="C389" i="10"/>
  <c r="B389" i="10"/>
  <c r="A389" i="10"/>
  <c r="F388" i="10"/>
  <c r="E388" i="10"/>
  <c r="D388" i="10"/>
  <c r="C388" i="10"/>
  <c r="B388" i="10"/>
  <c r="A388" i="10"/>
  <c r="F387" i="10"/>
  <c r="E387" i="10"/>
  <c r="D387" i="10"/>
  <c r="C387" i="10"/>
  <c r="B387" i="10"/>
  <c r="A387" i="10"/>
  <c r="F386" i="10"/>
  <c r="E386" i="10"/>
  <c r="D386" i="10"/>
  <c r="C386" i="10"/>
  <c r="B386" i="10"/>
  <c r="A386" i="10"/>
  <c r="F385" i="10"/>
  <c r="E385" i="10"/>
  <c r="D385" i="10"/>
  <c r="C385" i="10"/>
  <c r="B385" i="10"/>
  <c r="A385" i="10"/>
  <c r="F384" i="10"/>
  <c r="E384" i="10"/>
  <c r="D384" i="10"/>
  <c r="C384" i="10"/>
  <c r="B384" i="10"/>
  <c r="A384" i="10"/>
  <c r="F383" i="10"/>
  <c r="E383" i="10"/>
  <c r="D383" i="10"/>
  <c r="C383" i="10"/>
  <c r="B383" i="10"/>
  <c r="A383" i="10"/>
  <c r="F382" i="10"/>
  <c r="E382" i="10"/>
  <c r="D382" i="10"/>
  <c r="C382" i="10"/>
  <c r="B382" i="10"/>
  <c r="A382" i="10"/>
  <c r="F381" i="10"/>
  <c r="E381" i="10"/>
  <c r="D381" i="10"/>
  <c r="C381" i="10"/>
  <c r="B381" i="10"/>
  <c r="A381" i="10"/>
  <c r="F380" i="10"/>
  <c r="E380" i="10"/>
  <c r="D380" i="10"/>
  <c r="C380" i="10"/>
  <c r="B380" i="10"/>
  <c r="A380" i="10"/>
  <c r="F379" i="10"/>
  <c r="E379" i="10"/>
  <c r="D379" i="10"/>
  <c r="C379" i="10"/>
  <c r="B379" i="10"/>
  <c r="A379" i="10"/>
  <c r="F378" i="10"/>
  <c r="E378" i="10"/>
  <c r="D378" i="10"/>
  <c r="C378" i="10"/>
  <c r="B378" i="10"/>
  <c r="A378" i="10"/>
  <c r="F377" i="10"/>
  <c r="E377" i="10"/>
  <c r="D377" i="10"/>
  <c r="C377" i="10"/>
  <c r="B377" i="10"/>
  <c r="A377" i="10"/>
  <c r="F376" i="10"/>
  <c r="E376" i="10"/>
  <c r="D376" i="10"/>
  <c r="C376" i="10"/>
  <c r="B376" i="10"/>
  <c r="A376" i="10"/>
  <c r="F375" i="10"/>
  <c r="E375" i="10"/>
  <c r="D375" i="10"/>
  <c r="C375" i="10"/>
  <c r="B375" i="10"/>
  <c r="A375" i="10"/>
  <c r="F374" i="10"/>
  <c r="E374" i="10"/>
  <c r="D374" i="10"/>
  <c r="C374" i="10"/>
  <c r="B374" i="10"/>
  <c r="A374" i="10"/>
  <c r="F373" i="10"/>
  <c r="E373" i="10"/>
  <c r="D373" i="10"/>
  <c r="C373" i="10"/>
  <c r="B373" i="10"/>
  <c r="A373" i="10"/>
  <c r="F372" i="10"/>
  <c r="E372" i="10"/>
  <c r="D372" i="10"/>
  <c r="C372" i="10"/>
  <c r="B372" i="10"/>
  <c r="A372" i="10"/>
  <c r="F371" i="10"/>
  <c r="E371" i="10"/>
  <c r="D371" i="10"/>
  <c r="C371" i="10"/>
  <c r="B371" i="10"/>
  <c r="A371" i="10"/>
  <c r="F370" i="10"/>
  <c r="E370" i="10"/>
  <c r="D370" i="10"/>
  <c r="C370" i="10"/>
  <c r="B370" i="10"/>
  <c r="A370" i="10"/>
  <c r="F369" i="10"/>
  <c r="E369" i="10"/>
  <c r="D369" i="10"/>
  <c r="C369" i="10"/>
  <c r="B369" i="10"/>
  <c r="A369" i="10"/>
  <c r="F368" i="10"/>
  <c r="E368" i="10"/>
  <c r="D368" i="10"/>
  <c r="C368" i="10"/>
  <c r="B368" i="10"/>
  <c r="A368" i="10"/>
  <c r="F367" i="10"/>
  <c r="E367" i="10"/>
  <c r="D367" i="10"/>
  <c r="C367" i="10"/>
  <c r="B367" i="10"/>
  <c r="A367" i="10"/>
  <c r="F366" i="10"/>
  <c r="E366" i="10"/>
  <c r="D366" i="10"/>
  <c r="C366" i="10"/>
  <c r="B366" i="10"/>
  <c r="A366" i="10"/>
  <c r="F365" i="10"/>
  <c r="E365" i="10"/>
  <c r="D365" i="10"/>
  <c r="C365" i="10"/>
  <c r="B365" i="10"/>
  <c r="A365" i="10"/>
  <c r="F364" i="10"/>
  <c r="E364" i="10"/>
  <c r="D364" i="10"/>
  <c r="C364" i="10"/>
  <c r="B364" i="10"/>
  <c r="A364" i="10"/>
  <c r="F363" i="10"/>
  <c r="E363" i="10"/>
  <c r="D363" i="10"/>
  <c r="C363" i="10"/>
  <c r="B363" i="10"/>
  <c r="A363" i="10"/>
  <c r="F362" i="10"/>
  <c r="E362" i="10"/>
  <c r="D362" i="10"/>
  <c r="C362" i="10"/>
  <c r="B362" i="10"/>
  <c r="A362" i="10"/>
  <c r="F361" i="10"/>
  <c r="E361" i="10"/>
  <c r="D361" i="10"/>
  <c r="C361" i="10"/>
  <c r="B361" i="10"/>
  <c r="A361" i="10"/>
  <c r="F360" i="10"/>
  <c r="E360" i="10"/>
  <c r="D360" i="10"/>
  <c r="C360" i="10"/>
  <c r="B360" i="10"/>
  <c r="A360" i="10"/>
  <c r="F359" i="10"/>
  <c r="E359" i="10"/>
  <c r="D359" i="10"/>
  <c r="C359" i="10"/>
  <c r="B359" i="10"/>
  <c r="A359" i="10"/>
  <c r="F358" i="10"/>
  <c r="E358" i="10"/>
  <c r="D358" i="10"/>
  <c r="C358" i="10"/>
  <c r="B358" i="10"/>
  <c r="A358" i="10"/>
  <c r="F357" i="10"/>
  <c r="E357" i="10"/>
  <c r="D357" i="10"/>
  <c r="C357" i="10"/>
  <c r="B357" i="10"/>
  <c r="A357" i="10"/>
  <c r="F356" i="10"/>
  <c r="E356" i="10"/>
  <c r="D356" i="10"/>
  <c r="C356" i="10"/>
  <c r="B356" i="10"/>
  <c r="A356" i="10"/>
  <c r="F355" i="10"/>
  <c r="E355" i="10"/>
  <c r="D355" i="10"/>
  <c r="C355" i="10"/>
  <c r="B355" i="10"/>
  <c r="A355" i="10"/>
  <c r="F354" i="10"/>
  <c r="E354" i="10"/>
  <c r="D354" i="10"/>
  <c r="C354" i="10"/>
  <c r="B354" i="10"/>
  <c r="A354" i="10"/>
  <c r="F353" i="10"/>
  <c r="E353" i="10"/>
  <c r="D353" i="10"/>
  <c r="C353" i="10"/>
  <c r="B353" i="10"/>
  <c r="A353" i="10"/>
  <c r="F352" i="10"/>
  <c r="E352" i="10"/>
  <c r="D352" i="10"/>
  <c r="C352" i="10"/>
  <c r="B352" i="10"/>
  <c r="A352" i="10"/>
  <c r="F351" i="10"/>
  <c r="E351" i="10"/>
  <c r="D351" i="10"/>
  <c r="C351" i="10"/>
  <c r="B351" i="10"/>
  <c r="A351" i="10"/>
  <c r="F350" i="10"/>
  <c r="E350" i="10"/>
  <c r="D350" i="10"/>
  <c r="C350" i="10"/>
  <c r="B350" i="10"/>
  <c r="A350" i="10"/>
  <c r="F349" i="10"/>
  <c r="E349" i="10"/>
  <c r="D349" i="10"/>
  <c r="C349" i="10"/>
  <c r="B349" i="10"/>
  <c r="A349" i="10"/>
  <c r="F348" i="10"/>
  <c r="E348" i="10"/>
  <c r="D348" i="10"/>
  <c r="C348" i="10"/>
  <c r="B348" i="10"/>
  <c r="A348" i="10"/>
  <c r="F347" i="10"/>
  <c r="E347" i="10"/>
  <c r="D347" i="10"/>
  <c r="C347" i="10"/>
  <c r="B347" i="10"/>
  <c r="A347" i="10"/>
  <c r="F346" i="10"/>
  <c r="E346" i="10"/>
  <c r="D346" i="10"/>
  <c r="C346" i="10"/>
  <c r="B346" i="10"/>
  <c r="A346" i="10"/>
  <c r="F345" i="10"/>
  <c r="E345" i="10"/>
  <c r="D345" i="10"/>
  <c r="C345" i="10"/>
  <c r="B345" i="10"/>
  <c r="A345" i="10"/>
  <c r="F344" i="10"/>
  <c r="E344" i="10"/>
  <c r="D344" i="10"/>
  <c r="C344" i="10"/>
  <c r="B344" i="10"/>
  <c r="A344" i="10"/>
  <c r="F343" i="10"/>
  <c r="E343" i="10"/>
  <c r="D343" i="10"/>
  <c r="C343" i="10"/>
  <c r="B343" i="10"/>
  <c r="A343" i="10"/>
  <c r="F342" i="10"/>
  <c r="E342" i="10"/>
  <c r="D342" i="10"/>
  <c r="C342" i="10"/>
  <c r="B342" i="10"/>
  <c r="A342" i="10"/>
  <c r="F341" i="10"/>
  <c r="E341" i="10"/>
  <c r="D341" i="10"/>
  <c r="C341" i="10"/>
  <c r="B341" i="10"/>
  <c r="A341" i="10"/>
  <c r="F340" i="10"/>
  <c r="E340" i="10"/>
  <c r="D340" i="10"/>
  <c r="C340" i="10"/>
  <c r="B340" i="10"/>
  <c r="A340" i="10"/>
  <c r="F339" i="10"/>
  <c r="E339" i="10"/>
  <c r="D339" i="10"/>
  <c r="C339" i="10"/>
  <c r="B339" i="10"/>
  <c r="A339" i="10"/>
  <c r="F338" i="10"/>
  <c r="E338" i="10"/>
  <c r="D338" i="10"/>
  <c r="C338" i="10"/>
  <c r="B338" i="10"/>
  <c r="A338" i="10"/>
  <c r="F337" i="10"/>
  <c r="E337" i="10"/>
  <c r="D337" i="10"/>
  <c r="C337" i="10"/>
  <c r="B337" i="10"/>
  <c r="A337" i="10"/>
  <c r="F336" i="10"/>
  <c r="E336" i="10"/>
  <c r="D336" i="10"/>
  <c r="C336" i="10"/>
  <c r="B336" i="10"/>
  <c r="A336" i="10"/>
  <c r="F335" i="10"/>
  <c r="E335" i="10"/>
  <c r="D335" i="10"/>
  <c r="C335" i="10"/>
  <c r="B335" i="10"/>
  <c r="A335" i="10"/>
  <c r="F334" i="10"/>
  <c r="E334" i="10"/>
  <c r="D334" i="10"/>
  <c r="C334" i="10"/>
  <c r="B334" i="10"/>
  <c r="A334" i="10"/>
  <c r="F333" i="10"/>
  <c r="E333" i="10"/>
  <c r="D333" i="10"/>
  <c r="C333" i="10"/>
  <c r="B333" i="10"/>
  <c r="A333" i="10"/>
  <c r="F332" i="10"/>
  <c r="E332" i="10"/>
  <c r="D332" i="10"/>
  <c r="C332" i="10"/>
  <c r="B332" i="10"/>
  <c r="A332" i="10"/>
  <c r="F331" i="10"/>
  <c r="E331" i="10"/>
  <c r="D331" i="10"/>
  <c r="C331" i="10"/>
  <c r="B331" i="10"/>
  <c r="A331" i="10"/>
  <c r="F330" i="10"/>
  <c r="E330" i="10"/>
  <c r="D330" i="10"/>
  <c r="C330" i="10"/>
  <c r="B330" i="10"/>
  <c r="A330" i="10"/>
  <c r="F329" i="10"/>
  <c r="E329" i="10"/>
  <c r="D329" i="10"/>
  <c r="C329" i="10"/>
  <c r="B329" i="10"/>
  <c r="A329" i="10"/>
  <c r="F328" i="10"/>
  <c r="E328" i="10"/>
  <c r="D328" i="10"/>
  <c r="C328" i="10"/>
  <c r="B328" i="10"/>
  <c r="A328" i="10"/>
  <c r="F327" i="10"/>
  <c r="E327" i="10"/>
  <c r="D327" i="10"/>
  <c r="C327" i="10"/>
  <c r="B327" i="10"/>
  <c r="A327" i="10"/>
  <c r="F326" i="10"/>
  <c r="E326" i="10"/>
  <c r="D326" i="10"/>
  <c r="C326" i="10"/>
  <c r="B326" i="10"/>
  <c r="A326" i="10"/>
  <c r="F325" i="10"/>
  <c r="E325" i="10"/>
  <c r="D325" i="10"/>
  <c r="C325" i="10"/>
  <c r="B325" i="10"/>
  <c r="A325" i="10"/>
  <c r="F324" i="10"/>
  <c r="E324" i="10"/>
  <c r="D324" i="10"/>
  <c r="C324" i="10"/>
  <c r="B324" i="10"/>
  <c r="A324" i="10"/>
  <c r="F323" i="10"/>
  <c r="E323" i="10"/>
  <c r="D323" i="10"/>
  <c r="C323" i="10"/>
  <c r="B323" i="10"/>
  <c r="A323" i="10"/>
  <c r="F322" i="10"/>
  <c r="E322" i="10"/>
  <c r="D322" i="10"/>
  <c r="C322" i="10"/>
  <c r="B322" i="10"/>
  <c r="A322" i="10"/>
  <c r="F321" i="10"/>
  <c r="E321" i="10"/>
  <c r="D321" i="10"/>
  <c r="C321" i="10"/>
  <c r="B321" i="10"/>
  <c r="A321" i="10"/>
  <c r="F320" i="10"/>
  <c r="E320" i="10"/>
  <c r="D320" i="10"/>
  <c r="C320" i="10"/>
  <c r="B320" i="10"/>
  <c r="A320" i="10"/>
  <c r="F319" i="10"/>
  <c r="E319" i="10"/>
  <c r="D319" i="10"/>
  <c r="C319" i="10"/>
  <c r="B319" i="10"/>
  <c r="A319" i="10"/>
  <c r="F318" i="10"/>
  <c r="E318" i="10"/>
  <c r="D318" i="10"/>
  <c r="C318" i="10"/>
  <c r="B318" i="10"/>
  <c r="A318" i="10"/>
  <c r="F317" i="10"/>
  <c r="E317" i="10"/>
  <c r="D317" i="10"/>
  <c r="C317" i="10"/>
  <c r="B317" i="10"/>
  <c r="A317" i="10"/>
  <c r="F316" i="10"/>
  <c r="E316" i="10"/>
  <c r="D316" i="10"/>
  <c r="C316" i="10"/>
  <c r="B316" i="10"/>
  <c r="A316" i="10"/>
  <c r="F315" i="10"/>
  <c r="E315" i="10"/>
  <c r="D315" i="10"/>
  <c r="C315" i="10"/>
  <c r="B315" i="10"/>
  <c r="A315" i="10"/>
  <c r="F314" i="10"/>
  <c r="E314" i="10"/>
  <c r="D314" i="10"/>
  <c r="C314" i="10"/>
  <c r="B314" i="10"/>
  <c r="A314" i="10"/>
  <c r="F313" i="10"/>
  <c r="E313" i="10"/>
  <c r="D313" i="10"/>
  <c r="C313" i="10"/>
  <c r="B313" i="10"/>
  <c r="A313" i="10"/>
  <c r="F312" i="10"/>
  <c r="E312" i="10"/>
  <c r="D312" i="10"/>
  <c r="C312" i="10"/>
  <c r="B312" i="10"/>
  <c r="A312" i="10"/>
  <c r="F311" i="10"/>
  <c r="E311" i="10"/>
  <c r="D311" i="10"/>
  <c r="C311" i="10"/>
  <c r="B311" i="10"/>
  <c r="A311" i="10"/>
  <c r="F310" i="10"/>
  <c r="E310" i="10"/>
  <c r="D310" i="10"/>
  <c r="C310" i="10"/>
  <c r="B310" i="10"/>
  <c r="A310" i="10"/>
  <c r="F309" i="10"/>
  <c r="E309" i="10"/>
  <c r="D309" i="10"/>
  <c r="C309" i="10"/>
  <c r="B309" i="10"/>
  <c r="A309" i="10"/>
  <c r="F308" i="10"/>
  <c r="E308" i="10"/>
  <c r="D308" i="10"/>
  <c r="C308" i="10"/>
  <c r="B308" i="10"/>
  <c r="A308" i="10"/>
  <c r="F307" i="10"/>
  <c r="E307" i="10"/>
  <c r="D307" i="10"/>
  <c r="C307" i="10"/>
  <c r="B307" i="10"/>
  <c r="A307" i="10"/>
  <c r="F306" i="10"/>
  <c r="E306" i="10"/>
  <c r="D306" i="10"/>
  <c r="C306" i="10"/>
  <c r="B306" i="10"/>
  <c r="A306" i="10"/>
  <c r="F305" i="10"/>
  <c r="E305" i="10"/>
  <c r="D305" i="10"/>
  <c r="C305" i="10"/>
  <c r="B305" i="10"/>
  <c r="A305" i="10"/>
  <c r="F304" i="10"/>
  <c r="E304" i="10"/>
  <c r="D304" i="10"/>
  <c r="C304" i="10"/>
  <c r="B304" i="10"/>
  <c r="A304" i="10"/>
  <c r="F303" i="10"/>
  <c r="E303" i="10"/>
  <c r="D303" i="10"/>
  <c r="C303" i="10"/>
  <c r="B303" i="10"/>
  <c r="A303" i="10"/>
  <c r="F302" i="10"/>
  <c r="E302" i="10"/>
  <c r="D302" i="10"/>
  <c r="C302" i="10"/>
  <c r="B302" i="10"/>
  <c r="A302" i="10"/>
  <c r="F301" i="10"/>
  <c r="E301" i="10"/>
  <c r="D301" i="10"/>
  <c r="C301" i="10"/>
  <c r="B301" i="10"/>
  <c r="A301" i="10"/>
  <c r="F300" i="10"/>
  <c r="E300" i="10"/>
  <c r="D300" i="10"/>
  <c r="C300" i="10"/>
  <c r="B300" i="10"/>
  <c r="A300" i="10"/>
  <c r="F299" i="10"/>
  <c r="E299" i="10"/>
  <c r="D299" i="10"/>
  <c r="C299" i="10"/>
  <c r="B299" i="10"/>
  <c r="A299" i="10"/>
  <c r="F298" i="10"/>
  <c r="E298" i="10"/>
  <c r="D298" i="10"/>
  <c r="C298" i="10"/>
  <c r="B298" i="10"/>
  <c r="A298" i="10"/>
  <c r="F297" i="10"/>
  <c r="E297" i="10"/>
  <c r="D297" i="10"/>
  <c r="C297" i="10"/>
  <c r="B297" i="10"/>
  <c r="A297" i="10"/>
  <c r="F296" i="10"/>
  <c r="E296" i="10"/>
  <c r="D296" i="10"/>
  <c r="C296" i="10"/>
  <c r="B296" i="10"/>
  <c r="A296" i="10"/>
  <c r="F295" i="10"/>
  <c r="E295" i="10"/>
  <c r="D295" i="10"/>
  <c r="C295" i="10"/>
  <c r="B295" i="10"/>
  <c r="A295" i="10"/>
  <c r="F294" i="10"/>
  <c r="E294" i="10"/>
  <c r="D294" i="10"/>
  <c r="C294" i="10"/>
  <c r="B294" i="10"/>
  <c r="A294" i="10"/>
  <c r="F293" i="10"/>
  <c r="E293" i="10"/>
  <c r="D293" i="10"/>
  <c r="C293" i="10"/>
  <c r="B293" i="10"/>
  <c r="A293" i="10"/>
  <c r="F292" i="10"/>
  <c r="E292" i="10"/>
  <c r="D292" i="10"/>
  <c r="C292" i="10"/>
  <c r="B292" i="10"/>
  <c r="A292" i="10"/>
  <c r="F291" i="10"/>
  <c r="E291" i="10"/>
  <c r="D291" i="10"/>
  <c r="C291" i="10"/>
  <c r="B291" i="10"/>
  <c r="A291" i="10"/>
  <c r="F290" i="10"/>
  <c r="E290" i="10"/>
  <c r="D290" i="10"/>
  <c r="C290" i="10"/>
  <c r="B290" i="10"/>
  <c r="A290" i="10"/>
  <c r="F289" i="10"/>
  <c r="E289" i="10"/>
  <c r="D289" i="10"/>
  <c r="C289" i="10"/>
  <c r="B289" i="10"/>
  <c r="A289" i="10"/>
  <c r="F288" i="10"/>
  <c r="E288" i="10"/>
  <c r="D288" i="10"/>
  <c r="C288" i="10"/>
  <c r="B288" i="10"/>
  <c r="A288" i="10"/>
  <c r="F287" i="10"/>
  <c r="E287" i="10"/>
  <c r="D287" i="10"/>
  <c r="C287" i="10"/>
  <c r="B287" i="10"/>
  <c r="A287" i="10"/>
  <c r="F286" i="10"/>
  <c r="E286" i="10"/>
  <c r="D286" i="10"/>
  <c r="C286" i="10"/>
  <c r="B286" i="10"/>
  <c r="A286" i="10"/>
  <c r="F285" i="10"/>
  <c r="E285" i="10"/>
  <c r="D285" i="10"/>
  <c r="C285" i="10"/>
  <c r="B285" i="10"/>
  <c r="A285" i="10"/>
  <c r="F284" i="10"/>
  <c r="E284" i="10"/>
  <c r="D284" i="10"/>
  <c r="C284" i="10"/>
  <c r="B284" i="10"/>
  <c r="A284" i="10"/>
  <c r="F283" i="10"/>
  <c r="E283" i="10"/>
  <c r="D283" i="10"/>
  <c r="C283" i="10"/>
  <c r="B283" i="10"/>
  <c r="A283" i="10"/>
  <c r="F282" i="10"/>
  <c r="E282" i="10"/>
  <c r="D282" i="10"/>
  <c r="C282" i="10"/>
  <c r="B282" i="10"/>
  <c r="A282" i="10"/>
  <c r="F281" i="10"/>
  <c r="E281" i="10"/>
  <c r="D281" i="10"/>
  <c r="C281" i="10"/>
  <c r="B281" i="10"/>
  <c r="A281" i="10"/>
  <c r="F280" i="10"/>
  <c r="E280" i="10"/>
  <c r="D280" i="10"/>
  <c r="C280" i="10"/>
  <c r="B280" i="10"/>
  <c r="A280" i="10"/>
  <c r="F279" i="10"/>
  <c r="E279" i="10"/>
  <c r="D279" i="10"/>
  <c r="C279" i="10"/>
  <c r="B279" i="10"/>
  <c r="A279" i="10"/>
  <c r="F278" i="10"/>
  <c r="E278" i="10"/>
  <c r="D278" i="10"/>
  <c r="C278" i="10"/>
  <c r="B278" i="10"/>
  <c r="A278" i="10"/>
  <c r="F277" i="10"/>
  <c r="E277" i="10"/>
  <c r="D277" i="10"/>
  <c r="C277" i="10"/>
  <c r="B277" i="10"/>
  <c r="A277" i="10"/>
  <c r="F276" i="10"/>
  <c r="E276" i="10"/>
  <c r="D276" i="10"/>
  <c r="C276" i="10"/>
  <c r="B276" i="10"/>
  <c r="A276" i="10"/>
  <c r="F275" i="10"/>
  <c r="E275" i="10"/>
  <c r="D275" i="10"/>
  <c r="C275" i="10"/>
  <c r="B275" i="10"/>
  <c r="A275" i="10"/>
  <c r="F274" i="10"/>
  <c r="E274" i="10"/>
  <c r="D274" i="10"/>
  <c r="C274" i="10"/>
  <c r="B274" i="10"/>
  <c r="A274" i="10"/>
  <c r="F273" i="10"/>
  <c r="E273" i="10"/>
  <c r="D273" i="10"/>
  <c r="C273" i="10"/>
  <c r="B273" i="10"/>
  <c r="A273" i="10"/>
  <c r="F272" i="10"/>
  <c r="E272" i="10"/>
  <c r="D272" i="10"/>
  <c r="C272" i="10"/>
  <c r="B272" i="10"/>
  <c r="A272" i="10"/>
  <c r="F271" i="10"/>
  <c r="E271" i="10"/>
  <c r="D271" i="10"/>
  <c r="C271" i="10"/>
  <c r="B271" i="10"/>
  <c r="A271" i="10"/>
  <c r="F270" i="10"/>
  <c r="E270" i="10"/>
  <c r="D270" i="10"/>
  <c r="C270" i="10"/>
  <c r="B270" i="10"/>
  <c r="A270" i="10"/>
  <c r="F269" i="10"/>
  <c r="E269" i="10"/>
  <c r="D269" i="10"/>
  <c r="C269" i="10"/>
  <c r="B269" i="10"/>
  <c r="A269" i="10"/>
  <c r="F268" i="10"/>
  <c r="E268" i="10"/>
  <c r="D268" i="10"/>
  <c r="C268" i="10"/>
  <c r="B268" i="10"/>
  <c r="A268" i="10"/>
  <c r="F267" i="10"/>
  <c r="E267" i="10"/>
  <c r="D267" i="10"/>
  <c r="C267" i="10"/>
  <c r="B267" i="10"/>
  <c r="A267" i="10"/>
  <c r="F266" i="10"/>
  <c r="E266" i="10"/>
  <c r="D266" i="10"/>
  <c r="C266" i="10"/>
  <c r="B266" i="10"/>
  <c r="A266" i="10"/>
  <c r="F265" i="10"/>
  <c r="E265" i="10"/>
  <c r="D265" i="10"/>
  <c r="C265" i="10"/>
  <c r="B265" i="10"/>
  <c r="A265" i="10"/>
  <c r="F264" i="10"/>
  <c r="E264" i="10"/>
  <c r="D264" i="10"/>
  <c r="C264" i="10"/>
  <c r="B264" i="10"/>
  <c r="A264" i="10"/>
  <c r="F263" i="10"/>
  <c r="E263" i="10"/>
  <c r="D263" i="10"/>
  <c r="C263" i="10"/>
  <c r="B263" i="10"/>
  <c r="A263" i="10"/>
  <c r="F262" i="10"/>
  <c r="E262" i="10"/>
  <c r="D262" i="10"/>
  <c r="C262" i="10"/>
  <c r="B262" i="10"/>
  <c r="A262" i="10"/>
  <c r="F261" i="10"/>
  <c r="E261" i="10"/>
  <c r="D261" i="10"/>
  <c r="C261" i="10"/>
  <c r="B261" i="10"/>
  <c r="A261" i="10"/>
  <c r="F260" i="10"/>
  <c r="E260" i="10"/>
  <c r="D260" i="10"/>
  <c r="C260" i="10"/>
  <c r="B260" i="10"/>
  <c r="A260" i="10"/>
  <c r="F259" i="10"/>
  <c r="E259" i="10"/>
  <c r="D259" i="10"/>
  <c r="C259" i="10"/>
  <c r="B259" i="10"/>
  <c r="A259" i="10"/>
  <c r="F258" i="10"/>
  <c r="E258" i="10"/>
  <c r="D258" i="10"/>
  <c r="C258" i="10"/>
  <c r="B258" i="10"/>
  <c r="A258" i="10"/>
  <c r="F257" i="10"/>
  <c r="E257" i="10"/>
  <c r="D257" i="10"/>
  <c r="C257" i="10"/>
  <c r="B257" i="10"/>
  <c r="A257" i="10"/>
  <c r="F256" i="10"/>
  <c r="E256" i="10"/>
  <c r="D256" i="10"/>
  <c r="C256" i="10"/>
  <c r="B256" i="10"/>
  <c r="A256" i="10"/>
  <c r="F255" i="10"/>
  <c r="E255" i="10"/>
  <c r="D255" i="10"/>
  <c r="C255" i="10"/>
  <c r="B255" i="10"/>
  <c r="A255" i="10"/>
  <c r="F254" i="10"/>
  <c r="E254" i="10"/>
  <c r="D254" i="10"/>
  <c r="C254" i="10"/>
  <c r="B254" i="10"/>
  <c r="A254" i="10"/>
  <c r="F253" i="10"/>
  <c r="E253" i="10"/>
  <c r="D253" i="10"/>
  <c r="C253" i="10"/>
  <c r="B253" i="10"/>
  <c r="A253" i="10"/>
  <c r="F252" i="10"/>
  <c r="E252" i="10"/>
  <c r="D252" i="10"/>
  <c r="C252" i="10"/>
  <c r="B252" i="10"/>
  <c r="A252" i="10"/>
  <c r="F251" i="10"/>
  <c r="E251" i="10"/>
  <c r="D251" i="10"/>
  <c r="C251" i="10"/>
  <c r="B251" i="10"/>
  <c r="A251" i="10"/>
  <c r="F250" i="10"/>
  <c r="E250" i="10"/>
  <c r="D250" i="10"/>
  <c r="C250" i="10"/>
  <c r="B250" i="10"/>
  <c r="A250" i="10"/>
  <c r="F249" i="10"/>
  <c r="E249" i="10"/>
  <c r="D249" i="10"/>
  <c r="C249" i="10"/>
  <c r="B249" i="10"/>
  <c r="A249" i="10"/>
  <c r="F248" i="10"/>
  <c r="E248" i="10"/>
  <c r="D248" i="10"/>
  <c r="C248" i="10"/>
  <c r="B248" i="10"/>
  <c r="A248" i="10"/>
  <c r="F247" i="10"/>
  <c r="E247" i="10"/>
  <c r="D247" i="10"/>
  <c r="C247" i="10"/>
  <c r="B247" i="10"/>
  <c r="A247" i="10"/>
  <c r="F246" i="10"/>
  <c r="E246" i="10"/>
  <c r="D246" i="10"/>
  <c r="C246" i="10"/>
  <c r="B246" i="10"/>
  <c r="A246" i="10"/>
  <c r="F245" i="10"/>
  <c r="E245" i="10"/>
  <c r="D245" i="10"/>
  <c r="C245" i="10"/>
  <c r="B245" i="10"/>
  <c r="A245" i="10"/>
  <c r="F244" i="10"/>
  <c r="E244" i="10"/>
  <c r="D244" i="10"/>
  <c r="C244" i="10"/>
  <c r="B244" i="10"/>
  <c r="A244" i="10"/>
  <c r="F243" i="10"/>
  <c r="E243" i="10"/>
  <c r="D243" i="10"/>
  <c r="C243" i="10"/>
  <c r="B243" i="10"/>
  <c r="A243" i="10"/>
  <c r="F242" i="10"/>
  <c r="E242" i="10"/>
  <c r="D242" i="10"/>
  <c r="C242" i="10"/>
  <c r="B242" i="10"/>
  <c r="A242" i="10"/>
  <c r="F241" i="10"/>
  <c r="E241" i="10"/>
  <c r="D241" i="10"/>
  <c r="C241" i="10"/>
  <c r="B241" i="10"/>
  <c r="A241" i="10"/>
  <c r="F240" i="10"/>
  <c r="E240" i="10"/>
  <c r="D240" i="10"/>
  <c r="C240" i="10"/>
  <c r="B240" i="10"/>
  <c r="A240" i="10"/>
  <c r="F239" i="10"/>
  <c r="E239" i="10"/>
  <c r="D239" i="10"/>
  <c r="C239" i="10"/>
  <c r="B239" i="10"/>
  <c r="A239" i="10"/>
  <c r="F238" i="10"/>
  <c r="E238" i="10"/>
  <c r="D238" i="10"/>
  <c r="C238" i="10"/>
  <c r="B238" i="10"/>
  <c r="A238" i="10"/>
  <c r="F237" i="10"/>
  <c r="E237" i="10"/>
  <c r="D237" i="10"/>
  <c r="C237" i="10"/>
  <c r="B237" i="10"/>
  <c r="A237" i="10"/>
  <c r="F236" i="10"/>
  <c r="E236" i="10"/>
  <c r="D236" i="10"/>
  <c r="C236" i="10"/>
  <c r="B236" i="10"/>
  <c r="A236" i="10"/>
  <c r="F235" i="10"/>
  <c r="E235" i="10"/>
  <c r="D235" i="10"/>
  <c r="C235" i="10"/>
  <c r="B235" i="10"/>
  <c r="A235" i="10"/>
  <c r="F234" i="10"/>
  <c r="E234" i="10"/>
  <c r="D234" i="10"/>
  <c r="C234" i="10"/>
  <c r="B234" i="10"/>
  <c r="A234" i="10"/>
  <c r="F233" i="10"/>
  <c r="E233" i="10"/>
  <c r="D233" i="10"/>
  <c r="C233" i="10"/>
  <c r="B233" i="10"/>
  <c r="A233" i="10"/>
  <c r="F232" i="10"/>
  <c r="E232" i="10"/>
  <c r="D232" i="10"/>
  <c r="C232" i="10"/>
  <c r="B232" i="10"/>
  <c r="A232" i="10"/>
  <c r="F231" i="10"/>
  <c r="E231" i="10"/>
  <c r="D231" i="10"/>
  <c r="C231" i="10"/>
  <c r="B231" i="10"/>
  <c r="A231" i="10"/>
  <c r="F230" i="10"/>
  <c r="E230" i="10"/>
  <c r="D230" i="10"/>
  <c r="C230" i="10"/>
  <c r="B230" i="10"/>
  <c r="A230" i="10"/>
  <c r="F229" i="10"/>
  <c r="E229" i="10"/>
  <c r="D229" i="10"/>
  <c r="C229" i="10"/>
  <c r="B229" i="10"/>
  <c r="A229" i="10"/>
  <c r="F228" i="10"/>
  <c r="E228" i="10"/>
  <c r="D228" i="10"/>
  <c r="C228" i="10"/>
  <c r="B228" i="10"/>
  <c r="A228" i="10"/>
  <c r="F227" i="10"/>
  <c r="E227" i="10"/>
  <c r="D227" i="10"/>
  <c r="C227" i="10"/>
  <c r="B227" i="10"/>
  <c r="A227" i="10"/>
  <c r="F226" i="10"/>
  <c r="E226" i="10"/>
  <c r="D226" i="10"/>
  <c r="C226" i="10"/>
  <c r="B226" i="10"/>
  <c r="A226" i="10"/>
  <c r="F225" i="10"/>
  <c r="E225" i="10"/>
  <c r="D225" i="10"/>
  <c r="C225" i="10"/>
  <c r="B225" i="10"/>
  <c r="A225" i="10"/>
  <c r="F224" i="10"/>
  <c r="E224" i="10"/>
  <c r="D224" i="10"/>
  <c r="C224" i="10"/>
  <c r="B224" i="10"/>
  <c r="A224" i="10"/>
  <c r="F223" i="10"/>
  <c r="E223" i="10"/>
  <c r="D223" i="10"/>
  <c r="C223" i="10"/>
  <c r="B223" i="10"/>
  <c r="A223" i="10"/>
  <c r="F222" i="10"/>
  <c r="E222" i="10"/>
  <c r="D222" i="10"/>
  <c r="C222" i="10"/>
  <c r="B222" i="10"/>
  <c r="A222" i="10"/>
  <c r="F221" i="10"/>
  <c r="E221" i="10"/>
  <c r="D221" i="10"/>
  <c r="C221" i="10"/>
  <c r="B221" i="10"/>
  <c r="A221" i="10"/>
  <c r="F220" i="10"/>
  <c r="E220" i="10"/>
  <c r="D220" i="10"/>
  <c r="C220" i="10"/>
  <c r="B220" i="10"/>
  <c r="A220" i="10"/>
  <c r="F219" i="10"/>
  <c r="E219" i="10"/>
  <c r="D219" i="10"/>
  <c r="C219" i="10"/>
  <c r="B219" i="10"/>
  <c r="A219" i="10"/>
  <c r="F218" i="10"/>
  <c r="E218" i="10"/>
  <c r="D218" i="10"/>
  <c r="C218" i="10"/>
  <c r="B218" i="10"/>
  <c r="A218" i="10"/>
  <c r="F217" i="10"/>
  <c r="E217" i="10"/>
  <c r="D217" i="10"/>
  <c r="C217" i="10"/>
  <c r="B217" i="10"/>
  <c r="A217" i="10"/>
  <c r="F216" i="10"/>
  <c r="E216" i="10"/>
  <c r="D216" i="10"/>
  <c r="C216" i="10"/>
  <c r="B216" i="10"/>
  <c r="A216" i="10"/>
  <c r="F215" i="10"/>
  <c r="E215" i="10"/>
  <c r="D215" i="10"/>
  <c r="C215" i="10"/>
  <c r="B215" i="10"/>
  <c r="A215" i="10"/>
  <c r="F214" i="10"/>
  <c r="E214" i="10"/>
  <c r="D214" i="10"/>
  <c r="C214" i="10"/>
  <c r="B214" i="10"/>
  <c r="A214" i="10"/>
  <c r="F213" i="10"/>
  <c r="E213" i="10"/>
  <c r="D213" i="10"/>
  <c r="C213" i="10"/>
  <c r="B213" i="10"/>
  <c r="A213" i="10"/>
  <c r="F212" i="10"/>
  <c r="E212" i="10"/>
  <c r="D212" i="10"/>
  <c r="C212" i="10"/>
  <c r="B212" i="10"/>
  <c r="A212" i="10"/>
  <c r="F211" i="10"/>
  <c r="E211" i="10"/>
  <c r="D211" i="10"/>
  <c r="C211" i="10"/>
  <c r="B211" i="10"/>
  <c r="A211" i="10"/>
  <c r="F210" i="10"/>
  <c r="E210" i="10"/>
  <c r="D210" i="10"/>
  <c r="C210" i="10"/>
  <c r="B210" i="10"/>
  <c r="A210" i="10"/>
  <c r="F209" i="10"/>
  <c r="E209" i="10"/>
  <c r="D209" i="10"/>
  <c r="C209" i="10"/>
  <c r="B209" i="10"/>
  <c r="A209" i="10"/>
  <c r="F208" i="10"/>
  <c r="E208" i="10"/>
  <c r="D208" i="10"/>
  <c r="C208" i="10"/>
  <c r="B208" i="10"/>
  <c r="A208" i="10"/>
  <c r="F207" i="10"/>
  <c r="E207" i="10"/>
  <c r="D207" i="10"/>
  <c r="C207" i="10"/>
  <c r="B207" i="10"/>
  <c r="A207" i="10"/>
  <c r="F206" i="10"/>
  <c r="E206" i="10"/>
  <c r="D206" i="10"/>
  <c r="C206" i="10"/>
  <c r="B206" i="10"/>
  <c r="A206" i="10"/>
  <c r="F205" i="10"/>
  <c r="E205" i="10"/>
  <c r="D205" i="10"/>
  <c r="C205" i="10"/>
  <c r="B205" i="10"/>
  <c r="A205" i="10"/>
  <c r="F204" i="10"/>
  <c r="E204" i="10"/>
  <c r="D204" i="10"/>
  <c r="C204" i="10"/>
  <c r="B204" i="10"/>
  <c r="A204" i="10"/>
  <c r="F203" i="10"/>
  <c r="E203" i="10"/>
  <c r="D203" i="10"/>
  <c r="C203" i="10"/>
  <c r="B203" i="10"/>
  <c r="A203" i="10"/>
  <c r="F202" i="10"/>
  <c r="E202" i="10"/>
  <c r="D202" i="10"/>
  <c r="C202" i="10"/>
  <c r="B202" i="10"/>
  <c r="A202" i="10"/>
  <c r="F201" i="10"/>
  <c r="E201" i="10"/>
  <c r="D201" i="10"/>
  <c r="C201" i="10"/>
  <c r="B201" i="10"/>
  <c r="A201" i="10"/>
  <c r="F200" i="10"/>
  <c r="E200" i="10"/>
  <c r="D200" i="10"/>
  <c r="C200" i="10"/>
  <c r="B200" i="10"/>
  <c r="A200" i="10"/>
  <c r="F199" i="10"/>
  <c r="E199" i="10"/>
  <c r="D199" i="10"/>
  <c r="C199" i="10"/>
  <c r="B199" i="10"/>
  <c r="A199" i="10"/>
  <c r="F198" i="10"/>
  <c r="E198" i="10"/>
  <c r="D198" i="10"/>
  <c r="C198" i="10"/>
  <c r="B198" i="10"/>
  <c r="A198" i="10"/>
  <c r="F197" i="10"/>
  <c r="E197" i="10"/>
  <c r="D197" i="10"/>
  <c r="C197" i="10"/>
  <c r="B197" i="10"/>
  <c r="A197" i="10"/>
  <c r="F196" i="10"/>
  <c r="E196" i="10"/>
  <c r="D196" i="10"/>
  <c r="C196" i="10"/>
  <c r="B196" i="10"/>
  <c r="A196" i="10"/>
  <c r="F195" i="10"/>
  <c r="E195" i="10"/>
  <c r="D195" i="10"/>
  <c r="C195" i="10"/>
  <c r="B195" i="10"/>
  <c r="A195" i="10"/>
  <c r="F194" i="10"/>
  <c r="E194" i="10"/>
  <c r="D194" i="10"/>
  <c r="C194" i="10"/>
  <c r="B194" i="10"/>
  <c r="A194" i="10"/>
  <c r="F193" i="10"/>
  <c r="E193" i="10"/>
  <c r="D193" i="10"/>
  <c r="C193" i="10"/>
  <c r="B193" i="10"/>
  <c r="A193" i="10"/>
  <c r="F192" i="10"/>
  <c r="E192" i="10"/>
  <c r="D192" i="10"/>
  <c r="C192" i="10"/>
  <c r="B192" i="10"/>
  <c r="A192" i="10"/>
  <c r="F191" i="10"/>
  <c r="E191" i="10"/>
  <c r="D191" i="10"/>
  <c r="C191" i="10"/>
  <c r="B191" i="10"/>
  <c r="A191" i="10"/>
  <c r="F190" i="10"/>
  <c r="E190" i="10"/>
  <c r="D190" i="10"/>
  <c r="C190" i="10"/>
  <c r="B190" i="10"/>
  <c r="A190" i="10"/>
  <c r="F189" i="10"/>
  <c r="E189" i="10"/>
  <c r="D189" i="10"/>
  <c r="C189" i="10"/>
  <c r="B189" i="10"/>
  <c r="A189" i="10"/>
  <c r="F188" i="10"/>
  <c r="E188" i="10"/>
  <c r="D188" i="10"/>
  <c r="C188" i="10"/>
  <c r="B188" i="10"/>
  <c r="A188" i="10"/>
  <c r="F187" i="10"/>
  <c r="E187" i="10"/>
  <c r="D187" i="10"/>
  <c r="C187" i="10"/>
  <c r="B187" i="10"/>
  <c r="A187" i="10"/>
  <c r="F186" i="10"/>
  <c r="E186" i="10"/>
  <c r="D186" i="10"/>
  <c r="C186" i="10"/>
  <c r="B186" i="10"/>
  <c r="A186" i="10"/>
  <c r="F185" i="10"/>
  <c r="E185" i="10"/>
  <c r="D185" i="10"/>
  <c r="C185" i="10"/>
  <c r="B185" i="10"/>
  <c r="A185" i="10"/>
  <c r="F184" i="10"/>
  <c r="E184" i="10"/>
  <c r="D184" i="10"/>
  <c r="C184" i="10"/>
  <c r="B184" i="10"/>
  <c r="A184" i="10"/>
  <c r="F183" i="10"/>
  <c r="E183" i="10"/>
  <c r="D183" i="10"/>
  <c r="C183" i="10"/>
  <c r="B183" i="10"/>
  <c r="A183" i="10"/>
  <c r="F182" i="10"/>
  <c r="E182" i="10"/>
  <c r="D182" i="10"/>
  <c r="C182" i="10"/>
  <c r="B182" i="10"/>
  <c r="A182" i="10"/>
  <c r="F181" i="10"/>
  <c r="E181" i="10"/>
  <c r="D181" i="10"/>
  <c r="C181" i="10"/>
  <c r="B181" i="10"/>
  <c r="A181" i="10"/>
  <c r="F180" i="10"/>
  <c r="E180" i="10"/>
  <c r="D180" i="10"/>
  <c r="C180" i="10"/>
  <c r="B180" i="10"/>
  <c r="A180" i="10"/>
  <c r="F179" i="10"/>
  <c r="E179" i="10"/>
  <c r="D179" i="10"/>
  <c r="C179" i="10"/>
  <c r="B179" i="10"/>
  <c r="A179" i="10"/>
  <c r="F178" i="10"/>
  <c r="E178" i="10"/>
  <c r="D178" i="10"/>
  <c r="C178" i="10"/>
  <c r="B178" i="10"/>
  <c r="A178" i="10"/>
  <c r="F177" i="10"/>
  <c r="E177" i="10"/>
  <c r="D177" i="10"/>
  <c r="C177" i="10"/>
  <c r="B177" i="10"/>
  <c r="A177" i="10"/>
  <c r="F176" i="10"/>
  <c r="E176" i="10"/>
  <c r="D176" i="10"/>
  <c r="C176" i="10"/>
  <c r="B176" i="10"/>
  <c r="A176" i="10"/>
  <c r="F175" i="10"/>
  <c r="E175" i="10"/>
  <c r="D175" i="10"/>
  <c r="C175" i="10"/>
  <c r="B175" i="10"/>
  <c r="A175" i="10"/>
  <c r="F174" i="10"/>
  <c r="E174" i="10"/>
  <c r="D174" i="10"/>
  <c r="C174" i="10"/>
  <c r="B174" i="10"/>
  <c r="A174" i="10"/>
  <c r="F173" i="10"/>
  <c r="E173" i="10"/>
  <c r="D173" i="10"/>
  <c r="C173" i="10"/>
  <c r="B173" i="10"/>
  <c r="A173" i="10"/>
  <c r="F172" i="10"/>
  <c r="E172" i="10"/>
  <c r="D172" i="10"/>
  <c r="C172" i="10"/>
  <c r="B172" i="10"/>
  <c r="A172" i="10"/>
  <c r="F171" i="10"/>
  <c r="E171" i="10"/>
  <c r="D171" i="10"/>
  <c r="C171" i="10"/>
  <c r="B171" i="10"/>
  <c r="A171" i="10"/>
  <c r="F170" i="10"/>
  <c r="E170" i="10"/>
  <c r="D170" i="10"/>
  <c r="C170" i="10"/>
  <c r="B170" i="10"/>
  <c r="A170" i="10"/>
  <c r="F169" i="10"/>
  <c r="E169" i="10"/>
  <c r="D169" i="10"/>
  <c r="C169" i="10"/>
  <c r="B169" i="10"/>
  <c r="A169" i="10"/>
  <c r="F168" i="10"/>
  <c r="E168" i="10"/>
  <c r="D168" i="10"/>
  <c r="C168" i="10"/>
  <c r="B168" i="10"/>
  <c r="A168" i="10"/>
  <c r="F167" i="10"/>
  <c r="E167" i="10"/>
  <c r="D167" i="10"/>
  <c r="C167" i="10"/>
  <c r="B167" i="10"/>
  <c r="A167" i="10"/>
  <c r="F166" i="10"/>
  <c r="E166" i="10"/>
  <c r="D166" i="10"/>
  <c r="C166" i="10"/>
  <c r="B166" i="10"/>
  <c r="A166" i="10"/>
  <c r="F165" i="10"/>
  <c r="E165" i="10"/>
  <c r="D165" i="10"/>
  <c r="C165" i="10"/>
  <c r="B165" i="10"/>
  <c r="A165" i="10"/>
  <c r="F164" i="10"/>
  <c r="E164" i="10"/>
  <c r="D164" i="10"/>
  <c r="C164" i="10"/>
  <c r="B164" i="10"/>
  <c r="A164" i="10"/>
  <c r="F163" i="10"/>
  <c r="E163" i="10"/>
  <c r="D163" i="10"/>
  <c r="C163" i="10"/>
  <c r="B163" i="10"/>
  <c r="A163" i="10"/>
  <c r="F162" i="10"/>
  <c r="E162" i="10"/>
  <c r="D162" i="10"/>
  <c r="C162" i="10"/>
  <c r="B162" i="10"/>
  <c r="A162" i="10"/>
  <c r="F161" i="10"/>
  <c r="E161" i="10"/>
  <c r="D161" i="10"/>
  <c r="C161" i="10"/>
  <c r="B161" i="10"/>
  <c r="A161" i="10"/>
  <c r="F160" i="10"/>
  <c r="E160" i="10"/>
  <c r="D160" i="10"/>
  <c r="C160" i="10"/>
  <c r="B160" i="10"/>
  <c r="A160" i="10"/>
  <c r="F159" i="10"/>
  <c r="E159" i="10"/>
  <c r="D159" i="10"/>
  <c r="C159" i="10"/>
  <c r="B159" i="10"/>
  <c r="A159" i="10"/>
  <c r="F158" i="10"/>
  <c r="E158" i="10"/>
  <c r="D158" i="10"/>
  <c r="C158" i="10"/>
  <c r="B158" i="10"/>
  <c r="A158" i="10"/>
  <c r="F157" i="10"/>
  <c r="E157" i="10"/>
  <c r="D157" i="10"/>
  <c r="C157" i="10"/>
  <c r="B157" i="10"/>
  <c r="A157" i="10"/>
  <c r="F156" i="10"/>
  <c r="E156" i="10"/>
  <c r="D156" i="10"/>
  <c r="C156" i="10"/>
  <c r="B156" i="10"/>
  <c r="A156" i="10"/>
  <c r="F155" i="10"/>
  <c r="E155" i="10"/>
  <c r="D155" i="10"/>
  <c r="C155" i="10"/>
  <c r="B155" i="10"/>
  <c r="A155" i="10"/>
  <c r="F154" i="10"/>
  <c r="E154" i="10"/>
  <c r="D154" i="10"/>
  <c r="C154" i="10"/>
  <c r="B154" i="10"/>
  <c r="A154" i="10"/>
  <c r="F153" i="10"/>
  <c r="E153" i="10"/>
  <c r="D153" i="10"/>
  <c r="C153" i="10"/>
  <c r="B153" i="10"/>
  <c r="A153" i="10"/>
  <c r="F152" i="10"/>
  <c r="E152" i="10"/>
  <c r="D152" i="10"/>
  <c r="C152" i="10"/>
  <c r="B152" i="10"/>
  <c r="A152" i="10"/>
  <c r="F151" i="10"/>
  <c r="E151" i="10"/>
  <c r="D151" i="10"/>
  <c r="C151" i="10"/>
  <c r="B151" i="10"/>
  <c r="A151" i="10"/>
  <c r="F150" i="10"/>
  <c r="E150" i="10"/>
  <c r="D150" i="10"/>
  <c r="C150" i="10"/>
  <c r="B150" i="10"/>
  <c r="A150" i="10"/>
  <c r="F149" i="10"/>
  <c r="E149" i="10"/>
  <c r="D149" i="10"/>
  <c r="C149" i="10"/>
  <c r="B149" i="10"/>
  <c r="A149" i="10"/>
  <c r="F148" i="10"/>
  <c r="E148" i="10"/>
  <c r="D148" i="10"/>
  <c r="C148" i="10"/>
  <c r="B148" i="10"/>
  <c r="A148" i="10"/>
  <c r="F147" i="10"/>
  <c r="E147" i="10"/>
  <c r="D147" i="10"/>
  <c r="C147" i="10"/>
  <c r="B147" i="10"/>
  <c r="A147" i="10"/>
  <c r="F146" i="10"/>
  <c r="E146" i="10"/>
  <c r="D146" i="10"/>
  <c r="C146" i="10"/>
  <c r="B146" i="10"/>
  <c r="A146" i="10"/>
  <c r="F145" i="10"/>
  <c r="E145" i="10"/>
  <c r="D145" i="10"/>
  <c r="C145" i="10"/>
  <c r="B145" i="10"/>
  <c r="A145" i="10"/>
  <c r="F144" i="10"/>
  <c r="E144" i="10"/>
  <c r="D144" i="10"/>
  <c r="C144" i="10"/>
  <c r="B144" i="10"/>
  <c r="A144" i="10"/>
  <c r="F143" i="10"/>
  <c r="E143" i="10"/>
  <c r="D143" i="10"/>
  <c r="C143" i="10"/>
  <c r="B143" i="10"/>
  <c r="A143" i="10"/>
  <c r="F142" i="10"/>
  <c r="E142" i="10"/>
  <c r="D142" i="10"/>
  <c r="C142" i="10"/>
  <c r="B142" i="10"/>
  <c r="A142" i="10"/>
  <c r="F141" i="10"/>
  <c r="E141" i="10"/>
  <c r="D141" i="10"/>
  <c r="C141" i="10"/>
  <c r="B141" i="10"/>
  <c r="A141" i="10"/>
  <c r="F140" i="10"/>
  <c r="E140" i="10"/>
  <c r="D140" i="10"/>
  <c r="C140" i="10"/>
  <c r="B140" i="10"/>
  <c r="A140" i="10"/>
  <c r="F139" i="10"/>
  <c r="E139" i="10"/>
  <c r="D139" i="10"/>
  <c r="C139" i="10"/>
  <c r="B139" i="10"/>
  <c r="A139" i="10"/>
  <c r="F138" i="10"/>
  <c r="E138" i="10"/>
  <c r="D138" i="10"/>
  <c r="C138" i="10"/>
  <c r="B138" i="10"/>
  <c r="A138" i="10"/>
  <c r="F137" i="10"/>
  <c r="E137" i="10"/>
  <c r="D137" i="10"/>
  <c r="C137" i="10"/>
  <c r="B137" i="10"/>
  <c r="A137" i="10"/>
  <c r="F136" i="10"/>
  <c r="E136" i="10"/>
  <c r="D136" i="10"/>
  <c r="C136" i="10"/>
  <c r="B136" i="10"/>
  <c r="A136" i="10"/>
  <c r="F135" i="10"/>
  <c r="E135" i="10"/>
  <c r="D135" i="10"/>
  <c r="C135" i="10"/>
  <c r="B135" i="10"/>
  <c r="A135" i="10"/>
  <c r="F134" i="10"/>
  <c r="E134" i="10"/>
  <c r="D134" i="10"/>
  <c r="C134" i="10"/>
  <c r="B134" i="10"/>
  <c r="A134" i="10"/>
  <c r="F133" i="10"/>
  <c r="E133" i="10"/>
  <c r="D133" i="10"/>
  <c r="C133" i="10"/>
  <c r="B133" i="10"/>
  <c r="A133" i="10"/>
  <c r="F132" i="10"/>
  <c r="E132" i="10"/>
  <c r="D132" i="10"/>
  <c r="C132" i="10"/>
  <c r="B132" i="10"/>
  <c r="A132" i="10"/>
  <c r="F131" i="10"/>
  <c r="E131" i="10"/>
  <c r="D131" i="10"/>
  <c r="C131" i="10"/>
  <c r="B131" i="10"/>
  <c r="A131" i="10"/>
  <c r="F130" i="10"/>
  <c r="E130" i="10"/>
  <c r="D130" i="10"/>
  <c r="C130" i="10"/>
  <c r="B130" i="10"/>
  <c r="A130" i="10"/>
  <c r="F129" i="10"/>
  <c r="E129" i="10"/>
  <c r="D129" i="10"/>
  <c r="C129" i="10"/>
  <c r="B129" i="10"/>
  <c r="A129" i="10"/>
  <c r="F128" i="10"/>
  <c r="E128" i="10"/>
  <c r="D128" i="10"/>
  <c r="C128" i="10"/>
  <c r="B128" i="10"/>
  <c r="A128" i="10"/>
  <c r="F127" i="10"/>
  <c r="E127" i="10"/>
  <c r="D127" i="10"/>
  <c r="C127" i="10"/>
  <c r="B127" i="10"/>
  <c r="A127" i="10"/>
  <c r="F126" i="10"/>
  <c r="E126" i="10"/>
  <c r="D126" i="10"/>
  <c r="C126" i="10"/>
  <c r="B126" i="10"/>
  <c r="A126" i="10"/>
  <c r="F125" i="10"/>
  <c r="E125" i="10"/>
  <c r="D125" i="10"/>
  <c r="C125" i="10"/>
  <c r="B125" i="10"/>
  <c r="A125" i="10"/>
  <c r="F124" i="10"/>
  <c r="E124" i="10"/>
  <c r="D124" i="10"/>
  <c r="C124" i="10"/>
  <c r="B124" i="10"/>
  <c r="A124" i="10"/>
  <c r="F123" i="10"/>
  <c r="E123" i="10"/>
  <c r="D123" i="10"/>
  <c r="C123" i="10"/>
  <c r="B123" i="10"/>
  <c r="A123" i="10"/>
  <c r="F122" i="10"/>
  <c r="E122" i="10"/>
  <c r="D122" i="10"/>
  <c r="C122" i="10"/>
  <c r="B122" i="10"/>
  <c r="A122" i="10"/>
  <c r="F121" i="10"/>
  <c r="E121" i="10"/>
  <c r="D121" i="10"/>
  <c r="C121" i="10"/>
  <c r="B121" i="10"/>
  <c r="A121" i="10"/>
  <c r="F120" i="10"/>
  <c r="E120" i="10"/>
  <c r="D120" i="10"/>
  <c r="C120" i="10"/>
  <c r="B120" i="10"/>
  <c r="A120" i="10"/>
  <c r="F119" i="10"/>
  <c r="E119" i="10"/>
  <c r="D119" i="10"/>
  <c r="C119" i="10"/>
  <c r="B119" i="10"/>
  <c r="A119" i="10"/>
  <c r="F118" i="10"/>
  <c r="E118" i="10"/>
  <c r="D118" i="10"/>
  <c r="C118" i="10"/>
  <c r="B118" i="10"/>
  <c r="A118" i="10"/>
  <c r="F117" i="10"/>
  <c r="E117" i="10"/>
  <c r="D117" i="10"/>
  <c r="C117" i="10"/>
  <c r="B117" i="10"/>
  <c r="A117" i="10"/>
  <c r="F116" i="10"/>
  <c r="E116" i="10"/>
  <c r="D116" i="10"/>
  <c r="C116" i="10"/>
  <c r="B116" i="10"/>
  <c r="A116" i="10"/>
  <c r="F115" i="10"/>
  <c r="E115" i="10"/>
  <c r="D115" i="10"/>
  <c r="C115" i="10"/>
  <c r="B115" i="10"/>
  <c r="A115" i="10"/>
  <c r="F114" i="10"/>
  <c r="E114" i="10"/>
  <c r="D114" i="10"/>
  <c r="C114" i="10"/>
  <c r="B114" i="10"/>
  <c r="A114" i="10"/>
  <c r="F113" i="10"/>
  <c r="E113" i="10"/>
  <c r="D113" i="10"/>
  <c r="C113" i="10"/>
  <c r="B113" i="10"/>
  <c r="A113" i="10"/>
  <c r="F112" i="10"/>
  <c r="E112" i="10"/>
  <c r="D112" i="10"/>
  <c r="C112" i="10"/>
  <c r="B112" i="10"/>
  <c r="A112" i="10"/>
  <c r="F111" i="10"/>
  <c r="E111" i="10"/>
  <c r="D111" i="10"/>
  <c r="C111" i="10"/>
  <c r="B111" i="10"/>
  <c r="A111" i="10"/>
  <c r="F110" i="10"/>
  <c r="E110" i="10"/>
  <c r="D110" i="10"/>
  <c r="C110" i="10"/>
  <c r="B110" i="10"/>
  <c r="A110" i="10"/>
  <c r="F109" i="10"/>
  <c r="E109" i="10"/>
  <c r="D109" i="10"/>
  <c r="C109" i="10"/>
  <c r="B109" i="10"/>
  <c r="A109" i="10"/>
  <c r="F108" i="10"/>
  <c r="E108" i="10"/>
  <c r="D108" i="10"/>
  <c r="C108" i="10"/>
  <c r="B108" i="10"/>
  <c r="A108" i="10"/>
  <c r="F107" i="10"/>
  <c r="E107" i="10"/>
  <c r="D107" i="10"/>
  <c r="C107" i="10"/>
  <c r="B107" i="10"/>
  <c r="A107" i="10"/>
  <c r="F106" i="10"/>
  <c r="E106" i="10"/>
  <c r="D106" i="10"/>
  <c r="C106" i="10"/>
  <c r="B106" i="10"/>
  <c r="A106" i="10"/>
  <c r="F105" i="10"/>
  <c r="E105" i="10"/>
  <c r="D105" i="10"/>
  <c r="C105" i="10"/>
  <c r="B105" i="10"/>
  <c r="A105" i="10"/>
  <c r="F104" i="10"/>
  <c r="E104" i="10"/>
  <c r="D104" i="10"/>
  <c r="C104" i="10"/>
  <c r="B104" i="10"/>
  <c r="A104" i="10"/>
  <c r="F103" i="10"/>
  <c r="E103" i="10"/>
  <c r="D103" i="10"/>
  <c r="C103" i="10"/>
  <c r="B103" i="10"/>
  <c r="A103" i="10"/>
  <c r="F102" i="10"/>
  <c r="E102" i="10"/>
  <c r="D102" i="10"/>
  <c r="C102" i="10"/>
  <c r="B102" i="10"/>
  <c r="A102" i="10"/>
  <c r="F101" i="10"/>
  <c r="E101" i="10"/>
  <c r="D101" i="10"/>
  <c r="C101" i="10"/>
  <c r="B101" i="10"/>
  <c r="A101" i="10"/>
  <c r="F100" i="10"/>
  <c r="E100" i="10"/>
  <c r="D100" i="10"/>
  <c r="C100" i="10"/>
  <c r="B100" i="10"/>
  <c r="A100" i="10"/>
  <c r="F99" i="10"/>
  <c r="E99" i="10"/>
  <c r="D99" i="10"/>
  <c r="C99" i="10"/>
  <c r="B99" i="10"/>
  <c r="A99" i="10"/>
  <c r="F98" i="10"/>
  <c r="E98" i="10"/>
  <c r="D98" i="10"/>
  <c r="C98" i="10"/>
  <c r="B98" i="10"/>
  <c r="A98" i="10"/>
  <c r="F97" i="10"/>
  <c r="E97" i="10"/>
  <c r="D97" i="10"/>
  <c r="C97" i="10"/>
  <c r="B97" i="10"/>
  <c r="A97" i="10"/>
  <c r="F96" i="10"/>
  <c r="E96" i="10"/>
  <c r="D96" i="10"/>
  <c r="C96" i="10"/>
  <c r="B96" i="10"/>
  <c r="A96" i="10"/>
  <c r="F95" i="10"/>
  <c r="E95" i="10"/>
  <c r="D95" i="10"/>
  <c r="C95" i="10"/>
  <c r="B95" i="10"/>
  <c r="A95" i="10"/>
  <c r="F94" i="10"/>
  <c r="E94" i="10"/>
  <c r="D94" i="10"/>
  <c r="C94" i="10"/>
  <c r="B94" i="10"/>
  <c r="A94" i="10"/>
  <c r="F93" i="10"/>
  <c r="E93" i="10"/>
  <c r="D93" i="10"/>
  <c r="C93" i="10"/>
  <c r="B93" i="10"/>
  <c r="A93" i="10"/>
  <c r="F92" i="10"/>
  <c r="E92" i="10"/>
  <c r="D92" i="10"/>
  <c r="C92" i="10"/>
  <c r="B92" i="10"/>
  <c r="A92" i="10"/>
  <c r="F91" i="10"/>
  <c r="E91" i="10"/>
  <c r="D91" i="10"/>
  <c r="C91" i="10"/>
  <c r="B91" i="10"/>
  <c r="A91" i="10"/>
  <c r="F90" i="10"/>
  <c r="E90" i="10"/>
  <c r="D90" i="10"/>
  <c r="C90" i="10"/>
  <c r="B90" i="10"/>
  <c r="A90" i="10"/>
  <c r="F89" i="10"/>
  <c r="E89" i="10"/>
  <c r="D89" i="10"/>
  <c r="C89" i="10"/>
  <c r="B89" i="10"/>
  <c r="A89" i="10"/>
  <c r="F88" i="10"/>
  <c r="E88" i="10"/>
  <c r="D88" i="10"/>
  <c r="C88" i="10"/>
  <c r="B88" i="10"/>
  <c r="A88" i="10"/>
  <c r="F87" i="10"/>
  <c r="E87" i="10"/>
  <c r="D87" i="10"/>
  <c r="C87" i="10"/>
  <c r="B87" i="10"/>
  <c r="A87" i="10"/>
  <c r="F86" i="10"/>
  <c r="E86" i="10"/>
  <c r="D86" i="10"/>
  <c r="C86" i="10"/>
  <c r="B86" i="10"/>
  <c r="A86" i="10"/>
  <c r="F85" i="10"/>
  <c r="E85" i="10"/>
  <c r="D85" i="10"/>
  <c r="C85" i="10"/>
  <c r="B85" i="10"/>
  <c r="A85" i="10"/>
  <c r="F84" i="10"/>
  <c r="E84" i="10"/>
  <c r="D84" i="10"/>
  <c r="C84" i="10"/>
  <c r="B84" i="10"/>
  <c r="A84" i="10"/>
  <c r="F83" i="10"/>
  <c r="E83" i="10"/>
  <c r="D83" i="10"/>
  <c r="C83" i="10"/>
  <c r="B83" i="10"/>
  <c r="A83" i="10"/>
  <c r="F82" i="10"/>
  <c r="E82" i="10"/>
  <c r="D82" i="10"/>
  <c r="C82" i="10"/>
  <c r="B82" i="10"/>
  <c r="A82" i="10"/>
  <c r="F81" i="10"/>
  <c r="E81" i="10"/>
  <c r="D81" i="10"/>
  <c r="C81" i="10"/>
  <c r="B81" i="10"/>
  <c r="A81" i="10"/>
  <c r="F80" i="10"/>
  <c r="E80" i="10"/>
  <c r="D80" i="10"/>
  <c r="C80" i="10"/>
  <c r="B80" i="10"/>
  <c r="A80" i="10"/>
  <c r="F79" i="10"/>
  <c r="E79" i="10"/>
  <c r="D79" i="10"/>
  <c r="C79" i="10"/>
  <c r="B79" i="10"/>
  <c r="A79" i="10"/>
  <c r="F78" i="10"/>
  <c r="E78" i="10"/>
  <c r="D78" i="10"/>
  <c r="C78" i="10"/>
  <c r="B78" i="10"/>
  <c r="A78" i="10"/>
  <c r="F77" i="10"/>
  <c r="E77" i="10"/>
  <c r="D77" i="10"/>
  <c r="C77" i="10"/>
  <c r="B77" i="10"/>
  <c r="A77" i="10"/>
  <c r="F76" i="10"/>
  <c r="E76" i="10"/>
  <c r="D76" i="10"/>
  <c r="C76" i="10"/>
  <c r="B76" i="10"/>
  <c r="A76" i="10"/>
  <c r="F75" i="10"/>
  <c r="E75" i="10"/>
  <c r="D75" i="10"/>
  <c r="C75" i="10"/>
  <c r="B75" i="10"/>
  <c r="A75" i="10"/>
  <c r="F74" i="10"/>
  <c r="E74" i="10"/>
  <c r="D74" i="10"/>
  <c r="C74" i="10"/>
  <c r="B74" i="10"/>
  <c r="A74" i="10"/>
  <c r="F73" i="10"/>
  <c r="E73" i="10"/>
  <c r="D73" i="10"/>
  <c r="C73" i="10"/>
  <c r="B73" i="10"/>
  <c r="A73" i="10"/>
  <c r="F72" i="10"/>
  <c r="E72" i="10"/>
  <c r="D72" i="10"/>
  <c r="C72" i="10"/>
  <c r="B72" i="10"/>
  <c r="A72" i="10"/>
  <c r="F71" i="10"/>
  <c r="E71" i="10"/>
  <c r="D71" i="10"/>
  <c r="C71" i="10"/>
  <c r="B71" i="10"/>
  <c r="A71" i="10"/>
  <c r="F70" i="10"/>
  <c r="E70" i="10"/>
  <c r="D70" i="10"/>
  <c r="C70" i="10"/>
  <c r="B70" i="10"/>
  <c r="A70" i="10"/>
  <c r="F69" i="10"/>
  <c r="E69" i="10"/>
  <c r="D69" i="10"/>
  <c r="C69" i="10"/>
  <c r="B69" i="10"/>
  <c r="A69" i="10"/>
  <c r="F68" i="10"/>
  <c r="E68" i="10"/>
  <c r="D68" i="10"/>
  <c r="C68" i="10"/>
  <c r="B68" i="10"/>
  <c r="A68" i="10"/>
  <c r="F67" i="10"/>
  <c r="E67" i="10"/>
  <c r="D67" i="10"/>
  <c r="C67" i="10"/>
  <c r="B67" i="10"/>
  <c r="A67" i="10"/>
  <c r="F66" i="10"/>
  <c r="E66" i="10"/>
  <c r="D66" i="10"/>
  <c r="C66" i="10"/>
  <c r="B66" i="10"/>
  <c r="A66" i="10"/>
  <c r="F65" i="10"/>
  <c r="E65" i="10"/>
  <c r="D65" i="10"/>
  <c r="C65" i="10"/>
  <c r="B65" i="10"/>
  <c r="A65" i="10"/>
  <c r="F64" i="10"/>
  <c r="E64" i="10"/>
  <c r="D64" i="10"/>
  <c r="C64" i="10"/>
  <c r="B64" i="10"/>
  <c r="A64" i="10"/>
  <c r="F63" i="10"/>
  <c r="E63" i="10"/>
  <c r="D63" i="10"/>
  <c r="C63" i="10"/>
  <c r="B63" i="10"/>
  <c r="A63" i="10"/>
  <c r="F62" i="10"/>
  <c r="E62" i="10"/>
  <c r="D62" i="10"/>
  <c r="C62" i="10"/>
  <c r="B62" i="10"/>
  <c r="A62" i="10"/>
  <c r="F61" i="10"/>
  <c r="E61" i="10"/>
  <c r="D61" i="10"/>
  <c r="C61" i="10"/>
  <c r="B61" i="10"/>
  <c r="A61" i="10"/>
  <c r="F60" i="10"/>
  <c r="E60" i="10"/>
  <c r="D60" i="10"/>
  <c r="C60" i="10"/>
  <c r="B60" i="10"/>
  <c r="A60" i="10"/>
  <c r="F59" i="10"/>
  <c r="E59" i="10"/>
  <c r="D59" i="10"/>
  <c r="C59" i="10"/>
  <c r="B59" i="10"/>
  <c r="A59" i="10"/>
  <c r="F58" i="10"/>
  <c r="E58" i="10"/>
  <c r="D58" i="10"/>
  <c r="C58" i="10"/>
  <c r="B58" i="10"/>
  <c r="A58" i="10"/>
  <c r="F57" i="10"/>
  <c r="E57" i="10"/>
  <c r="D57" i="10"/>
  <c r="C57" i="10"/>
  <c r="B57" i="10"/>
  <c r="A57" i="10"/>
  <c r="F56" i="10"/>
  <c r="E56" i="10"/>
  <c r="D56" i="10"/>
  <c r="C56" i="10"/>
  <c r="B56" i="10"/>
  <c r="A56" i="10"/>
  <c r="F55" i="10"/>
  <c r="E55" i="10"/>
  <c r="D55" i="10"/>
  <c r="C55" i="10"/>
  <c r="B55" i="10"/>
  <c r="A55" i="10"/>
  <c r="F54" i="10"/>
  <c r="E54" i="10"/>
  <c r="D54" i="10"/>
  <c r="C54" i="10"/>
  <c r="B54" i="10"/>
  <c r="A54" i="10"/>
  <c r="F53" i="10"/>
  <c r="E53" i="10"/>
  <c r="D53" i="10"/>
  <c r="C53" i="10"/>
  <c r="B53" i="10"/>
  <c r="A53" i="10"/>
  <c r="F52" i="10"/>
  <c r="E52" i="10"/>
  <c r="D52" i="10"/>
  <c r="C52" i="10"/>
  <c r="B52" i="10"/>
  <c r="A52" i="10"/>
  <c r="F51" i="10"/>
  <c r="E51" i="10"/>
  <c r="D51" i="10"/>
  <c r="C51" i="10"/>
  <c r="B51" i="10"/>
  <c r="A51" i="10"/>
  <c r="F50" i="10"/>
  <c r="E50" i="10"/>
  <c r="D50" i="10"/>
  <c r="C50" i="10"/>
  <c r="B50" i="10"/>
  <c r="A50" i="10"/>
  <c r="F49" i="10"/>
  <c r="E49" i="10"/>
  <c r="D49" i="10"/>
  <c r="C49" i="10"/>
  <c r="B49" i="10"/>
  <c r="A49" i="10"/>
  <c r="F48" i="10"/>
  <c r="E48" i="10"/>
  <c r="D48" i="10"/>
  <c r="C48" i="10"/>
  <c r="B48" i="10"/>
  <c r="A48" i="10"/>
  <c r="F47" i="10"/>
  <c r="E47" i="10"/>
  <c r="D47" i="10"/>
  <c r="C47" i="10"/>
  <c r="B47" i="10"/>
  <c r="A47" i="10"/>
  <c r="F46" i="10"/>
  <c r="E46" i="10"/>
  <c r="D46" i="10"/>
  <c r="C46" i="10"/>
  <c r="B46" i="10"/>
  <c r="A46" i="10"/>
  <c r="F45" i="10"/>
  <c r="E45" i="10"/>
  <c r="D45" i="10"/>
  <c r="C45" i="10"/>
  <c r="B45" i="10"/>
  <c r="A45" i="10"/>
  <c r="F44" i="10"/>
  <c r="E44" i="10"/>
  <c r="D44" i="10"/>
  <c r="C44" i="10"/>
  <c r="B44" i="10"/>
  <c r="A44" i="10"/>
  <c r="F43" i="10"/>
  <c r="E43" i="10"/>
  <c r="D43" i="10"/>
  <c r="C43" i="10"/>
  <c r="B43" i="10"/>
  <c r="A43" i="10"/>
  <c r="F42" i="10"/>
  <c r="E42" i="10"/>
  <c r="D42" i="10"/>
  <c r="C42" i="10"/>
  <c r="B42" i="10"/>
  <c r="A42" i="10"/>
  <c r="F41" i="10"/>
  <c r="E41" i="10"/>
  <c r="D41" i="10"/>
  <c r="C41" i="10"/>
  <c r="B41" i="10"/>
  <c r="A41" i="10"/>
  <c r="F40" i="10"/>
  <c r="E40" i="10"/>
  <c r="D40" i="10"/>
  <c r="C40" i="10"/>
  <c r="B40" i="10"/>
  <c r="A40" i="10"/>
  <c r="F39" i="10"/>
  <c r="E39" i="10"/>
  <c r="D39" i="10"/>
  <c r="C39" i="10"/>
  <c r="B39" i="10"/>
  <c r="A39" i="10"/>
  <c r="F38" i="10"/>
  <c r="E38" i="10"/>
  <c r="D38" i="10"/>
  <c r="C38" i="10"/>
  <c r="B38" i="10"/>
  <c r="A38" i="10"/>
  <c r="F37" i="10"/>
  <c r="E37" i="10"/>
  <c r="D37" i="10"/>
  <c r="C37" i="10"/>
  <c r="B37" i="10"/>
  <c r="A37" i="10"/>
  <c r="F36" i="10"/>
  <c r="E36" i="10"/>
  <c r="D36" i="10"/>
  <c r="C36" i="10"/>
  <c r="B36" i="10"/>
  <c r="A36" i="10"/>
  <c r="F35" i="10"/>
  <c r="E35" i="10"/>
  <c r="D35" i="10"/>
  <c r="C35" i="10"/>
  <c r="B35" i="10"/>
  <c r="A35" i="10"/>
  <c r="F34" i="10"/>
  <c r="E34" i="10"/>
  <c r="D34" i="10"/>
  <c r="C34" i="10"/>
  <c r="B34" i="10"/>
  <c r="A34" i="10"/>
  <c r="F33" i="10"/>
  <c r="E33" i="10"/>
  <c r="D33" i="10"/>
  <c r="C33" i="10"/>
  <c r="B33" i="10"/>
  <c r="A33" i="10"/>
  <c r="F32" i="10"/>
  <c r="E32" i="10"/>
  <c r="D32" i="10"/>
  <c r="C32" i="10"/>
  <c r="B32" i="10"/>
  <c r="A32" i="10"/>
  <c r="F31" i="10"/>
  <c r="E31" i="10"/>
  <c r="D31" i="10"/>
  <c r="C31" i="10"/>
  <c r="B31" i="10"/>
  <c r="A31" i="10"/>
  <c r="F30" i="10"/>
  <c r="E30" i="10"/>
  <c r="D30" i="10"/>
  <c r="C30" i="10"/>
  <c r="B30" i="10"/>
  <c r="A30" i="10"/>
  <c r="F29" i="10"/>
  <c r="E29" i="10"/>
  <c r="D29" i="10"/>
  <c r="C29" i="10"/>
  <c r="B29" i="10"/>
  <c r="A29" i="10"/>
  <c r="F28" i="10"/>
  <c r="E28" i="10"/>
  <c r="D28" i="10"/>
  <c r="C28" i="10"/>
  <c r="B28" i="10"/>
  <c r="A28" i="10"/>
  <c r="F27" i="10"/>
  <c r="E27" i="10"/>
  <c r="D27" i="10"/>
  <c r="C27" i="10"/>
  <c r="B27" i="10"/>
  <c r="A27" i="10"/>
  <c r="F26" i="10"/>
  <c r="E26" i="10"/>
  <c r="D26" i="10"/>
  <c r="C26" i="10"/>
  <c r="B26" i="10"/>
  <c r="A26" i="10"/>
  <c r="F25" i="10"/>
  <c r="E25" i="10"/>
  <c r="D25" i="10"/>
  <c r="C25" i="10"/>
  <c r="B25" i="10"/>
  <c r="A25" i="10"/>
  <c r="F24" i="10"/>
  <c r="E24" i="10"/>
  <c r="D24" i="10"/>
  <c r="C24" i="10"/>
  <c r="B24" i="10"/>
  <c r="A24" i="10"/>
  <c r="F23" i="10"/>
  <c r="E23" i="10"/>
  <c r="D23" i="10"/>
  <c r="C23" i="10"/>
  <c r="B23" i="10"/>
  <c r="A23" i="10"/>
  <c r="F22" i="10"/>
  <c r="E22" i="10"/>
  <c r="D22" i="10"/>
  <c r="C22" i="10"/>
  <c r="B22" i="10"/>
  <c r="A22" i="10"/>
  <c r="F21" i="10"/>
  <c r="E21" i="10"/>
  <c r="D21" i="10"/>
  <c r="C21" i="10"/>
  <c r="B21" i="10"/>
  <c r="A21" i="10"/>
  <c r="F20" i="10"/>
  <c r="E20" i="10"/>
  <c r="D20" i="10"/>
  <c r="C20" i="10"/>
  <c r="B20" i="10"/>
  <c r="A20" i="10"/>
  <c r="F19" i="10"/>
  <c r="E19" i="10"/>
  <c r="D19" i="10"/>
  <c r="C19" i="10"/>
  <c r="B19" i="10"/>
  <c r="A19" i="10"/>
  <c r="F18" i="10"/>
  <c r="E18" i="10"/>
  <c r="D18" i="10"/>
  <c r="C18" i="10"/>
  <c r="B18" i="10"/>
  <c r="A18" i="10"/>
  <c r="F17" i="10"/>
  <c r="E17" i="10"/>
  <c r="D17" i="10"/>
  <c r="C17" i="10"/>
  <c r="B17" i="10"/>
  <c r="A17" i="10"/>
  <c r="F16" i="10"/>
  <c r="E16" i="10"/>
  <c r="D16" i="10"/>
  <c r="C16" i="10"/>
  <c r="B16" i="10"/>
  <c r="A16" i="10"/>
  <c r="F15" i="10"/>
  <c r="E15" i="10"/>
  <c r="D15" i="10"/>
  <c r="C15" i="10"/>
  <c r="B15" i="10"/>
  <c r="A15" i="10"/>
  <c r="F14" i="10"/>
  <c r="E14" i="10"/>
  <c r="D14" i="10"/>
  <c r="C14" i="10"/>
  <c r="B14" i="10"/>
  <c r="A14" i="10"/>
  <c r="F13" i="10"/>
  <c r="E13" i="10"/>
  <c r="D13" i="10"/>
  <c r="C13" i="10"/>
  <c r="B13" i="10"/>
  <c r="A13" i="10"/>
  <c r="F12" i="10"/>
  <c r="E12" i="10"/>
  <c r="D12" i="10"/>
  <c r="C12" i="10"/>
  <c r="B12" i="10"/>
  <c r="A12" i="10"/>
  <c r="F11" i="10"/>
  <c r="E11" i="10"/>
  <c r="D11" i="10"/>
  <c r="C11" i="10"/>
  <c r="B11" i="10"/>
  <c r="A11" i="10"/>
  <c r="F10" i="10"/>
  <c r="E10" i="10"/>
  <c r="D10" i="10"/>
  <c r="C10" i="10"/>
  <c r="B10" i="10"/>
  <c r="A10" i="10"/>
  <c r="F9" i="10"/>
  <c r="E9" i="10"/>
  <c r="D9" i="10"/>
  <c r="C9" i="10"/>
  <c r="B9" i="10"/>
  <c r="A9" i="10"/>
  <c r="F8" i="10"/>
  <c r="E8" i="10"/>
  <c r="D8" i="10"/>
  <c r="C8" i="10"/>
  <c r="B8" i="10"/>
  <c r="A8" i="10"/>
  <c r="F7" i="10"/>
  <c r="E7" i="10"/>
  <c r="D7" i="10"/>
  <c r="C7" i="10"/>
  <c r="B7" i="10"/>
  <c r="A7" i="10"/>
  <c r="F6" i="10"/>
  <c r="E6" i="10"/>
  <c r="D6" i="10"/>
  <c r="C6" i="10"/>
  <c r="B6" i="10"/>
  <c r="A6" i="10"/>
  <c r="F5" i="10"/>
  <c r="E5" i="10"/>
  <c r="D5" i="10"/>
  <c r="C5" i="10"/>
  <c r="B5" i="10"/>
  <c r="A5" i="10"/>
  <c r="Q4" i="10"/>
  <c r="F4" i="10"/>
  <c r="E4" i="10"/>
  <c r="D4" i="10"/>
  <c r="C4" i="10"/>
  <c r="N35" i="10" s="1"/>
  <c r="B4" i="10"/>
  <c r="A4" i="10"/>
  <c r="F384" i="9"/>
  <c r="E384" i="9"/>
  <c r="D384" i="9"/>
  <c r="C384" i="9"/>
  <c r="B384" i="9"/>
  <c r="A384" i="9"/>
  <c r="F383" i="9"/>
  <c r="E383" i="9"/>
  <c r="D383" i="9"/>
  <c r="C383" i="9"/>
  <c r="B383" i="9"/>
  <c r="A383" i="9"/>
  <c r="F382" i="9"/>
  <c r="E382" i="9"/>
  <c r="D382" i="9"/>
  <c r="C382" i="9"/>
  <c r="B382" i="9"/>
  <c r="A382" i="9"/>
  <c r="F381" i="9"/>
  <c r="E381" i="9"/>
  <c r="D381" i="9"/>
  <c r="C381" i="9"/>
  <c r="B381" i="9"/>
  <c r="A381" i="9"/>
  <c r="F380" i="9"/>
  <c r="E380" i="9"/>
  <c r="D380" i="9"/>
  <c r="C380" i="9"/>
  <c r="B380" i="9"/>
  <c r="A380" i="9"/>
  <c r="F379" i="9"/>
  <c r="E379" i="9"/>
  <c r="D379" i="9"/>
  <c r="C379" i="9"/>
  <c r="B379" i="9"/>
  <c r="A379" i="9"/>
  <c r="F378" i="9"/>
  <c r="E378" i="9"/>
  <c r="D378" i="9"/>
  <c r="C378" i="9"/>
  <c r="B378" i="9"/>
  <c r="A378" i="9"/>
  <c r="F377" i="9"/>
  <c r="E377" i="9"/>
  <c r="D377" i="9"/>
  <c r="C377" i="9"/>
  <c r="B377" i="9"/>
  <c r="A377" i="9"/>
  <c r="F376" i="9"/>
  <c r="E376" i="9"/>
  <c r="D376" i="9"/>
  <c r="C376" i="9"/>
  <c r="B376" i="9"/>
  <c r="A376" i="9"/>
  <c r="F375" i="9"/>
  <c r="E375" i="9"/>
  <c r="D375" i="9"/>
  <c r="C375" i="9"/>
  <c r="B375" i="9"/>
  <c r="A375" i="9"/>
  <c r="F374" i="9"/>
  <c r="E374" i="9"/>
  <c r="D374" i="9"/>
  <c r="C374" i="9"/>
  <c r="B374" i="9"/>
  <c r="A374" i="9"/>
  <c r="F373" i="9"/>
  <c r="E373" i="9"/>
  <c r="D373" i="9"/>
  <c r="C373" i="9"/>
  <c r="B373" i="9"/>
  <c r="A373" i="9"/>
  <c r="F372" i="9"/>
  <c r="E372" i="9"/>
  <c r="D372" i="9"/>
  <c r="C372" i="9"/>
  <c r="B372" i="9"/>
  <c r="A372" i="9"/>
  <c r="F371" i="9"/>
  <c r="E371" i="9"/>
  <c r="D371" i="9"/>
  <c r="C371" i="9"/>
  <c r="B371" i="9"/>
  <c r="A371" i="9"/>
  <c r="F370" i="9"/>
  <c r="E370" i="9"/>
  <c r="D370" i="9"/>
  <c r="C370" i="9"/>
  <c r="B370" i="9"/>
  <c r="A370" i="9"/>
  <c r="F369" i="9"/>
  <c r="E369" i="9"/>
  <c r="D369" i="9"/>
  <c r="C369" i="9"/>
  <c r="B369" i="9"/>
  <c r="A369" i="9"/>
  <c r="F368" i="9"/>
  <c r="E368" i="9"/>
  <c r="D368" i="9"/>
  <c r="C368" i="9"/>
  <c r="B368" i="9"/>
  <c r="A368" i="9"/>
  <c r="F367" i="9"/>
  <c r="E367" i="9"/>
  <c r="D367" i="9"/>
  <c r="C367" i="9"/>
  <c r="B367" i="9"/>
  <c r="A367" i="9"/>
  <c r="F366" i="9"/>
  <c r="E366" i="9"/>
  <c r="D366" i="9"/>
  <c r="C366" i="9"/>
  <c r="B366" i="9"/>
  <c r="A366" i="9"/>
  <c r="F365" i="9"/>
  <c r="E365" i="9"/>
  <c r="D365" i="9"/>
  <c r="C365" i="9"/>
  <c r="B365" i="9"/>
  <c r="A365" i="9"/>
  <c r="F364" i="9"/>
  <c r="E364" i="9"/>
  <c r="D364" i="9"/>
  <c r="C364" i="9"/>
  <c r="B364" i="9"/>
  <c r="A364" i="9"/>
  <c r="F363" i="9"/>
  <c r="E363" i="9"/>
  <c r="D363" i="9"/>
  <c r="C363" i="9"/>
  <c r="B363" i="9"/>
  <c r="A363" i="9"/>
  <c r="F362" i="9"/>
  <c r="E362" i="9"/>
  <c r="D362" i="9"/>
  <c r="C362" i="9"/>
  <c r="B362" i="9"/>
  <c r="A362" i="9"/>
  <c r="F361" i="9"/>
  <c r="E361" i="9"/>
  <c r="D361" i="9"/>
  <c r="C361" i="9"/>
  <c r="B361" i="9"/>
  <c r="A361" i="9"/>
  <c r="F360" i="9"/>
  <c r="E360" i="9"/>
  <c r="D360" i="9"/>
  <c r="C360" i="9"/>
  <c r="B360" i="9"/>
  <c r="A360" i="9"/>
  <c r="F359" i="9"/>
  <c r="E359" i="9"/>
  <c r="D359" i="9"/>
  <c r="C359" i="9"/>
  <c r="B359" i="9"/>
  <c r="A359" i="9"/>
  <c r="F358" i="9"/>
  <c r="E358" i="9"/>
  <c r="D358" i="9"/>
  <c r="C358" i="9"/>
  <c r="B358" i="9"/>
  <c r="A358" i="9"/>
  <c r="F357" i="9"/>
  <c r="E357" i="9"/>
  <c r="D357" i="9"/>
  <c r="C357" i="9"/>
  <c r="B357" i="9"/>
  <c r="A357" i="9"/>
  <c r="F356" i="9"/>
  <c r="E356" i="9"/>
  <c r="D356" i="9"/>
  <c r="C356" i="9"/>
  <c r="B356" i="9"/>
  <c r="A356" i="9"/>
  <c r="F355" i="9"/>
  <c r="E355" i="9"/>
  <c r="D355" i="9"/>
  <c r="C355" i="9"/>
  <c r="B355" i="9"/>
  <c r="A355" i="9"/>
  <c r="F354" i="9"/>
  <c r="E354" i="9"/>
  <c r="D354" i="9"/>
  <c r="C354" i="9"/>
  <c r="B354" i="9"/>
  <c r="A354" i="9"/>
  <c r="F353" i="9"/>
  <c r="E353" i="9"/>
  <c r="D353" i="9"/>
  <c r="C353" i="9"/>
  <c r="B353" i="9"/>
  <c r="A353" i="9"/>
  <c r="F352" i="9"/>
  <c r="E352" i="9"/>
  <c r="D352" i="9"/>
  <c r="C352" i="9"/>
  <c r="B352" i="9"/>
  <c r="A352" i="9"/>
  <c r="F351" i="9"/>
  <c r="E351" i="9"/>
  <c r="D351" i="9"/>
  <c r="C351" i="9"/>
  <c r="B351" i="9"/>
  <c r="A351" i="9"/>
  <c r="F350" i="9"/>
  <c r="E350" i="9"/>
  <c r="D350" i="9"/>
  <c r="C350" i="9"/>
  <c r="B350" i="9"/>
  <c r="A350" i="9"/>
  <c r="F349" i="9"/>
  <c r="E349" i="9"/>
  <c r="D349" i="9"/>
  <c r="C349" i="9"/>
  <c r="B349" i="9"/>
  <c r="A349" i="9"/>
  <c r="F348" i="9"/>
  <c r="E348" i="9"/>
  <c r="D348" i="9"/>
  <c r="C348" i="9"/>
  <c r="B348" i="9"/>
  <c r="A348" i="9"/>
  <c r="F347" i="9"/>
  <c r="E347" i="9"/>
  <c r="D347" i="9"/>
  <c r="C347" i="9"/>
  <c r="B347" i="9"/>
  <c r="A347" i="9"/>
  <c r="F346" i="9"/>
  <c r="E346" i="9"/>
  <c r="D346" i="9"/>
  <c r="C346" i="9"/>
  <c r="B346" i="9"/>
  <c r="A346" i="9"/>
  <c r="F345" i="9"/>
  <c r="E345" i="9"/>
  <c r="D345" i="9"/>
  <c r="C345" i="9"/>
  <c r="B345" i="9"/>
  <c r="A345" i="9"/>
  <c r="F344" i="9"/>
  <c r="E344" i="9"/>
  <c r="D344" i="9"/>
  <c r="C344" i="9"/>
  <c r="B344" i="9"/>
  <c r="A344" i="9"/>
  <c r="F343" i="9"/>
  <c r="E343" i="9"/>
  <c r="D343" i="9"/>
  <c r="C343" i="9"/>
  <c r="B343" i="9"/>
  <c r="A343" i="9"/>
  <c r="F342" i="9"/>
  <c r="E342" i="9"/>
  <c r="D342" i="9"/>
  <c r="C342" i="9"/>
  <c r="B342" i="9"/>
  <c r="A342" i="9"/>
  <c r="F341" i="9"/>
  <c r="E341" i="9"/>
  <c r="D341" i="9"/>
  <c r="C341" i="9"/>
  <c r="B341" i="9"/>
  <c r="A341" i="9"/>
  <c r="F340" i="9"/>
  <c r="E340" i="9"/>
  <c r="D340" i="9"/>
  <c r="C340" i="9"/>
  <c r="B340" i="9"/>
  <c r="A340" i="9"/>
  <c r="F339" i="9"/>
  <c r="E339" i="9"/>
  <c r="D339" i="9"/>
  <c r="C339" i="9"/>
  <c r="B339" i="9"/>
  <c r="A339" i="9"/>
  <c r="F338" i="9"/>
  <c r="E338" i="9"/>
  <c r="D338" i="9"/>
  <c r="C338" i="9"/>
  <c r="B338" i="9"/>
  <c r="A338" i="9"/>
  <c r="F337" i="9"/>
  <c r="E337" i="9"/>
  <c r="D337" i="9"/>
  <c r="C337" i="9"/>
  <c r="B337" i="9"/>
  <c r="A337" i="9"/>
  <c r="F336" i="9"/>
  <c r="E336" i="9"/>
  <c r="D336" i="9"/>
  <c r="C336" i="9"/>
  <c r="B336" i="9"/>
  <c r="A336" i="9"/>
  <c r="F335" i="9"/>
  <c r="E335" i="9"/>
  <c r="D335" i="9"/>
  <c r="C335" i="9"/>
  <c r="B335" i="9"/>
  <c r="A335" i="9"/>
  <c r="F334" i="9"/>
  <c r="E334" i="9"/>
  <c r="D334" i="9"/>
  <c r="C334" i="9"/>
  <c r="B334" i="9"/>
  <c r="A334" i="9"/>
  <c r="F333" i="9"/>
  <c r="E333" i="9"/>
  <c r="D333" i="9"/>
  <c r="C333" i="9"/>
  <c r="B333" i="9"/>
  <c r="A333" i="9"/>
  <c r="F332" i="9"/>
  <c r="E332" i="9"/>
  <c r="D332" i="9"/>
  <c r="C332" i="9"/>
  <c r="B332" i="9"/>
  <c r="A332" i="9"/>
  <c r="F331" i="9"/>
  <c r="E331" i="9"/>
  <c r="D331" i="9"/>
  <c r="C331" i="9"/>
  <c r="B331" i="9"/>
  <c r="A331" i="9"/>
  <c r="F330" i="9"/>
  <c r="E330" i="9"/>
  <c r="D330" i="9"/>
  <c r="C330" i="9"/>
  <c r="B330" i="9"/>
  <c r="A330" i="9"/>
  <c r="F329" i="9"/>
  <c r="E329" i="9"/>
  <c r="D329" i="9"/>
  <c r="C329" i="9"/>
  <c r="B329" i="9"/>
  <c r="A329" i="9"/>
  <c r="F328" i="9"/>
  <c r="E328" i="9"/>
  <c r="D328" i="9"/>
  <c r="C328" i="9"/>
  <c r="B328" i="9"/>
  <c r="A328" i="9"/>
  <c r="F327" i="9"/>
  <c r="E327" i="9"/>
  <c r="D327" i="9"/>
  <c r="C327" i="9"/>
  <c r="B327" i="9"/>
  <c r="A327" i="9"/>
  <c r="F326" i="9"/>
  <c r="E326" i="9"/>
  <c r="D326" i="9"/>
  <c r="C326" i="9"/>
  <c r="B326" i="9"/>
  <c r="A326" i="9"/>
  <c r="F325" i="9"/>
  <c r="E325" i="9"/>
  <c r="D325" i="9"/>
  <c r="C325" i="9"/>
  <c r="B325" i="9"/>
  <c r="A325" i="9"/>
  <c r="F324" i="9"/>
  <c r="E324" i="9"/>
  <c r="D324" i="9"/>
  <c r="C324" i="9"/>
  <c r="B324" i="9"/>
  <c r="A324" i="9"/>
  <c r="F323" i="9"/>
  <c r="E323" i="9"/>
  <c r="D323" i="9"/>
  <c r="C323" i="9"/>
  <c r="B323" i="9"/>
  <c r="A323" i="9"/>
  <c r="F322" i="9"/>
  <c r="E322" i="9"/>
  <c r="D322" i="9"/>
  <c r="C322" i="9"/>
  <c r="B322" i="9"/>
  <c r="A322" i="9"/>
  <c r="F321" i="9"/>
  <c r="E321" i="9"/>
  <c r="D321" i="9"/>
  <c r="C321" i="9"/>
  <c r="B321" i="9"/>
  <c r="A321" i="9"/>
  <c r="F320" i="9"/>
  <c r="E320" i="9"/>
  <c r="D320" i="9"/>
  <c r="C320" i="9"/>
  <c r="B320" i="9"/>
  <c r="A320" i="9"/>
  <c r="F319" i="9"/>
  <c r="E319" i="9"/>
  <c r="D319" i="9"/>
  <c r="C319" i="9"/>
  <c r="B319" i="9"/>
  <c r="A319" i="9"/>
  <c r="F318" i="9"/>
  <c r="E318" i="9"/>
  <c r="D318" i="9"/>
  <c r="C318" i="9"/>
  <c r="B318" i="9"/>
  <c r="A318" i="9"/>
  <c r="F317" i="9"/>
  <c r="E317" i="9"/>
  <c r="D317" i="9"/>
  <c r="C317" i="9"/>
  <c r="B317" i="9"/>
  <c r="A317" i="9"/>
  <c r="F316" i="9"/>
  <c r="E316" i="9"/>
  <c r="D316" i="9"/>
  <c r="C316" i="9"/>
  <c r="B316" i="9"/>
  <c r="A316" i="9"/>
  <c r="F315" i="9"/>
  <c r="E315" i="9"/>
  <c r="D315" i="9"/>
  <c r="C315" i="9"/>
  <c r="B315" i="9"/>
  <c r="A315" i="9"/>
  <c r="F314" i="9"/>
  <c r="E314" i="9"/>
  <c r="D314" i="9"/>
  <c r="C314" i="9"/>
  <c r="B314" i="9"/>
  <c r="A314" i="9"/>
  <c r="F313" i="9"/>
  <c r="E313" i="9"/>
  <c r="D313" i="9"/>
  <c r="C313" i="9"/>
  <c r="B313" i="9"/>
  <c r="A313" i="9"/>
  <c r="F312" i="9"/>
  <c r="E312" i="9"/>
  <c r="D312" i="9"/>
  <c r="C312" i="9"/>
  <c r="B312" i="9"/>
  <c r="A312" i="9"/>
  <c r="F311" i="9"/>
  <c r="E311" i="9"/>
  <c r="D311" i="9"/>
  <c r="C311" i="9"/>
  <c r="B311" i="9"/>
  <c r="A311" i="9"/>
  <c r="F310" i="9"/>
  <c r="E310" i="9"/>
  <c r="D310" i="9"/>
  <c r="C310" i="9"/>
  <c r="B310" i="9"/>
  <c r="A310" i="9"/>
  <c r="F309" i="9"/>
  <c r="E309" i="9"/>
  <c r="D309" i="9"/>
  <c r="C309" i="9"/>
  <c r="B309" i="9"/>
  <c r="A309" i="9"/>
  <c r="F308" i="9"/>
  <c r="E308" i="9"/>
  <c r="D308" i="9"/>
  <c r="C308" i="9"/>
  <c r="B308" i="9"/>
  <c r="A308" i="9"/>
  <c r="F307" i="9"/>
  <c r="E307" i="9"/>
  <c r="D307" i="9"/>
  <c r="C307" i="9"/>
  <c r="B307" i="9"/>
  <c r="A307" i="9"/>
  <c r="F306" i="9"/>
  <c r="E306" i="9"/>
  <c r="D306" i="9"/>
  <c r="C306" i="9"/>
  <c r="B306" i="9"/>
  <c r="A306" i="9"/>
  <c r="F305" i="9"/>
  <c r="E305" i="9"/>
  <c r="D305" i="9"/>
  <c r="C305" i="9"/>
  <c r="B305" i="9"/>
  <c r="A305" i="9"/>
  <c r="F304" i="9"/>
  <c r="E304" i="9"/>
  <c r="D304" i="9"/>
  <c r="C304" i="9"/>
  <c r="B304" i="9"/>
  <c r="A304" i="9"/>
  <c r="F303" i="9"/>
  <c r="E303" i="9"/>
  <c r="D303" i="9"/>
  <c r="C303" i="9"/>
  <c r="B303" i="9"/>
  <c r="A303" i="9"/>
  <c r="F302" i="9"/>
  <c r="E302" i="9"/>
  <c r="D302" i="9"/>
  <c r="C302" i="9"/>
  <c r="B302" i="9"/>
  <c r="A302" i="9"/>
  <c r="F301" i="9"/>
  <c r="E301" i="9"/>
  <c r="D301" i="9"/>
  <c r="C301" i="9"/>
  <c r="B301" i="9"/>
  <c r="A301" i="9"/>
  <c r="F300" i="9"/>
  <c r="E300" i="9"/>
  <c r="D300" i="9"/>
  <c r="C300" i="9"/>
  <c r="B300" i="9"/>
  <c r="A300" i="9"/>
  <c r="F299" i="9"/>
  <c r="E299" i="9"/>
  <c r="D299" i="9"/>
  <c r="C299" i="9"/>
  <c r="B299" i="9"/>
  <c r="A299" i="9"/>
  <c r="F298" i="9"/>
  <c r="E298" i="9"/>
  <c r="D298" i="9"/>
  <c r="C298" i="9"/>
  <c r="B298" i="9"/>
  <c r="A298" i="9"/>
  <c r="F297" i="9"/>
  <c r="E297" i="9"/>
  <c r="D297" i="9"/>
  <c r="C297" i="9"/>
  <c r="B297" i="9"/>
  <c r="A297" i="9"/>
  <c r="F296" i="9"/>
  <c r="E296" i="9"/>
  <c r="D296" i="9"/>
  <c r="C296" i="9"/>
  <c r="B296" i="9"/>
  <c r="A296" i="9"/>
  <c r="F295" i="9"/>
  <c r="E295" i="9"/>
  <c r="D295" i="9"/>
  <c r="C295" i="9"/>
  <c r="B295" i="9"/>
  <c r="A295" i="9"/>
  <c r="F294" i="9"/>
  <c r="E294" i="9"/>
  <c r="D294" i="9"/>
  <c r="C294" i="9"/>
  <c r="B294" i="9"/>
  <c r="A294" i="9"/>
  <c r="F293" i="9"/>
  <c r="E293" i="9"/>
  <c r="D293" i="9"/>
  <c r="C293" i="9"/>
  <c r="B293" i="9"/>
  <c r="A293" i="9"/>
  <c r="F292" i="9"/>
  <c r="E292" i="9"/>
  <c r="D292" i="9"/>
  <c r="C292" i="9"/>
  <c r="B292" i="9"/>
  <c r="A292" i="9"/>
  <c r="F291" i="9"/>
  <c r="E291" i="9"/>
  <c r="D291" i="9"/>
  <c r="C291" i="9"/>
  <c r="B291" i="9"/>
  <c r="A291" i="9"/>
  <c r="F290" i="9"/>
  <c r="E290" i="9"/>
  <c r="D290" i="9"/>
  <c r="C290" i="9"/>
  <c r="B290" i="9"/>
  <c r="A290" i="9"/>
  <c r="F289" i="9"/>
  <c r="E289" i="9"/>
  <c r="D289" i="9"/>
  <c r="C289" i="9"/>
  <c r="B289" i="9"/>
  <c r="A289" i="9"/>
  <c r="F288" i="9"/>
  <c r="E288" i="9"/>
  <c r="D288" i="9"/>
  <c r="C288" i="9"/>
  <c r="B288" i="9"/>
  <c r="A288" i="9"/>
  <c r="F287" i="9"/>
  <c r="E287" i="9"/>
  <c r="D287" i="9"/>
  <c r="C287" i="9"/>
  <c r="B287" i="9"/>
  <c r="A287" i="9"/>
  <c r="F286" i="9"/>
  <c r="E286" i="9"/>
  <c r="D286" i="9"/>
  <c r="C286" i="9"/>
  <c r="B286" i="9"/>
  <c r="A286" i="9"/>
  <c r="F285" i="9"/>
  <c r="E285" i="9"/>
  <c r="D285" i="9"/>
  <c r="C285" i="9"/>
  <c r="B285" i="9"/>
  <c r="A285" i="9"/>
  <c r="F284" i="9"/>
  <c r="E284" i="9"/>
  <c r="D284" i="9"/>
  <c r="C284" i="9"/>
  <c r="B284" i="9"/>
  <c r="A284" i="9"/>
  <c r="F283" i="9"/>
  <c r="E283" i="9"/>
  <c r="D283" i="9"/>
  <c r="C283" i="9"/>
  <c r="B283" i="9"/>
  <c r="A283" i="9"/>
  <c r="F282" i="9"/>
  <c r="E282" i="9"/>
  <c r="D282" i="9"/>
  <c r="C282" i="9"/>
  <c r="B282" i="9"/>
  <c r="A282" i="9"/>
  <c r="F281" i="9"/>
  <c r="E281" i="9"/>
  <c r="D281" i="9"/>
  <c r="C281" i="9"/>
  <c r="B281" i="9"/>
  <c r="A281" i="9"/>
  <c r="F280" i="9"/>
  <c r="E280" i="9"/>
  <c r="D280" i="9"/>
  <c r="C280" i="9"/>
  <c r="B280" i="9"/>
  <c r="A280" i="9"/>
  <c r="F279" i="9"/>
  <c r="E279" i="9"/>
  <c r="D279" i="9"/>
  <c r="C279" i="9"/>
  <c r="B279" i="9"/>
  <c r="A279" i="9"/>
  <c r="F278" i="9"/>
  <c r="E278" i="9"/>
  <c r="D278" i="9"/>
  <c r="C278" i="9"/>
  <c r="B278" i="9"/>
  <c r="A278" i="9"/>
  <c r="F277" i="9"/>
  <c r="E277" i="9"/>
  <c r="D277" i="9"/>
  <c r="C277" i="9"/>
  <c r="B277" i="9"/>
  <c r="A277" i="9"/>
  <c r="F276" i="9"/>
  <c r="E276" i="9"/>
  <c r="D276" i="9"/>
  <c r="C276" i="9"/>
  <c r="B276" i="9"/>
  <c r="A276" i="9"/>
  <c r="F275" i="9"/>
  <c r="E275" i="9"/>
  <c r="D275" i="9"/>
  <c r="C275" i="9"/>
  <c r="B275" i="9"/>
  <c r="A275" i="9"/>
  <c r="F274" i="9"/>
  <c r="E274" i="9"/>
  <c r="D274" i="9"/>
  <c r="C274" i="9"/>
  <c r="B274" i="9"/>
  <c r="A274" i="9"/>
  <c r="F273" i="9"/>
  <c r="E273" i="9"/>
  <c r="D273" i="9"/>
  <c r="C273" i="9"/>
  <c r="B273" i="9"/>
  <c r="A273" i="9"/>
  <c r="F272" i="9"/>
  <c r="E272" i="9"/>
  <c r="D272" i="9"/>
  <c r="C272" i="9"/>
  <c r="B272" i="9"/>
  <c r="A272" i="9"/>
  <c r="F271" i="9"/>
  <c r="E271" i="9"/>
  <c r="D271" i="9"/>
  <c r="C271" i="9"/>
  <c r="B271" i="9"/>
  <c r="A271" i="9"/>
  <c r="F270" i="9"/>
  <c r="E270" i="9"/>
  <c r="D270" i="9"/>
  <c r="C270" i="9"/>
  <c r="B270" i="9"/>
  <c r="A270" i="9"/>
  <c r="F269" i="9"/>
  <c r="E269" i="9"/>
  <c r="D269" i="9"/>
  <c r="C269" i="9"/>
  <c r="B269" i="9"/>
  <c r="A269" i="9"/>
  <c r="F268" i="9"/>
  <c r="E268" i="9"/>
  <c r="D268" i="9"/>
  <c r="C268" i="9"/>
  <c r="B268" i="9"/>
  <c r="A268" i="9"/>
  <c r="F267" i="9"/>
  <c r="E267" i="9"/>
  <c r="D267" i="9"/>
  <c r="C267" i="9"/>
  <c r="B267" i="9"/>
  <c r="A267" i="9"/>
  <c r="F266" i="9"/>
  <c r="E266" i="9"/>
  <c r="D266" i="9"/>
  <c r="C266" i="9"/>
  <c r="B266" i="9"/>
  <c r="A266" i="9"/>
  <c r="F265" i="9"/>
  <c r="E265" i="9"/>
  <c r="D265" i="9"/>
  <c r="C265" i="9"/>
  <c r="B265" i="9"/>
  <c r="A265" i="9"/>
  <c r="F264" i="9"/>
  <c r="E264" i="9"/>
  <c r="D264" i="9"/>
  <c r="C264" i="9"/>
  <c r="B264" i="9"/>
  <c r="A264" i="9"/>
  <c r="F263" i="9"/>
  <c r="E263" i="9"/>
  <c r="D263" i="9"/>
  <c r="C263" i="9"/>
  <c r="B263" i="9"/>
  <c r="A263" i="9"/>
  <c r="F262" i="9"/>
  <c r="E262" i="9"/>
  <c r="D262" i="9"/>
  <c r="C262" i="9"/>
  <c r="B262" i="9"/>
  <c r="A262" i="9"/>
  <c r="F261" i="9"/>
  <c r="E261" i="9"/>
  <c r="D261" i="9"/>
  <c r="C261" i="9"/>
  <c r="B261" i="9"/>
  <c r="A261" i="9"/>
  <c r="F260" i="9"/>
  <c r="E260" i="9"/>
  <c r="D260" i="9"/>
  <c r="C260" i="9"/>
  <c r="B260" i="9"/>
  <c r="A260" i="9"/>
  <c r="F259" i="9"/>
  <c r="E259" i="9"/>
  <c r="D259" i="9"/>
  <c r="C259" i="9"/>
  <c r="B259" i="9"/>
  <c r="A259" i="9"/>
  <c r="F258" i="9"/>
  <c r="E258" i="9"/>
  <c r="D258" i="9"/>
  <c r="C258" i="9"/>
  <c r="B258" i="9"/>
  <c r="A258" i="9"/>
  <c r="F257" i="9"/>
  <c r="E257" i="9"/>
  <c r="D257" i="9"/>
  <c r="C257" i="9"/>
  <c r="B257" i="9"/>
  <c r="A257" i="9"/>
  <c r="F256" i="9"/>
  <c r="E256" i="9"/>
  <c r="D256" i="9"/>
  <c r="C256" i="9"/>
  <c r="B256" i="9"/>
  <c r="A256" i="9"/>
  <c r="F255" i="9"/>
  <c r="E255" i="9"/>
  <c r="D255" i="9"/>
  <c r="C255" i="9"/>
  <c r="B255" i="9"/>
  <c r="A255" i="9"/>
  <c r="F254" i="9"/>
  <c r="E254" i="9"/>
  <c r="D254" i="9"/>
  <c r="C254" i="9"/>
  <c r="B254" i="9"/>
  <c r="A254" i="9"/>
  <c r="F253" i="9"/>
  <c r="E253" i="9"/>
  <c r="D253" i="9"/>
  <c r="C253" i="9"/>
  <c r="B253" i="9"/>
  <c r="A253" i="9"/>
  <c r="F252" i="9"/>
  <c r="E252" i="9"/>
  <c r="D252" i="9"/>
  <c r="C252" i="9"/>
  <c r="B252" i="9"/>
  <c r="A252" i="9"/>
  <c r="F251" i="9"/>
  <c r="E251" i="9"/>
  <c r="D251" i="9"/>
  <c r="C251" i="9"/>
  <c r="B251" i="9"/>
  <c r="A251" i="9"/>
  <c r="F250" i="9"/>
  <c r="E250" i="9"/>
  <c r="D250" i="9"/>
  <c r="C250" i="9"/>
  <c r="B250" i="9"/>
  <c r="A250" i="9"/>
  <c r="F249" i="9"/>
  <c r="E249" i="9"/>
  <c r="D249" i="9"/>
  <c r="C249" i="9"/>
  <c r="B249" i="9"/>
  <c r="A249" i="9"/>
  <c r="F248" i="9"/>
  <c r="E248" i="9"/>
  <c r="D248" i="9"/>
  <c r="C248" i="9"/>
  <c r="B248" i="9"/>
  <c r="A248" i="9"/>
  <c r="F247" i="9"/>
  <c r="E247" i="9"/>
  <c r="D247" i="9"/>
  <c r="C247" i="9"/>
  <c r="B247" i="9"/>
  <c r="A247" i="9"/>
  <c r="F246" i="9"/>
  <c r="E246" i="9"/>
  <c r="D246" i="9"/>
  <c r="C246" i="9"/>
  <c r="B246" i="9"/>
  <c r="A246" i="9"/>
  <c r="F245" i="9"/>
  <c r="E245" i="9"/>
  <c r="D245" i="9"/>
  <c r="C245" i="9"/>
  <c r="B245" i="9"/>
  <c r="A245" i="9"/>
  <c r="F244" i="9"/>
  <c r="E244" i="9"/>
  <c r="D244" i="9"/>
  <c r="C244" i="9"/>
  <c r="B244" i="9"/>
  <c r="A244" i="9"/>
  <c r="F243" i="9"/>
  <c r="E243" i="9"/>
  <c r="D243" i="9"/>
  <c r="C243" i="9"/>
  <c r="B243" i="9"/>
  <c r="A243" i="9"/>
  <c r="F242" i="9"/>
  <c r="E242" i="9"/>
  <c r="D242" i="9"/>
  <c r="C242" i="9"/>
  <c r="B242" i="9"/>
  <c r="A242" i="9"/>
  <c r="F241" i="9"/>
  <c r="E241" i="9"/>
  <c r="D241" i="9"/>
  <c r="C241" i="9"/>
  <c r="B241" i="9"/>
  <c r="A241" i="9"/>
  <c r="F240" i="9"/>
  <c r="E240" i="9"/>
  <c r="D240" i="9"/>
  <c r="C240" i="9"/>
  <c r="B240" i="9"/>
  <c r="A240" i="9"/>
  <c r="F239" i="9"/>
  <c r="E239" i="9"/>
  <c r="D239" i="9"/>
  <c r="C239" i="9"/>
  <c r="B239" i="9"/>
  <c r="A239" i="9"/>
  <c r="F238" i="9"/>
  <c r="E238" i="9"/>
  <c r="D238" i="9"/>
  <c r="C238" i="9"/>
  <c r="B238" i="9"/>
  <c r="A238" i="9"/>
  <c r="F237" i="9"/>
  <c r="E237" i="9"/>
  <c r="D237" i="9"/>
  <c r="C237" i="9"/>
  <c r="B237" i="9"/>
  <c r="A237" i="9"/>
  <c r="F236" i="9"/>
  <c r="E236" i="9"/>
  <c r="D236" i="9"/>
  <c r="C236" i="9"/>
  <c r="B236" i="9"/>
  <c r="A236" i="9"/>
  <c r="F235" i="9"/>
  <c r="E235" i="9"/>
  <c r="D235" i="9"/>
  <c r="C235" i="9"/>
  <c r="B235" i="9"/>
  <c r="A235" i="9"/>
  <c r="F234" i="9"/>
  <c r="E234" i="9"/>
  <c r="D234" i="9"/>
  <c r="C234" i="9"/>
  <c r="B234" i="9"/>
  <c r="A234" i="9"/>
  <c r="F233" i="9"/>
  <c r="E233" i="9"/>
  <c r="D233" i="9"/>
  <c r="C233" i="9"/>
  <c r="B233" i="9"/>
  <c r="A233" i="9"/>
  <c r="F232" i="9"/>
  <c r="E232" i="9"/>
  <c r="D232" i="9"/>
  <c r="C232" i="9"/>
  <c r="B232" i="9"/>
  <c r="A232" i="9"/>
  <c r="F231" i="9"/>
  <c r="E231" i="9"/>
  <c r="D231" i="9"/>
  <c r="C231" i="9"/>
  <c r="B231" i="9"/>
  <c r="A231" i="9"/>
  <c r="F230" i="9"/>
  <c r="E230" i="9"/>
  <c r="D230" i="9"/>
  <c r="C230" i="9"/>
  <c r="B230" i="9"/>
  <c r="A230" i="9"/>
  <c r="F229" i="9"/>
  <c r="E229" i="9"/>
  <c r="D229" i="9"/>
  <c r="C229" i="9"/>
  <c r="B229" i="9"/>
  <c r="A229" i="9"/>
  <c r="F228" i="9"/>
  <c r="E228" i="9"/>
  <c r="D228" i="9"/>
  <c r="C228" i="9"/>
  <c r="B228" i="9"/>
  <c r="A228" i="9"/>
  <c r="F227" i="9"/>
  <c r="E227" i="9"/>
  <c r="D227" i="9"/>
  <c r="C227" i="9"/>
  <c r="B227" i="9"/>
  <c r="A227" i="9"/>
  <c r="F226" i="9"/>
  <c r="E226" i="9"/>
  <c r="D226" i="9"/>
  <c r="C226" i="9"/>
  <c r="B226" i="9"/>
  <c r="A226" i="9"/>
  <c r="F225" i="9"/>
  <c r="E225" i="9"/>
  <c r="D225" i="9"/>
  <c r="C225" i="9"/>
  <c r="B225" i="9"/>
  <c r="A225" i="9"/>
  <c r="F224" i="9"/>
  <c r="E224" i="9"/>
  <c r="D224" i="9"/>
  <c r="C224" i="9"/>
  <c r="B224" i="9"/>
  <c r="A224" i="9"/>
  <c r="F223" i="9"/>
  <c r="E223" i="9"/>
  <c r="D223" i="9"/>
  <c r="C223" i="9"/>
  <c r="B223" i="9"/>
  <c r="A223" i="9"/>
  <c r="F222" i="9"/>
  <c r="E222" i="9"/>
  <c r="D222" i="9"/>
  <c r="C222" i="9"/>
  <c r="B222" i="9"/>
  <c r="A222" i="9"/>
  <c r="F221" i="9"/>
  <c r="E221" i="9"/>
  <c r="D221" i="9"/>
  <c r="C221" i="9"/>
  <c r="B221" i="9"/>
  <c r="A221" i="9"/>
  <c r="F220" i="9"/>
  <c r="E220" i="9"/>
  <c r="D220" i="9"/>
  <c r="C220" i="9"/>
  <c r="B220" i="9"/>
  <c r="A220" i="9"/>
  <c r="F219" i="9"/>
  <c r="E219" i="9"/>
  <c r="D219" i="9"/>
  <c r="C219" i="9"/>
  <c r="B219" i="9"/>
  <c r="A219" i="9"/>
  <c r="F218" i="9"/>
  <c r="E218" i="9"/>
  <c r="D218" i="9"/>
  <c r="C218" i="9"/>
  <c r="B218" i="9"/>
  <c r="A218" i="9"/>
  <c r="F217" i="9"/>
  <c r="E217" i="9"/>
  <c r="D217" i="9"/>
  <c r="C217" i="9"/>
  <c r="B217" i="9"/>
  <c r="A217" i="9"/>
  <c r="F216" i="9"/>
  <c r="E216" i="9"/>
  <c r="D216" i="9"/>
  <c r="C216" i="9"/>
  <c r="B216" i="9"/>
  <c r="A216" i="9"/>
  <c r="F215" i="9"/>
  <c r="E215" i="9"/>
  <c r="D215" i="9"/>
  <c r="C215" i="9"/>
  <c r="B215" i="9"/>
  <c r="A215" i="9"/>
  <c r="F214" i="9"/>
  <c r="E214" i="9"/>
  <c r="D214" i="9"/>
  <c r="C214" i="9"/>
  <c r="B214" i="9"/>
  <c r="A214" i="9"/>
  <c r="F213" i="9"/>
  <c r="E213" i="9"/>
  <c r="D213" i="9"/>
  <c r="C213" i="9"/>
  <c r="B213" i="9"/>
  <c r="A213" i="9"/>
  <c r="F212" i="9"/>
  <c r="E212" i="9"/>
  <c r="D212" i="9"/>
  <c r="C212" i="9"/>
  <c r="B212" i="9"/>
  <c r="A212" i="9"/>
  <c r="F211" i="9"/>
  <c r="E211" i="9"/>
  <c r="D211" i="9"/>
  <c r="C211" i="9"/>
  <c r="B211" i="9"/>
  <c r="A211" i="9"/>
  <c r="F210" i="9"/>
  <c r="E210" i="9"/>
  <c r="D210" i="9"/>
  <c r="C210" i="9"/>
  <c r="B210" i="9"/>
  <c r="A210" i="9"/>
  <c r="F209" i="9"/>
  <c r="E209" i="9"/>
  <c r="D209" i="9"/>
  <c r="C209" i="9"/>
  <c r="B209" i="9"/>
  <c r="A209" i="9"/>
  <c r="F208" i="9"/>
  <c r="E208" i="9"/>
  <c r="D208" i="9"/>
  <c r="C208" i="9"/>
  <c r="B208" i="9"/>
  <c r="A208" i="9"/>
  <c r="F207" i="9"/>
  <c r="E207" i="9"/>
  <c r="D207" i="9"/>
  <c r="C207" i="9"/>
  <c r="B207" i="9"/>
  <c r="A207" i="9"/>
  <c r="F206" i="9"/>
  <c r="E206" i="9"/>
  <c r="D206" i="9"/>
  <c r="C206" i="9"/>
  <c r="B206" i="9"/>
  <c r="A206" i="9"/>
  <c r="F205" i="9"/>
  <c r="E205" i="9"/>
  <c r="D205" i="9"/>
  <c r="C205" i="9"/>
  <c r="B205" i="9"/>
  <c r="A205" i="9"/>
  <c r="F204" i="9"/>
  <c r="E204" i="9"/>
  <c r="D204" i="9"/>
  <c r="C204" i="9"/>
  <c r="B204" i="9"/>
  <c r="A204" i="9"/>
  <c r="F203" i="9"/>
  <c r="E203" i="9"/>
  <c r="D203" i="9"/>
  <c r="C203" i="9"/>
  <c r="B203" i="9"/>
  <c r="A203" i="9"/>
  <c r="F202" i="9"/>
  <c r="E202" i="9"/>
  <c r="D202" i="9"/>
  <c r="C202" i="9"/>
  <c r="B202" i="9"/>
  <c r="A202" i="9"/>
  <c r="F201" i="9"/>
  <c r="E201" i="9"/>
  <c r="D201" i="9"/>
  <c r="C201" i="9"/>
  <c r="B201" i="9"/>
  <c r="A201" i="9"/>
  <c r="F200" i="9"/>
  <c r="E200" i="9"/>
  <c r="D200" i="9"/>
  <c r="C200" i="9"/>
  <c r="B200" i="9"/>
  <c r="A200" i="9"/>
  <c r="F199" i="9"/>
  <c r="E199" i="9"/>
  <c r="D199" i="9"/>
  <c r="C199" i="9"/>
  <c r="B199" i="9"/>
  <c r="A199" i="9"/>
  <c r="F198" i="9"/>
  <c r="E198" i="9"/>
  <c r="D198" i="9"/>
  <c r="C198" i="9"/>
  <c r="B198" i="9"/>
  <c r="A198" i="9"/>
  <c r="F197" i="9"/>
  <c r="E197" i="9"/>
  <c r="D197" i="9"/>
  <c r="C197" i="9"/>
  <c r="B197" i="9"/>
  <c r="A197" i="9"/>
  <c r="F196" i="9"/>
  <c r="E196" i="9"/>
  <c r="D196" i="9"/>
  <c r="C196" i="9"/>
  <c r="B196" i="9"/>
  <c r="A196" i="9"/>
  <c r="F195" i="9"/>
  <c r="E195" i="9"/>
  <c r="D195" i="9"/>
  <c r="C195" i="9"/>
  <c r="B195" i="9"/>
  <c r="A195" i="9"/>
  <c r="F194" i="9"/>
  <c r="E194" i="9"/>
  <c r="D194" i="9"/>
  <c r="C194" i="9"/>
  <c r="B194" i="9"/>
  <c r="A194" i="9"/>
  <c r="F193" i="9"/>
  <c r="E193" i="9"/>
  <c r="D193" i="9"/>
  <c r="C193" i="9"/>
  <c r="B193" i="9"/>
  <c r="A193" i="9"/>
  <c r="F192" i="9"/>
  <c r="E192" i="9"/>
  <c r="D192" i="9"/>
  <c r="C192" i="9"/>
  <c r="B192" i="9"/>
  <c r="A192" i="9"/>
  <c r="F191" i="9"/>
  <c r="E191" i="9"/>
  <c r="D191" i="9"/>
  <c r="C191" i="9"/>
  <c r="B191" i="9"/>
  <c r="A191" i="9"/>
  <c r="F190" i="9"/>
  <c r="E190" i="9"/>
  <c r="D190" i="9"/>
  <c r="C190" i="9"/>
  <c r="B190" i="9"/>
  <c r="A190" i="9"/>
  <c r="F189" i="9"/>
  <c r="E189" i="9"/>
  <c r="D189" i="9"/>
  <c r="C189" i="9"/>
  <c r="B189" i="9"/>
  <c r="A189" i="9"/>
  <c r="F188" i="9"/>
  <c r="E188" i="9"/>
  <c r="D188" i="9"/>
  <c r="C188" i="9"/>
  <c r="B188" i="9"/>
  <c r="A188" i="9"/>
  <c r="F187" i="9"/>
  <c r="E187" i="9"/>
  <c r="D187" i="9"/>
  <c r="C187" i="9"/>
  <c r="B187" i="9"/>
  <c r="A187" i="9"/>
  <c r="F186" i="9"/>
  <c r="E186" i="9"/>
  <c r="D186" i="9"/>
  <c r="C186" i="9"/>
  <c r="B186" i="9"/>
  <c r="A186" i="9"/>
  <c r="F185" i="9"/>
  <c r="E185" i="9"/>
  <c r="D185" i="9"/>
  <c r="C185" i="9"/>
  <c r="B185" i="9"/>
  <c r="A185" i="9"/>
  <c r="F184" i="9"/>
  <c r="E184" i="9"/>
  <c r="D184" i="9"/>
  <c r="C184" i="9"/>
  <c r="B184" i="9"/>
  <c r="A184" i="9"/>
  <c r="F183" i="9"/>
  <c r="E183" i="9"/>
  <c r="D183" i="9"/>
  <c r="C183" i="9"/>
  <c r="B183" i="9"/>
  <c r="A183" i="9"/>
  <c r="F182" i="9"/>
  <c r="E182" i="9"/>
  <c r="D182" i="9"/>
  <c r="C182" i="9"/>
  <c r="B182" i="9"/>
  <c r="A182" i="9"/>
  <c r="F181" i="9"/>
  <c r="E181" i="9"/>
  <c r="D181" i="9"/>
  <c r="C181" i="9"/>
  <c r="B181" i="9"/>
  <c r="A181" i="9"/>
  <c r="F180" i="9"/>
  <c r="E180" i="9"/>
  <c r="D180" i="9"/>
  <c r="C180" i="9"/>
  <c r="B180" i="9"/>
  <c r="A180" i="9"/>
  <c r="F179" i="9"/>
  <c r="E179" i="9"/>
  <c r="D179" i="9"/>
  <c r="C179" i="9"/>
  <c r="B179" i="9"/>
  <c r="A179" i="9"/>
  <c r="F178" i="9"/>
  <c r="E178" i="9"/>
  <c r="D178" i="9"/>
  <c r="C178" i="9"/>
  <c r="B178" i="9"/>
  <c r="A178" i="9"/>
  <c r="F177" i="9"/>
  <c r="E177" i="9"/>
  <c r="D177" i="9"/>
  <c r="C177" i="9"/>
  <c r="B177" i="9"/>
  <c r="A177" i="9"/>
  <c r="F176" i="9"/>
  <c r="E176" i="9"/>
  <c r="D176" i="9"/>
  <c r="C176" i="9"/>
  <c r="B176" i="9"/>
  <c r="A176" i="9"/>
  <c r="F175" i="9"/>
  <c r="E175" i="9"/>
  <c r="D175" i="9"/>
  <c r="C175" i="9"/>
  <c r="B175" i="9"/>
  <c r="A175" i="9"/>
  <c r="F174" i="9"/>
  <c r="E174" i="9"/>
  <c r="D174" i="9"/>
  <c r="C174" i="9"/>
  <c r="B174" i="9"/>
  <c r="A174" i="9"/>
  <c r="F173" i="9"/>
  <c r="E173" i="9"/>
  <c r="D173" i="9"/>
  <c r="C173" i="9"/>
  <c r="B173" i="9"/>
  <c r="A173" i="9"/>
  <c r="F172" i="9"/>
  <c r="E172" i="9"/>
  <c r="D172" i="9"/>
  <c r="C172" i="9"/>
  <c r="B172" i="9"/>
  <c r="A172" i="9"/>
  <c r="F171" i="9"/>
  <c r="E171" i="9"/>
  <c r="D171" i="9"/>
  <c r="C171" i="9"/>
  <c r="B171" i="9"/>
  <c r="A171" i="9"/>
  <c r="F170" i="9"/>
  <c r="E170" i="9"/>
  <c r="D170" i="9"/>
  <c r="C170" i="9"/>
  <c r="B170" i="9"/>
  <c r="A170" i="9"/>
  <c r="F169" i="9"/>
  <c r="E169" i="9"/>
  <c r="D169" i="9"/>
  <c r="C169" i="9"/>
  <c r="B169" i="9"/>
  <c r="A169" i="9"/>
  <c r="F168" i="9"/>
  <c r="E168" i="9"/>
  <c r="D168" i="9"/>
  <c r="C168" i="9"/>
  <c r="B168" i="9"/>
  <c r="A168" i="9"/>
  <c r="F167" i="9"/>
  <c r="E167" i="9"/>
  <c r="D167" i="9"/>
  <c r="C167" i="9"/>
  <c r="B167" i="9"/>
  <c r="A167" i="9"/>
  <c r="F166" i="9"/>
  <c r="E166" i="9"/>
  <c r="D166" i="9"/>
  <c r="C166" i="9"/>
  <c r="B166" i="9"/>
  <c r="A166" i="9"/>
  <c r="F165" i="9"/>
  <c r="E165" i="9"/>
  <c r="D165" i="9"/>
  <c r="C165" i="9"/>
  <c r="B165" i="9"/>
  <c r="A165" i="9"/>
  <c r="F164" i="9"/>
  <c r="E164" i="9"/>
  <c r="D164" i="9"/>
  <c r="C164" i="9"/>
  <c r="B164" i="9"/>
  <c r="A164" i="9"/>
  <c r="F163" i="9"/>
  <c r="E163" i="9"/>
  <c r="D163" i="9"/>
  <c r="C163" i="9"/>
  <c r="B163" i="9"/>
  <c r="A163" i="9"/>
  <c r="F162" i="9"/>
  <c r="E162" i="9"/>
  <c r="D162" i="9"/>
  <c r="C162" i="9"/>
  <c r="B162" i="9"/>
  <c r="A162" i="9"/>
  <c r="F161" i="9"/>
  <c r="E161" i="9"/>
  <c r="D161" i="9"/>
  <c r="C161" i="9"/>
  <c r="B161" i="9"/>
  <c r="A161" i="9"/>
  <c r="F160" i="9"/>
  <c r="E160" i="9"/>
  <c r="D160" i="9"/>
  <c r="C160" i="9"/>
  <c r="B160" i="9"/>
  <c r="A160" i="9"/>
  <c r="F159" i="9"/>
  <c r="E159" i="9"/>
  <c r="D159" i="9"/>
  <c r="C159" i="9"/>
  <c r="B159" i="9"/>
  <c r="A159" i="9"/>
  <c r="F158" i="9"/>
  <c r="E158" i="9"/>
  <c r="D158" i="9"/>
  <c r="C158" i="9"/>
  <c r="B158" i="9"/>
  <c r="A158" i="9"/>
  <c r="F157" i="9"/>
  <c r="E157" i="9"/>
  <c r="D157" i="9"/>
  <c r="C157" i="9"/>
  <c r="B157" i="9"/>
  <c r="A157" i="9"/>
  <c r="F156" i="9"/>
  <c r="E156" i="9"/>
  <c r="D156" i="9"/>
  <c r="C156" i="9"/>
  <c r="B156" i="9"/>
  <c r="A156" i="9"/>
  <c r="F155" i="9"/>
  <c r="E155" i="9"/>
  <c r="D155" i="9"/>
  <c r="C155" i="9"/>
  <c r="B155" i="9"/>
  <c r="A155" i="9"/>
  <c r="F154" i="9"/>
  <c r="E154" i="9"/>
  <c r="D154" i="9"/>
  <c r="C154" i="9"/>
  <c r="B154" i="9"/>
  <c r="A154" i="9"/>
  <c r="F153" i="9"/>
  <c r="E153" i="9"/>
  <c r="D153" i="9"/>
  <c r="C153" i="9"/>
  <c r="B153" i="9"/>
  <c r="A153" i="9"/>
  <c r="F152" i="9"/>
  <c r="E152" i="9"/>
  <c r="D152" i="9"/>
  <c r="C152" i="9"/>
  <c r="B152" i="9"/>
  <c r="A152" i="9"/>
  <c r="F151" i="9"/>
  <c r="E151" i="9"/>
  <c r="D151" i="9"/>
  <c r="C151" i="9"/>
  <c r="B151" i="9"/>
  <c r="A151" i="9"/>
  <c r="F150" i="9"/>
  <c r="E150" i="9"/>
  <c r="D150" i="9"/>
  <c r="C150" i="9"/>
  <c r="B150" i="9"/>
  <c r="A150" i="9"/>
  <c r="F149" i="9"/>
  <c r="E149" i="9"/>
  <c r="D149" i="9"/>
  <c r="C149" i="9"/>
  <c r="B149" i="9"/>
  <c r="A149" i="9"/>
  <c r="F148" i="9"/>
  <c r="E148" i="9"/>
  <c r="D148" i="9"/>
  <c r="C148" i="9"/>
  <c r="B148" i="9"/>
  <c r="A148" i="9"/>
  <c r="F147" i="9"/>
  <c r="E147" i="9"/>
  <c r="D147" i="9"/>
  <c r="C147" i="9"/>
  <c r="B147" i="9"/>
  <c r="A147" i="9"/>
  <c r="F146" i="9"/>
  <c r="E146" i="9"/>
  <c r="D146" i="9"/>
  <c r="C146" i="9"/>
  <c r="B146" i="9"/>
  <c r="A146" i="9"/>
  <c r="F145" i="9"/>
  <c r="E145" i="9"/>
  <c r="D145" i="9"/>
  <c r="C145" i="9"/>
  <c r="B145" i="9"/>
  <c r="A145" i="9"/>
  <c r="F144" i="9"/>
  <c r="E144" i="9"/>
  <c r="D144" i="9"/>
  <c r="C144" i="9"/>
  <c r="B144" i="9"/>
  <c r="A144" i="9"/>
  <c r="F143" i="9"/>
  <c r="E143" i="9"/>
  <c r="D143" i="9"/>
  <c r="C143" i="9"/>
  <c r="B143" i="9"/>
  <c r="A143" i="9"/>
  <c r="F142" i="9"/>
  <c r="E142" i="9"/>
  <c r="D142" i="9"/>
  <c r="C142" i="9"/>
  <c r="B142" i="9"/>
  <c r="A142" i="9"/>
  <c r="F141" i="9"/>
  <c r="E141" i="9"/>
  <c r="D141" i="9"/>
  <c r="C141" i="9"/>
  <c r="B141" i="9"/>
  <c r="A141" i="9"/>
  <c r="F140" i="9"/>
  <c r="E140" i="9"/>
  <c r="D140" i="9"/>
  <c r="C140" i="9"/>
  <c r="B140" i="9"/>
  <c r="A140" i="9"/>
  <c r="F139" i="9"/>
  <c r="E139" i="9"/>
  <c r="D139" i="9"/>
  <c r="C139" i="9"/>
  <c r="B139" i="9"/>
  <c r="A139" i="9"/>
  <c r="F138" i="9"/>
  <c r="E138" i="9"/>
  <c r="D138" i="9"/>
  <c r="C138" i="9"/>
  <c r="B138" i="9"/>
  <c r="A138" i="9"/>
  <c r="F137" i="9"/>
  <c r="E137" i="9"/>
  <c r="D137" i="9"/>
  <c r="C137" i="9"/>
  <c r="B137" i="9"/>
  <c r="A137" i="9"/>
  <c r="F136" i="9"/>
  <c r="E136" i="9"/>
  <c r="D136" i="9"/>
  <c r="C136" i="9"/>
  <c r="B136" i="9"/>
  <c r="A136" i="9"/>
  <c r="F135" i="9"/>
  <c r="E135" i="9"/>
  <c r="D135" i="9"/>
  <c r="C135" i="9"/>
  <c r="B135" i="9"/>
  <c r="A135" i="9"/>
  <c r="F134" i="9"/>
  <c r="E134" i="9"/>
  <c r="D134" i="9"/>
  <c r="C134" i="9"/>
  <c r="B134" i="9"/>
  <c r="A134" i="9"/>
  <c r="F133" i="9"/>
  <c r="E133" i="9"/>
  <c r="D133" i="9"/>
  <c r="C133" i="9"/>
  <c r="B133" i="9"/>
  <c r="A133" i="9"/>
  <c r="F132" i="9"/>
  <c r="E132" i="9"/>
  <c r="D132" i="9"/>
  <c r="C132" i="9"/>
  <c r="B132" i="9"/>
  <c r="A132" i="9"/>
  <c r="F131" i="9"/>
  <c r="E131" i="9"/>
  <c r="D131" i="9"/>
  <c r="C131" i="9"/>
  <c r="B131" i="9"/>
  <c r="A131" i="9"/>
  <c r="F130" i="9"/>
  <c r="E130" i="9"/>
  <c r="D130" i="9"/>
  <c r="C130" i="9"/>
  <c r="B130" i="9"/>
  <c r="A130" i="9"/>
  <c r="F129" i="9"/>
  <c r="E129" i="9"/>
  <c r="D129" i="9"/>
  <c r="C129" i="9"/>
  <c r="B129" i="9"/>
  <c r="A129" i="9"/>
  <c r="F128" i="9"/>
  <c r="E128" i="9"/>
  <c r="D128" i="9"/>
  <c r="C128" i="9"/>
  <c r="B128" i="9"/>
  <c r="A128" i="9"/>
  <c r="F127" i="9"/>
  <c r="E127" i="9"/>
  <c r="D127" i="9"/>
  <c r="C127" i="9"/>
  <c r="B127" i="9"/>
  <c r="A127" i="9"/>
  <c r="F126" i="9"/>
  <c r="E126" i="9"/>
  <c r="D126" i="9"/>
  <c r="C126" i="9"/>
  <c r="B126" i="9"/>
  <c r="A126" i="9"/>
  <c r="F125" i="9"/>
  <c r="E125" i="9"/>
  <c r="D125" i="9"/>
  <c r="C125" i="9"/>
  <c r="B125" i="9"/>
  <c r="A125" i="9"/>
  <c r="F124" i="9"/>
  <c r="E124" i="9"/>
  <c r="D124" i="9"/>
  <c r="C124" i="9"/>
  <c r="B124" i="9"/>
  <c r="A124" i="9"/>
  <c r="F123" i="9"/>
  <c r="E123" i="9"/>
  <c r="D123" i="9"/>
  <c r="C123" i="9"/>
  <c r="B123" i="9"/>
  <c r="A123" i="9"/>
  <c r="F122" i="9"/>
  <c r="E122" i="9"/>
  <c r="D122" i="9"/>
  <c r="C122" i="9"/>
  <c r="B122" i="9"/>
  <c r="A122" i="9"/>
  <c r="F121" i="9"/>
  <c r="E121" i="9"/>
  <c r="D121" i="9"/>
  <c r="C121" i="9"/>
  <c r="B121" i="9"/>
  <c r="A121" i="9"/>
  <c r="F120" i="9"/>
  <c r="E120" i="9"/>
  <c r="D120" i="9"/>
  <c r="C120" i="9"/>
  <c r="B120" i="9"/>
  <c r="A120" i="9"/>
  <c r="F119" i="9"/>
  <c r="E119" i="9"/>
  <c r="D119" i="9"/>
  <c r="C119" i="9"/>
  <c r="B119" i="9"/>
  <c r="A119" i="9"/>
  <c r="F118" i="9"/>
  <c r="E118" i="9"/>
  <c r="D118" i="9"/>
  <c r="C118" i="9"/>
  <c r="B118" i="9"/>
  <c r="A118" i="9"/>
  <c r="F117" i="9"/>
  <c r="E117" i="9"/>
  <c r="D117" i="9"/>
  <c r="C117" i="9"/>
  <c r="B117" i="9"/>
  <c r="A117" i="9"/>
  <c r="F116" i="9"/>
  <c r="E116" i="9"/>
  <c r="D116" i="9"/>
  <c r="C116" i="9"/>
  <c r="B116" i="9"/>
  <c r="A116" i="9"/>
  <c r="F115" i="9"/>
  <c r="E115" i="9"/>
  <c r="D115" i="9"/>
  <c r="C115" i="9"/>
  <c r="B115" i="9"/>
  <c r="A115" i="9"/>
  <c r="F114" i="9"/>
  <c r="E114" i="9"/>
  <c r="D114" i="9"/>
  <c r="C114" i="9"/>
  <c r="B114" i="9"/>
  <c r="A114" i="9"/>
  <c r="F113" i="9"/>
  <c r="E113" i="9"/>
  <c r="D113" i="9"/>
  <c r="C113" i="9"/>
  <c r="B113" i="9"/>
  <c r="A113" i="9"/>
  <c r="F112" i="9"/>
  <c r="E112" i="9"/>
  <c r="D112" i="9"/>
  <c r="C112" i="9"/>
  <c r="B112" i="9"/>
  <c r="A112" i="9"/>
  <c r="F111" i="9"/>
  <c r="E111" i="9"/>
  <c r="D111" i="9"/>
  <c r="C111" i="9"/>
  <c r="B111" i="9"/>
  <c r="A111" i="9"/>
  <c r="F110" i="9"/>
  <c r="E110" i="9"/>
  <c r="D110" i="9"/>
  <c r="C110" i="9"/>
  <c r="B110" i="9"/>
  <c r="A110" i="9"/>
  <c r="F109" i="9"/>
  <c r="E109" i="9"/>
  <c r="D109" i="9"/>
  <c r="C109" i="9"/>
  <c r="B109" i="9"/>
  <c r="A109" i="9"/>
  <c r="F108" i="9"/>
  <c r="E108" i="9"/>
  <c r="D108" i="9"/>
  <c r="C108" i="9"/>
  <c r="B108" i="9"/>
  <c r="A108" i="9"/>
  <c r="F107" i="9"/>
  <c r="E107" i="9"/>
  <c r="D107" i="9"/>
  <c r="C107" i="9"/>
  <c r="B107" i="9"/>
  <c r="A107" i="9"/>
  <c r="F106" i="9"/>
  <c r="E106" i="9"/>
  <c r="D106" i="9"/>
  <c r="C106" i="9"/>
  <c r="B106" i="9"/>
  <c r="A106" i="9"/>
  <c r="F105" i="9"/>
  <c r="E105" i="9"/>
  <c r="D105" i="9"/>
  <c r="C105" i="9"/>
  <c r="B105" i="9"/>
  <c r="A105" i="9"/>
  <c r="F104" i="9"/>
  <c r="E104" i="9"/>
  <c r="D104" i="9"/>
  <c r="C104" i="9"/>
  <c r="B104" i="9"/>
  <c r="A104" i="9"/>
  <c r="F103" i="9"/>
  <c r="E103" i="9"/>
  <c r="D103" i="9"/>
  <c r="C103" i="9"/>
  <c r="B103" i="9"/>
  <c r="A103" i="9"/>
  <c r="F102" i="9"/>
  <c r="E102" i="9"/>
  <c r="D102" i="9"/>
  <c r="C102" i="9"/>
  <c r="B102" i="9"/>
  <c r="A102" i="9"/>
  <c r="F101" i="9"/>
  <c r="E101" i="9"/>
  <c r="D101" i="9"/>
  <c r="C101" i="9"/>
  <c r="B101" i="9"/>
  <c r="A101" i="9"/>
  <c r="F100" i="9"/>
  <c r="E100" i="9"/>
  <c r="D100" i="9"/>
  <c r="C100" i="9"/>
  <c r="B100" i="9"/>
  <c r="A100" i="9"/>
  <c r="F99" i="9"/>
  <c r="E99" i="9"/>
  <c r="D99" i="9"/>
  <c r="C99" i="9"/>
  <c r="B99" i="9"/>
  <c r="A99" i="9"/>
  <c r="F98" i="9"/>
  <c r="E98" i="9"/>
  <c r="D98" i="9"/>
  <c r="C98" i="9"/>
  <c r="B98" i="9"/>
  <c r="A98" i="9"/>
  <c r="F97" i="9"/>
  <c r="E97" i="9"/>
  <c r="D97" i="9"/>
  <c r="C97" i="9"/>
  <c r="B97" i="9"/>
  <c r="A97" i="9"/>
  <c r="F96" i="9"/>
  <c r="E96" i="9"/>
  <c r="D96" i="9"/>
  <c r="C96" i="9"/>
  <c r="B96" i="9"/>
  <c r="A96" i="9"/>
  <c r="F95" i="9"/>
  <c r="E95" i="9"/>
  <c r="D95" i="9"/>
  <c r="C95" i="9"/>
  <c r="B95" i="9"/>
  <c r="A95" i="9"/>
  <c r="F94" i="9"/>
  <c r="E94" i="9"/>
  <c r="D94" i="9"/>
  <c r="C94" i="9"/>
  <c r="B94" i="9"/>
  <c r="A94" i="9"/>
  <c r="F93" i="9"/>
  <c r="E93" i="9"/>
  <c r="D93" i="9"/>
  <c r="C93" i="9"/>
  <c r="B93" i="9"/>
  <c r="A93" i="9"/>
  <c r="F92" i="9"/>
  <c r="E92" i="9"/>
  <c r="D92" i="9"/>
  <c r="C92" i="9"/>
  <c r="B92" i="9"/>
  <c r="A92" i="9"/>
  <c r="F91" i="9"/>
  <c r="E91" i="9"/>
  <c r="D91" i="9"/>
  <c r="C91" i="9"/>
  <c r="B91" i="9"/>
  <c r="A91" i="9"/>
  <c r="F90" i="9"/>
  <c r="E90" i="9"/>
  <c r="D90" i="9"/>
  <c r="C90" i="9"/>
  <c r="B90" i="9"/>
  <c r="A90" i="9"/>
  <c r="F89" i="9"/>
  <c r="E89" i="9"/>
  <c r="D89" i="9"/>
  <c r="C89" i="9"/>
  <c r="B89" i="9"/>
  <c r="A89" i="9"/>
  <c r="F88" i="9"/>
  <c r="E88" i="9"/>
  <c r="D88" i="9"/>
  <c r="C88" i="9"/>
  <c r="B88" i="9"/>
  <c r="A88" i="9"/>
  <c r="F87" i="9"/>
  <c r="E87" i="9"/>
  <c r="D87" i="9"/>
  <c r="C87" i="9"/>
  <c r="B87" i="9"/>
  <c r="A87" i="9"/>
  <c r="F86" i="9"/>
  <c r="E86" i="9"/>
  <c r="D86" i="9"/>
  <c r="C86" i="9"/>
  <c r="B86" i="9"/>
  <c r="A86" i="9"/>
  <c r="F85" i="9"/>
  <c r="E85" i="9"/>
  <c r="D85" i="9"/>
  <c r="C85" i="9"/>
  <c r="B85" i="9"/>
  <c r="A85" i="9"/>
  <c r="F84" i="9"/>
  <c r="E84" i="9"/>
  <c r="D84" i="9"/>
  <c r="C84" i="9"/>
  <c r="B84" i="9"/>
  <c r="A84" i="9"/>
  <c r="F83" i="9"/>
  <c r="E83" i="9"/>
  <c r="D83" i="9"/>
  <c r="C83" i="9"/>
  <c r="B83" i="9"/>
  <c r="A83" i="9"/>
  <c r="F82" i="9"/>
  <c r="E82" i="9"/>
  <c r="D82" i="9"/>
  <c r="C82" i="9"/>
  <c r="B82" i="9"/>
  <c r="A82" i="9"/>
  <c r="F81" i="9"/>
  <c r="E81" i="9"/>
  <c r="D81" i="9"/>
  <c r="C81" i="9"/>
  <c r="B81" i="9"/>
  <c r="A81" i="9"/>
  <c r="F80" i="9"/>
  <c r="E80" i="9"/>
  <c r="D80" i="9"/>
  <c r="C80" i="9"/>
  <c r="B80" i="9"/>
  <c r="A80" i="9"/>
  <c r="F79" i="9"/>
  <c r="E79" i="9"/>
  <c r="D79" i="9"/>
  <c r="C79" i="9"/>
  <c r="B79" i="9"/>
  <c r="A79" i="9"/>
  <c r="F78" i="9"/>
  <c r="E78" i="9"/>
  <c r="D78" i="9"/>
  <c r="C78" i="9"/>
  <c r="B78" i="9"/>
  <c r="A78" i="9"/>
  <c r="F77" i="9"/>
  <c r="E77" i="9"/>
  <c r="D77" i="9"/>
  <c r="C77" i="9"/>
  <c r="B77" i="9"/>
  <c r="A77" i="9"/>
  <c r="F76" i="9"/>
  <c r="E76" i="9"/>
  <c r="D76" i="9"/>
  <c r="C76" i="9"/>
  <c r="B76" i="9"/>
  <c r="A76" i="9"/>
  <c r="F75" i="9"/>
  <c r="E75" i="9"/>
  <c r="D75" i="9"/>
  <c r="C75" i="9"/>
  <c r="B75" i="9"/>
  <c r="A75" i="9"/>
  <c r="F74" i="9"/>
  <c r="E74" i="9"/>
  <c r="D74" i="9"/>
  <c r="C74" i="9"/>
  <c r="B74" i="9"/>
  <c r="A74" i="9"/>
  <c r="F73" i="9"/>
  <c r="E73" i="9"/>
  <c r="D73" i="9"/>
  <c r="C73" i="9"/>
  <c r="B73" i="9"/>
  <c r="A73" i="9"/>
  <c r="F72" i="9"/>
  <c r="E72" i="9"/>
  <c r="D72" i="9"/>
  <c r="C72" i="9"/>
  <c r="B72" i="9"/>
  <c r="A72" i="9"/>
  <c r="F71" i="9"/>
  <c r="E71" i="9"/>
  <c r="D71" i="9"/>
  <c r="C71" i="9"/>
  <c r="B71" i="9"/>
  <c r="A71" i="9"/>
  <c r="F70" i="9"/>
  <c r="E70" i="9"/>
  <c r="D70" i="9"/>
  <c r="C70" i="9"/>
  <c r="B70" i="9"/>
  <c r="A70" i="9"/>
  <c r="F69" i="9"/>
  <c r="E69" i="9"/>
  <c r="D69" i="9"/>
  <c r="C69" i="9"/>
  <c r="B69" i="9"/>
  <c r="A69" i="9"/>
  <c r="F68" i="9"/>
  <c r="E68" i="9"/>
  <c r="D68" i="9"/>
  <c r="C68" i="9"/>
  <c r="B68" i="9"/>
  <c r="A68" i="9"/>
  <c r="F67" i="9"/>
  <c r="E67" i="9"/>
  <c r="D67" i="9"/>
  <c r="C67" i="9"/>
  <c r="B67" i="9"/>
  <c r="A67" i="9"/>
  <c r="F66" i="9"/>
  <c r="E66" i="9"/>
  <c r="D66" i="9"/>
  <c r="C66" i="9"/>
  <c r="B66" i="9"/>
  <c r="A66" i="9"/>
  <c r="F65" i="9"/>
  <c r="E65" i="9"/>
  <c r="D65" i="9"/>
  <c r="C65" i="9"/>
  <c r="B65" i="9"/>
  <c r="A65" i="9"/>
  <c r="F64" i="9"/>
  <c r="E64" i="9"/>
  <c r="D64" i="9"/>
  <c r="C64" i="9"/>
  <c r="B64" i="9"/>
  <c r="A64" i="9"/>
  <c r="F63" i="9"/>
  <c r="E63" i="9"/>
  <c r="D63" i="9"/>
  <c r="C63" i="9"/>
  <c r="B63" i="9"/>
  <c r="A63" i="9"/>
  <c r="F62" i="9"/>
  <c r="E62" i="9"/>
  <c r="D62" i="9"/>
  <c r="C62" i="9"/>
  <c r="B62" i="9"/>
  <c r="A62" i="9"/>
  <c r="F61" i="9"/>
  <c r="E61" i="9"/>
  <c r="D61" i="9"/>
  <c r="C61" i="9"/>
  <c r="B61" i="9"/>
  <c r="A61" i="9"/>
  <c r="F60" i="9"/>
  <c r="E60" i="9"/>
  <c r="D60" i="9"/>
  <c r="C60" i="9"/>
  <c r="B60" i="9"/>
  <c r="A60" i="9"/>
  <c r="F59" i="9"/>
  <c r="E59" i="9"/>
  <c r="D59" i="9"/>
  <c r="C59" i="9"/>
  <c r="B59" i="9"/>
  <c r="A59" i="9"/>
  <c r="F58" i="9"/>
  <c r="E58" i="9"/>
  <c r="D58" i="9"/>
  <c r="C58" i="9"/>
  <c r="B58" i="9"/>
  <c r="A58" i="9"/>
  <c r="F57" i="9"/>
  <c r="E57" i="9"/>
  <c r="D57" i="9"/>
  <c r="C57" i="9"/>
  <c r="B57" i="9"/>
  <c r="A57" i="9"/>
  <c r="F56" i="9"/>
  <c r="E56" i="9"/>
  <c r="D56" i="9"/>
  <c r="C56" i="9"/>
  <c r="B56" i="9"/>
  <c r="A56" i="9"/>
  <c r="F55" i="9"/>
  <c r="E55" i="9"/>
  <c r="D55" i="9"/>
  <c r="C55" i="9"/>
  <c r="B55" i="9"/>
  <c r="A55" i="9"/>
  <c r="F54" i="9"/>
  <c r="E54" i="9"/>
  <c r="D54" i="9"/>
  <c r="C54" i="9"/>
  <c r="B54" i="9"/>
  <c r="A54" i="9"/>
  <c r="F53" i="9"/>
  <c r="E53" i="9"/>
  <c r="D53" i="9"/>
  <c r="C53" i="9"/>
  <c r="B53" i="9"/>
  <c r="A53" i="9"/>
  <c r="F52" i="9"/>
  <c r="E52" i="9"/>
  <c r="D52" i="9"/>
  <c r="C52" i="9"/>
  <c r="B52" i="9"/>
  <c r="A52" i="9"/>
  <c r="F51" i="9"/>
  <c r="E51" i="9"/>
  <c r="D51" i="9"/>
  <c r="C51" i="9"/>
  <c r="B51" i="9"/>
  <c r="A51" i="9"/>
  <c r="F50" i="9"/>
  <c r="E50" i="9"/>
  <c r="D50" i="9"/>
  <c r="C50" i="9"/>
  <c r="B50" i="9"/>
  <c r="A50" i="9"/>
  <c r="F49" i="9"/>
  <c r="E49" i="9"/>
  <c r="D49" i="9"/>
  <c r="C49" i="9"/>
  <c r="B49" i="9"/>
  <c r="A49" i="9"/>
  <c r="F48" i="9"/>
  <c r="E48" i="9"/>
  <c r="D48" i="9"/>
  <c r="C48" i="9"/>
  <c r="B48" i="9"/>
  <c r="A48" i="9"/>
  <c r="F47" i="9"/>
  <c r="E47" i="9"/>
  <c r="D47" i="9"/>
  <c r="C47" i="9"/>
  <c r="B47" i="9"/>
  <c r="A47" i="9"/>
  <c r="F46" i="9"/>
  <c r="E46" i="9"/>
  <c r="D46" i="9"/>
  <c r="C46" i="9"/>
  <c r="B46" i="9"/>
  <c r="A46" i="9"/>
  <c r="F45" i="9"/>
  <c r="E45" i="9"/>
  <c r="D45" i="9"/>
  <c r="C45" i="9"/>
  <c r="B45" i="9"/>
  <c r="A45" i="9"/>
  <c r="F44" i="9"/>
  <c r="E44" i="9"/>
  <c r="D44" i="9"/>
  <c r="C44" i="9"/>
  <c r="B44" i="9"/>
  <c r="A44" i="9"/>
  <c r="F43" i="9"/>
  <c r="E43" i="9"/>
  <c r="D43" i="9"/>
  <c r="C43" i="9"/>
  <c r="B43" i="9"/>
  <c r="A43" i="9"/>
  <c r="F42" i="9"/>
  <c r="E42" i="9"/>
  <c r="D42" i="9"/>
  <c r="C42" i="9"/>
  <c r="B42" i="9"/>
  <c r="A42" i="9"/>
  <c r="F41" i="9"/>
  <c r="E41" i="9"/>
  <c r="D41" i="9"/>
  <c r="C41" i="9"/>
  <c r="B41" i="9"/>
  <c r="A41" i="9"/>
  <c r="F40" i="9"/>
  <c r="E40" i="9"/>
  <c r="D40" i="9"/>
  <c r="C40" i="9"/>
  <c r="B40" i="9"/>
  <c r="A40" i="9"/>
  <c r="F39" i="9"/>
  <c r="E39" i="9"/>
  <c r="D39" i="9"/>
  <c r="C39" i="9"/>
  <c r="B39" i="9"/>
  <c r="A39" i="9"/>
  <c r="F38" i="9"/>
  <c r="E38" i="9"/>
  <c r="D38" i="9"/>
  <c r="C38" i="9"/>
  <c r="B38" i="9"/>
  <c r="A38" i="9"/>
  <c r="F37" i="9"/>
  <c r="E37" i="9"/>
  <c r="D37" i="9"/>
  <c r="C37" i="9"/>
  <c r="B37" i="9"/>
  <c r="A37" i="9"/>
  <c r="F36" i="9"/>
  <c r="E36" i="9"/>
  <c r="D36" i="9"/>
  <c r="C36" i="9"/>
  <c r="B36" i="9"/>
  <c r="A36" i="9"/>
  <c r="F35" i="9"/>
  <c r="E35" i="9"/>
  <c r="D35" i="9"/>
  <c r="C35" i="9"/>
  <c r="B35" i="9"/>
  <c r="A35" i="9"/>
  <c r="F34" i="9"/>
  <c r="E34" i="9"/>
  <c r="D34" i="9"/>
  <c r="C34" i="9"/>
  <c r="B34" i="9"/>
  <c r="A34" i="9"/>
  <c r="F33" i="9"/>
  <c r="E33" i="9"/>
  <c r="D33" i="9"/>
  <c r="C33" i="9"/>
  <c r="B33" i="9"/>
  <c r="A33" i="9"/>
  <c r="F32" i="9"/>
  <c r="E32" i="9"/>
  <c r="D32" i="9"/>
  <c r="C32" i="9"/>
  <c r="B32" i="9"/>
  <c r="A32" i="9"/>
  <c r="F31" i="9"/>
  <c r="E31" i="9"/>
  <c r="D31" i="9"/>
  <c r="C31" i="9"/>
  <c r="B31" i="9"/>
  <c r="A31" i="9"/>
  <c r="F30" i="9"/>
  <c r="E30" i="9"/>
  <c r="D30" i="9"/>
  <c r="C30" i="9"/>
  <c r="B30" i="9"/>
  <c r="A30" i="9"/>
  <c r="F29" i="9"/>
  <c r="E29" i="9"/>
  <c r="D29" i="9"/>
  <c r="C29" i="9"/>
  <c r="B29" i="9"/>
  <c r="A29" i="9"/>
  <c r="F28" i="9"/>
  <c r="E28" i="9"/>
  <c r="D28" i="9"/>
  <c r="C28" i="9"/>
  <c r="B28" i="9"/>
  <c r="A28" i="9"/>
  <c r="F27" i="9"/>
  <c r="E27" i="9"/>
  <c r="D27" i="9"/>
  <c r="C27" i="9"/>
  <c r="B27" i="9"/>
  <c r="A27" i="9"/>
  <c r="F26" i="9"/>
  <c r="E26" i="9"/>
  <c r="D26" i="9"/>
  <c r="C26" i="9"/>
  <c r="B26" i="9"/>
  <c r="A26" i="9"/>
  <c r="F25" i="9"/>
  <c r="E25" i="9"/>
  <c r="D25" i="9"/>
  <c r="C25" i="9"/>
  <c r="B25" i="9"/>
  <c r="A25" i="9"/>
  <c r="P24" i="9"/>
  <c r="F24" i="9"/>
  <c r="E24" i="9"/>
  <c r="D24" i="9"/>
  <c r="C24" i="9"/>
  <c r="B24" i="9"/>
  <c r="A24" i="9"/>
  <c r="R23" i="9"/>
  <c r="F23" i="9"/>
  <c r="E23" i="9"/>
  <c r="D23" i="9"/>
  <c r="C23" i="9"/>
  <c r="B23" i="9"/>
  <c r="A23" i="9"/>
  <c r="T22" i="9"/>
  <c r="L22" i="9"/>
  <c r="F22" i="9"/>
  <c r="E22" i="9"/>
  <c r="D22" i="9"/>
  <c r="C22" i="9"/>
  <c r="B22" i="9"/>
  <c r="A22" i="9"/>
  <c r="N21" i="9"/>
  <c r="F21" i="9"/>
  <c r="E21" i="9"/>
  <c r="D21" i="9"/>
  <c r="C21" i="9"/>
  <c r="B21" i="9"/>
  <c r="A21" i="9"/>
  <c r="P20" i="9"/>
  <c r="F20" i="9"/>
  <c r="E20" i="9"/>
  <c r="D20" i="9"/>
  <c r="C20" i="9"/>
  <c r="B20" i="9"/>
  <c r="A20" i="9"/>
  <c r="R19" i="9"/>
  <c r="F19" i="9"/>
  <c r="E19" i="9"/>
  <c r="D19" i="9"/>
  <c r="C19" i="9"/>
  <c r="B19" i="9"/>
  <c r="A19" i="9"/>
  <c r="T18" i="9"/>
  <c r="L18" i="9"/>
  <c r="F18" i="9"/>
  <c r="E18" i="9"/>
  <c r="D18" i="9"/>
  <c r="C18" i="9"/>
  <c r="B18" i="9"/>
  <c r="A18" i="9"/>
  <c r="N17" i="9"/>
  <c r="F17" i="9"/>
  <c r="E17" i="9"/>
  <c r="D17" i="9"/>
  <c r="C17" i="9"/>
  <c r="B17" i="9"/>
  <c r="A17" i="9"/>
  <c r="P16" i="9"/>
  <c r="F16" i="9"/>
  <c r="E16" i="9"/>
  <c r="D16" i="9"/>
  <c r="C16" i="9"/>
  <c r="B16" i="9"/>
  <c r="A16" i="9"/>
  <c r="R15" i="9"/>
  <c r="F15" i="9"/>
  <c r="E15" i="9"/>
  <c r="D15" i="9"/>
  <c r="C15" i="9"/>
  <c r="B15" i="9"/>
  <c r="A15" i="9"/>
  <c r="T14" i="9"/>
  <c r="L14" i="9"/>
  <c r="F14" i="9"/>
  <c r="E14" i="9"/>
  <c r="D14" i="9"/>
  <c r="C14" i="9"/>
  <c r="B14" i="9"/>
  <c r="A14" i="9"/>
  <c r="N13" i="9"/>
  <c r="F13" i="9"/>
  <c r="E13" i="9"/>
  <c r="D13" i="9"/>
  <c r="C13" i="9"/>
  <c r="B13" i="9"/>
  <c r="A13" i="9"/>
  <c r="P12" i="9"/>
  <c r="F12" i="9"/>
  <c r="E12" i="9"/>
  <c r="D12" i="9"/>
  <c r="C12" i="9"/>
  <c r="B12" i="9"/>
  <c r="A12" i="9"/>
  <c r="R11" i="9"/>
  <c r="F11" i="9"/>
  <c r="E11" i="9"/>
  <c r="D11" i="9"/>
  <c r="C11" i="9"/>
  <c r="B11" i="9"/>
  <c r="A11" i="9"/>
  <c r="T10" i="9"/>
  <c r="L10" i="9"/>
  <c r="F10" i="9"/>
  <c r="E10" i="9"/>
  <c r="D10" i="9"/>
  <c r="C10" i="9"/>
  <c r="B10" i="9"/>
  <c r="A10" i="9"/>
  <c r="F9" i="9"/>
  <c r="E9" i="9"/>
  <c r="D9" i="9"/>
  <c r="C9" i="9"/>
  <c r="B9" i="9"/>
  <c r="A9" i="9"/>
  <c r="P8" i="9"/>
  <c r="F8" i="9"/>
  <c r="E8" i="9"/>
  <c r="D8" i="9"/>
  <c r="C8" i="9"/>
  <c r="B8" i="9"/>
  <c r="A8" i="9"/>
  <c r="R7" i="9"/>
  <c r="F7" i="9"/>
  <c r="E7" i="9"/>
  <c r="D7" i="9"/>
  <c r="C7" i="9"/>
  <c r="B7" i="9"/>
  <c r="A7" i="9"/>
  <c r="T6" i="9"/>
  <c r="L6" i="9"/>
  <c r="F6" i="9"/>
  <c r="E6" i="9"/>
  <c r="D6" i="9"/>
  <c r="C6" i="9"/>
  <c r="B6" i="9"/>
  <c r="A6" i="9"/>
  <c r="N5" i="9"/>
  <c r="F5" i="9"/>
  <c r="E5" i="9"/>
  <c r="D5" i="9"/>
  <c r="C5" i="9"/>
  <c r="B5" i="9"/>
  <c r="A5" i="9"/>
  <c r="P4" i="9"/>
  <c r="F4" i="9"/>
  <c r="E4" i="9"/>
  <c r="D4" i="9"/>
  <c r="N9" i="9" s="1"/>
  <c r="C4" i="9"/>
  <c r="M34" i="9" s="1"/>
  <c r="B4" i="9"/>
  <c r="A4" i="9"/>
  <c r="F319" i="8"/>
  <c r="E319" i="8"/>
  <c r="D319" i="8"/>
  <c r="C319" i="8"/>
  <c r="B319" i="8"/>
  <c r="A319" i="8"/>
  <c r="F318" i="8"/>
  <c r="E318" i="8"/>
  <c r="D318" i="8"/>
  <c r="C318" i="8"/>
  <c r="B318" i="8"/>
  <c r="A318" i="8"/>
  <c r="F317" i="8"/>
  <c r="E317" i="8"/>
  <c r="D317" i="8"/>
  <c r="C317" i="8"/>
  <c r="B317" i="8"/>
  <c r="A317" i="8"/>
  <c r="F316" i="8"/>
  <c r="E316" i="8"/>
  <c r="D316" i="8"/>
  <c r="C316" i="8"/>
  <c r="B316" i="8"/>
  <c r="A316" i="8"/>
  <c r="F315" i="8"/>
  <c r="E315" i="8"/>
  <c r="D315" i="8"/>
  <c r="C315" i="8"/>
  <c r="B315" i="8"/>
  <c r="A315" i="8"/>
  <c r="F314" i="8"/>
  <c r="E314" i="8"/>
  <c r="D314" i="8"/>
  <c r="C314" i="8"/>
  <c r="B314" i="8"/>
  <c r="A314" i="8"/>
  <c r="F313" i="8"/>
  <c r="E313" i="8"/>
  <c r="D313" i="8"/>
  <c r="C313" i="8"/>
  <c r="B313" i="8"/>
  <c r="A313" i="8"/>
  <c r="F312" i="8"/>
  <c r="E312" i="8"/>
  <c r="D312" i="8"/>
  <c r="C312" i="8"/>
  <c r="B312" i="8"/>
  <c r="A312" i="8"/>
  <c r="F311" i="8"/>
  <c r="E311" i="8"/>
  <c r="D311" i="8"/>
  <c r="C311" i="8"/>
  <c r="B311" i="8"/>
  <c r="A311" i="8"/>
  <c r="F310" i="8"/>
  <c r="E310" i="8"/>
  <c r="D310" i="8"/>
  <c r="C310" i="8"/>
  <c r="B310" i="8"/>
  <c r="A310" i="8"/>
  <c r="F309" i="8"/>
  <c r="E309" i="8"/>
  <c r="D309" i="8"/>
  <c r="C309" i="8"/>
  <c r="B309" i="8"/>
  <c r="A309" i="8"/>
  <c r="F308" i="8"/>
  <c r="E308" i="8"/>
  <c r="D308" i="8"/>
  <c r="C308" i="8"/>
  <c r="B308" i="8"/>
  <c r="A308" i="8"/>
  <c r="F307" i="8"/>
  <c r="E307" i="8"/>
  <c r="D307" i="8"/>
  <c r="C307" i="8"/>
  <c r="B307" i="8"/>
  <c r="A307" i="8"/>
  <c r="F306" i="8"/>
  <c r="E306" i="8"/>
  <c r="D306" i="8"/>
  <c r="C306" i="8"/>
  <c r="B306" i="8"/>
  <c r="A306" i="8"/>
  <c r="F305" i="8"/>
  <c r="E305" i="8"/>
  <c r="D305" i="8"/>
  <c r="C305" i="8"/>
  <c r="B305" i="8"/>
  <c r="A305" i="8"/>
  <c r="F304" i="8"/>
  <c r="E304" i="8"/>
  <c r="D304" i="8"/>
  <c r="C304" i="8"/>
  <c r="B304" i="8"/>
  <c r="A304" i="8"/>
  <c r="F303" i="8"/>
  <c r="E303" i="8"/>
  <c r="D303" i="8"/>
  <c r="C303" i="8"/>
  <c r="B303" i="8"/>
  <c r="A303" i="8"/>
  <c r="F302" i="8"/>
  <c r="E302" i="8"/>
  <c r="D302" i="8"/>
  <c r="C302" i="8"/>
  <c r="B302" i="8"/>
  <c r="A302" i="8"/>
  <c r="F301" i="8"/>
  <c r="E301" i="8"/>
  <c r="D301" i="8"/>
  <c r="C301" i="8"/>
  <c r="B301" i="8"/>
  <c r="A301" i="8"/>
  <c r="F300" i="8"/>
  <c r="E300" i="8"/>
  <c r="D300" i="8"/>
  <c r="C300" i="8"/>
  <c r="B300" i="8"/>
  <c r="A300" i="8"/>
  <c r="F299" i="8"/>
  <c r="E299" i="8"/>
  <c r="D299" i="8"/>
  <c r="C299" i="8"/>
  <c r="B299" i="8"/>
  <c r="A299" i="8"/>
  <c r="F298" i="8"/>
  <c r="E298" i="8"/>
  <c r="D298" i="8"/>
  <c r="C298" i="8"/>
  <c r="B298" i="8"/>
  <c r="A298" i="8"/>
  <c r="F297" i="8"/>
  <c r="E297" i="8"/>
  <c r="D297" i="8"/>
  <c r="C297" i="8"/>
  <c r="B297" i="8"/>
  <c r="A297" i="8"/>
  <c r="F296" i="8"/>
  <c r="E296" i="8"/>
  <c r="D296" i="8"/>
  <c r="C296" i="8"/>
  <c r="B296" i="8"/>
  <c r="A296" i="8"/>
  <c r="F295" i="8"/>
  <c r="E295" i="8"/>
  <c r="D295" i="8"/>
  <c r="C295" i="8"/>
  <c r="B295" i="8"/>
  <c r="A295" i="8"/>
  <c r="F294" i="8"/>
  <c r="E294" i="8"/>
  <c r="D294" i="8"/>
  <c r="C294" i="8"/>
  <c r="B294" i="8"/>
  <c r="A294" i="8"/>
  <c r="F293" i="8"/>
  <c r="E293" i="8"/>
  <c r="D293" i="8"/>
  <c r="C293" i="8"/>
  <c r="B293" i="8"/>
  <c r="A293" i="8"/>
  <c r="F292" i="8"/>
  <c r="E292" i="8"/>
  <c r="D292" i="8"/>
  <c r="C292" i="8"/>
  <c r="B292" i="8"/>
  <c r="A292" i="8"/>
  <c r="F291" i="8"/>
  <c r="E291" i="8"/>
  <c r="D291" i="8"/>
  <c r="C291" i="8"/>
  <c r="B291" i="8"/>
  <c r="A291" i="8"/>
  <c r="F290" i="8"/>
  <c r="E290" i="8"/>
  <c r="D290" i="8"/>
  <c r="C290" i="8"/>
  <c r="B290" i="8"/>
  <c r="A290" i="8"/>
  <c r="F289" i="8"/>
  <c r="E289" i="8"/>
  <c r="D289" i="8"/>
  <c r="C289" i="8"/>
  <c r="B289" i="8"/>
  <c r="A289" i="8"/>
  <c r="F288" i="8"/>
  <c r="E288" i="8"/>
  <c r="D288" i="8"/>
  <c r="C288" i="8"/>
  <c r="B288" i="8"/>
  <c r="A288" i="8"/>
  <c r="F287" i="8"/>
  <c r="E287" i="8"/>
  <c r="D287" i="8"/>
  <c r="C287" i="8"/>
  <c r="B287" i="8"/>
  <c r="A287" i="8"/>
  <c r="F286" i="8"/>
  <c r="E286" i="8"/>
  <c r="D286" i="8"/>
  <c r="C286" i="8"/>
  <c r="B286" i="8"/>
  <c r="A286" i="8"/>
  <c r="F285" i="8"/>
  <c r="E285" i="8"/>
  <c r="D285" i="8"/>
  <c r="C285" i="8"/>
  <c r="B285" i="8"/>
  <c r="A285" i="8"/>
  <c r="F284" i="8"/>
  <c r="E284" i="8"/>
  <c r="D284" i="8"/>
  <c r="C284" i="8"/>
  <c r="B284" i="8"/>
  <c r="A284" i="8"/>
  <c r="F283" i="8"/>
  <c r="E283" i="8"/>
  <c r="D283" i="8"/>
  <c r="C283" i="8"/>
  <c r="B283" i="8"/>
  <c r="A283" i="8"/>
  <c r="F282" i="8"/>
  <c r="E282" i="8"/>
  <c r="D282" i="8"/>
  <c r="C282" i="8"/>
  <c r="B282" i="8"/>
  <c r="A282" i="8"/>
  <c r="F281" i="8"/>
  <c r="E281" i="8"/>
  <c r="D281" i="8"/>
  <c r="C281" i="8"/>
  <c r="B281" i="8"/>
  <c r="A281" i="8"/>
  <c r="F280" i="8"/>
  <c r="E280" i="8"/>
  <c r="D280" i="8"/>
  <c r="C280" i="8"/>
  <c r="B280" i="8"/>
  <c r="A280" i="8"/>
  <c r="F279" i="8"/>
  <c r="E279" i="8"/>
  <c r="D279" i="8"/>
  <c r="C279" i="8"/>
  <c r="B279" i="8"/>
  <c r="A279" i="8"/>
  <c r="F278" i="8"/>
  <c r="E278" i="8"/>
  <c r="D278" i="8"/>
  <c r="C278" i="8"/>
  <c r="B278" i="8"/>
  <c r="A278" i="8"/>
  <c r="F277" i="8"/>
  <c r="E277" i="8"/>
  <c r="D277" i="8"/>
  <c r="C277" i="8"/>
  <c r="B277" i="8"/>
  <c r="A277" i="8"/>
  <c r="F276" i="8"/>
  <c r="E276" i="8"/>
  <c r="D276" i="8"/>
  <c r="C276" i="8"/>
  <c r="B276" i="8"/>
  <c r="A276" i="8"/>
  <c r="F275" i="8"/>
  <c r="E275" i="8"/>
  <c r="D275" i="8"/>
  <c r="C275" i="8"/>
  <c r="B275" i="8"/>
  <c r="A275" i="8"/>
  <c r="F274" i="8"/>
  <c r="E274" i="8"/>
  <c r="D274" i="8"/>
  <c r="C274" i="8"/>
  <c r="B274" i="8"/>
  <c r="A274" i="8"/>
  <c r="F273" i="8"/>
  <c r="E273" i="8"/>
  <c r="D273" i="8"/>
  <c r="C273" i="8"/>
  <c r="B273" i="8"/>
  <c r="A273" i="8"/>
  <c r="F272" i="8"/>
  <c r="E272" i="8"/>
  <c r="D272" i="8"/>
  <c r="C272" i="8"/>
  <c r="B272" i="8"/>
  <c r="A272" i="8"/>
  <c r="F271" i="8"/>
  <c r="E271" i="8"/>
  <c r="D271" i="8"/>
  <c r="C271" i="8"/>
  <c r="B271" i="8"/>
  <c r="A271" i="8"/>
  <c r="F270" i="8"/>
  <c r="E270" i="8"/>
  <c r="D270" i="8"/>
  <c r="C270" i="8"/>
  <c r="B270" i="8"/>
  <c r="A270" i="8"/>
  <c r="F269" i="8"/>
  <c r="E269" i="8"/>
  <c r="D269" i="8"/>
  <c r="C269" i="8"/>
  <c r="B269" i="8"/>
  <c r="A269" i="8"/>
  <c r="F268" i="8"/>
  <c r="E268" i="8"/>
  <c r="D268" i="8"/>
  <c r="C268" i="8"/>
  <c r="B268" i="8"/>
  <c r="A268" i="8"/>
  <c r="F267" i="8"/>
  <c r="E267" i="8"/>
  <c r="D267" i="8"/>
  <c r="C267" i="8"/>
  <c r="B267" i="8"/>
  <c r="A267" i="8"/>
  <c r="F266" i="8"/>
  <c r="E266" i="8"/>
  <c r="D266" i="8"/>
  <c r="C266" i="8"/>
  <c r="B266" i="8"/>
  <c r="A266" i="8"/>
  <c r="F265" i="8"/>
  <c r="E265" i="8"/>
  <c r="D265" i="8"/>
  <c r="C265" i="8"/>
  <c r="B265" i="8"/>
  <c r="A265" i="8"/>
  <c r="F264" i="8"/>
  <c r="E264" i="8"/>
  <c r="D264" i="8"/>
  <c r="C264" i="8"/>
  <c r="B264" i="8"/>
  <c r="A264" i="8"/>
  <c r="F263" i="8"/>
  <c r="E263" i="8"/>
  <c r="D263" i="8"/>
  <c r="C263" i="8"/>
  <c r="B263" i="8"/>
  <c r="A263" i="8"/>
  <c r="F262" i="8"/>
  <c r="E262" i="8"/>
  <c r="D262" i="8"/>
  <c r="C262" i="8"/>
  <c r="B262" i="8"/>
  <c r="A262" i="8"/>
  <c r="F261" i="8"/>
  <c r="E261" i="8"/>
  <c r="D261" i="8"/>
  <c r="C261" i="8"/>
  <c r="B261" i="8"/>
  <c r="A261" i="8"/>
  <c r="F260" i="8"/>
  <c r="E260" i="8"/>
  <c r="D260" i="8"/>
  <c r="C260" i="8"/>
  <c r="B260" i="8"/>
  <c r="A260" i="8"/>
  <c r="F259" i="8"/>
  <c r="E259" i="8"/>
  <c r="D259" i="8"/>
  <c r="C259" i="8"/>
  <c r="B259" i="8"/>
  <c r="A259" i="8"/>
  <c r="F258" i="8"/>
  <c r="E258" i="8"/>
  <c r="D258" i="8"/>
  <c r="C258" i="8"/>
  <c r="B258" i="8"/>
  <c r="A258" i="8"/>
  <c r="F257" i="8"/>
  <c r="E257" i="8"/>
  <c r="D257" i="8"/>
  <c r="C257" i="8"/>
  <c r="B257" i="8"/>
  <c r="A257" i="8"/>
  <c r="F256" i="8"/>
  <c r="E256" i="8"/>
  <c r="D256" i="8"/>
  <c r="C256" i="8"/>
  <c r="B256" i="8"/>
  <c r="A256" i="8"/>
  <c r="F255" i="8"/>
  <c r="E255" i="8"/>
  <c r="D255" i="8"/>
  <c r="C255" i="8"/>
  <c r="B255" i="8"/>
  <c r="A255" i="8"/>
  <c r="F254" i="8"/>
  <c r="E254" i="8"/>
  <c r="D254" i="8"/>
  <c r="C254" i="8"/>
  <c r="B254" i="8"/>
  <c r="A254" i="8"/>
  <c r="F253" i="8"/>
  <c r="E253" i="8"/>
  <c r="D253" i="8"/>
  <c r="C253" i="8"/>
  <c r="B253" i="8"/>
  <c r="A253" i="8"/>
  <c r="F252" i="8"/>
  <c r="E252" i="8"/>
  <c r="D252" i="8"/>
  <c r="C252" i="8"/>
  <c r="B252" i="8"/>
  <c r="A252" i="8"/>
  <c r="F251" i="8"/>
  <c r="E251" i="8"/>
  <c r="D251" i="8"/>
  <c r="C251" i="8"/>
  <c r="B251" i="8"/>
  <c r="A251" i="8"/>
  <c r="F250" i="8"/>
  <c r="E250" i="8"/>
  <c r="D250" i="8"/>
  <c r="C250" i="8"/>
  <c r="B250" i="8"/>
  <c r="A250" i="8"/>
  <c r="F249" i="8"/>
  <c r="E249" i="8"/>
  <c r="D249" i="8"/>
  <c r="C249" i="8"/>
  <c r="B249" i="8"/>
  <c r="A249" i="8"/>
  <c r="F248" i="8"/>
  <c r="E248" i="8"/>
  <c r="D248" i="8"/>
  <c r="C248" i="8"/>
  <c r="B248" i="8"/>
  <c r="A248" i="8"/>
  <c r="F247" i="8"/>
  <c r="E247" i="8"/>
  <c r="D247" i="8"/>
  <c r="C247" i="8"/>
  <c r="B247" i="8"/>
  <c r="A247" i="8"/>
  <c r="F246" i="8"/>
  <c r="E246" i="8"/>
  <c r="D246" i="8"/>
  <c r="C246" i="8"/>
  <c r="B246" i="8"/>
  <c r="A246" i="8"/>
  <c r="F245" i="8"/>
  <c r="E245" i="8"/>
  <c r="D245" i="8"/>
  <c r="C245" i="8"/>
  <c r="B245" i="8"/>
  <c r="A245" i="8"/>
  <c r="F244" i="8"/>
  <c r="E244" i="8"/>
  <c r="D244" i="8"/>
  <c r="C244" i="8"/>
  <c r="B244" i="8"/>
  <c r="A244" i="8"/>
  <c r="F243" i="8"/>
  <c r="E243" i="8"/>
  <c r="D243" i="8"/>
  <c r="C243" i="8"/>
  <c r="B243" i="8"/>
  <c r="A243" i="8"/>
  <c r="F242" i="8"/>
  <c r="E242" i="8"/>
  <c r="D242" i="8"/>
  <c r="C242" i="8"/>
  <c r="B242" i="8"/>
  <c r="A242" i="8"/>
  <c r="F241" i="8"/>
  <c r="E241" i="8"/>
  <c r="D241" i="8"/>
  <c r="C241" i="8"/>
  <c r="B241" i="8"/>
  <c r="A241" i="8"/>
  <c r="F240" i="8"/>
  <c r="E240" i="8"/>
  <c r="D240" i="8"/>
  <c r="C240" i="8"/>
  <c r="B240" i="8"/>
  <c r="A240" i="8"/>
  <c r="F239" i="8"/>
  <c r="E239" i="8"/>
  <c r="D239" i="8"/>
  <c r="C239" i="8"/>
  <c r="B239" i="8"/>
  <c r="A239" i="8"/>
  <c r="F238" i="8"/>
  <c r="E238" i="8"/>
  <c r="D238" i="8"/>
  <c r="C238" i="8"/>
  <c r="B238" i="8"/>
  <c r="A238" i="8"/>
  <c r="F237" i="8"/>
  <c r="E237" i="8"/>
  <c r="D237" i="8"/>
  <c r="C237" i="8"/>
  <c r="B237" i="8"/>
  <c r="A237" i="8"/>
  <c r="F236" i="8"/>
  <c r="E236" i="8"/>
  <c r="D236" i="8"/>
  <c r="C236" i="8"/>
  <c r="B236" i="8"/>
  <c r="A236" i="8"/>
  <c r="F235" i="8"/>
  <c r="E235" i="8"/>
  <c r="D235" i="8"/>
  <c r="C235" i="8"/>
  <c r="B235" i="8"/>
  <c r="A235" i="8"/>
  <c r="F234" i="8"/>
  <c r="E234" i="8"/>
  <c r="D234" i="8"/>
  <c r="C234" i="8"/>
  <c r="B234" i="8"/>
  <c r="A234" i="8"/>
  <c r="F233" i="8"/>
  <c r="E233" i="8"/>
  <c r="D233" i="8"/>
  <c r="C233" i="8"/>
  <c r="B233" i="8"/>
  <c r="A233" i="8"/>
  <c r="F232" i="8"/>
  <c r="E232" i="8"/>
  <c r="D232" i="8"/>
  <c r="C232" i="8"/>
  <c r="B232" i="8"/>
  <c r="A232" i="8"/>
  <c r="F231" i="8"/>
  <c r="E231" i="8"/>
  <c r="D231" i="8"/>
  <c r="C231" i="8"/>
  <c r="B231" i="8"/>
  <c r="A231" i="8"/>
  <c r="F230" i="8"/>
  <c r="E230" i="8"/>
  <c r="D230" i="8"/>
  <c r="C230" i="8"/>
  <c r="B230" i="8"/>
  <c r="A230" i="8"/>
  <c r="F229" i="8"/>
  <c r="E229" i="8"/>
  <c r="D229" i="8"/>
  <c r="C229" i="8"/>
  <c r="B229" i="8"/>
  <c r="A229" i="8"/>
  <c r="F228" i="8"/>
  <c r="E228" i="8"/>
  <c r="D228" i="8"/>
  <c r="C228" i="8"/>
  <c r="B228" i="8"/>
  <c r="A228" i="8"/>
  <c r="F227" i="8"/>
  <c r="E227" i="8"/>
  <c r="D227" i="8"/>
  <c r="C227" i="8"/>
  <c r="B227" i="8"/>
  <c r="A227" i="8"/>
  <c r="F226" i="8"/>
  <c r="E226" i="8"/>
  <c r="D226" i="8"/>
  <c r="C226" i="8"/>
  <c r="B226" i="8"/>
  <c r="A226" i="8"/>
  <c r="F225" i="8"/>
  <c r="E225" i="8"/>
  <c r="D225" i="8"/>
  <c r="C225" i="8"/>
  <c r="B225" i="8"/>
  <c r="A225" i="8"/>
  <c r="F224" i="8"/>
  <c r="E224" i="8"/>
  <c r="D224" i="8"/>
  <c r="C224" i="8"/>
  <c r="B224" i="8"/>
  <c r="A224" i="8"/>
  <c r="F223" i="8"/>
  <c r="E223" i="8"/>
  <c r="D223" i="8"/>
  <c r="C223" i="8"/>
  <c r="B223" i="8"/>
  <c r="A223" i="8"/>
  <c r="F222" i="8"/>
  <c r="E222" i="8"/>
  <c r="D222" i="8"/>
  <c r="C222" i="8"/>
  <c r="B222" i="8"/>
  <c r="A222" i="8"/>
  <c r="F221" i="8"/>
  <c r="E221" i="8"/>
  <c r="D221" i="8"/>
  <c r="C221" i="8"/>
  <c r="B221" i="8"/>
  <c r="A221" i="8"/>
  <c r="F220" i="8"/>
  <c r="E220" i="8"/>
  <c r="D220" i="8"/>
  <c r="C220" i="8"/>
  <c r="B220" i="8"/>
  <c r="A220" i="8"/>
  <c r="F219" i="8"/>
  <c r="E219" i="8"/>
  <c r="D219" i="8"/>
  <c r="C219" i="8"/>
  <c r="B219" i="8"/>
  <c r="A219" i="8"/>
  <c r="F218" i="8"/>
  <c r="E218" i="8"/>
  <c r="D218" i="8"/>
  <c r="C218" i="8"/>
  <c r="B218" i="8"/>
  <c r="A218" i="8"/>
  <c r="F217" i="8"/>
  <c r="E217" i="8"/>
  <c r="D217" i="8"/>
  <c r="C217" i="8"/>
  <c r="B217" i="8"/>
  <c r="A217" i="8"/>
  <c r="F216" i="8"/>
  <c r="E216" i="8"/>
  <c r="D216" i="8"/>
  <c r="C216" i="8"/>
  <c r="B216" i="8"/>
  <c r="A216" i="8"/>
  <c r="F215" i="8"/>
  <c r="E215" i="8"/>
  <c r="D215" i="8"/>
  <c r="C215" i="8"/>
  <c r="B215" i="8"/>
  <c r="A215" i="8"/>
  <c r="F214" i="8"/>
  <c r="E214" i="8"/>
  <c r="D214" i="8"/>
  <c r="C214" i="8"/>
  <c r="B214" i="8"/>
  <c r="A214" i="8"/>
  <c r="F213" i="8"/>
  <c r="E213" i="8"/>
  <c r="D213" i="8"/>
  <c r="C213" i="8"/>
  <c r="B213" i="8"/>
  <c r="A213" i="8"/>
  <c r="F212" i="8"/>
  <c r="E212" i="8"/>
  <c r="D212" i="8"/>
  <c r="C212" i="8"/>
  <c r="B212" i="8"/>
  <c r="A212" i="8"/>
  <c r="F211" i="8"/>
  <c r="E211" i="8"/>
  <c r="D211" i="8"/>
  <c r="C211" i="8"/>
  <c r="B211" i="8"/>
  <c r="A211" i="8"/>
  <c r="F210" i="8"/>
  <c r="E210" i="8"/>
  <c r="D210" i="8"/>
  <c r="C210" i="8"/>
  <c r="B210" i="8"/>
  <c r="A210" i="8"/>
  <c r="F209" i="8"/>
  <c r="E209" i="8"/>
  <c r="D209" i="8"/>
  <c r="C209" i="8"/>
  <c r="B209" i="8"/>
  <c r="A209" i="8"/>
  <c r="F208" i="8"/>
  <c r="E208" i="8"/>
  <c r="D208" i="8"/>
  <c r="C208" i="8"/>
  <c r="B208" i="8"/>
  <c r="A208" i="8"/>
  <c r="F207" i="8"/>
  <c r="E207" i="8"/>
  <c r="D207" i="8"/>
  <c r="C207" i="8"/>
  <c r="B207" i="8"/>
  <c r="A207" i="8"/>
  <c r="F206" i="8"/>
  <c r="E206" i="8"/>
  <c r="D206" i="8"/>
  <c r="C206" i="8"/>
  <c r="B206" i="8"/>
  <c r="A206" i="8"/>
  <c r="F205" i="8"/>
  <c r="E205" i="8"/>
  <c r="D205" i="8"/>
  <c r="C205" i="8"/>
  <c r="B205" i="8"/>
  <c r="A205" i="8"/>
  <c r="F204" i="8"/>
  <c r="E204" i="8"/>
  <c r="D204" i="8"/>
  <c r="C204" i="8"/>
  <c r="B204" i="8"/>
  <c r="A204" i="8"/>
  <c r="F203" i="8"/>
  <c r="E203" i="8"/>
  <c r="D203" i="8"/>
  <c r="C203" i="8"/>
  <c r="B203" i="8"/>
  <c r="A203" i="8"/>
  <c r="F202" i="8"/>
  <c r="E202" i="8"/>
  <c r="D202" i="8"/>
  <c r="C202" i="8"/>
  <c r="B202" i="8"/>
  <c r="A202" i="8"/>
  <c r="F201" i="8"/>
  <c r="E201" i="8"/>
  <c r="D201" i="8"/>
  <c r="C201" i="8"/>
  <c r="B201" i="8"/>
  <c r="A201" i="8"/>
  <c r="F200" i="8"/>
  <c r="E200" i="8"/>
  <c r="D200" i="8"/>
  <c r="C200" i="8"/>
  <c r="B200" i="8"/>
  <c r="A200" i="8"/>
  <c r="F199" i="8"/>
  <c r="E199" i="8"/>
  <c r="D199" i="8"/>
  <c r="C199" i="8"/>
  <c r="B199" i="8"/>
  <c r="A199" i="8"/>
  <c r="F198" i="8"/>
  <c r="E198" i="8"/>
  <c r="D198" i="8"/>
  <c r="C198" i="8"/>
  <c r="B198" i="8"/>
  <c r="A198" i="8"/>
  <c r="F197" i="8"/>
  <c r="E197" i="8"/>
  <c r="D197" i="8"/>
  <c r="C197" i="8"/>
  <c r="B197" i="8"/>
  <c r="A197" i="8"/>
  <c r="F196" i="8"/>
  <c r="E196" i="8"/>
  <c r="D196" i="8"/>
  <c r="C196" i="8"/>
  <c r="B196" i="8"/>
  <c r="A196" i="8"/>
  <c r="F195" i="8"/>
  <c r="E195" i="8"/>
  <c r="D195" i="8"/>
  <c r="C195" i="8"/>
  <c r="B195" i="8"/>
  <c r="A195" i="8"/>
  <c r="F194" i="8"/>
  <c r="E194" i="8"/>
  <c r="D194" i="8"/>
  <c r="C194" i="8"/>
  <c r="B194" i="8"/>
  <c r="A194" i="8"/>
  <c r="F193" i="8"/>
  <c r="E193" i="8"/>
  <c r="D193" i="8"/>
  <c r="C193" i="8"/>
  <c r="B193" i="8"/>
  <c r="A193" i="8"/>
  <c r="F192" i="8"/>
  <c r="E192" i="8"/>
  <c r="D192" i="8"/>
  <c r="C192" i="8"/>
  <c r="B192" i="8"/>
  <c r="A192" i="8"/>
  <c r="F191" i="8"/>
  <c r="E191" i="8"/>
  <c r="D191" i="8"/>
  <c r="C191" i="8"/>
  <c r="B191" i="8"/>
  <c r="A191" i="8"/>
  <c r="F190" i="8"/>
  <c r="E190" i="8"/>
  <c r="D190" i="8"/>
  <c r="C190" i="8"/>
  <c r="B190" i="8"/>
  <c r="A190" i="8"/>
  <c r="F189" i="8"/>
  <c r="E189" i="8"/>
  <c r="D189" i="8"/>
  <c r="C189" i="8"/>
  <c r="B189" i="8"/>
  <c r="A189" i="8"/>
  <c r="F188" i="8"/>
  <c r="E188" i="8"/>
  <c r="D188" i="8"/>
  <c r="C188" i="8"/>
  <c r="B188" i="8"/>
  <c r="A188" i="8"/>
  <c r="F187" i="8"/>
  <c r="E187" i="8"/>
  <c r="D187" i="8"/>
  <c r="C187" i="8"/>
  <c r="B187" i="8"/>
  <c r="A187" i="8"/>
  <c r="F186" i="8"/>
  <c r="E186" i="8"/>
  <c r="D186" i="8"/>
  <c r="C186" i="8"/>
  <c r="B186" i="8"/>
  <c r="A186" i="8"/>
  <c r="F185" i="8"/>
  <c r="E185" i="8"/>
  <c r="D185" i="8"/>
  <c r="C185" i="8"/>
  <c r="B185" i="8"/>
  <c r="A185" i="8"/>
  <c r="F184" i="8"/>
  <c r="E184" i="8"/>
  <c r="D184" i="8"/>
  <c r="C184" i="8"/>
  <c r="B184" i="8"/>
  <c r="A184" i="8"/>
  <c r="F183" i="8"/>
  <c r="E183" i="8"/>
  <c r="D183" i="8"/>
  <c r="C183" i="8"/>
  <c r="B183" i="8"/>
  <c r="A183" i="8"/>
  <c r="F182" i="8"/>
  <c r="E182" i="8"/>
  <c r="D182" i="8"/>
  <c r="C182" i="8"/>
  <c r="B182" i="8"/>
  <c r="A182" i="8"/>
  <c r="F181" i="8"/>
  <c r="E181" i="8"/>
  <c r="D181" i="8"/>
  <c r="C181" i="8"/>
  <c r="B181" i="8"/>
  <c r="A181" i="8"/>
  <c r="F180" i="8"/>
  <c r="E180" i="8"/>
  <c r="D180" i="8"/>
  <c r="C180" i="8"/>
  <c r="B180" i="8"/>
  <c r="A180" i="8"/>
  <c r="F179" i="8"/>
  <c r="E179" i="8"/>
  <c r="D179" i="8"/>
  <c r="C179" i="8"/>
  <c r="B179" i="8"/>
  <c r="A179" i="8"/>
  <c r="F178" i="8"/>
  <c r="E178" i="8"/>
  <c r="D178" i="8"/>
  <c r="C178" i="8"/>
  <c r="B178" i="8"/>
  <c r="A178" i="8"/>
  <c r="F177" i="8"/>
  <c r="E177" i="8"/>
  <c r="D177" i="8"/>
  <c r="C177" i="8"/>
  <c r="B177" i="8"/>
  <c r="A177" i="8"/>
  <c r="F176" i="8"/>
  <c r="E176" i="8"/>
  <c r="D176" i="8"/>
  <c r="C176" i="8"/>
  <c r="B176" i="8"/>
  <c r="A176" i="8"/>
  <c r="F175" i="8"/>
  <c r="E175" i="8"/>
  <c r="D175" i="8"/>
  <c r="C175" i="8"/>
  <c r="B175" i="8"/>
  <c r="A175" i="8"/>
  <c r="F174" i="8"/>
  <c r="E174" i="8"/>
  <c r="D174" i="8"/>
  <c r="C174" i="8"/>
  <c r="B174" i="8"/>
  <c r="A174" i="8"/>
  <c r="F173" i="8"/>
  <c r="E173" i="8"/>
  <c r="D173" i="8"/>
  <c r="C173" i="8"/>
  <c r="B173" i="8"/>
  <c r="A173" i="8"/>
  <c r="F172" i="8"/>
  <c r="E172" i="8"/>
  <c r="D172" i="8"/>
  <c r="C172" i="8"/>
  <c r="B172" i="8"/>
  <c r="A172" i="8"/>
  <c r="F171" i="8"/>
  <c r="E171" i="8"/>
  <c r="D171" i="8"/>
  <c r="C171" i="8"/>
  <c r="B171" i="8"/>
  <c r="A171" i="8"/>
  <c r="F170" i="8"/>
  <c r="E170" i="8"/>
  <c r="D170" i="8"/>
  <c r="C170" i="8"/>
  <c r="B170" i="8"/>
  <c r="A170" i="8"/>
  <c r="F169" i="8"/>
  <c r="E169" i="8"/>
  <c r="D169" i="8"/>
  <c r="C169" i="8"/>
  <c r="B169" i="8"/>
  <c r="A169" i="8"/>
  <c r="F168" i="8"/>
  <c r="E168" i="8"/>
  <c r="D168" i="8"/>
  <c r="C168" i="8"/>
  <c r="B168" i="8"/>
  <c r="A168" i="8"/>
  <c r="F167" i="8"/>
  <c r="E167" i="8"/>
  <c r="D167" i="8"/>
  <c r="C167" i="8"/>
  <c r="B167" i="8"/>
  <c r="A167" i="8"/>
  <c r="F166" i="8"/>
  <c r="E166" i="8"/>
  <c r="D166" i="8"/>
  <c r="C166" i="8"/>
  <c r="B166" i="8"/>
  <c r="A166" i="8"/>
  <c r="F165" i="8"/>
  <c r="E165" i="8"/>
  <c r="D165" i="8"/>
  <c r="C165" i="8"/>
  <c r="B165" i="8"/>
  <c r="A165" i="8"/>
  <c r="F164" i="8"/>
  <c r="E164" i="8"/>
  <c r="D164" i="8"/>
  <c r="C164" i="8"/>
  <c r="B164" i="8"/>
  <c r="A164" i="8"/>
  <c r="F163" i="8"/>
  <c r="E163" i="8"/>
  <c r="D163" i="8"/>
  <c r="C163" i="8"/>
  <c r="B163" i="8"/>
  <c r="A163" i="8"/>
  <c r="F162" i="8"/>
  <c r="E162" i="8"/>
  <c r="D162" i="8"/>
  <c r="C162" i="8"/>
  <c r="B162" i="8"/>
  <c r="A162" i="8"/>
  <c r="F161" i="8"/>
  <c r="E161" i="8"/>
  <c r="D161" i="8"/>
  <c r="C161" i="8"/>
  <c r="B161" i="8"/>
  <c r="A161" i="8"/>
  <c r="F160" i="8"/>
  <c r="E160" i="8"/>
  <c r="D160" i="8"/>
  <c r="C160" i="8"/>
  <c r="B160" i="8"/>
  <c r="A160" i="8"/>
  <c r="F159" i="8"/>
  <c r="E159" i="8"/>
  <c r="D159" i="8"/>
  <c r="C159" i="8"/>
  <c r="B159" i="8"/>
  <c r="A159" i="8"/>
  <c r="F158" i="8"/>
  <c r="E158" i="8"/>
  <c r="D158" i="8"/>
  <c r="C158" i="8"/>
  <c r="B158" i="8"/>
  <c r="A158" i="8"/>
  <c r="F157" i="8"/>
  <c r="E157" i="8"/>
  <c r="D157" i="8"/>
  <c r="C157" i="8"/>
  <c r="B157" i="8"/>
  <c r="A157" i="8"/>
  <c r="F156" i="8"/>
  <c r="E156" i="8"/>
  <c r="D156" i="8"/>
  <c r="C156" i="8"/>
  <c r="B156" i="8"/>
  <c r="A156" i="8"/>
  <c r="F155" i="8"/>
  <c r="E155" i="8"/>
  <c r="D155" i="8"/>
  <c r="C155" i="8"/>
  <c r="B155" i="8"/>
  <c r="A155" i="8"/>
  <c r="F154" i="8"/>
  <c r="E154" i="8"/>
  <c r="D154" i="8"/>
  <c r="C154" i="8"/>
  <c r="B154" i="8"/>
  <c r="A154" i="8"/>
  <c r="F153" i="8"/>
  <c r="E153" i="8"/>
  <c r="D153" i="8"/>
  <c r="C153" i="8"/>
  <c r="B153" i="8"/>
  <c r="A153" i="8"/>
  <c r="F152" i="8"/>
  <c r="E152" i="8"/>
  <c r="D152" i="8"/>
  <c r="C152" i="8"/>
  <c r="B152" i="8"/>
  <c r="A152" i="8"/>
  <c r="F151" i="8"/>
  <c r="E151" i="8"/>
  <c r="D151" i="8"/>
  <c r="C151" i="8"/>
  <c r="B151" i="8"/>
  <c r="A151" i="8"/>
  <c r="F150" i="8"/>
  <c r="E150" i="8"/>
  <c r="D150" i="8"/>
  <c r="C150" i="8"/>
  <c r="B150" i="8"/>
  <c r="A150" i="8"/>
  <c r="F149" i="8"/>
  <c r="E149" i="8"/>
  <c r="D149" i="8"/>
  <c r="C149" i="8"/>
  <c r="B149" i="8"/>
  <c r="A149" i="8"/>
  <c r="F148" i="8"/>
  <c r="E148" i="8"/>
  <c r="D148" i="8"/>
  <c r="C148" i="8"/>
  <c r="B148" i="8"/>
  <c r="A148" i="8"/>
  <c r="F147" i="8"/>
  <c r="E147" i="8"/>
  <c r="D147" i="8"/>
  <c r="C147" i="8"/>
  <c r="B147" i="8"/>
  <c r="A147" i="8"/>
  <c r="F146" i="8"/>
  <c r="E146" i="8"/>
  <c r="D146" i="8"/>
  <c r="C146" i="8"/>
  <c r="B146" i="8"/>
  <c r="A146" i="8"/>
  <c r="F145" i="8"/>
  <c r="E145" i="8"/>
  <c r="D145" i="8"/>
  <c r="C145" i="8"/>
  <c r="B145" i="8"/>
  <c r="A145" i="8"/>
  <c r="F144" i="8"/>
  <c r="E144" i="8"/>
  <c r="D144" i="8"/>
  <c r="C144" i="8"/>
  <c r="B144" i="8"/>
  <c r="A144" i="8"/>
  <c r="F143" i="8"/>
  <c r="E143" i="8"/>
  <c r="D143" i="8"/>
  <c r="C143" i="8"/>
  <c r="B143" i="8"/>
  <c r="A143" i="8"/>
  <c r="F142" i="8"/>
  <c r="E142" i="8"/>
  <c r="D142" i="8"/>
  <c r="C142" i="8"/>
  <c r="B142" i="8"/>
  <c r="A142" i="8"/>
  <c r="F141" i="8"/>
  <c r="E141" i="8"/>
  <c r="D141" i="8"/>
  <c r="C141" i="8"/>
  <c r="B141" i="8"/>
  <c r="A141" i="8"/>
  <c r="F140" i="8"/>
  <c r="E140" i="8"/>
  <c r="D140" i="8"/>
  <c r="C140" i="8"/>
  <c r="B140" i="8"/>
  <c r="A140" i="8"/>
  <c r="F139" i="8"/>
  <c r="E139" i="8"/>
  <c r="D139" i="8"/>
  <c r="C139" i="8"/>
  <c r="B139" i="8"/>
  <c r="A139" i="8"/>
  <c r="F138" i="8"/>
  <c r="E138" i="8"/>
  <c r="D138" i="8"/>
  <c r="C138" i="8"/>
  <c r="B138" i="8"/>
  <c r="A138" i="8"/>
  <c r="F137" i="8"/>
  <c r="E137" i="8"/>
  <c r="D137" i="8"/>
  <c r="C137" i="8"/>
  <c r="B137" i="8"/>
  <c r="A137" i="8"/>
  <c r="F136" i="8"/>
  <c r="E136" i="8"/>
  <c r="D136" i="8"/>
  <c r="C136" i="8"/>
  <c r="B136" i="8"/>
  <c r="A136" i="8"/>
  <c r="F135" i="8"/>
  <c r="E135" i="8"/>
  <c r="D135" i="8"/>
  <c r="C135" i="8"/>
  <c r="B135" i="8"/>
  <c r="A135" i="8"/>
  <c r="F134" i="8"/>
  <c r="E134" i="8"/>
  <c r="D134" i="8"/>
  <c r="C134" i="8"/>
  <c r="B134" i="8"/>
  <c r="A134" i="8"/>
  <c r="F133" i="8"/>
  <c r="E133" i="8"/>
  <c r="D133" i="8"/>
  <c r="C133" i="8"/>
  <c r="B133" i="8"/>
  <c r="A133" i="8"/>
  <c r="F132" i="8"/>
  <c r="E132" i="8"/>
  <c r="D132" i="8"/>
  <c r="C132" i="8"/>
  <c r="B132" i="8"/>
  <c r="A132" i="8"/>
  <c r="F131" i="8"/>
  <c r="E131" i="8"/>
  <c r="D131" i="8"/>
  <c r="C131" i="8"/>
  <c r="B131" i="8"/>
  <c r="A131" i="8"/>
  <c r="F130" i="8"/>
  <c r="E130" i="8"/>
  <c r="D130" i="8"/>
  <c r="C130" i="8"/>
  <c r="B130" i="8"/>
  <c r="A130" i="8"/>
  <c r="F129" i="8"/>
  <c r="E129" i="8"/>
  <c r="D129" i="8"/>
  <c r="C129" i="8"/>
  <c r="B129" i="8"/>
  <c r="A129" i="8"/>
  <c r="F128" i="8"/>
  <c r="E128" i="8"/>
  <c r="D128" i="8"/>
  <c r="C128" i="8"/>
  <c r="B128" i="8"/>
  <c r="A128" i="8"/>
  <c r="F127" i="8"/>
  <c r="E127" i="8"/>
  <c r="D127" i="8"/>
  <c r="C127" i="8"/>
  <c r="B127" i="8"/>
  <c r="A127" i="8"/>
  <c r="F126" i="8"/>
  <c r="E126" i="8"/>
  <c r="D126" i="8"/>
  <c r="C126" i="8"/>
  <c r="B126" i="8"/>
  <c r="A126" i="8"/>
  <c r="F125" i="8"/>
  <c r="E125" i="8"/>
  <c r="D125" i="8"/>
  <c r="C125" i="8"/>
  <c r="B125" i="8"/>
  <c r="A125" i="8"/>
  <c r="F124" i="8"/>
  <c r="E124" i="8"/>
  <c r="D124" i="8"/>
  <c r="C124" i="8"/>
  <c r="B124" i="8"/>
  <c r="A124" i="8"/>
  <c r="F123" i="8"/>
  <c r="E123" i="8"/>
  <c r="D123" i="8"/>
  <c r="C123" i="8"/>
  <c r="B123" i="8"/>
  <c r="A123" i="8"/>
  <c r="F122" i="8"/>
  <c r="E122" i="8"/>
  <c r="D122" i="8"/>
  <c r="C122" i="8"/>
  <c r="B122" i="8"/>
  <c r="A122" i="8"/>
  <c r="F121" i="8"/>
  <c r="E121" i="8"/>
  <c r="D121" i="8"/>
  <c r="C121" i="8"/>
  <c r="B121" i="8"/>
  <c r="A121" i="8"/>
  <c r="F120" i="8"/>
  <c r="E120" i="8"/>
  <c r="D120" i="8"/>
  <c r="C120" i="8"/>
  <c r="B120" i="8"/>
  <c r="A120" i="8"/>
  <c r="F119" i="8"/>
  <c r="E119" i="8"/>
  <c r="D119" i="8"/>
  <c r="C119" i="8"/>
  <c r="B119" i="8"/>
  <c r="A119" i="8"/>
  <c r="F118" i="8"/>
  <c r="E118" i="8"/>
  <c r="D118" i="8"/>
  <c r="C118" i="8"/>
  <c r="B118" i="8"/>
  <c r="A118" i="8"/>
  <c r="F117" i="8"/>
  <c r="E117" i="8"/>
  <c r="D117" i="8"/>
  <c r="C117" i="8"/>
  <c r="B117" i="8"/>
  <c r="A117" i="8"/>
  <c r="F116" i="8"/>
  <c r="E116" i="8"/>
  <c r="D116" i="8"/>
  <c r="C116" i="8"/>
  <c r="B116" i="8"/>
  <c r="A116" i="8"/>
  <c r="F115" i="8"/>
  <c r="E115" i="8"/>
  <c r="D115" i="8"/>
  <c r="C115" i="8"/>
  <c r="B115" i="8"/>
  <c r="A115" i="8"/>
  <c r="F114" i="8"/>
  <c r="E114" i="8"/>
  <c r="D114" i="8"/>
  <c r="C114" i="8"/>
  <c r="B114" i="8"/>
  <c r="A114" i="8"/>
  <c r="F113" i="8"/>
  <c r="E113" i="8"/>
  <c r="D113" i="8"/>
  <c r="C113" i="8"/>
  <c r="B113" i="8"/>
  <c r="A113" i="8"/>
  <c r="F112" i="8"/>
  <c r="E112" i="8"/>
  <c r="D112" i="8"/>
  <c r="C112" i="8"/>
  <c r="B112" i="8"/>
  <c r="A112" i="8"/>
  <c r="F111" i="8"/>
  <c r="E111" i="8"/>
  <c r="D111" i="8"/>
  <c r="C111" i="8"/>
  <c r="B111" i="8"/>
  <c r="A111" i="8"/>
  <c r="F110" i="8"/>
  <c r="E110" i="8"/>
  <c r="D110" i="8"/>
  <c r="C110" i="8"/>
  <c r="B110" i="8"/>
  <c r="A110" i="8"/>
  <c r="F109" i="8"/>
  <c r="E109" i="8"/>
  <c r="D109" i="8"/>
  <c r="C109" i="8"/>
  <c r="B109" i="8"/>
  <c r="A109" i="8"/>
  <c r="F108" i="8"/>
  <c r="E108" i="8"/>
  <c r="D108" i="8"/>
  <c r="C108" i="8"/>
  <c r="B108" i="8"/>
  <c r="A108" i="8"/>
  <c r="F107" i="8"/>
  <c r="E107" i="8"/>
  <c r="D107" i="8"/>
  <c r="C107" i="8"/>
  <c r="B107" i="8"/>
  <c r="A107" i="8"/>
  <c r="F106" i="8"/>
  <c r="E106" i="8"/>
  <c r="D106" i="8"/>
  <c r="C106" i="8"/>
  <c r="B106" i="8"/>
  <c r="A106" i="8"/>
  <c r="F105" i="8"/>
  <c r="E105" i="8"/>
  <c r="D105" i="8"/>
  <c r="C105" i="8"/>
  <c r="B105" i="8"/>
  <c r="A105" i="8"/>
  <c r="F104" i="8"/>
  <c r="E104" i="8"/>
  <c r="D104" i="8"/>
  <c r="C104" i="8"/>
  <c r="B104" i="8"/>
  <c r="A104" i="8"/>
  <c r="F103" i="8"/>
  <c r="E103" i="8"/>
  <c r="D103" i="8"/>
  <c r="C103" i="8"/>
  <c r="B103" i="8"/>
  <c r="A103" i="8"/>
  <c r="F102" i="8"/>
  <c r="E102" i="8"/>
  <c r="D102" i="8"/>
  <c r="C102" i="8"/>
  <c r="B102" i="8"/>
  <c r="A102" i="8"/>
  <c r="F101" i="8"/>
  <c r="E101" i="8"/>
  <c r="D101" i="8"/>
  <c r="C101" i="8"/>
  <c r="B101" i="8"/>
  <c r="A101" i="8"/>
  <c r="F100" i="8"/>
  <c r="E100" i="8"/>
  <c r="D100" i="8"/>
  <c r="C100" i="8"/>
  <c r="B100" i="8"/>
  <c r="A100" i="8"/>
  <c r="F99" i="8"/>
  <c r="E99" i="8"/>
  <c r="D99" i="8"/>
  <c r="C99" i="8"/>
  <c r="B99" i="8"/>
  <c r="A99" i="8"/>
  <c r="F98" i="8"/>
  <c r="E98" i="8"/>
  <c r="D98" i="8"/>
  <c r="C98" i="8"/>
  <c r="B98" i="8"/>
  <c r="A98" i="8"/>
  <c r="F97" i="8"/>
  <c r="E97" i="8"/>
  <c r="D97" i="8"/>
  <c r="C97" i="8"/>
  <c r="B97" i="8"/>
  <c r="A97" i="8"/>
  <c r="F96" i="8"/>
  <c r="E96" i="8"/>
  <c r="D96" i="8"/>
  <c r="C96" i="8"/>
  <c r="B96" i="8"/>
  <c r="A96" i="8"/>
  <c r="F95" i="8"/>
  <c r="E95" i="8"/>
  <c r="D95" i="8"/>
  <c r="C95" i="8"/>
  <c r="B95" i="8"/>
  <c r="A95" i="8"/>
  <c r="F94" i="8"/>
  <c r="E94" i="8"/>
  <c r="D94" i="8"/>
  <c r="C94" i="8"/>
  <c r="B94" i="8"/>
  <c r="A94" i="8"/>
  <c r="F93" i="8"/>
  <c r="E93" i="8"/>
  <c r="D93" i="8"/>
  <c r="C93" i="8"/>
  <c r="B93" i="8"/>
  <c r="A93" i="8"/>
  <c r="F92" i="8"/>
  <c r="E92" i="8"/>
  <c r="D92" i="8"/>
  <c r="C92" i="8"/>
  <c r="B92" i="8"/>
  <c r="A92" i="8"/>
  <c r="F91" i="8"/>
  <c r="E91" i="8"/>
  <c r="D91" i="8"/>
  <c r="C91" i="8"/>
  <c r="B91" i="8"/>
  <c r="A91" i="8"/>
  <c r="F90" i="8"/>
  <c r="E90" i="8"/>
  <c r="D90" i="8"/>
  <c r="C90" i="8"/>
  <c r="B90" i="8"/>
  <c r="A90" i="8"/>
  <c r="F89" i="8"/>
  <c r="E89" i="8"/>
  <c r="D89" i="8"/>
  <c r="C89" i="8"/>
  <c r="B89" i="8"/>
  <c r="A89" i="8"/>
  <c r="F88" i="8"/>
  <c r="E88" i="8"/>
  <c r="D88" i="8"/>
  <c r="C88" i="8"/>
  <c r="B88" i="8"/>
  <c r="A88" i="8"/>
  <c r="F87" i="8"/>
  <c r="E87" i="8"/>
  <c r="D87" i="8"/>
  <c r="C87" i="8"/>
  <c r="B87" i="8"/>
  <c r="A87" i="8"/>
  <c r="F86" i="8"/>
  <c r="E86" i="8"/>
  <c r="D86" i="8"/>
  <c r="C86" i="8"/>
  <c r="B86" i="8"/>
  <c r="A86" i="8"/>
  <c r="F85" i="8"/>
  <c r="E85" i="8"/>
  <c r="D85" i="8"/>
  <c r="C85" i="8"/>
  <c r="B85" i="8"/>
  <c r="A85" i="8"/>
  <c r="F84" i="8"/>
  <c r="E84" i="8"/>
  <c r="D84" i="8"/>
  <c r="C84" i="8"/>
  <c r="B84" i="8"/>
  <c r="A84" i="8"/>
  <c r="F83" i="8"/>
  <c r="E83" i="8"/>
  <c r="D83" i="8"/>
  <c r="C83" i="8"/>
  <c r="B83" i="8"/>
  <c r="A83" i="8"/>
  <c r="F82" i="8"/>
  <c r="E82" i="8"/>
  <c r="D82" i="8"/>
  <c r="C82" i="8"/>
  <c r="B82" i="8"/>
  <c r="A82" i="8"/>
  <c r="F81" i="8"/>
  <c r="E81" i="8"/>
  <c r="D81" i="8"/>
  <c r="C81" i="8"/>
  <c r="B81" i="8"/>
  <c r="A81" i="8"/>
  <c r="F80" i="8"/>
  <c r="E80" i="8"/>
  <c r="D80" i="8"/>
  <c r="C80" i="8"/>
  <c r="B80" i="8"/>
  <c r="A80" i="8"/>
  <c r="F79" i="8"/>
  <c r="E79" i="8"/>
  <c r="D79" i="8"/>
  <c r="C79" i="8"/>
  <c r="B79" i="8"/>
  <c r="A79" i="8"/>
  <c r="F78" i="8"/>
  <c r="E78" i="8"/>
  <c r="D78" i="8"/>
  <c r="C78" i="8"/>
  <c r="B78" i="8"/>
  <c r="A78" i="8"/>
  <c r="F77" i="8"/>
  <c r="E77" i="8"/>
  <c r="D77" i="8"/>
  <c r="C77" i="8"/>
  <c r="B77" i="8"/>
  <c r="A77" i="8"/>
  <c r="F76" i="8"/>
  <c r="E76" i="8"/>
  <c r="D76" i="8"/>
  <c r="C76" i="8"/>
  <c r="B76" i="8"/>
  <c r="A76" i="8"/>
  <c r="F75" i="8"/>
  <c r="E75" i="8"/>
  <c r="D75" i="8"/>
  <c r="C75" i="8"/>
  <c r="B75" i="8"/>
  <c r="A75" i="8"/>
  <c r="F74" i="8"/>
  <c r="E74" i="8"/>
  <c r="D74" i="8"/>
  <c r="C74" i="8"/>
  <c r="B74" i="8"/>
  <c r="A74" i="8"/>
  <c r="F73" i="8"/>
  <c r="E73" i="8"/>
  <c r="D73" i="8"/>
  <c r="C73" i="8"/>
  <c r="B73" i="8"/>
  <c r="A73" i="8"/>
  <c r="F72" i="8"/>
  <c r="E72" i="8"/>
  <c r="D72" i="8"/>
  <c r="C72" i="8"/>
  <c r="B72" i="8"/>
  <c r="A72" i="8"/>
  <c r="F71" i="8"/>
  <c r="E71" i="8"/>
  <c r="D71" i="8"/>
  <c r="C71" i="8"/>
  <c r="B71" i="8"/>
  <c r="A71" i="8"/>
  <c r="F70" i="8"/>
  <c r="E70" i="8"/>
  <c r="D70" i="8"/>
  <c r="C70" i="8"/>
  <c r="B70" i="8"/>
  <c r="A70" i="8"/>
  <c r="F69" i="8"/>
  <c r="E69" i="8"/>
  <c r="D69" i="8"/>
  <c r="C69" i="8"/>
  <c r="B69" i="8"/>
  <c r="A69" i="8"/>
  <c r="F68" i="8"/>
  <c r="E68" i="8"/>
  <c r="D68" i="8"/>
  <c r="C68" i="8"/>
  <c r="B68" i="8"/>
  <c r="A68" i="8"/>
  <c r="F67" i="8"/>
  <c r="E67" i="8"/>
  <c r="D67" i="8"/>
  <c r="C67" i="8"/>
  <c r="B67" i="8"/>
  <c r="A67" i="8"/>
  <c r="F66" i="8"/>
  <c r="E66" i="8"/>
  <c r="D66" i="8"/>
  <c r="C66" i="8"/>
  <c r="B66" i="8"/>
  <c r="A66" i="8"/>
  <c r="F65" i="8"/>
  <c r="E65" i="8"/>
  <c r="D65" i="8"/>
  <c r="C65" i="8"/>
  <c r="B65" i="8"/>
  <c r="A65" i="8"/>
  <c r="F64" i="8"/>
  <c r="E64" i="8"/>
  <c r="D64" i="8"/>
  <c r="C64" i="8"/>
  <c r="B64" i="8"/>
  <c r="A64" i="8"/>
  <c r="F63" i="8"/>
  <c r="E63" i="8"/>
  <c r="D63" i="8"/>
  <c r="C63" i="8"/>
  <c r="B63" i="8"/>
  <c r="A63" i="8"/>
  <c r="F62" i="8"/>
  <c r="E62" i="8"/>
  <c r="D62" i="8"/>
  <c r="C62" i="8"/>
  <c r="B62" i="8"/>
  <c r="A62" i="8"/>
  <c r="F61" i="8"/>
  <c r="E61" i="8"/>
  <c r="D61" i="8"/>
  <c r="C61" i="8"/>
  <c r="B61" i="8"/>
  <c r="A61" i="8"/>
  <c r="F60" i="8"/>
  <c r="E60" i="8"/>
  <c r="D60" i="8"/>
  <c r="C60" i="8"/>
  <c r="B60" i="8"/>
  <c r="A60" i="8"/>
  <c r="F59" i="8"/>
  <c r="E59" i="8"/>
  <c r="D59" i="8"/>
  <c r="C59" i="8"/>
  <c r="B59" i="8"/>
  <c r="A59" i="8"/>
  <c r="F58" i="8"/>
  <c r="E58" i="8"/>
  <c r="D58" i="8"/>
  <c r="C58" i="8"/>
  <c r="B58" i="8"/>
  <c r="A58" i="8"/>
  <c r="F57" i="8"/>
  <c r="E57" i="8"/>
  <c r="D57" i="8"/>
  <c r="C57" i="8"/>
  <c r="B57" i="8"/>
  <c r="A57" i="8"/>
  <c r="F56" i="8"/>
  <c r="E56" i="8"/>
  <c r="D56" i="8"/>
  <c r="C56" i="8"/>
  <c r="B56" i="8"/>
  <c r="A56" i="8"/>
  <c r="F55" i="8"/>
  <c r="E55" i="8"/>
  <c r="D55" i="8"/>
  <c r="C55" i="8"/>
  <c r="B55" i="8"/>
  <c r="A55" i="8"/>
  <c r="F54" i="8"/>
  <c r="E54" i="8"/>
  <c r="D54" i="8"/>
  <c r="C54" i="8"/>
  <c r="B54" i="8"/>
  <c r="A54" i="8"/>
  <c r="F53" i="8"/>
  <c r="E53" i="8"/>
  <c r="D53" i="8"/>
  <c r="C53" i="8"/>
  <c r="B53" i="8"/>
  <c r="A53" i="8"/>
  <c r="F52" i="8"/>
  <c r="E52" i="8"/>
  <c r="D52" i="8"/>
  <c r="C52" i="8"/>
  <c r="B52" i="8"/>
  <c r="A52" i="8"/>
  <c r="F51" i="8"/>
  <c r="E51" i="8"/>
  <c r="D51" i="8"/>
  <c r="C51" i="8"/>
  <c r="B51" i="8"/>
  <c r="A51" i="8"/>
  <c r="F50" i="8"/>
  <c r="E50" i="8"/>
  <c r="D50" i="8"/>
  <c r="C50" i="8"/>
  <c r="B50" i="8"/>
  <c r="A50" i="8"/>
  <c r="F49" i="8"/>
  <c r="E49" i="8"/>
  <c r="D49" i="8"/>
  <c r="C49" i="8"/>
  <c r="B49" i="8"/>
  <c r="A49" i="8"/>
  <c r="F48" i="8"/>
  <c r="E48" i="8"/>
  <c r="D48" i="8"/>
  <c r="C48" i="8"/>
  <c r="B48" i="8"/>
  <c r="A48" i="8"/>
  <c r="F47" i="8"/>
  <c r="E47" i="8"/>
  <c r="D47" i="8"/>
  <c r="C47" i="8"/>
  <c r="B47" i="8"/>
  <c r="A47" i="8"/>
  <c r="F46" i="8"/>
  <c r="E46" i="8"/>
  <c r="D46" i="8"/>
  <c r="C46" i="8"/>
  <c r="B46" i="8"/>
  <c r="A46" i="8"/>
  <c r="F45" i="8"/>
  <c r="E45" i="8"/>
  <c r="D45" i="8"/>
  <c r="C45" i="8"/>
  <c r="B45" i="8"/>
  <c r="A45" i="8"/>
  <c r="F44" i="8"/>
  <c r="E44" i="8"/>
  <c r="D44" i="8"/>
  <c r="C44" i="8"/>
  <c r="B44" i="8"/>
  <c r="A44" i="8"/>
  <c r="F43" i="8"/>
  <c r="E43" i="8"/>
  <c r="D43" i="8"/>
  <c r="C43" i="8"/>
  <c r="B43" i="8"/>
  <c r="A43" i="8"/>
  <c r="F42" i="8"/>
  <c r="E42" i="8"/>
  <c r="D42" i="8"/>
  <c r="C42" i="8"/>
  <c r="B42" i="8"/>
  <c r="A42" i="8"/>
  <c r="F41" i="8"/>
  <c r="E41" i="8"/>
  <c r="D41" i="8"/>
  <c r="C41" i="8"/>
  <c r="B41" i="8"/>
  <c r="A41" i="8"/>
  <c r="F40" i="8"/>
  <c r="E40" i="8"/>
  <c r="D40" i="8"/>
  <c r="C40" i="8"/>
  <c r="B40" i="8"/>
  <c r="A40" i="8"/>
  <c r="F39" i="8"/>
  <c r="E39" i="8"/>
  <c r="D39" i="8"/>
  <c r="C39" i="8"/>
  <c r="B39" i="8"/>
  <c r="A39" i="8"/>
  <c r="F38" i="8"/>
  <c r="E38" i="8"/>
  <c r="D38" i="8"/>
  <c r="C38" i="8"/>
  <c r="B38" i="8"/>
  <c r="A38" i="8"/>
  <c r="F37" i="8"/>
  <c r="E37" i="8"/>
  <c r="D37" i="8"/>
  <c r="C37" i="8"/>
  <c r="B37" i="8"/>
  <c r="A37" i="8"/>
  <c r="F36" i="8"/>
  <c r="E36" i="8"/>
  <c r="D36" i="8"/>
  <c r="C36" i="8"/>
  <c r="B36" i="8"/>
  <c r="A36" i="8"/>
  <c r="F35" i="8"/>
  <c r="E35" i="8"/>
  <c r="D35" i="8"/>
  <c r="C35" i="8"/>
  <c r="B35" i="8"/>
  <c r="A35" i="8"/>
  <c r="F34" i="8"/>
  <c r="E34" i="8"/>
  <c r="D34" i="8"/>
  <c r="C34" i="8"/>
  <c r="B34" i="8"/>
  <c r="A34" i="8"/>
  <c r="F33" i="8"/>
  <c r="E33" i="8"/>
  <c r="D33" i="8"/>
  <c r="C33" i="8"/>
  <c r="B33" i="8"/>
  <c r="A33" i="8"/>
  <c r="F32" i="8"/>
  <c r="E32" i="8"/>
  <c r="D32" i="8"/>
  <c r="C32" i="8"/>
  <c r="B32" i="8"/>
  <c r="A32" i="8"/>
  <c r="F31" i="8"/>
  <c r="E31" i="8"/>
  <c r="D31" i="8"/>
  <c r="C31" i="8"/>
  <c r="B31" i="8"/>
  <c r="A31" i="8"/>
  <c r="F30" i="8"/>
  <c r="E30" i="8"/>
  <c r="D30" i="8"/>
  <c r="C30" i="8"/>
  <c r="B30" i="8"/>
  <c r="A30" i="8"/>
  <c r="F29" i="8"/>
  <c r="E29" i="8"/>
  <c r="D29" i="8"/>
  <c r="C29" i="8"/>
  <c r="B29" i="8"/>
  <c r="A29" i="8"/>
  <c r="F28" i="8"/>
  <c r="E28" i="8"/>
  <c r="D28" i="8"/>
  <c r="C28" i="8"/>
  <c r="B28" i="8"/>
  <c r="A28" i="8"/>
  <c r="F27" i="8"/>
  <c r="E27" i="8"/>
  <c r="D27" i="8"/>
  <c r="C27" i="8"/>
  <c r="B27" i="8"/>
  <c r="A27" i="8"/>
  <c r="F26" i="8"/>
  <c r="E26" i="8"/>
  <c r="D26" i="8"/>
  <c r="C26" i="8"/>
  <c r="B26" i="8"/>
  <c r="A26" i="8"/>
  <c r="F25" i="8"/>
  <c r="E25" i="8"/>
  <c r="D25" i="8"/>
  <c r="C25" i="8"/>
  <c r="B25" i="8"/>
  <c r="A25" i="8"/>
  <c r="F24" i="8"/>
  <c r="E24" i="8"/>
  <c r="D24" i="8"/>
  <c r="C24" i="8"/>
  <c r="B24" i="8"/>
  <c r="A24" i="8"/>
  <c r="L23" i="8"/>
  <c r="F23" i="8"/>
  <c r="E23" i="8"/>
  <c r="D23" i="8"/>
  <c r="C23" i="8"/>
  <c r="B23" i="8"/>
  <c r="A23" i="8"/>
  <c r="N22" i="8"/>
  <c r="F22" i="8"/>
  <c r="E22" i="8"/>
  <c r="D22" i="8"/>
  <c r="C22" i="8"/>
  <c r="B22" i="8"/>
  <c r="A22" i="8"/>
  <c r="P21" i="8"/>
  <c r="F21" i="8"/>
  <c r="E21" i="8"/>
  <c r="D21" i="8"/>
  <c r="C21" i="8"/>
  <c r="B21" i="8"/>
  <c r="A21" i="8"/>
  <c r="R20" i="8"/>
  <c r="F20" i="8"/>
  <c r="E20" i="8"/>
  <c r="D20" i="8"/>
  <c r="C20" i="8"/>
  <c r="B20" i="8"/>
  <c r="A20" i="8"/>
  <c r="T19" i="8"/>
  <c r="L19" i="8"/>
  <c r="F19" i="8"/>
  <c r="E19" i="8"/>
  <c r="D19" i="8"/>
  <c r="C19" i="8"/>
  <c r="B19" i="8"/>
  <c r="A19" i="8"/>
  <c r="N18" i="8"/>
  <c r="F18" i="8"/>
  <c r="E18" i="8"/>
  <c r="D18" i="8"/>
  <c r="C18" i="8"/>
  <c r="B18" i="8"/>
  <c r="A18" i="8"/>
  <c r="P17" i="8"/>
  <c r="F17" i="8"/>
  <c r="E17" i="8"/>
  <c r="D17" i="8"/>
  <c r="C17" i="8"/>
  <c r="B17" i="8"/>
  <c r="A17" i="8"/>
  <c r="R16" i="8"/>
  <c r="F16" i="8"/>
  <c r="E16" i="8"/>
  <c r="D16" i="8"/>
  <c r="C16" i="8"/>
  <c r="B16" i="8"/>
  <c r="A16" i="8"/>
  <c r="T15" i="8"/>
  <c r="L15" i="8"/>
  <c r="F15" i="8"/>
  <c r="E15" i="8"/>
  <c r="D15" i="8"/>
  <c r="C15" i="8"/>
  <c r="B15" i="8"/>
  <c r="A15" i="8"/>
  <c r="N14" i="8"/>
  <c r="F14" i="8"/>
  <c r="E14" i="8"/>
  <c r="D14" i="8"/>
  <c r="C14" i="8"/>
  <c r="B14" i="8"/>
  <c r="A14" i="8"/>
  <c r="P13" i="8"/>
  <c r="F13" i="8"/>
  <c r="E13" i="8"/>
  <c r="D13" i="8"/>
  <c r="M4" i="8" s="1"/>
  <c r="C13" i="8"/>
  <c r="B13" i="8"/>
  <c r="A13" i="8"/>
  <c r="F12" i="8"/>
  <c r="E12" i="8"/>
  <c r="D12" i="8"/>
  <c r="C12" i="8"/>
  <c r="B12" i="8"/>
  <c r="A12" i="8"/>
  <c r="T11" i="8"/>
  <c r="L11" i="8"/>
  <c r="F11" i="8"/>
  <c r="E11" i="8"/>
  <c r="D11" i="8"/>
  <c r="C11" i="8"/>
  <c r="B11" i="8"/>
  <c r="A11" i="8"/>
  <c r="N10" i="8"/>
  <c r="F10" i="8"/>
  <c r="E10" i="8"/>
  <c r="D10" i="8"/>
  <c r="C10" i="8"/>
  <c r="B10" i="8"/>
  <c r="A10" i="8"/>
  <c r="P9" i="8"/>
  <c r="F9" i="8"/>
  <c r="E9" i="8"/>
  <c r="D9" i="8"/>
  <c r="C9" i="8"/>
  <c r="B9" i="8"/>
  <c r="A9" i="8"/>
  <c r="R8" i="8"/>
  <c r="F8" i="8"/>
  <c r="R12" i="8" s="1"/>
  <c r="E8" i="8"/>
  <c r="D8" i="8"/>
  <c r="C8" i="8"/>
  <c r="B8" i="8"/>
  <c r="A8" i="8"/>
  <c r="T7" i="8"/>
  <c r="L7" i="8"/>
  <c r="F7" i="8"/>
  <c r="E7" i="8"/>
  <c r="D7" i="8"/>
  <c r="C7" i="8"/>
  <c r="B7" i="8"/>
  <c r="A7" i="8"/>
  <c r="F6" i="8"/>
  <c r="E6" i="8"/>
  <c r="D6" i="8"/>
  <c r="C6" i="8"/>
  <c r="B6" i="8"/>
  <c r="A6" i="8"/>
  <c r="P5" i="8"/>
  <c r="F5" i="8"/>
  <c r="E5" i="8"/>
  <c r="D5" i="8"/>
  <c r="N6" i="8" s="1"/>
  <c r="C5" i="8"/>
  <c r="B5" i="8"/>
  <c r="A5" i="8"/>
  <c r="U4" i="8"/>
  <c r="R4" i="8"/>
  <c r="F4" i="8"/>
  <c r="E4" i="8"/>
  <c r="D4" i="8"/>
  <c r="C4" i="8"/>
  <c r="N35" i="8" s="1"/>
  <c r="B4" i="8"/>
  <c r="A4" i="8"/>
  <c r="F241" i="7"/>
  <c r="E241" i="7"/>
  <c r="D241" i="7"/>
  <c r="C241" i="7"/>
  <c r="B241" i="7"/>
  <c r="A241" i="7"/>
  <c r="F240" i="7"/>
  <c r="E240" i="7"/>
  <c r="D240" i="7"/>
  <c r="C240" i="7"/>
  <c r="B240" i="7"/>
  <c r="A240" i="7"/>
  <c r="F239" i="7"/>
  <c r="E239" i="7"/>
  <c r="D239" i="7"/>
  <c r="C239" i="7"/>
  <c r="B239" i="7"/>
  <c r="A239" i="7"/>
  <c r="F238" i="7"/>
  <c r="E238" i="7"/>
  <c r="D238" i="7"/>
  <c r="C238" i="7"/>
  <c r="B238" i="7"/>
  <c r="A238" i="7"/>
  <c r="F237" i="7"/>
  <c r="E237" i="7"/>
  <c r="D237" i="7"/>
  <c r="C237" i="7"/>
  <c r="B237" i="7"/>
  <c r="A237" i="7"/>
  <c r="F236" i="7"/>
  <c r="E236" i="7"/>
  <c r="D236" i="7"/>
  <c r="C236" i="7"/>
  <c r="B236" i="7"/>
  <c r="A236" i="7"/>
  <c r="F235" i="7"/>
  <c r="E235" i="7"/>
  <c r="D235" i="7"/>
  <c r="C235" i="7"/>
  <c r="B235" i="7"/>
  <c r="A235" i="7"/>
  <c r="F234" i="7"/>
  <c r="E234" i="7"/>
  <c r="D234" i="7"/>
  <c r="C234" i="7"/>
  <c r="B234" i="7"/>
  <c r="A234" i="7"/>
  <c r="F233" i="7"/>
  <c r="E233" i="7"/>
  <c r="D233" i="7"/>
  <c r="C233" i="7"/>
  <c r="B233" i="7"/>
  <c r="A233" i="7"/>
  <c r="F232" i="7"/>
  <c r="E232" i="7"/>
  <c r="D232" i="7"/>
  <c r="C232" i="7"/>
  <c r="B232" i="7"/>
  <c r="A232" i="7"/>
  <c r="F231" i="7"/>
  <c r="E231" i="7"/>
  <c r="D231" i="7"/>
  <c r="C231" i="7"/>
  <c r="B231" i="7"/>
  <c r="A231" i="7"/>
  <c r="F230" i="7"/>
  <c r="E230" i="7"/>
  <c r="D230" i="7"/>
  <c r="C230" i="7"/>
  <c r="B230" i="7"/>
  <c r="A230" i="7"/>
  <c r="F229" i="7"/>
  <c r="E229" i="7"/>
  <c r="D229" i="7"/>
  <c r="C229" i="7"/>
  <c r="B229" i="7"/>
  <c r="A229" i="7"/>
  <c r="F228" i="7"/>
  <c r="E228" i="7"/>
  <c r="D228" i="7"/>
  <c r="C228" i="7"/>
  <c r="B228" i="7"/>
  <c r="A228" i="7"/>
  <c r="F227" i="7"/>
  <c r="E227" i="7"/>
  <c r="D227" i="7"/>
  <c r="C227" i="7"/>
  <c r="B227" i="7"/>
  <c r="A227" i="7"/>
  <c r="F226" i="7"/>
  <c r="E226" i="7"/>
  <c r="D226" i="7"/>
  <c r="C226" i="7"/>
  <c r="B226" i="7"/>
  <c r="A226" i="7"/>
  <c r="F225" i="7"/>
  <c r="E225" i="7"/>
  <c r="D225" i="7"/>
  <c r="C225" i="7"/>
  <c r="B225" i="7"/>
  <c r="A225" i="7"/>
  <c r="F224" i="7"/>
  <c r="E224" i="7"/>
  <c r="D224" i="7"/>
  <c r="C224" i="7"/>
  <c r="B224" i="7"/>
  <c r="A224" i="7"/>
  <c r="F223" i="7"/>
  <c r="E223" i="7"/>
  <c r="D223" i="7"/>
  <c r="C223" i="7"/>
  <c r="B223" i="7"/>
  <c r="A223" i="7"/>
  <c r="F222" i="7"/>
  <c r="E222" i="7"/>
  <c r="D222" i="7"/>
  <c r="C222" i="7"/>
  <c r="B222" i="7"/>
  <c r="A222" i="7"/>
  <c r="F221" i="7"/>
  <c r="E221" i="7"/>
  <c r="D221" i="7"/>
  <c r="C221" i="7"/>
  <c r="B221" i="7"/>
  <c r="A221" i="7"/>
  <c r="F220" i="7"/>
  <c r="E220" i="7"/>
  <c r="D220" i="7"/>
  <c r="C220" i="7"/>
  <c r="B220" i="7"/>
  <c r="A220" i="7"/>
  <c r="F219" i="7"/>
  <c r="E219" i="7"/>
  <c r="D219" i="7"/>
  <c r="C219" i="7"/>
  <c r="B219" i="7"/>
  <c r="A219" i="7"/>
  <c r="F218" i="7"/>
  <c r="E218" i="7"/>
  <c r="D218" i="7"/>
  <c r="C218" i="7"/>
  <c r="B218" i="7"/>
  <c r="A218" i="7"/>
  <c r="F217" i="7"/>
  <c r="E217" i="7"/>
  <c r="D217" i="7"/>
  <c r="C217" i="7"/>
  <c r="B217" i="7"/>
  <c r="A217" i="7"/>
  <c r="F216" i="7"/>
  <c r="E216" i="7"/>
  <c r="D216" i="7"/>
  <c r="C216" i="7"/>
  <c r="B216" i="7"/>
  <c r="A216" i="7"/>
  <c r="F215" i="7"/>
  <c r="E215" i="7"/>
  <c r="D215" i="7"/>
  <c r="C215" i="7"/>
  <c r="B215" i="7"/>
  <c r="A215" i="7"/>
  <c r="F214" i="7"/>
  <c r="E214" i="7"/>
  <c r="D214" i="7"/>
  <c r="C214" i="7"/>
  <c r="B214" i="7"/>
  <c r="A214" i="7"/>
  <c r="F213" i="7"/>
  <c r="E213" i="7"/>
  <c r="D213" i="7"/>
  <c r="C213" i="7"/>
  <c r="B213" i="7"/>
  <c r="A213" i="7"/>
  <c r="F212" i="7"/>
  <c r="E212" i="7"/>
  <c r="D212" i="7"/>
  <c r="C212" i="7"/>
  <c r="B212" i="7"/>
  <c r="A212" i="7"/>
  <c r="F211" i="7"/>
  <c r="E211" i="7"/>
  <c r="D211" i="7"/>
  <c r="C211" i="7"/>
  <c r="B211" i="7"/>
  <c r="A211" i="7"/>
  <c r="F210" i="7"/>
  <c r="E210" i="7"/>
  <c r="D210" i="7"/>
  <c r="C210" i="7"/>
  <c r="B210" i="7"/>
  <c r="A210" i="7"/>
  <c r="F209" i="7"/>
  <c r="E209" i="7"/>
  <c r="D209" i="7"/>
  <c r="C209" i="7"/>
  <c r="B209" i="7"/>
  <c r="A209" i="7"/>
  <c r="F208" i="7"/>
  <c r="E208" i="7"/>
  <c r="D208" i="7"/>
  <c r="C208" i="7"/>
  <c r="B208" i="7"/>
  <c r="A208" i="7"/>
  <c r="F207" i="7"/>
  <c r="E207" i="7"/>
  <c r="D207" i="7"/>
  <c r="C207" i="7"/>
  <c r="B207" i="7"/>
  <c r="A207" i="7"/>
  <c r="F206" i="7"/>
  <c r="E206" i="7"/>
  <c r="D206" i="7"/>
  <c r="C206" i="7"/>
  <c r="B206" i="7"/>
  <c r="A206" i="7"/>
  <c r="F205" i="7"/>
  <c r="E205" i="7"/>
  <c r="D205" i="7"/>
  <c r="C205" i="7"/>
  <c r="B205" i="7"/>
  <c r="A205" i="7"/>
  <c r="F204" i="7"/>
  <c r="E204" i="7"/>
  <c r="D204" i="7"/>
  <c r="C204" i="7"/>
  <c r="B204" i="7"/>
  <c r="A204" i="7"/>
  <c r="F203" i="7"/>
  <c r="E203" i="7"/>
  <c r="D203" i="7"/>
  <c r="C203" i="7"/>
  <c r="B203" i="7"/>
  <c r="A203" i="7"/>
  <c r="F202" i="7"/>
  <c r="E202" i="7"/>
  <c r="D202" i="7"/>
  <c r="C202" i="7"/>
  <c r="B202" i="7"/>
  <c r="A202" i="7"/>
  <c r="F201" i="7"/>
  <c r="E201" i="7"/>
  <c r="D201" i="7"/>
  <c r="C201" i="7"/>
  <c r="B201" i="7"/>
  <c r="A201" i="7"/>
  <c r="F200" i="7"/>
  <c r="E200" i="7"/>
  <c r="D200" i="7"/>
  <c r="C200" i="7"/>
  <c r="B200" i="7"/>
  <c r="A200" i="7"/>
  <c r="F199" i="7"/>
  <c r="E199" i="7"/>
  <c r="D199" i="7"/>
  <c r="C199" i="7"/>
  <c r="B199" i="7"/>
  <c r="A199" i="7"/>
  <c r="F198" i="7"/>
  <c r="E198" i="7"/>
  <c r="D198" i="7"/>
  <c r="C198" i="7"/>
  <c r="B198" i="7"/>
  <c r="A198" i="7"/>
  <c r="F197" i="7"/>
  <c r="E197" i="7"/>
  <c r="D197" i="7"/>
  <c r="C197" i="7"/>
  <c r="B197" i="7"/>
  <c r="A197" i="7"/>
  <c r="F196" i="7"/>
  <c r="E196" i="7"/>
  <c r="D196" i="7"/>
  <c r="C196" i="7"/>
  <c r="B196" i="7"/>
  <c r="A196" i="7"/>
  <c r="F195" i="7"/>
  <c r="E195" i="7"/>
  <c r="D195" i="7"/>
  <c r="C195" i="7"/>
  <c r="B195" i="7"/>
  <c r="A195" i="7"/>
  <c r="F194" i="7"/>
  <c r="E194" i="7"/>
  <c r="D194" i="7"/>
  <c r="C194" i="7"/>
  <c r="B194" i="7"/>
  <c r="A194" i="7"/>
  <c r="F193" i="7"/>
  <c r="E193" i="7"/>
  <c r="D193" i="7"/>
  <c r="C193" i="7"/>
  <c r="B193" i="7"/>
  <c r="A193" i="7"/>
  <c r="F192" i="7"/>
  <c r="E192" i="7"/>
  <c r="D192" i="7"/>
  <c r="C192" i="7"/>
  <c r="B192" i="7"/>
  <c r="A192" i="7"/>
  <c r="F191" i="7"/>
  <c r="E191" i="7"/>
  <c r="D191" i="7"/>
  <c r="C191" i="7"/>
  <c r="B191" i="7"/>
  <c r="A191" i="7"/>
  <c r="F190" i="7"/>
  <c r="E190" i="7"/>
  <c r="D190" i="7"/>
  <c r="C190" i="7"/>
  <c r="B190" i="7"/>
  <c r="A190" i="7"/>
  <c r="F189" i="7"/>
  <c r="E189" i="7"/>
  <c r="D189" i="7"/>
  <c r="C189" i="7"/>
  <c r="B189" i="7"/>
  <c r="A189" i="7"/>
  <c r="F188" i="7"/>
  <c r="E188" i="7"/>
  <c r="D188" i="7"/>
  <c r="C188" i="7"/>
  <c r="B188" i="7"/>
  <c r="A188" i="7"/>
  <c r="F187" i="7"/>
  <c r="E187" i="7"/>
  <c r="D187" i="7"/>
  <c r="C187" i="7"/>
  <c r="B187" i="7"/>
  <c r="A187" i="7"/>
  <c r="F186" i="7"/>
  <c r="E186" i="7"/>
  <c r="D186" i="7"/>
  <c r="C186" i="7"/>
  <c r="B186" i="7"/>
  <c r="A186" i="7"/>
  <c r="F185" i="7"/>
  <c r="E185" i="7"/>
  <c r="D185" i="7"/>
  <c r="C185" i="7"/>
  <c r="B185" i="7"/>
  <c r="A185" i="7"/>
  <c r="F184" i="7"/>
  <c r="E184" i="7"/>
  <c r="D184" i="7"/>
  <c r="C184" i="7"/>
  <c r="B184" i="7"/>
  <c r="A184" i="7"/>
  <c r="F183" i="7"/>
  <c r="E183" i="7"/>
  <c r="D183" i="7"/>
  <c r="C183" i="7"/>
  <c r="B183" i="7"/>
  <c r="A183" i="7"/>
  <c r="F182" i="7"/>
  <c r="E182" i="7"/>
  <c r="D182" i="7"/>
  <c r="C182" i="7"/>
  <c r="B182" i="7"/>
  <c r="A182" i="7"/>
  <c r="F181" i="7"/>
  <c r="E181" i="7"/>
  <c r="D181" i="7"/>
  <c r="C181" i="7"/>
  <c r="B181" i="7"/>
  <c r="A181" i="7"/>
  <c r="F180" i="7"/>
  <c r="E180" i="7"/>
  <c r="D180" i="7"/>
  <c r="C180" i="7"/>
  <c r="B180" i="7"/>
  <c r="A180" i="7"/>
  <c r="F179" i="7"/>
  <c r="E179" i="7"/>
  <c r="D179" i="7"/>
  <c r="C179" i="7"/>
  <c r="B179" i="7"/>
  <c r="A179" i="7"/>
  <c r="F178" i="7"/>
  <c r="E178" i="7"/>
  <c r="D178" i="7"/>
  <c r="C178" i="7"/>
  <c r="B178" i="7"/>
  <c r="A178" i="7"/>
  <c r="F177" i="7"/>
  <c r="E177" i="7"/>
  <c r="D177" i="7"/>
  <c r="C177" i="7"/>
  <c r="B177" i="7"/>
  <c r="A177" i="7"/>
  <c r="F176" i="7"/>
  <c r="E176" i="7"/>
  <c r="D176" i="7"/>
  <c r="C176" i="7"/>
  <c r="B176" i="7"/>
  <c r="A176" i="7"/>
  <c r="F175" i="7"/>
  <c r="E175" i="7"/>
  <c r="D175" i="7"/>
  <c r="C175" i="7"/>
  <c r="B175" i="7"/>
  <c r="A175" i="7"/>
  <c r="F174" i="7"/>
  <c r="E174" i="7"/>
  <c r="D174" i="7"/>
  <c r="C174" i="7"/>
  <c r="B174" i="7"/>
  <c r="A174" i="7"/>
  <c r="F173" i="7"/>
  <c r="E173" i="7"/>
  <c r="D173" i="7"/>
  <c r="C173" i="7"/>
  <c r="B173" i="7"/>
  <c r="A173" i="7"/>
  <c r="F172" i="7"/>
  <c r="E172" i="7"/>
  <c r="D172" i="7"/>
  <c r="C172" i="7"/>
  <c r="B172" i="7"/>
  <c r="A172" i="7"/>
  <c r="F171" i="7"/>
  <c r="E171" i="7"/>
  <c r="D171" i="7"/>
  <c r="C171" i="7"/>
  <c r="B171" i="7"/>
  <c r="A171" i="7"/>
  <c r="F170" i="7"/>
  <c r="E170" i="7"/>
  <c r="D170" i="7"/>
  <c r="C170" i="7"/>
  <c r="B170" i="7"/>
  <c r="A170" i="7"/>
  <c r="F169" i="7"/>
  <c r="E169" i="7"/>
  <c r="D169" i="7"/>
  <c r="C169" i="7"/>
  <c r="B169" i="7"/>
  <c r="A169" i="7"/>
  <c r="F168" i="7"/>
  <c r="E168" i="7"/>
  <c r="D168" i="7"/>
  <c r="C168" i="7"/>
  <c r="B168" i="7"/>
  <c r="A168" i="7"/>
  <c r="F167" i="7"/>
  <c r="E167" i="7"/>
  <c r="D167" i="7"/>
  <c r="C167" i="7"/>
  <c r="B167" i="7"/>
  <c r="A167" i="7"/>
  <c r="F166" i="7"/>
  <c r="E166" i="7"/>
  <c r="D166" i="7"/>
  <c r="C166" i="7"/>
  <c r="B166" i="7"/>
  <c r="A166" i="7"/>
  <c r="F165" i="7"/>
  <c r="E165" i="7"/>
  <c r="D165" i="7"/>
  <c r="C165" i="7"/>
  <c r="B165" i="7"/>
  <c r="A165" i="7"/>
  <c r="F164" i="7"/>
  <c r="E164" i="7"/>
  <c r="D164" i="7"/>
  <c r="C164" i="7"/>
  <c r="B164" i="7"/>
  <c r="A164" i="7"/>
  <c r="F163" i="7"/>
  <c r="E163" i="7"/>
  <c r="D163" i="7"/>
  <c r="C163" i="7"/>
  <c r="B163" i="7"/>
  <c r="A163" i="7"/>
  <c r="F162" i="7"/>
  <c r="E162" i="7"/>
  <c r="D162" i="7"/>
  <c r="C162" i="7"/>
  <c r="B162" i="7"/>
  <c r="A162" i="7"/>
  <c r="F161" i="7"/>
  <c r="E161" i="7"/>
  <c r="D161" i="7"/>
  <c r="C161" i="7"/>
  <c r="B161" i="7"/>
  <c r="A161" i="7"/>
  <c r="F160" i="7"/>
  <c r="E160" i="7"/>
  <c r="D160" i="7"/>
  <c r="C160" i="7"/>
  <c r="B160" i="7"/>
  <c r="A160" i="7"/>
  <c r="F159" i="7"/>
  <c r="E159" i="7"/>
  <c r="D159" i="7"/>
  <c r="C159" i="7"/>
  <c r="B159" i="7"/>
  <c r="A159" i="7"/>
  <c r="F158" i="7"/>
  <c r="E158" i="7"/>
  <c r="D158" i="7"/>
  <c r="C158" i="7"/>
  <c r="B158" i="7"/>
  <c r="A158" i="7"/>
  <c r="F157" i="7"/>
  <c r="E157" i="7"/>
  <c r="D157" i="7"/>
  <c r="C157" i="7"/>
  <c r="B157" i="7"/>
  <c r="A157" i="7"/>
  <c r="F156" i="7"/>
  <c r="E156" i="7"/>
  <c r="D156" i="7"/>
  <c r="C156" i="7"/>
  <c r="B156" i="7"/>
  <c r="A156" i="7"/>
  <c r="F155" i="7"/>
  <c r="E155" i="7"/>
  <c r="D155" i="7"/>
  <c r="C155" i="7"/>
  <c r="B155" i="7"/>
  <c r="A155" i="7"/>
  <c r="F154" i="7"/>
  <c r="E154" i="7"/>
  <c r="D154" i="7"/>
  <c r="C154" i="7"/>
  <c r="B154" i="7"/>
  <c r="A154" i="7"/>
  <c r="F153" i="7"/>
  <c r="E153" i="7"/>
  <c r="D153" i="7"/>
  <c r="C153" i="7"/>
  <c r="B153" i="7"/>
  <c r="A153" i="7"/>
  <c r="F152" i="7"/>
  <c r="E152" i="7"/>
  <c r="D152" i="7"/>
  <c r="C152" i="7"/>
  <c r="B152" i="7"/>
  <c r="A152" i="7"/>
  <c r="F151" i="7"/>
  <c r="E151" i="7"/>
  <c r="D151" i="7"/>
  <c r="C151" i="7"/>
  <c r="B151" i="7"/>
  <c r="A151" i="7"/>
  <c r="F150" i="7"/>
  <c r="E150" i="7"/>
  <c r="D150" i="7"/>
  <c r="C150" i="7"/>
  <c r="B150" i="7"/>
  <c r="A150" i="7"/>
  <c r="F149" i="7"/>
  <c r="E149" i="7"/>
  <c r="D149" i="7"/>
  <c r="C149" i="7"/>
  <c r="B149" i="7"/>
  <c r="A149" i="7"/>
  <c r="F148" i="7"/>
  <c r="E148" i="7"/>
  <c r="D148" i="7"/>
  <c r="C148" i="7"/>
  <c r="B148" i="7"/>
  <c r="A148" i="7"/>
  <c r="F147" i="7"/>
  <c r="E147" i="7"/>
  <c r="D147" i="7"/>
  <c r="C147" i="7"/>
  <c r="B147" i="7"/>
  <c r="A147" i="7"/>
  <c r="F146" i="7"/>
  <c r="E146" i="7"/>
  <c r="D146" i="7"/>
  <c r="C146" i="7"/>
  <c r="B146" i="7"/>
  <c r="A146" i="7"/>
  <c r="F145" i="7"/>
  <c r="E145" i="7"/>
  <c r="D145" i="7"/>
  <c r="C145" i="7"/>
  <c r="B145" i="7"/>
  <c r="A145" i="7"/>
  <c r="F144" i="7"/>
  <c r="E144" i="7"/>
  <c r="D144" i="7"/>
  <c r="C144" i="7"/>
  <c r="B144" i="7"/>
  <c r="A144" i="7"/>
  <c r="F143" i="7"/>
  <c r="E143" i="7"/>
  <c r="D143" i="7"/>
  <c r="C143" i="7"/>
  <c r="B143" i="7"/>
  <c r="A143" i="7"/>
  <c r="F142" i="7"/>
  <c r="E142" i="7"/>
  <c r="D142" i="7"/>
  <c r="C142" i="7"/>
  <c r="B142" i="7"/>
  <c r="A142" i="7"/>
  <c r="F141" i="7"/>
  <c r="E141" i="7"/>
  <c r="D141" i="7"/>
  <c r="C141" i="7"/>
  <c r="B141" i="7"/>
  <c r="A141" i="7"/>
  <c r="F140" i="7"/>
  <c r="E140" i="7"/>
  <c r="D140" i="7"/>
  <c r="C140" i="7"/>
  <c r="B140" i="7"/>
  <c r="A140" i="7"/>
  <c r="F139" i="7"/>
  <c r="E139" i="7"/>
  <c r="D139" i="7"/>
  <c r="C139" i="7"/>
  <c r="B139" i="7"/>
  <c r="A139" i="7"/>
  <c r="F138" i="7"/>
  <c r="E138" i="7"/>
  <c r="D138" i="7"/>
  <c r="C138" i="7"/>
  <c r="B138" i="7"/>
  <c r="A138" i="7"/>
  <c r="F137" i="7"/>
  <c r="E137" i="7"/>
  <c r="D137" i="7"/>
  <c r="C137" i="7"/>
  <c r="B137" i="7"/>
  <c r="A137" i="7"/>
  <c r="F136" i="7"/>
  <c r="E136" i="7"/>
  <c r="D136" i="7"/>
  <c r="C136" i="7"/>
  <c r="B136" i="7"/>
  <c r="A136" i="7"/>
  <c r="F135" i="7"/>
  <c r="E135" i="7"/>
  <c r="D135" i="7"/>
  <c r="C135" i="7"/>
  <c r="B135" i="7"/>
  <c r="A135" i="7"/>
  <c r="F134" i="7"/>
  <c r="E134" i="7"/>
  <c r="D134" i="7"/>
  <c r="C134" i="7"/>
  <c r="B134" i="7"/>
  <c r="A134" i="7"/>
  <c r="F133" i="7"/>
  <c r="E133" i="7"/>
  <c r="D133" i="7"/>
  <c r="C133" i="7"/>
  <c r="B133" i="7"/>
  <c r="A133" i="7"/>
  <c r="F132" i="7"/>
  <c r="E132" i="7"/>
  <c r="D132" i="7"/>
  <c r="C132" i="7"/>
  <c r="B132" i="7"/>
  <c r="A132" i="7"/>
  <c r="F131" i="7"/>
  <c r="E131" i="7"/>
  <c r="D131" i="7"/>
  <c r="C131" i="7"/>
  <c r="B131" i="7"/>
  <c r="A131" i="7"/>
  <c r="F130" i="7"/>
  <c r="E130" i="7"/>
  <c r="D130" i="7"/>
  <c r="C130" i="7"/>
  <c r="B130" i="7"/>
  <c r="A130" i="7"/>
  <c r="F129" i="7"/>
  <c r="E129" i="7"/>
  <c r="D129" i="7"/>
  <c r="C129" i="7"/>
  <c r="B129" i="7"/>
  <c r="A129" i="7"/>
  <c r="F128" i="7"/>
  <c r="E128" i="7"/>
  <c r="D128" i="7"/>
  <c r="C128" i="7"/>
  <c r="B128" i="7"/>
  <c r="A128" i="7"/>
  <c r="F127" i="7"/>
  <c r="E127" i="7"/>
  <c r="D127" i="7"/>
  <c r="C127" i="7"/>
  <c r="B127" i="7"/>
  <c r="A127" i="7"/>
  <c r="F126" i="7"/>
  <c r="E126" i="7"/>
  <c r="D126" i="7"/>
  <c r="C126" i="7"/>
  <c r="B126" i="7"/>
  <c r="A126" i="7"/>
  <c r="F125" i="7"/>
  <c r="E125" i="7"/>
  <c r="D125" i="7"/>
  <c r="C125" i="7"/>
  <c r="B125" i="7"/>
  <c r="A125" i="7"/>
  <c r="F124" i="7"/>
  <c r="E124" i="7"/>
  <c r="D124" i="7"/>
  <c r="C124" i="7"/>
  <c r="B124" i="7"/>
  <c r="A124" i="7"/>
  <c r="F123" i="7"/>
  <c r="E123" i="7"/>
  <c r="D123" i="7"/>
  <c r="C123" i="7"/>
  <c r="B123" i="7"/>
  <c r="A123" i="7"/>
  <c r="F122" i="7"/>
  <c r="E122" i="7"/>
  <c r="D122" i="7"/>
  <c r="C122" i="7"/>
  <c r="B122" i="7"/>
  <c r="A122" i="7"/>
  <c r="F121" i="7"/>
  <c r="E121" i="7"/>
  <c r="D121" i="7"/>
  <c r="C121" i="7"/>
  <c r="B121" i="7"/>
  <c r="A121" i="7"/>
  <c r="F120" i="7"/>
  <c r="E120" i="7"/>
  <c r="D120" i="7"/>
  <c r="C120" i="7"/>
  <c r="B120" i="7"/>
  <c r="A120" i="7"/>
  <c r="F119" i="7"/>
  <c r="E119" i="7"/>
  <c r="D119" i="7"/>
  <c r="C119" i="7"/>
  <c r="B119" i="7"/>
  <c r="A119" i="7"/>
  <c r="F118" i="7"/>
  <c r="E118" i="7"/>
  <c r="D118" i="7"/>
  <c r="C118" i="7"/>
  <c r="B118" i="7"/>
  <c r="A118" i="7"/>
  <c r="F117" i="7"/>
  <c r="E117" i="7"/>
  <c r="D117" i="7"/>
  <c r="C117" i="7"/>
  <c r="B117" i="7"/>
  <c r="A117" i="7"/>
  <c r="F116" i="7"/>
  <c r="E116" i="7"/>
  <c r="D116" i="7"/>
  <c r="C116" i="7"/>
  <c r="B116" i="7"/>
  <c r="A116" i="7"/>
  <c r="F115" i="7"/>
  <c r="E115" i="7"/>
  <c r="D115" i="7"/>
  <c r="C115" i="7"/>
  <c r="B115" i="7"/>
  <c r="A115" i="7"/>
  <c r="F114" i="7"/>
  <c r="E114" i="7"/>
  <c r="D114" i="7"/>
  <c r="C114" i="7"/>
  <c r="B114" i="7"/>
  <c r="A114" i="7"/>
  <c r="F113" i="7"/>
  <c r="E113" i="7"/>
  <c r="D113" i="7"/>
  <c r="C113" i="7"/>
  <c r="B113" i="7"/>
  <c r="A113" i="7"/>
  <c r="F112" i="7"/>
  <c r="E112" i="7"/>
  <c r="D112" i="7"/>
  <c r="C112" i="7"/>
  <c r="B112" i="7"/>
  <c r="A112" i="7"/>
  <c r="F111" i="7"/>
  <c r="E111" i="7"/>
  <c r="D111" i="7"/>
  <c r="C111" i="7"/>
  <c r="B111" i="7"/>
  <c r="A111" i="7"/>
  <c r="F110" i="7"/>
  <c r="E110" i="7"/>
  <c r="D110" i="7"/>
  <c r="C110" i="7"/>
  <c r="B110" i="7"/>
  <c r="A110" i="7"/>
  <c r="F109" i="7"/>
  <c r="E109" i="7"/>
  <c r="D109" i="7"/>
  <c r="C109" i="7"/>
  <c r="B109" i="7"/>
  <c r="A109" i="7"/>
  <c r="F108" i="7"/>
  <c r="E108" i="7"/>
  <c r="D108" i="7"/>
  <c r="C108" i="7"/>
  <c r="B108" i="7"/>
  <c r="A108" i="7"/>
  <c r="F107" i="7"/>
  <c r="E107" i="7"/>
  <c r="D107" i="7"/>
  <c r="C107" i="7"/>
  <c r="B107" i="7"/>
  <c r="A107" i="7"/>
  <c r="F106" i="7"/>
  <c r="E106" i="7"/>
  <c r="D106" i="7"/>
  <c r="C106" i="7"/>
  <c r="B106" i="7"/>
  <c r="A106" i="7"/>
  <c r="F105" i="7"/>
  <c r="E105" i="7"/>
  <c r="D105" i="7"/>
  <c r="C105" i="7"/>
  <c r="B105" i="7"/>
  <c r="A105" i="7"/>
  <c r="F104" i="7"/>
  <c r="E104" i="7"/>
  <c r="D104" i="7"/>
  <c r="C104" i="7"/>
  <c r="B104" i="7"/>
  <c r="A104" i="7"/>
  <c r="F103" i="7"/>
  <c r="E103" i="7"/>
  <c r="D103" i="7"/>
  <c r="C103" i="7"/>
  <c r="B103" i="7"/>
  <c r="A103" i="7"/>
  <c r="F102" i="7"/>
  <c r="E102" i="7"/>
  <c r="D102" i="7"/>
  <c r="C102" i="7"/>
  <c r="B102" i="7"/>
  <c r="A102" i="7"/>
  <c r="F101" i="7"/>
  <c r="E101" i="7"/>
  <c r="D101" i="7"/>
  <c r="C101" i="7"/>
  <c r="B101" i="7"/>
  <c r="A101" i="7"/>
  <c r="F100" i="7"/>
  <c r="E100" i="7"/>
  <c r="D100" i="7"/>
  <c r="C100" i="7"/>
  <c r="B100" i="7"/>
  <c r="A100" i="7"/>
  <c r="F99" i="7"/>
  <c r="E99" i="7"/>
  <c r="D99" i="7"/>
  <c r="C99" i="7"/>
  <c r="B99" i="7"/>
  <c r="A99" i="7"/>
  <c r="F98" i="7"/>
  <c r="E98" i="7"/>
  <c r="D98" i="7"/>
  <c r="C98" i="7"/>
  <c r="B98" i="7"/>
  <c r="A98" i="7"/>
  <c r="F97" i="7"/>
  <c r="E97" i="7"/>
  <c r="D97" i="7"/>
  <c r="C97" i="7"/>
  <c r="B97" i="7"/>
  <c r="A97" i="7"/>
  <c r="F96" i="7"/>
  <c r="E96" i="7"/>
  <c r="D96" i="7"/>
  <c r="C96" i="7"/>
  <c r="B96" i="7"/>
  <c r="A96" i="7"/>
  <c r="F95" i="7"/>
  <c r="E95" i="7"/>
  <c r="D95" i="7"/>
  <c r="C95" i="7"/>
  <c r="B95" i="7"/>
  <c r="A95" i="7"/>
  <c r="F94" i="7"/>
  <c r="E94" i="7"/>
  <c r="D94" i="7"/>
  <c r="C94" i="7"/>
  <c r="B94" i="7"/>
  <c r="A94" i="7"/>
  <c r="F93" i="7"/>
  <c r="E93" i="7"/>
  <c r="D93" i="7"/>
  <c r="C93" i="7"/>
  <c r="B93" i="7"/>
  <c r="A93" i="7"/>
  <c r="F92" i="7"/>
  <c r="E92" i="7"/>
  <c r="D92" i="7"/>
  <c r="C92" i="7"/>
  <c r="B92" i="7"/>
  <c r="A92" i="7"/>
  <c r="F91" i="7"/>
  <c r="E91" i="7"/>
  <c r="D91" i="7"/>
  <c r="C91" i="7"/>
  <c r="B91" i="7"/>
  <c r="A91" i="7"/>
  <c r="F90" i="7"/>
  <c r="E90" i="7"/>
  <c r="D90" i="7"/>
  <c r="C90" i="7"/>
  <c r="B90" i="7"/>
  <c r="A90" i="7"/>
  <c r="F89" i="7"/>
  <c r="E89" i="7"/>
  <c r="D89" i="7"/>
  <c r="C89" i="7"/>
  <c r="B89" i="7"/>
  <c r="A89" i="7"/>
  <c r="F88" i="7"/>
  <c r="E88" i="7"/>
  <c r="D88" i="7"/>
  <c r="C88" i="7"/>
  <c r="B88" i="7"/>
  <c r="A88" i="7"/>
  <c r="F87" i="7"/>
  <c r="E87" i="7"/>
  <c r="D87" i="7"/>
  <c r="C87" i="7"/>
  <c r="B87" i="7"/>
  <c r="A87" i="7"/>
  <c r="F86" i="7"/>
  <c r="E86" i="7"/>
  <c r="D86" i="7"/>
  <c r="C86" i="7"/>
  <c r="B86" i="7"/>
  <c r="A86" i="7"/>
  <c r="F85" i="7"/>
  <c r="E85" i="7"/>
  <c r="D85" i="7"/>
  <c r="C85" i="7"/>
  <c r="B85" i="7"/>
  <c r="A85" i="7"/>
  <c r="F84" i="7"/>
  <c r="E84" i="7"/>
  <c r="D84" i="7"/>
  <c r="C84" i="7"/>
  <c r="B84" i="7"/>
  <c r="A84" i="7"/>
  <c r="F83" i="7"/>
  <c r="E83" i="7"/>
  <c r="D83" i="7"/>
  <c r="C83" i="7"/>
  <c r="B83" i="7"/>
  <c r="A83" i="7"/>
  <c r="F82" i="7"/>
  <c r="E82" i="7"/>
  <c r="D82" i="7"/>
  <c r="C82" i="7"/>
  <c r="B82" i="7"/>
  <c r="A82" i="7"/>
  <c r="F81" i="7"/>
  <c r="E81" i="7"/>
  <c r="D81" i="7"/>
  <c r="C81" i="7"/>
  <c r="B81" i="7"/>
  <c r="A81" i="7"/>
  <c r="F80" i="7"/>
  <c r="E80" i="7"/>
  <c r="D80" i="7"/>
  <c r="C80" i="7"/>
  <c r="B80" i="7"/>
  <c r="A80" i="7"/>
  <c r="F79" i="7"/>
  <c r="E79" i="7"/>
  <c r="D79" i="7"/>
  <c r="C79" i="7"/>
  <c r="B79" i="7"/>
  <c r="A79" i="7"/>
  <c r="F78" i="7"/>
  <c r="E78" i="7"/>
  <c r="D78" i="7"/>
  <c r="C78" i="7"/>
  <c r="B78" i="7"/>
  <c r="A78" i="7"/>
  <c r="F77" i="7"/>
  <c r="E77" i="7"/>
  <c r="D77" i="7"/>
  <c r="C77" i="7"/>
  <c r="B77" i="7"/>
  <c r="A77" i="7"/>
  <c r="F76" i="7"/>
  <c r="E76" i="7"/>
  <c r="D76" i="7"/>
  <c r="C76" i="7"/>
  <c r="B76" i="7"/>
  <c r="A76" i="7"/>
  <c r="F75" i="7"/>
  <c r="E75" i="7"/>
  <c r="D75" i="7"/>
  <c r="C75" i="7"/>
  <c r="B75" i="7"/>
  <c r="A75" i="7"/>
  <c r="F74" i="7"/>
  <c r="E74" i="7"/>
  <c r="D74" i="7"/>
  <c r="C74" i="7"/>
  <c r="B74" i="7"/>
  <c r="A74" i="7"/>
  <c r="F73" i="7"/>
  <c r="E73" i="7"/>
  <c r="D73" i="7"/>
  <c r="C73" i="7"/>
  <c r="B73" i="7"/>
  <c r="A73" i="7"/>
  <c r="F72" i="7"/>
  <c r="E72" i="7"/>
  <c r="D72" i="7"/>
  <c r="C72" i="7"/>
  <c r="B72" i="7"/>
  <c r="A72" i="7"/>
  <c r="F71" i="7"/>
  <c r="E71" i="7"/>
  <c r="D71" i="7"/>
  <c r="C71" i="7"/>
  <c r="B71" i="7"/>
  <c r="A71" i="7"/>
  <c r="F70" i="7"/>
  <c r="E70" i="7"/>
  <c r="D70" i="7"/>
  <c r="C70" i="7"/>
  <c r="B70" i="7"/>
  <c r="A70" i="7"/>
  <c r="F69" i="7"/>
  <c r="E69" i="7"/>
  <c r="D69" i="7"/>
  <c r="C69" i="7"/>
  <c r="B69" i="7"/>
  <c r="A69" i="7"/>
  <c r="F68" i="7"/>
  <c r="E68" i="7"/>
  <c r="D68" i="7"/>
  <c r="C68" i="7"/>
  <c r="B68" i="7"/>
  <c r="A68" i="7"/>
  <c r="F67" i="7"/>
  <c r="E67" i="7"/>
  <c r="D67" i="7"/>
  <c r="C67" i="7"/>
  <c r="B67" i="7"/>
  <c r="A67" i="7"/>
  <c r="F66" i="7"/>
  <c r="E66" i="7"/>
  <c r="D66" i="7"/>
  <c r="C66" i="7"/>
  <c r="B66" i="7"/>
  <c r="A66" i="7"/>
  <c r="F65" i="7"/>
  <c r="E65" i="7"/>
  <c r="D65" i="7"/>
  <c r="C65" i="7"/>
  <c r="B65" i="7"/>
  <c r="A65" i="7"/>
  <c r="F64" i="7"/>
  <c r="E64" i="7"/>
  <c r="D64" i="7"/>
  <c r="C64" i="7"/>
  <c r="B64" i="7"/>
  <c r="A64" i="7"/>
  <c r="F63" i="7"/>
  <c r="E63" i="7"/>
  <c r="D63" i="7"/>
  <c r="C63" i="7"/>
  <c r="B63" i="7"/>
  <c r="A63" i="7"/>
  <c r="F62" i="7"/>
  <c r="E62" i="7"/>
  <c r="D62" i="7"/>
  <c r="C62" i="7"/>
  <c r="B62" i="7"/>
  <c r="A62" i="7"/>
  <c r="F61" i="7"/>
  <c r="E61" i="7"/>
  <c r="D61" i="7"/>
  <c r="C61" i="7"/>
  <c r="B61" i="7"/>
  <c r="A61" i="7"/>
  <c r="F60" i="7"/>
  <c r="E60" i="7"/>
  <c r="D60" i="7"/>
  <c r="C60" i="7"/>
  <c r="B60" i="7"/>
  <c r="A60" i="7"/>
  <c r="F59" i="7"/>
  <c r="E59" i="7"/>
  <c r="D59" i="7"/>
  <c r="C59" i="7"/>
  <c r="B59" i="7"/>
  <c r="A59" i="7"/>
  <c r="F58" i="7"/>
  <c r="E58" i="7"/>
  <c r="D58" i="7"/>
  <c r="C58" i="7"/>
  <c r="B58" i="7"/>
  <c r="A58" i="7"/>
  <c r="F57" i="7"/>
  <c r="E57" i="7"/>
  <c r="D57" i="7"/>
  <c r="C57" i="7"/>
  <c r="B57" i="7"/>
  <c r="A57" i="7"/>
  <c r="F56" i="7"/>
  <c r="E56" i="7"/>
  <c r="D56" i="7"/>
  <c r="C56" i="7"/>
  <c r="B56" i="7"/>
  <c r="A56" i="7"/>
  <c r="F55" i="7"/>
  <c r="E55" i="7"/>
  <c r="D55" i="7"/>
  <c r="C55" i="7"/>
  <c r="B55" i="7"/>
  <c r="A55" i="7"/>
  <c r="F54" i="7"/>
  <c r="E54" i="7"/>
  <c r="D54" i="7"/>
  <c r="C54" i="7"/>
  <c r="B54" i="7"/>
  <c r="A54" i="7"/>
  <c r="F53" i="7"/>
  <c r="E53" i="7"/>
  <c r="D53" i="7"/>
  <c r="C53" i="7"/>
  <c r="B53" i="7"/>
  <c r="A53" i="7"/>
  <c r="F52" i="7"/>
  <c r="E52" i="7"/>
  <c r="D52" i="7"/>
  <c r="C52" i="7"/>
  <c r="B52" i="7"/>
  <c r="A52" i="7"/>
  <c r="F51" i="7"/>
  <c r="E51" i="7"/>
  <c r="D51" i="7"/>
  <c r="C51" i="7"/>
  <c r="B51" i="7"/>
  <c r="A51" i="7"/>
  <c r="F50" i="7"/>
  <c r="E50" i="7"/>
  <c r="D50" i="7"/>
  <c r="C50" i="7"/>
  <c r="B50" i="7"/>
  <c r="A50" i="7"/>
  <c r="F49" i="7"/>
  <c r="E49" i="7"/>
  <c r="D49" i="7"/>
  <c r="C49" i="7"/>
  <c r="B49" i="7"/>
  <c r="A49" i="7"/>
  <c r="F48" i="7"/>
  <c r="E48" i="7"/>
  <c r="D48" i="7"/>
  <c r="C48" i="7"/>
  <c r="B48" i="7"/>
  <c r="A48" i="7"/>
  <c r="F47" i="7"/>
  <c r="E47" i="7"/>
  <c r="D47" i="7"/>
  <c r="C47" i="7"/>
  <c r="B47" i="7"/>
  <c r="A47" i="7"/>
  <c r="F46" i="7"/>
  <c r="E46" i="7"/>
  <c r="D46" i="7"/>
  <c r="C46" i="7"/>
  <c r="B46" i="7"/>
  <c r="A46" i="7"/>
  <c r="F45" i="7"/>
  <c r="E45" i="7"/>
  <c r="D45" i="7"/>
  <c r="C45" i="7"/>
  <c r="B45" i="7"/>
  <c r="A45" i="7"/>
  <c r="F44" i="7"/>
  <c r="E44" i="7"/>
  <c r="D44" i="7"/>
  <c r="C44" i="7"/>
  <c r="B44" i="7"/>
  <c r="A44" i="7"/>
  <c r="F43" i="7"/>
  <c r="E43" i="7"/>
  <c r="D43" i="7"/>
  <c r="C43" i="7"/>
  <c r="B43" i="7"/>
  <c r="A43" i="7"/>
  <c r="F42" i="7"/>
  <c r="E42" i="7"/>
  <c r="D42" i="7"/>
  <c r="C42" i="7"/>
  <c r="B42" i="7"/>
  <c r="A42" i="7"/>
  <c r="F41" i="7"/>
  <c r="E41" i="7"/>
  <c r="D41" i="7"/>
  <c r="C41" i="7"/>
  <c r="B41" i="7"/>
  <c r="A41" i="7"/>
  <c r="F40" i="7"/>
  <c r="E40" i="7"/>
  <c r="D40" i="7"/>
  <c r="C40" i="7"/>
  <c r="B40" i="7"/>
  <c r="A40" i="7"/>
  <c r="F39" i="7"/>
  <c r="E39" i="7"/>
  <c r="D39" i="7"/>
  <c r="C39" i="7"/>
  <c r="B39" i="7"/>
  <c r="A39" i="7"/>
  <c r="F38" i="7"/>
  <c r="E38" i="7"/>
  <c r="D38" i="7"/>
  <c r="C38" i="7"/>
  <c r="B38" i="7"/>
  <c r="A38" i="7"/>
  <c r="F37" i="7"/>
  <c r="E37" i="7"/>
  <c r="D37" i="7"/>
  <c r="C37" i="7"/>
  <c r="B37" i="7"/>
  <c r="A37" i="7"/>
  <c r="F36" i="7"/>
  <c r="E36" i="7"/>
  <c r="D36" i="7"/>
  <c r="C36" i="7"/>
  <c r="B36" i="7"/>
  <c r="A36" i="7"/>
  <c r="F35" i="7"/>
  <c r="E35" i="7"/>
  <c r="D35" i="7"/>
  <c r="C35" i="7"/>
  <c r="B35" i="7"/>
  <c r="A35" i="7"/>
  <c r="F34" i="7"/>
  <c r="E34" i="7"/>
  <c r="D34" i="7"/>
  <c r="C34" i="7"/>
  <c r="B34" i="7"/>
  <c r="A34" i="7"/>
  <c r="F33" i="7"/>
  <c r="E33" i="7"/>
  <c r="D33" i="7"/>
  <c r="C33" i="7"/>
  <c r="B33" i="7"/>
  <c r="A33" i="7"/>
  <c r="F32" i="7"/>
  <c r="E32" i="7"/>
  <c r="D32" i="7"/>
  <c r="C32" i="7"/>
  <c r="B32" i="7"/>
  <c r="A32" i="7"/>
  <c r="F31" i="7"/>
  <c r="E31" i="7"/>
  <c r="D31" i="7"/>
  <c r="C31" i="7"/>
  <c r="B31" i="7"/>
  <c r="A31" i="7"/>
  <c r="F30" i="7"/>
  <c r="E30" i="7"/>
  <c r="D30" i="7"/>
  <c r="C30" i="7"/>
  <c r="B30" i="7"/>
  <c r="A30" i="7"/>
  <c r="F29" i="7"/>
  <c r="E29" i="7"/>
  <c r="D29" i="7"/>
  <c r="C29" i="7"/>
  <c r="B29" i="7"/>
  <c r="A29" i="7"/>
  <c r="F28" i="7"/>
  <c r="E28" i="7"/>
  <c r="D28" i="7"/>
  <c r="C28" i="7"/>
  <c r="B28" i="7"/>
  <c r="A28" i="7"/>
  <c r="F27" i="7"/>
  <c r="E27" i="7"/>
  <c r="D27" i="7"/>
  <c r="C27" i="7"/>
  <c r="B27" i="7"/>
  <c r="A27" i="7"/>
  <c r="F26" i="7"/>
  <c r="E26" i="7"/>
  <c r="D26" i="7"/>
  <c r="C26" i="7"/>
  <c r="B26" i="7"/>
  <c r="A26" i="7"/>
  <c r="F25" i="7"/>
  <c r="E25" i="7"/>
  <c r="D25" i="7"/>
  <c r="C25" i="7"/>
  <c r="B25" i="7"/>
  <c r="A25" i="7"/>
  <c r="F24" i="7"/>
  <c r="E24" i="7"/>
  <c r="D24" i="7"/>
  <c r="C24" i="7"/>
  <c r="B24" i="7"/>
  <c r="A24" i="7"/>
  <c r="F23" i="7"/>
  <c r="E23" i="7"/>
  <c r="D23" i="7"/>
  <c r="C23" i="7"/>
  <c r="B23" i="7"/>
  <c r="A23" i="7"/>
  <c r="F22" i="7"/>
  <c r="E22" i="7"/>
  <c r="D22" i="7"/>
  <c r="C22" i="7"/>
  <c r="B22" i="7"/>
  <c r="A22" i="7"/>
  <c r="F21" i="7"/>
  <c r="E21" i="7"/>
  <c r="D21" i="7"/>
  <c r="C21" i="7"/>
  <c r="B21" i="7"/>
  <c r="A21" i="7"/>
  <c r="F20" i="7"/>
  <c r="E20" i="7"/>
  <c r="D20" i="7"/>
  <c r="C20" i="7"/>
  <c r="B20" i="7"/>
  <c r="A20" i="7"/>
  <c r="F19" i="7"/>
  <c r="E19" i="7"/>
  <c r="D19" i="7"/>
  <c r="C19" i="7"/>
  <c r="B19" i="7"/>
  <c r="A19" i="7"/>
  <c r="F18" i="7"/>
  <c r="E18" i="7"/>
  <c r="D18" i="7"/>
  <c r="C18" i="7"/>
  <c r="B18" i="7"/>
  <c r="A18" i="7"/>
  <c r="P17" i="7"/>
  <c r="F17" i="7"/>
  <c r="E17" i="7"/>
  <c r="D17" i="7"/>
  <c r="C17" i="7"/>
  <c r="B17" i="7"/>
  <c r="A17" i="7"/>
  <c r="R16" i="7"/>
  <c r="F16" i="7"/>
  <c r="E16" i="7"/>
  <c r="D16" i="7"/>
  <c r="C16" i="7"/>
  <c r="B16" i="7"/>
  <c r="A16" i="7"/>
  <c r="T15" i="7"/>
  <c r="L15" i="7"/>
  <c r="F15" i="7"/>
  <c r="E15" i="7"/>
  <c r="D15" i="7"/>
  <c r="C15" i="7"/>
  <c r="B15" i="7"/>
  <c r="A15" i="7"/>
  <c r="N14" i="7"/>
  <c r="F14" i="7"/>
  <c r="E14" i="7"/>
  <c r="D14" i="7"/>
  <c r="C14" i="7"/>
  <c r="B14" i="7"/>
  <c r="A14" i="7"/>
  <c r="P13" i="7"/>
  <c r="F13" i="7"/>
  <c r="E13" i="7"/>
  <c r="D13" i="7"/>
  <c r="C13" i="7"/>
  <c r="B13" i="7"/>
  <c r="A13" i="7"/>
  <c r="R12" i="7"/>
  <c r="F12" i="7"/>
  <c r="E12" i="7"/>
  <c r="D12" i="7"/>
  <c r="C12" i="7"/>
  <c r="B12" i="7"/>
  <c r="A12" i="7"/>
  <c r="T11" i="7"/>
  <c r="L11" i="7"/>
  <c r="F11" i="7"/>
  <c r="E11" i="7"/>
  <c r="D11" i="7"/>
  <c r="C11" i="7"/>
  <c r="B11" i="7"/>
  <c r="A11" i="7"/>
  <c r="N10" i="7"/>
  <c r="F10" i="7"/>
  <c r="E10" i="7"/>
  <c r="D10" i="7"/>
  <c r="C10" i="7"/>
  <c r="B10" i="7"/>
  <c r="A10" i="7"/>
  <c r="P9" i="7"/>
  <c r="F9" i="7"/>
  <c r="E9" i="7"/>
  <c r="D9" i="7"/>
  <c r="C9" i="7"/>
  <c r="B9" i="7"/>
  <c r="A9" i="7"/>
  <c r="R8" i="7"/>
  <c r="F8" i="7"/>
  <c r="E8" i="7"/>
  <c r="D8" i="7"/>
  <c r="C8" i="7"/>
  <c r="B8" i="7"/>
  <c r="A8" i="7"/>
  <c r="T7" i="7"/>
  <c r="L7" i="7"/>
  <c r="F7" i="7"/>
  <c r="E7" i="7"/>
  <c r="D7" i="7"/>
  <c r="C7" i="7"/>
  <c r="B7" i="7"/>
  <c r="A7" i="7"/>
  <c r="F6" i="7"/>
  <c r="E6" i="7"/>
  <c r="D6" i="7"/>
  <c r="C6" i="7"/>
  <c r="B6" i="7"/>
  <c r="A6" i="7"/>
  <c r="P5" i="7"/>
  <c r="F5" i="7"/>
  <c r="E5" i="7"/>
  <c r="D5" i="7"/>
  <c r="N6" i="7" s="1"/>
  <c r="C5" i="7"/>
  <c r="B5" i="7"/>
  <c r="A5" i="7"/>
  <c r="R4" i="7"/>
  <c r="Q4" i="7"/>
  <c r="F4" i="7"/>
  <c r="E4" i="7"/>
  <c r="D4" i="7"/>
  <c r="C4" i="7"/>
  <c r="S23" i="7" s="1"/>
  <c r="B4" i="7"/>
  <c r="A4" i="7"/>
  <c r="B3" i="7"/>
  <c r="G291" i="6"/>
  <c r="F291" i="6"/>
  <c r="E291" i="6"/>
  <c r="D291" i="6"/>
  <c r="C291" i="6"/>
  <c r="B291" i="6"/>
  <c r="A291" i="6"/>
  <c r="G290" i="6"/>
  <c r="F290" i="6"/>
  <c r="E290" i="6"/>
  <c r="D290" i="6"/>
  <c r="C290" i="6"/>
  <c r="B290" i="6"/>
  <c r="A290" i="6"/>
  <c r="G289" i="6"/>
  <c r="F289" i="6"/>
  <c r="E289" i="6"/>
  <c r="D289" i="6"/>
  <c r="C289" i="6"/>
  <c r="B289" i="6"/>
  <c r="A289" i="6"/>
  <c r="G288" i="6"/>
  <c r="F288" i="6"/>
  <c r="E288" i="6"/>
  <c r="D288" i="6"/>
  <c r="C288" i="6"/>
  <c r="B288" i="6"/>
  <c r="A288" i="6"/>
  <c r="G287" i="6"/>
  <c r="F287" i="6"/>
  <c r="E287" i="6"/>
  <c r="D287" i="6"/>
  <c r="C287" i="6"/>
  <c r="B287" i="6"/>
  <c r="A287" i="6"/>
  <c r="G286" i="6"/>
  <c r="F286" i="6"/>
  <c r="E286" i="6"/>
  <c r="D286" i="6"/>
  <c r="C286" i="6"/>
  <c r="B286" i="6"/>
  <c r="A286" i="6"/>
  <c r="G285" i="6"/>
  <c r="F285" i="6"/>
  <c r="E285" i="6"/>
  <c r="D285" i="6"/>
  <c r="C285" i="6"/>
  <c r="B285" i="6"/>
  <c r="A285" i="6"/>
  <c r="G284" i="6"/>
  <c r="F284" i="6"/>
  <c r="E284" i="6"/>
  <c r="D284" i="6"/>
  <c r="C284" i="6"/>
  <c r="B284" i="6"/>
  <c r="A284" i="6"/>
  <c r="G283" i="6"/>
  <c r="F283" i="6"/>
  <c r="E283" i="6"/>
  <c r="D283" i="6"/>
  <c r="C283" i="6"/>
  <c r="B283" i="6"/>
  <c r="A283" i="6"/>
  <c r="G282" i="6"/>
  <c r="F282" i="6"/>
  <c r="E282" i="6"/>
  <c r="D282" i="6"/>
  <c r="C282" i="6"/>
  <c r="B282" i="6"/>
  <c r="A282" i="6"/>
  <c r="G281" i="6"/>
  <c r="F281" i="6"/>
  <c r="E281" i="6"/>
  <c r="D281" i="6"/>
  <c r="C281" i="6"/>
  <c r="B281" i="6"/>
  <c r="A281" i="6"/>
  <c r="G280" i="6"/>
  <c r="F280" i="6"/>
  <c r="E280" i="6"/>
  <c r="D280" i="6"/>
  <c r="C280" i="6"/>
  <c r="B280" i="6"/>
  <c r="A280" i="6"/>
  <c r="G279" i="6"/>
  <c r="F279" i="6"/>
  <c r="E279" i="6"/>
  <c r="D279" i="6"/>
  <c r="C279" i="6"/>
  <c r="B279" i="6"/>
  <c r="A279" i="6"/>
  <c r="G278" i="6"/>
  <c r="F278" i="6"/>
  <c r="E278" i="6"/>
  <c r="D278" i="6"/>
  <c r="C278" i="6"/>
  <c r="B278" i="6"/>
  <c r="A278" i="6"/>
  <c r="G277" i="6"/>
  <c r="F277" i="6"/>
  <c r="E277" i="6"/>
  <c r="D277" i="6"/>
  <c r="C277" i="6"/>
  <c r="B277" i="6"/>
  <c r="A277" i="6"/>
  <c r="G276" i="6"/>
  <c r="F276" i="6"/>
  <c r="E276" i="6"/>
  <c r="D276" i="6"/>
  <c r="C276" i="6"/>
  <c r="B276" i="6"/>
  <c r="A276" i="6"/>
  <c r="G275" i="6"/>
  <c r="F275" i="6"/>
  <c r="E275" i="6"/>
  <c r="D275" i="6"/>
  <c r="C275" i="6"/>
  <c r="B275" i="6"/>
  <c r="A275" i="6"/>
  <c r="G274" i="6"/>
  <c r="F274" i="6"/>
  <c r="E274" i="6"/>
  <c r="D274" i="6"/>
  <c r="C274" i="6"/>
  <c r="B274" i="6"/>
  <c r="A274" i="6"/>
  <c r="G273" i="6"/>
  <c r="F273" i="6"/>
  <c r="E273" i="6"/>
  <c r="D273" i="6"/>
  <c r="C273" i="6"/>
  <c r="B273" i="6"/>
  <c r="A273" i="6"/>
  <c r="G272" i="6"/>
  <c r="F272" i="6"/>
  <c r="E272" i="6"/>
  <c r="D272" i="6"/>
  <c r="C272" i="6"/>
  <c r="B272" i="6"/>
  <c r="A272" i="6"/>
  <c r="G271" i="6"/>
  <c r="F271" i="6"/>
  <c r="E271" i="6"/>
  <c r="D271" i="6"/>
  <c r="C271" i="6"/>
  <c r="B271" i="6"/>
  <c r="A271" i="6"/>
  <c r="G270" i="6"/>
  <c r="F270" i="6"/>
  <c r="E270" i="6"/>
  <c r="D270" i="6"/>
  <c r="C270" i="6"/>
  <c r="B270" i="6"/>
  <c r="A270" i="6"/>
  <c r="G269" i="6"/>
  <c r="F269" i="6"/>
  <c r="E269" i="6"/>
  <c r="D269" i="6"/>
  <c r="C269" i="6"/>
  <c r="B269" i="6"/>
  <c r="A269" i="6"/>
  <c r="G268" i="6"/>
  <c r="F268" i="6"/>
  <c r="E268" i="6"/>
  <c r="D268" i="6"/>
  <c r="C268" i="6"/>
  <c r="B268" i="6"/>
  <c r="A268" i="6"/>
  <c r="G267" i="6"/>
  <c r="F267" i="6"/>
  <c r="E267" i="6"/>
  <c r="D267" i="6"/>
  <c r="C267" i="6"/>
  <c r="B267" i="6"/>
  <c r="A267" i="6"/>
  <c r="G266" i="6"/>
  <c r="F266" i="6"/>
  <c r="E266" i="6"/>
  <c r="D266" i="6"/>
  <c r="C266" i="6"/>
  <c r="B266" i="6"/>
  <c r="A266" i="6"/>
  <c r="G265" i="6"/>
  <c r="F265" i="6"/>
  <c r="E265" i="6"/>
  <c r="D265" i="6"/>
  <c r="C265" i="6"/>
  <c r="B265" i="6"/>
  <c r="A265" i="6"/>
  <c r="G264" i="6"/>
  <c r="F264" i="6"/>
  <c r="E264" i="6"/>
  <c r="D264" i="6"/>
  <c r="C264" i="6"/>
  <c r="B264" i="6"/>
  <c r="A264" i="6"/>
  <c r="G263" i="6"/>
  <c r="F263" i="6"/>
  <c r="E263" i="6"/>
  <c r="D263" i="6"/>
  <c r="C263" i="6"/>
  <c r="B263" i="6"/>
  <c r="A263" i="6"/>
  <c r="G262" i="6"/>
  <c r="F262" i="6"/>
  <c r="E262" i="6"/>
  <c r="D262" i="6"/>
  <c r="C262" i="6"/>
  <c r="B262" i="6"/>
  <c r="A262" i="6"/>
  <c r="G261" i="6"/>
  <c r="F261" i="6"/>
  <c r="E261" i="6"/>
  <c r="D261" i="6"/>
  <c r="C261" i="6"/>
  <c r="B261" i="6"/>
  <c r="A261" i="6"/>
  <c r="G260" i="6"/>
  <c r="F260" i="6"/>
  <c r="E260" i="6"/>
  <c r="D260" i="6"/>
  <c r="C260" i="6"/>
  <c r="B260" i="6"/>
  <c r="A260" i="6"/>
  <c r="G259" i="6"/>
  <c r="F259" i="6"/>
  <c r="E259" i="6"/>
  <c r="D259" i="6"/>
  <c r="C259" i="6"/>
  <c r="B259" i="6"/>
  <c r="A259" i="6"/>
  <c r="G258" i="6"/>
  <c r="F258" i="6"/>
  <c r="E258" i="6"/>
  <c r="D258" i="6"/>
  <c r="C258" i="6"/>
  <c r="B258" i="6"/>
  <c r="A258" i="6"/>
  <c r="G257" i="6"/>
  <c r="F257" i="6"/>
  <c r="E257" i="6"/>
  <c r="D257" i="6"/>
  <c r="C257" i="6"/>
  <c r="B257" i="6"/>
  <c r="A257" i="6"/>
  <c r="G256" i="6"/>
  <c r="F256" i="6"/>
  <c r="E256" i="6"/>
  <c r="D256" i="6"/>
  <c r="C256" i="6"/>
  <c r="B256" i="6"/>
  <c r="A256" i="6"/>
  <c r="G255" i="6"/>
  <c r="F255" i="6"/>
  <c r="E255" i="6"/>
  <c r="D255" i="6"/>
  <c r="C255" i="6"/>
  <c r="B255" i="6"/>
  <c r="A255" i="6"/>
  <c r="G254" i="6"/>
  <c r="F254" i="6"/>
  <c r="E254" i="6"/>
  <c r="D254" i="6"/>
  <c r="C254" i="6"/>
  <c r="B254" i="6"/>
  <c r="A254" i="6"/>
  <c r="G253" i="6"/>
  <c r="F253" i="6"/>
  <c r="E253" i="6"/>
  <c r="D253" i="6"/>
  <c r="C253" i="6"/>
  <c r="B253" i="6"/>
  <c r="A253" i="6"/>
  <c r="G252" i="6"/>
  <c r="F252" i="6"/>
  <c r="E252" i="6"/>
  <c r="D252" i="6"/>
  <c r="C252" i="6"/>
  <c r="B252" i="6"/>
  <c r="A252" i="6"/>
  <c r="G251" i="6"/>
  <c r="F251" i="6"/>
  <c r="E251" i="6"/>
  <c r="D251" i="6"/>
  <c r="C251" i="6"/>
  <c r="B251" i="6"/>
  <c r="A251" i="6"/>
  <c r="G250" i="6"/>
  <c r="F250" i="6"/>
  <c r="E250" i="6"/>
  <c r="D250" i="6"/>
  <c r="C250" i="6"/>
  <c r="B250" i="6"/>
  <c r="A250" i="6"/>
  <c r="G249" i="6"/>
  <c r="F249" i="6"/>
  <c r="E249" i="6"/>
  <c r="D249" i="6"/>
  <c r="C249" i="6"/>
  <c r="B249" i="6"/>
  <c r="A249" i="6"/>
  <c r="G248" i="6"/>
  <c r="F248" i="6"/>
  <c r="E248" i="6"/>
  <c r="D248" i="6"/>
  <c r="C248" i="6"/>
  <c r="B248" i="6"/>
  <c r="A248" i="6"/>
  <c r="G247" i="6"/>
  <c r="F247" i="6"/>
  <c r="E247" i="6"/>
  <c r="D247" i="6"/>
  <c r="C247" i="6"/>
  <c r="B247" i="6"/>
  <c r="A247" i="6"/>
  <c r="G246" i="6"/>
  <c r="F246" i="6"/>
  <c r="E246" i="6"/>
  <c r="D246" i="6"/>
  <c r="C246" i="6"/>
  <c r="B246" i="6"/>
  <c r="A246" i="6"/>
  <c r="G245" i="6"/>
  <c r="F245" i="6"/>
  <c r="E245" i="6"/>
  <c r="D245" i="6"/>
  <c r="C245" i="6"/>
  <c r="B245" i="6"/>
  <c r="A245" i="6"/>
  <c r="G244" i="6"/>
  <c r="F244" i="6"/>
  <c r="E244" i="6"/>
  <c r="D244" i="6"/>
  <c r="C244" i="6"/>
  <c r="B244" i="6"/>
  <c r="A244" i="6"/>
  <c r="G243" i="6"/>
  <c r="F243" i="6"/>
  <c r="E243" i="6"/>
  <c r="D243" i="6"/>
  <c r="C243" i="6"/>
  <c r="B243" i="6"/>
  <c r="A243" i="6"/>
  <c r="G242" i="6"/>
  <c r="F242" i="6"/>
  <c r="E242" i="6"/>
  <c r="D242" i="6"/>
  <c r="C242" i="6"/>
  <c r="B242" i="6"/>
  <c r="A242" i="6"/>
  <c r="G241" i="6"/>
  <c r="F241" i="6"/>
  <c r="E241" i="6"/>
  <c r="D241" i="6"/>
  <c r="C241" i="6"/>
  <c r="B241" i="6"/>
  <c r="A241" i="6"/>
  <c r="G240" i="6"/>
  <c r="F240" i="6"/>
  <c r="E240" i="6"/>
  <c r="D240" i="6"/>
  <c r="C240" i="6"/>
  <c r="B240" i="6"/>
  <c r="A240" i="6"/>
  <c r="G239" i="6"/>
  <c r="F239" i="6"/>
  <c r="E239" i="6"/>
  <c r="D239" i="6"/>
  <c r="C239" i="6"/>
  <c r="B239" i="6"/>
  <c r="A239" i="6"/>
  <c r="G238" i="6"/>
  <c r="F238" i="6"/>
  <c r="E238" i="6"/>
  <c r="D238" i="6"/>
  <c r="C238" i="6"/>
  <c r="B238" i="6"/>
  <c r="A238" i="6"/>
  <c r="G237" i="6"/>
  <c r="F237" i="6"/>
  <c r="E237" i="6"/>
  <c r="D237" i="6"/>
  <c r="C237" i="6"/>
  <c r="B237" i="6"/>
  <c r="A237" i="6"/>
  <c r="G236" i="6"/>
  <c r="F236" i="6"/>
  <c r="E236" i="6"/>
  <c r="D236" i="6"/>
  <c r="C236" i="6"/>
  <c r="B236" i="6"/>
  <c r="A236" i="6"/>
  <c r="G235" i="6"/>
  <c r="F235" i="6"/>
  <c r="E235" i="6"/>
  <c r="D235" i="6"/>
  <c r="C235" i="6"/>
  <c r="B235" i="6"/>
  <c r="A235" i="6"/>
  <c r="G234" i="6"/>
  <c r="F234" i="6"/>
  <c r="E234" i="6"/>
  <c r="D234" i="6"/>
  <c r="C234" i="6"/>
  <c r="B234" i="6"/>
  <c r="A234" i="6"/>
  <c r="G233" i="6"/>
  <c r="F233" i="6"/>
  <c r="E233" i="6"/>
  <c r="D233" i="6"/>
  <c r="C233" i="6"/>
  <c r="B233" i="6"/>
  <c r="A233" i="6"/>
  <c r="G232" i="6"/>
  <c r="F232" i="6"/>
  <c r="E232" i="6"/>
  <c r="D232" i="6"/>
  <c r="C232" i="6"/>
  <c r="B232" i="6"/>
  <c r="A232" i="6"/>
  <c r="G231" i="6"/>
  <c r="F231" i="6"/>
  <c r="E231" i="6"/>
  <c r="D231" i="6"/>
  <c r="C231" i="6"/>
  <c r="B231" i="6"/>
  <c r="A231" i="6"/>
  <c r="G230" i="6"/>
  <c r="F230" i="6"/>
  <c r="E230" i="6"/>
  <c r="D230" i="6"/>
  <c r="C230" i="6"/>
  <c r="B230" i="6"/>
  <c r="A230" i="6"/>
  <c r="G229" i="6"/>
  <c r="F229" i="6"/>
  <c r="E229" i="6"/>
  <c r="D229" i="6"/>
  <c r="C229" i="6"/>
  <c r="B229" i="6"/>
  <c r="A229" i="6"/>
  <c r="G228" i="6"/>
  <c r="F228" i="6"/>
  <c r="E228" i="6"/>
  <c r="D228" i="6"/>
  <c r="C228" i="6"/>
  <c r="B228" i="6"/>
  <c r="A228" i="6"/>
  <c r="G227" i="6"/>
  <c r="F227" i="6"/>
  <c r="E227" i="6"/>
  <c r="D227" i="6"/>
  <c r="C227" i="6"/>
  <c r="B227" i="6"/>
  <c r="A227" i="6"/>
  <c r="G226" i="6"/>
  <c r="F226" i="6"/>
  <c r="E226" i="6"/>
  <c r="D226" i="6"/>
  <c r="C226" i="6"/>
  <c r="B226" i="6"/>
  <c r="A226" i="6"/>
  <c r="G225" i="6"/>
  <c r="F225" i="6"/>
  <c r="E225" i="6"/>
  <c r="D225" i="6"/>
  <c r="C225" i="6"/>
  <c r="B225" i="6"/>
  <c r="A225" i="6"/>
  <c r="G224" i="6"/>
  <c r="F224" i="6"/>
  <c r="E224" i="6"/>
  <c r="D224" i="6"/>
  <c r="C224" i="6"/>
  <c r="B224" i="6"/>
  <c r="A224" i="6"/>
  <c r="G223" i="6"/>
  <c r="F223" i="6"/>
  <c r="E223" i="6"/>
  <c r="D223" i="6"/>
  <c r="C223" i="6"/>
  <c r="B223" i="6"/>
  <c r="A223" i="6"/>
  <c r="G222" i="6"/>
  <c r="F222" i="6"/>
  <c r="E222" i="6"/>
  <c r="D222" i="6"/>
  <c r="C222" i="6"/>
  <c r="B222" i="6"/>
  <c r="A222" i="6"/>
  <c r="G221" i="6"/>
  <c r="F221" i="6"/>
  <c r="E221" i="6"/>
  <c r="D221" i="6"/>
  <c r="C221" i="6"/>
  <c r="B221" i="6"/>
  <c r="A221" i="6"/>
  <c r="G220" i="6"/>
  <c r="F220" i="6"/>
  <c r="E220" i="6"/>
  <c r="D220" i="6"/>
  <c r="C220" i="6"/>
  <c r="B220" i="6"/>
  <c r="A220" i="6"/>
  <c r="G219" i="6"/>
  <c r="F219" i="6"/>
  <c r="E219" i="6"/>
  <c r="D219" i="6"/>
  <c r="C219" i="6"/>
  <c r="B219" i="6"/>
  <c r="A219" i="6"/>
  <c r="G218" i="6"/>
  <c r="F218" i="6"/>
  <c r="E218" i="6"/>
  <c r="D218" i="6"/>
  <c r="C218" i="6"/>
  <c r="B218" i="6"/>
  <c r="A218" i="6"/>
  <c r="G217" i="6"/>
  <c r="F217" i="6"/>
  <c r="E217" i="6"/>
  <c r="D217" i="6"/>
  <c r="C217" i="6"/>
  <c r="B217" i="6"/>
  <c r="A217" i="6"/>
  <c r="G216" i="6"/>
  <c r="F216" i="6"/>
  <c r="E216" i="6"/>
  <c r="D216" i="6"/>
  <c r="C216" i="6"/>
  <c r="B216" i="6"/>
  <c r="A216" i="6"/>
  <c r="G215" i="6"/>
  <c r="F215" i="6"/>
  <c r="E215" i="6"/>
  <c r="D215" i="6"/>
  <c r="C215" i="6"/>
  <c r="B215" i="6"/>
  <c r="A215" i="6"/>
  <c r="G214" i="6"/>
  <c r="F214" i="6"/>
  <c r="E214" i="6"/>
  <c r="D214" i="6"/>
  <c r="C214" i="6"/>
  <c r="B214" i="6"/>
  <c r="A214" i="6"/>
  <c r="G213" i="6"/>
  <c r="F213" i="6"/>
  <c r="E213" i="6"/>
  <c r="D213" i="6"/>
  <c r="C213" i="6"/>
  <c r="B213" i="6"/>
  <c r="A213" i="6"/>
  <c r="G212" i="6"/>
  <c r="F212" i="6"/>
  <c r="E212" i="6"/>
  <c r="D212" i="6"/>
  <c r="C212" i="6"/>
  <c r="B212" i="6"/>
  <c r="A212" i="6"/>
  <c r="G211" i="6"/>
  <c r="F211" i="6"/>
  <c r="E211" i="6"/>
  <c r="D211" i="6"/>
  <c r="C211" i="6"/>
  <c r="B211" i="6"/>
  <c r="A211" i="6"/>
  <c r="G210" i="6"/>
  <c r="F210" i="6"/>
  <c r="E210" i="6"/>
  <c r="D210" i="6"/>
  <c r="C210" i="6"/>
  <c r="B210" i="6"/>
  <c r="A210" i="6"/>
  <c r="G209" i="6"/>
  <c r="F209" i="6"/>
  <c r="E209" i="6"/>
  <c r="D209" i="6"/>
  <c r="C209" i="6"/>
  <c r="B209" i="6"/>
  <c r="A209" i="6"/>
  <c r="G208" i="6"/>
  <c r="F208" i="6"/>
  <c r="E208" i="6"/>
  <c r="D208" i="6"/>
  <c r="C208" i="6"/>
  <c r="B208" i="6"/>
  <c r="A208" i="6"/>
  <c r="G207" i="6"/>
  <c r="F207" i="6"/>
  <c r="E207" i="6"/>
  <c r="D207" i="6"/>
  <c r="C207" i="6"/>
  <c r="B207" i="6"/>
  <c r="A207" i="6"/>
  <c r="G206" i="6"/>
  <c r="F206" i="6"/>
  <c r="E206" i="6"/>
  <c r="D206" i="6"/>
  <c r="C206" i="6"/>
  <c r="B206" i="6"/>
  <c r="A206" i="6"/>
  <c r="G205" i="6"/>
  <c r="F205" i="6"/>
  <c r="E205" i="6"/>
  <c r="D205" i="6"/>
  <c r="C205" i="6"/>
  <c r="B205" i="6"/>
  <c r="A205" i="6"/>
  <c r="G204" i="6"/>
  <c r="F204" i="6"/>
  <c r="E204" i="6"/>
  <c r="D204" i="6"/>
  <c r="C204" i="6"/>
  <c r="B204" i="6"/>
  <c r="A204" i="6"/>
  <c r="G203" i="6"/>
  <c r="F203" i="6"/>
  <c r="E203" i="6"/>
  <c r="D203" i="6"/>
  <c r="C203" i="6"/>
  <c r="B203" i="6"/>
  <c r="A203" i="6"/>
  <c r="G202" i="6"/>
  <c r="F202" i="6"/>
  <c r="E202" i="6"/>
  <c r="D202" i="6"/>
  <c r="C202" i="6"/>
  <c r="B202" i="6"/>
  <c r="A202" i="6"/>
  <c r="G201" i="6"/>
  <c r="F201" i="6"/>
  <c r="E201" i="6"/>
  <c r="D201" i="6"/>
  <c r="C201" i="6"/>
  <c r="B201" i="6"/>
  <c r="A201" i="6"/>
  <c r="G200" i="6"/>
  <c r="F200" i="6"/>
  <c r="E200" i="6"/>
  <c r="D200" i="6"/>
  <c r="C200" i="6"/>
  <c r="B200" i="6"/>
  <c r="A200" i="6"/>
  <c r="G199" i="6"/>
  <c r="F199" i="6"/>
  <c r="E199" i="6"/>
  <c r="D199" i="6"/>
  <c r="C199" i="6"/>
  <c r="B199" i="6"/>
  <c r="A199" i="6"/>
  <c r="G198" i="6"/>
  <c r="F198" i="6"/>
  <c r="E198" i="6"/>
  <c r="D198" i="6"/>
  <c r="C198" i="6"/>
  <c r="B198" i="6"/>
  <c r="A198" i="6"/>
  <c r="G197" i="6"/>
  <c r="F197" i="6"/>
  <c r="E197" i="6"/>
  <c r="D197" i="6"/>
  <c r="C197" i="6"/>
  <c r="B197" i="6"/>
  <c r="A197" i="6"/>
  <c r="G196" i="6"/>
  <c r="F196" i="6"/>
  <c r="E196" i="6"/>
  <c r="D196" i="6"/>
  <c r="C196" i="6"/>
  <c r="B196" i="6"/>
  <c r="A196" i="6"/>
  <c r="G195" i="6"/>
  <c r="F195" i="6"/>
  <c r="E195" i="6"/>
  <c r="D195" i="6"/>
  <c r="C195" i="6"/>
  <c r="B195" i="6"/>
  <c r="A195" i="6"/>
  <c r="G194" i="6"/>
  <c r="F194" i="6"/>
  <c r="E194" i="6"/>
  <c r="D194" i="6"/>
  <c r="C194" i="6"/>
  <c r="B194" i="6"/>
  <c r="A194" i="6"/>
  <c r="G193" i="6"/>
  <c r="F193" i="6"/>
  <c r="E193" i="6"/>
  <c r="D193" i="6"/>
  <c r="C193" i="6"/>
  <c r="B193" i="6"/>
  <c r="A193" i="6"/>
  <c r="G192" i="6"/>
  <c r="F192" i="6"/>
  <c r="E192" i="6"/>
  <c r="D192" i="6"/>
  <c r="C192" i="6"/>
  <c r="B192" i="6"/>
  <c r="A192" i="6"/>
  <c r="G191" i="6"/>
  <c r="F191" i="6"/>
  <c r="E191" i="6"/>
  <c r="D191" i="6"/>
  <c r="C191" i="6"/>
  <c r="B191" i="6"/>
  <c r="A191" i="6"/>
  <c r="G190" i="6"/>
  <c r="F190" i="6"/>
  <c r="E190" i="6"/>
  <c r="D190" i="6"/>
  <c r="C190" i="6"/>
  <c r="B190" i="6"/>
  <c r="A190" i="6"/>
  <c r="G189" i="6"/>
  <c r="F189" i="6"/>
  <c r="E189" i="6"/>
  <c r="D189" i="6"/>
  <c r="C189" i="6"/>
  <c r="B189" i="6"/>
  <c r="A189" i="6"/>
  <c r="G188" i="6"/>
  <c r="F188" i="6"/>
  <c r="E188" i="6"/>
  <c r="D188" i="6"/>
  <c r="C188" i="6"/>
  <c r="B188" i="6"/>
  <c r="A188" i="6"/>
  <c r="G187" i="6"/>
  <c r="F187" i="6"/>
  <c r="E187" i="6"/>
  <c r="D187" i="6"/>
  <c r="C187" i="6"/>
  <c r="B187" i="6"/>
  <c r="A187" i="6"/>
  <c r="G186" i="6"/>
  <c r="F186" i="6"/>
  <c r="E186" i="6"/>
  <c r="D186" i="6"/>
  <c r="C186" i="6"/>
  <c r="B186" i="6"/>
  <c r="A186" i="6"/>
  <c r="G185" i="6"/>
  <c r="F185" i="6"/>
  <c r="E185" i="6"/>
  <c r="D185" i="6"/>
  <c r="C185" i="6"/>
  <c r="B185" i="6"/>
  <c r="A185" i="6"/>
  <c r="G184" i="6"/>
  <c r="F184" i="6"/>
  <c r="E184" i="6"/>
  <c r="D184" i="6"/>
  <c r="C184" i="6"/>
  <c r="B184" i="6"/>
  <c r="A184" i="6"/>
  <c r="G183" i="6"/>
  <c r="F183" i="6"/>
  <c r="E183" i="6"/>
  <c r="D183" i="6"/>
  <c r="C183" i="6"/>
  <c r="B183" i="6"/>
  <c r="A183" i="6"/>
  <c r="G182" i="6"/>
  <c r="F182" i="6"/>
  <c r="E182" i="6"/>
  <c r="D182" i="6"/>
  <c r="C182" i="6"/>
  <c r="B182" i="6"/>
  <c r="A182" i="6"/>
  <c r="G181" i="6"/>
  <c r="F181" i="6"/>
  <c r="E181" i="6"/>
  <c r="D181" i="6"/>
  <c r="C181" i="6"/>
  <c r="B181" i="6"/>
  <c r="A181" i="6"/>
  <c r="G180" i="6"/>
  <c r="F180" i="6"/>
  <c r="E180" i="6"/>
  <c r="D180" i="6"/>
  <c r="C180" i="6"/>
  <c r="B180" i="6"/>
  <c r="A180" i="6"/>
  <c r="G179" i="6"/>
  <c r="F179" i="6"/>
  <c r="E179" i="6"/>
  <c r="D179" i="6"/>
  <c r="C179" i="6"/>
  <c r="B179" i="6"/>
  <c r="A179" i="6"/>
  <c r="G178" i="6"/>
  <c r="F178" i="6"/>
  <c r="E178" i="6"/>
  <c r="D178" i="6"/>
  <c r="C178" i="6"/>
  <c r="B178" i="6"/>
  <c r="A178" i="6"/>
  <c r="G177" i="6"/>
  <c r="F177" i="6"/>
  <c r="E177" i="6"/>
  <c r="D177" i="6"/>
  <c r="C177" i="6"/>
  <c r="B177" i="6"/>
  <c r="A177" i="6"/>
  <c r="G176" i="6"/>
  <c r="F176" i="6"/>
  <c r="E176" i="6"/>
  <c r="D176" i="6"/>
  <c r="C176" i="6"/>
  <c r="B176" i="6"/>
  <c r="A176" i="6"/>
  <c r="G175" i="6"/>
  <c r="F175" i="6"/>
  <c r="E175" i="6"/>
  <c r="D175" i="6"/>
  <c r="C175" i="6"/>
  <c r="B175" i="6"/>
  <c r="A175" i="6"/>
  <c r="G174" i="6"/>
  <c r="F174" i="6"/>
  <c r="E174" i="6"/>
  <c r="D174" i="6"/>
  <c r="C174" i="6"/>
  <c r="B174" i="6"/>
  <c r="A174" i="6"/>
  <c r="G173" i="6"/>
  <c r="F173" i="6"/>
  <c r="E173" i="6"/>
  <c r="D173" i="6"/>
  <c r="C173" i="6"/>
  <c r="B173" i="6"/>
  <c r="A173" i="6"/>
  <c r="G172" i="6"/>
  <c r="F172" i="6"/>
  <c r="E172" i="6"/>
  <c r="D172" i="6"/>
  <c r="C172" i="6"/>
  <c r="B172" i="6"/>
  <c r="A172" i="6"/>
  <c r="G171" i="6"/>
  <c r="F171" i="6"/>
  <c r="E171" i="6"/>
  <c r="D171" i="6"/>
  <c r="C171" i="6"/>
  <c r="B171" i="6"/>
  <c r="A171" i="6"/>
  <c r="G170" i="6"/>
  <c r="F170" i="6"/>
  <c r="E170" i="6"/>
  <c r="D170" i="6"/>
  <c r="C170" i="6"/>
  <c r="B170" i="6"/>
  <c r="A170" i="6"/>
  <c r="G169" i="6"/>
  <c r="F169" i="6"/>
  <c r="E169" i="6"/>
  <c r="D169" i="6"/>
  <c r="C169" i="6"/>
  <c r="B169" i="6"/>
  <c r="A169" i="6"/>
  <c r="G168" i="6"/>
  <c r="F168" i="6"/>
  <c r="E168" i="6"/>
  <c r="D168" i="6"/>
  <c r="C168" i="6"/>
  <c r="B168" i="6"/>
  <c r="A168" i="6"/>
  <c r="G167" i="6"/>
  <c r="F167" i="6"/>
  <c r="E167" i="6"/>
  <c r="D167" i="6"/>
  <c r="C167" i="6"/>
  <c r="B167" i="6"/>
  <c r="A167" i="6"/>
  <c r="G166" i="6"/>
  <c r="F166" i="6"/>
  <c r="E166" i="6"/>
  <c r="D166" i="6"/>
  <c r="C166" i="6"/>
  <c r="B166" i="6"/>
  <c r="A166" i="6"/>
  <c r="G165" i="6"/>
  <c r="F165" i="6"/>
  <c r="E165" i="6"/>
  <c r="D165" i="6"/>
  <c r="C165" i="6"/>
  <c r="B165" i="6"/>
  <c r="A165" i="6"/>
  <c r="G164" i="6"/>
  <c r="F164" i="6"/>
  <c r="E164" i="6"/>
  <c r="D164" i="6"/>
  <c r="C164" i="6"/>
  <c r="B164" i="6"/>
  <c r="A164" i="6"/>
  <c r="G163" i="6"/>
  <c r="F163" i="6"/>
  <c r="E163" i="6"/>
  <c r="D163" i="6"/>
  <c r="C163" i="6"/>
  <c r="B163" i="6"/>
  <c r="A163" i="6"/>
  <c r="G162" i="6"/>
  <c r="F162" i="6"/>
  <c r="E162" i="6"/>
  <c r="D162" i="6"/>
  <c r="C162" i="6"/>
  <c r="B162" i="6"/>
  <c r="A162" i="6"/>
  <c r="G161" i="6"/>
  <c r="F161" i="6"/>
  <c r="E161" i="6"/>
  <c r="D161" i="6"/>
  <c r="C161" i="6"/>
  <c r="B161" i="6"/>
  <c r="A161" i="6"/>
  <c r="G160" i="6"/>
  <c r="F160" i="6"/>
  <c r="E160" i="6"/>
  <c r="D160" i="6"/>
  <c r="C160" i="6"/>
  <c r="B160" i="6"/>
  <c r="A160" i="6"/>
  <c r="G159" i="6"/>
  <c r="F159" i="6"/>
  <c r="E159" i="6"/>
  <c r="D159" i="6"/>
  <c r="C159" i="6"/>
  <c r="B159" i="6"/>
  <c r="A159" i="6"/>
  <c r="G158" i="6"/>
  <c r="F158" i="6"/>
  <c r="E158" i="6"/>
  <c r="D158" i="6"/>
  <c r="C158" i="6"/>
  <c r="B158" i="6"/>
  <c r="A158" i="6"/>
  <c r="G157" i="6"/>
  <c r="F157" i="6"/>
  <c r="E157" i="6"/>
  <c r="D157" i="6"/>
  <c r="C157" i="6"/>
  <c r="B157" i="6"/>
  <c r="A157" i="6"/>
  <c r="G156" i="6"/>
  <c r="F156" i="6"/>
  <c r="E156" i="6"/>
  <c r="D156" i="6"/>
  <c r="C156" i="6"/>
  <c r="B156" i="6"/>
  <c r="A156" i="6"/>
  <c r="G155" i="6"/>
  <c r="F155" i="6"/>
  <c r="E155" i="6"/>
  <c r="D155" i="6"/>
  <c r="C155" i="6"/>
  <c r="B155" i="6"/>
  <c r="A155" i="6"/>
  <c r="G154" i="6"/>
  <c r="F154" i="6"/>
  <c r="E154" i="6"/>
  <c r="D154" i="6"/>
  <c r="C154" i="6"/>
  <c r="B154" i="6"/>
  <c r="A154" i="6"/>
  <c r="G153" i="6"/>
  <c r="F153" i="6"/>
  <c r="E153" i="6"/>
  <c r="D153" i="6"/>
  <c r="C153" i="6"/>
  <c r="B153" i="6"/>
  <c r="A153" i="6"/>
  <c r="G152" i="6"/>
  <c r="F152" i="6"/>
  <c r="E152" i="6"/>
  <c r="D152" i="6"/>
  <c r="C152" i="6"/>
  <c r="B152" i="6"/>
  <c r="A152" i="6"/>
  <c r="G151" i="6"/>
  <c r="F151" i="6"/>
  <c r="E151" i="6"/>
  <c r="D151" i="6"/>
  <c r="C151" i="6"/>
  <c r="B151" i="6"/>
  <c r="A151" i="6"/>
  <c r="G150" i="6"/>
  <c r="F150" i="6"/>
  <c r="E150" i="6"/>
  <c r="D150" i="6"/>
  <c r="C150" i="6"/>
  <c r="B150" i="6"/>
  <c r="A150" i="6"/>
  <c r="G149" i="6"/>
  <c r="F149" i="6"/>
  <c r="E149" i="6"/>
  <c r="D149" i="6"/>
  <c r="C149" i="6"/>
  <c r="B149" i="6"/>
  <c r="A149" i="6"/>
  <c r="G148" i="6"/>
  <c r="F148" i="6"/>
  <c r="E148" i="6"/>
  <c r="D148" i="6"/>
  <c r="C148" i="6"/>
  <c r="B148" i="6"/>
  <c r="A148" i="6"/>
  <c r="G147" i="6"/>
  <c r="F147" i="6"/>
  <c r="E147" i="6"/>
  <c r="D147" i="6"/>
  <c r="C147" i="6"/>
  <c r="B147" i="6"/>
  <c r="A147" i="6"/>
  <c r="G146" i="6"/>
  <c r="F146" i="6"/>
  <c r="E146" i="6"/>
  <c r="D146" i="6"/>
  <c r="C146" i="6"/>
  <c r="B146" i="6"/>
  <c r="A146" i="6"/>
  <c r="G145" i="6"/>
  <c r="F145" i="6"/>
  <c r="E145" i="6"/>
  <c r="D145" i="6"/>
  <c r="C145" i="6"/>
  <c r="B145" i="6"/>
  <c r="A145" i="6"/>
  <c r="G144" i="6"/>
  <c r="F144" i="6"/>
  <c r="E144" i="6"/>
  <c r="D144" i="6"/>
  <c r="C144" i="6"/>
  <c r="B144" i="6"/>
  <c r="A144" i="6"/>
  <c r="G143" i="6"/>
  <c r="F143" i="6"/>
  <c r="E143" i="6"/>
  <c r="D143" i="6"/>
  <c r="C143" i="6"/>
  <c r="B143" i="6"/>
  <c r="A143" i="6"/>
  <c r="G142" i="6"/>
  <c r="F142" i="6"/>
  <c r="E142" i="6"/>
  <c r="D142" i="6"/>
  <c r="C142" i="6"/>
  <c r="B142" i="6"/>
  <c r="A142" i="6"/>
  <c r="G141" i="6"/>
  <c r="F141" i="6"/>
  <c r="E141" i="6"/>
  <c r="D141" i="6"/>
  <c r="C141" i="6"/>
  <c r="B141" i="6"/>
  <c r="A141" i="6"/>
  <c r="G140" i="6"/>
  <c r="F140" i="6"/>
  <c r="E140" i="6"/>
  <c r="D140" i="6"/>
  <c r="C140" i="6"/>
  <c r="B140" i="6"/>
  <c r="A140" i="6"/>
  <c r="G139" i="6"/>
  <c r="F139" i="6"/>
  <c r="E139" i="6"/>
  <c r="D139" i="6"/>
  <c r="C139" i="6"/>
  <c r="B139" i="6"/>
  <c r="A139" i="6"/>
  <c r="G138" i="6"/>
  <c r="F138" i="6"/>
  <c r="E138" i="6"/>
  <c r="D138" i="6"/>
  <c r="C138" i="6"/>
  <c r="B138" i="6"/>
  <c r="A138" i="6"/>
  <c r="G137" i="6"/>
  <c r="F137" i="6"/>
  <c r="E137" i="6"/>
  <c r="D137" i="6"/>
  <c r="C137" i="6"/>
  <c r="B137" i="6"/>
  <c r="A137" i="6"/>
  <c r="G136" i="6"/>
  <c r="F136" i="6"/>
  <c r="E136" i="6"/>
  <c r="D136" i="6"/>
  <c r="C136" i="6"/>
  <c r="B136" i="6"/>
  <c r="A136" i="6"/>
  <c r="G135" i="6"/>
  <c r="F135" i="6"/>
  <c r="E135" i="6"/>
  <c r="D135" i="6"/>
  <c r="C135" i="6"/>
  <c r="B135" i="6"/>
  <c r="A135" i="6"/>
  <c r="G134" i="6"/>
  <c r="F134" i="6"/>
  <c r="E134" i="6"/>
  <c r="D134" i="6"/>
  <c r="C134" i="6"/>
  <c r="B134" i="6"/>
  <c r="A134" i="6"/>
  <c r="G133" i="6"/>
  <c r="F133" i="6"/>
  <c r="E133" i="6"/>
  <c r="D133" i="6"/>
  <c r="C133" i="6"/>
  <c r="B133" i="6"/>
  <c r="A133" i="6"/>
  <c r="G132" i="6"/>
  <c r="F132" i="6"/>
  <c r="E132" i="6"/>
  <c r="D132" i="6"/>
  <c r="C132" i="6"/>
  <c r="B132" i="6"/>
  <c r="A132" i="6"/>
  <c r="G131" i="6"/>
  <c r="F131" i="6"/>
  <c r="E131" i="6"/>
  <c r="D131" i="6"/>
  <c r="C131" i="6"/>
  <c r="B131" i="6"/>
  <c r="A131" i="6"/>
  <c r="G130" i="6"/>
  <c r="F130" i="6"/>
  <c r="E130" i="6"/>
  <c r="D130" i="6"/>
  <c r="C130" i="6"/>
  <c r="B130" i="6"/>
  <c r="A130" i="6"/>
  <c r="G129" i="6"/>
  <c r="F129" i="6"/>
  <c r="E129" i="6"/>
  <c r="D129" i="6"/>
  <c r="C129" i="6"/>
  <c r="B129" i="6"/>
  <c r="A129" i="6"/>
  <c r="G128" i="6"/>
  <c r="F128" i="6"/>
  <c r="E128" i="6"/>
  <c r="D128" i="6"/>
  <c r="C128" i="6"/>
  <c r="B128" i="6"/>
  <c r="A128" i="6"/>
  <c r="G127" i="6"/>
  <c r="F127" i="6"/>
  <c r="E127" i="6"/>
  <c r="D127" i="6"/>
  <c r="C127" i="6"/>
  <c r="B127" i="6"/>
  <c r="A127" i="6"/>
  <c r="G126" i="6"/>
  <c r="F126" i="6"/>
  <c r="E126" i="6"/>
  <c r="D126" i="6"/>
  <c r="C126" i="6"/>
  <c r="B126" i="6"/>
  <c r="A126" i="6"/>
  <c r="G125" i="6"/>
  <c r="F125" i="6"/>
  <c r="E125" i="6"/>
  <c r="D125" i="6"/>
  <c r="C125" i="6"/>
  <c r="B125" i="6"/>
  <c r="A125" i="6"/>
  <c r="G124" i="6"/>
  <c r="F124" i="6"/>
  <c r="E124" i="6"/>
  <c r="D124" i="6"/>
  <c r="C124" i="6"/>
  <c r="B124" i="6"/>
  <c r="A124" i="6"/>
  <c r="G123" i="6"/>
  <c r="F123" i="6"/>
  <c r="E123" i="6"/>
  <c r="D123" i="6"/>
  <c r="C123" i="6"/>
  <c r="B123" i="6"/>
  <c r="A123" i="6"/>
  <c r="G122" i="6"/>
  <c r="F122" i="6"/>
  <c r="E122" i="6"/>
  <c r="D122" i="6"/>
  <c r="C122" i="6"/>
  <c r="B122" i="6"/>
  <c r="A122" i="6"/>
  <c r="G121" i="6"/>
  <c r="F121" i="6"/>
  <c r="E121" i="6"/>
  <c r="D121" i="6"/>
  <c r="C121" i="6"/>
  <c r="B121" i="6"/>
  <c r="A121" i="6"/>
  <c r="G120" i="6"/>
  <c r="F120" i="6"/>
  <c r="E120" i="6"/>
  <c r="D120" i="6"/>
  <c r="C120" i="6"/>
  <c r="B120" i="6"/>
  <c r="A120" i="6"/>
  <c r="G119" i="6"/>
  <c r="F119" i="6"/>
  <c r="E119" i="6"/>
  <c r="D119" i="6"/>
  <c r="C119" i="6"/>
  <c r="B119" i="6"/>
  <c r="A119" i="6"/>
  <c r="G118" i="6"/>
  <c r="F118" i="6"/>
  <c r="E118" i="6"/>
  <c r="D118" i="6"/>
  <c r="C118" i="6"/>
  <c r="B118" i="6"/>
  <c r="A118" i="6"/>
  <c r="G117" i="6"/>
  <c r="F117" i="6"/>
  <c r="E117" i="6"/>
  <c r="D117" i="6"/>
  <c r="C117" i="6"/>
  <c r="B117" i="6"/>
  <c r="A117" i="6"/>
  <c r="G116" i="6"/>
  <c r="F116" i="6"/>
  <c r="E116" i="6"/>
  <c r="D116" i="6"/>
  <c r="C116" i="6"/>
  <c r="B116" i="6"/>
  <c r="A116" i="6"/>
  <c r="G115" i="6"/>
  <c r="F115" i="6"/>
  <c r="E115" i="6"/>
  <c r="D115" i="6"/>
  <c r="C115" i="6"/>
  <c r="B115" i="6"/>
  <c r="A115" i="6"/>
  <c r="G114" i="6"/>
  <c r="F114" i="6"/>
  <c r="E114" i="6"/>
  <c r="D114" i="6"/>
  <c r="C114" i="6"/>
  <c r="B114" i="6"/>
  <c r="A114" i="6"/>
  <c r="G113" i="6"/>
  <c r="F113" i="6"/>
  <c r="E113" i="6"/>
  <c r="D113" i="6"/>
  <c r="C113" i="6"/>
  <c r="B113" i="6"/>
  <c r="A113" i="6"/>
  <c r="G112" i="6"/>
  <c r="F112" i="6"/>
  <c r="E112" i="6"/>
  <c r="D112" i="6"/>
  <c r="C112" i="6"/>
  <c r="B112" i="6"/>
  <c r="A112" i="6"/>
  <c r="G111" i="6"/>
  <c r="F111" i="6"/>
  <c r="E111" i="6"/>
  <c r="D111" i="6"/>
  <c r="C111" i="6"/>
  <c r="B111" i="6"/>
  <c r="A111" i="6"/>
  <c r="G110" i="6"/>
  <c r="F110" i="6"/>
  <c r="E110" i="6"/>
  <c r="D110" i="6"/>
  <c r="C110" i="6"/>
  <c r="B110" i="6"/>
  <c r="A110" i="6"/>
  <c r="G109" i="6"/>
  <c r="F109" i="6"/>
  <c r="E109" i="6"/>
  <c r="D109" i="6"/>
  <c r="C109" i="6"/>
  <c r="B109" i="6"/>
  <c r="A109" i="6"/>
  <c r="G108" i="6"/>
  <c r="F108" i="6"/>
  <c r="E108" i="6"/>
  <c r="D108" i="6"/>
  <c r="C108" i="6"/>
  <c r="B108" i="6"/>
  <c r="A108" i="6"/>
  <c r="G107" i="6"/>
  <c r="F107" i="6"/>
  <c r="E107" i="6"/>
  <c r="D107" i="6"/>
  <c r="C107" i="6"/>
  <c r="B107" i="6"/>
  <c r="A107" i="6"/>
  <c r="G106" i="6"/>
  <c r="F106" i="6"/>
  <c r="E106" i="6"/>
  <c r="D106" i="6"/>
  <c r="C106" i="6"/>
  <c r="B106" i="6"/>
  <c r="A106" i="6"/>
  <c r="G105" i="6"/>
  <c r="F105" i="6"/>
  <c r="E105" i="6"/>
  <c r="D105" i="6"/>
  <c r="C105" i="6"/>
  <c r="B105" i="6"/>
  <c r="A105" i="6"/>
  <c r="G104" i="6"/>
  <c r="F104" i="6"/>
  <c r="E104" i="6"/>
  <c r="D104" i="6"/>
  <c r="C104" i="6"/>
  <c r="B104" i="6"/>
  <c r="A104" i="6"/>
  <c r="G103" i="6"/>
  <c r="F103" i="6"/>
  <c r="E103" i="6"/>
  <c r="D103" i="6"/>
  <c r="C103" i="6"/>
  <c r="B103" i="6"/>
  <c r="A103" i="6"/>
  <c r="G102" i="6"/>
  <c r="F102" i="6"/>
  <c r="E102" i="6"/>
  <c r="D102" i="6"/>
  <c r="C102" i="6"/>
  <c r="B102" i="6"/>
  <c r="A102" i="6"/>
  <c r="G101" i="6"/>
  <c r="F101" i="6"/>
  <c r="E101" i="6"/>
  <c r="D101" i="6"/>
  <c r="C101" i="6"/>
  <c r="B101" i="6"/>
  <c r="A101" i="6"/>
  <c r="G100" i="6"/>
  <c r="F100" i="6"/>
  <c r="E100" i="6"/>
  <c r="D100" i="6"/>
  <c r="C100" i="6"/>
  <c r="B100" i="6"/>
  <c r="A100" i="6"/>
  <c r="G99" i="6"/>
  <c r="F99" i="6"/>
  <c r="E99" i="6"/>
  <c r="D99" i="6"/>
  <c r="C99" i="6"/>
  <c r="B99" i="6"/>
  <c r="A99" i="6"/>
  <c r="G98" i="6"/>
  <c r="F98" i="6"/>
  <c r="E98" i="6"/>
  <c r="D98" i="6"/>
  <c r="C98" i="6"/>
  <c r="B98" i="6"/>
  <c r="A98" i="6"/>
  <c r="G97" i="6"/>
  <c r="F97" i="6"/>
  <c r="E97" i="6"/>
  <c r="D97" i="6"/>
  <c r="C97" i="6"/>
  <c r="B97" i="6"/>
  <c r="A97" i="6"/>
  <c r="G96" i="6"/>
  <c r="F96" i="6"/>
  <c r="E96" i="6"/>
  <c r="D96" i="6"/>
  <c r="C96" i="6"/>
  <c r="B96" i="6"/>
  <c r="A96" i="6"/>
  <c r="G95" i="6"/>
  <c r="F95" i="6"/>
  <c r="E95" i="6"/>
  <c r="D95" i="6"/>
  <c r="C95" i="6"/>
  <c r="B95" i="6"/>
  <c r="A95" i="6"/>
  <c r="G94" i="6"/>
  <c r="F94" i="6"/>
  <c r="E94" i="6"/>
  <c r="D94" i="6"/>
  <c r="C94" i="6"/>
  <c r="B94" i="6"/>
  <c r="A94" i="6"/>
  <c r="G93" i="6"/>
  <c r="F93" i="6"/>
  <c r="E93" i="6"/>
  <c r="D93" i="6"/>
  <c r="C93" i="6"/>
  <c r="B93" i="6"/>
  <c r="A93" i="6"/>
  <c r="G92" i="6"/>
  <c r="F92" i="6"/>
  <c r="E92" i="6"/>
  <c r="D92" i="6"/>
  <c r="C92" i="6"/>
  <c r="B92" i="6"/>
  <c r="A92" i="6"/>
  <c r="G91" i="6"/>
  <c r="F91" i="6"/>
  <c r="E91" i="6"/>
  <c r="D91" i="6"/>
  <c r="C91" i="6"/>
  <c r="B91" i="6"/>
  <c r="A91" i="6"/>
  <c r="G90" i="6"/>
  <c r="F90" i="6"/>
  <c r="E90" i="6"/>
  <c r="D90" i="6"/>
  <c r="C90" i="6"/>
  <c r="B90" i="6"/>
  <c r="A90" i="6"/>
  <c r="G89" i="6"/>
  <c r="F89" i="6"/>
  <c r="E89" i="6"/>
  <c r="D89" i="6"/>
  <c r="C89" i="6"/>
  <c r="B89" i="6"/>
  <c r="A89" i="6"/>
  <c r="G88" i="6"/>
  <c r="F88" i="6"/>
  <c r="E88" i="6"/>
  <c r="D88" i="6"/>
  <c r="C88" i="6"/>
  <c r="B88" i="6"/>
  <c r="A88" i="6"/>
  <c r="G87" i="6"/>
  <c r="F87" i="6"/>
  <c r="E87" i="6"/>
  <c r="D87" i="6"/>
  <c r="C87" i="6"/>
  <c r="B87" i="6"/>
  <c r="A87" i="6"/>
  <c r="G86" i="6"/>
  <c r="F86" i="6"/>
  <c r="E86" i="6"/>
  <c r="D86" i="6"/>
  <c r="C86" i="6"/>
  <c r="B86" i="6"/>
  <c r="A86" i="6"/>
  <c r="G85" i="6"/>
  <c r="F85" i="6"/>
  <c r="E85" i="6"/>
  <c r="D85" i="6"/>
  <c r="C85" i="6"/>
  <c r="B85" i="6"/>
  <c r="A85" i="6"/>
  <c r="G84" i="6"/>
  <c r="F84" i="6"/>
  <c r="E84" i="6"/>
  <c r="D84" i="6"/>
  <c r="C84" i="6"/>
  <c r="B84" i="6"/>
  <c r="A84" i="6"/>
  <c r="G83" i="6"/>
  <c r="F83" i="6"/>
  <c r="E83" i="6"/>
  <c r="D83" i="6"/>
  <c r="C83" i="6"/>
  <c r="B83" i="6"/>
  <c r="A83" i="6"/>
  <c r="G82" i="6"/>
  <c r="F82" i="6"/>
  <c r="E82" i="6"/>
  <c r="D82" i="6"/>
  <c r="C82" i="6"/>
  <c r="B82" i="6"/>
  <c r="A82" i="6"/>
  <c r="G81" i="6"/>
  <c r="F81" i="6"/>
  <c r="E81" i="6"/>
  <c r="D81" i="6"/>
  <c r="C81" i="6"/>
  <c r="B81" i="6"/>
  <c r="A81" i="6"/>
  <c r="G80" i="6"/>
  <c r="F80" i="6"/>
  <c r="E80" i="6"/>
  <c r="D80" i="6"/>
  <c r="C80" i="6"/>
  <c r="B80" i="6"/>
  <c r="A80" i="6"/>
  <c r="G79" i="6"/>
  <c r="F79" i="6"/>
  <c r="E79" i="6"/>
  <c r="D79" i="6"/>
  <c r="C79" i="6"/>
  <c r="B79" i="6"/>
  <c r="A79" i="6"/>
  <c r="G78" i="6"/>
  <c r="F78" i="6"/>
  <c r="E78" i="6"/>
  <c r="D78" i="6"/>
  <c r="C78" i="6"/>
  <c r="B78" i="6"/>
  <c r="A78" i="6"/>
  <c r="G77" i="6"/>
  <c r="F77" i="6"/>
  <c r="E77" i="6"/>
  <c r="D77" i="6"/>
  <c r="C77" i="6"/>
  <c r="B77" i="6"/>
  <c r="A77" i="6"/>
  <c r="G76" i="6"/>
  <c r="F76" i="6"/>
  <c r="E76" i="6"/>
  <c r="D76" i="6"/>
  <c r="C76" i="6"/>
  <c r="B76" i="6"/>
  <c r="A76" i="6"/>
  <c r="G75" i="6"/>
  <c r="F75" i="6"/>
  <c r="E75" i="6"/>
  <c r="D75" i="6"/>
  <c r="C75" i="6"/>
  <c r="B75" i="6"/>
  <c r="A75" i="6"/>
  <c r="G74" i="6"/>
  <c r="F74" i="6"/>
  <c r="E74" i="6"/>
  <c r="D74" i="6"/>
  <c r="C74" i="6"/>
  <c r="B74" i="6"/>
  <c r="A74" i="6"/>
  <c r="G73" i="6"/>
  <c r="F73" i="6"/>
  <c r="E73" i="6"/>
  <c r="D73" i="6"/>
  <c r="C73" i="6"/>
  <c r="B73" i="6"/>
  <c r="A73" i="6"/>
  <c r="G72" i="6"/>
  <c r="F72" i="6"/>
  <c r="E72" i="6"/>
  <c r="D72" i="6"/>
  <c r="C72" i="6"/>
  <c r="B72" i="6"/>
  <c r="A72" i="6"/>
  <c r="G71" i="6"/>
  <c r="F71" i="6"/>
  <c r="E71" i="6"/>
  <c r="D71" i="6"/>
  <c r="C71" i="6"/>
  <c r="B71" i="6"/>
  <c r="A71" i="6"/>
  <c r="G70" i="6"/>
  <c r="F70" i="6"/>
  <c r="E70" i="6"/>
  <c r="D70" i="6"/>
  <c r="C70" i="6"/>
  <c r="B70" i="6"/>
  <c r="A70" i="6"/>
  <c r="G69" i="6"/>
  <c r="F69" i="6"/>
  <c r="E69" i="6"/>
  <c r="D69" i="6"/>
  <c r="C69" i="6"/>
  <c r="B69" i="6"/>
  <c r="A69" i="6"/>
  <c r="G68" i="6"/>
  <c r="F68" i="6"/>
  <c r="E68" i="6"/>
  <c r="D68" i="6"/>
  <c r="C68" i="6"/>
  <c r="B68" i="6"/>
  <c r="A68" i="6"/>
  <c r="G67" i="6"/>
  <c r="F67" i="6"/>
  <c r="E67" i="6"/>
  <c r="D67" i="6"/>
  <c r="C67" i="6"/>
  <c r="B67" i="6"/>
  <c r="A67" i="6"/>
  <c r="G66" i="6"/>
  <c r="F66" i="6"/>
  <c r="E66" i="6"/>
  <c r="D66" i="6"/>
  <c r="C66" i="6"/>
  <c r="B66" i="6"/>
  <c r="A66" i="6"/>
  <c r="G65" i="6"/>
  <c r="F65" i="6"/>
  <c r="E65" i="6"/>
  <c r="D65" i="6"/>
  <c r="C65" i="6"/>
  <c r="B65" i="6"/>
  <c r="A65" i="6"/>
  <c r="G64" i="6"/>
  <c r="F64" i="6"/>
  <c r="E64" i="6"/>
  <c r="D64" i="6"/>
  <c r="C64" i="6"/>
  <c r="B64" i="6"/>
  <c r="A64" i="6"/>
  <c r="G63" i="6"/>
  <c r="F63" i="6"/>
  <c r="E63" i="6"/>
  <c r="D63" i="6"/>
  <c r="C63" i="6"/>
  <c r="B63" i="6"/>
  <c r="A63" i="6"/>
  <c r="G62" i="6"/>
  <c r="F62" i="6"/>
  <c r="E62" i="6"/>
  <c r="D62" i="6"/>
  <c r="C62" i="6"/>
  <c r="B62" i="6"/>
  <c r="A62" i="6"/>
  <c r="G61" i="6"/>
  <c r="F61" i="6"/>
  <c r="E61" i="6"/>
  <c r="D61" i="6"/>
  <c r="C61" i="6"/>
  <c r="B61" i="6"/>
  <c r="A61" i="6"/>
  <c r="G60" i="6"/>
  <c r="F60" i="6"/>
  <c r="E60" i="6"/>
  <c r="D60" i="6"/>
  <c r="C60" i="6"/>
  <c r="B60" i="6"/>
  <c r="A60" i="6"/>
  <c r="G59" i="6"/>
  <c r="F59" i="6"/>
  <c r="E59" i="6"/>
  <c r="D59" i="6"/>
  <c r="C59" i="6"/>
  <c r="B59" i="6"/>
  <c r="A59" i="6"/>
  <c r="G58" i="6"/>
  <c r="F58" i="6"/>
  <c r="E58" i="6"/>
  <c r="D58" i="6"/>
  <c r="C58" i="6"/>
  <c r="B58" i="6"/>
  <c r="A58" i="6"/>
  <c r="G57" i="6"/>
  <c r="F57" i="6"/>
  <c r="E57" i="6"/>
  <c r="D57" i="6"/>
  <c r="C57" i="6"/>
  <c r="B57" i="6"/>
  <c r="A57" i="6"/>
  <c r="G56" i="6"/>
  <c r="F56" i="6"/>
  <c r="E56" i="6"/>
  <c r="D56" i="6"/>
  <c r="C56" i="6"/>
  <c r="B56" i="6"/>
  <c r="A56" i="6"/>
  <c r="G55" i="6"/>
  <c r="F55" i="6"/>
  <c r="E55" i="6"/>
  <c r="D55" i="6"/>
  <c r="C55" i="6"/>
  <c r="B55" i="6"/>
  <c r="A55" i="6"/>
  <c r="G54" i="6"/>
  <c r="F54" i="6"/>
  <c r="E54" i="6"/>
  <c r="D54" i="6"/>
  <c r="C54" i="6"/>
  <c r="B54" i="6"/>
  <c r="A54" i="6"/>
  <c r="G53" i="6"/>
  <c r="F53" i="6"/>
  <c r="E53" i="6"/>
  <c r="D53" i="6"/>
  <c r="C53" i="6"/>
  <c r="B53" i="6"/>
  <c r="A53" i="6"/>
  <c r="G52" i="6"/>
  <c r="F52" i="6"/>
  <c r="E52" i="6"/>
  <c r="D52" i="6"/>
  <c r="C52" i="6"/>
  <c r="B52" i="6"/>
  <c r="A52" i="6"/>
  <c r="G51" i="6"/>
  <c r="F51" i="6"/>
  <c r="E51" i="6"/>
  <c r="D51" i="6"/>
  <c r="C51" i="6"/>
  <c r="B51" i="6"/>
  <c r="A51" i="6"/>
  <c r="G50" i="6"/>
  <c r="F50" i="6"/>
  <c r="E50" i="6"/>
  <c r="D50" i="6"/>
  <c r="C50" i="6"/>
  <c r="B50" i="6"/>
  <c r="A50" i="6"/>
  <c r="G49" i="6"/>
  <c r="F49" i="6"/>
  <c r="E49" i="6"/>
  <c r="D49" i="6"/>
  <c r="C49" i="6"/>
  <c r="B49" i="6"/>
  <c r="A49" i="6"/>
  <c r="G48" i="6"/>
  <c r="F48" i="6"/>
  <c r="E48" i="6"/>
  <c r="D48" i="6"/>
  <c r="C48" i="6"/>
  <c r="B48" i="6"/>
  <c r="A48" i="6"/>
  <c r="G47" i="6"/>
  <c r="F47" i="6"/>
  <c r="E47" i="6"/>
  <c r="D47" i="6"/>
  <c r="C47" i="6"/>
  <c r="B47" i="6"/>
  <c r="A47" i="6"/>
  <c r="G46" i="6"/>
  <c r="F46" i="6"/>
  <c r="E46" i="6"/>
  <c r="D46" i="6"/>
  <c r="C46" i="6"/>
  <c r="B46" i="6"/>
  <c r="A46" i="6"/>
  <c r="G45" i="6"/>
  <c r="F45" i="6"/>
  <c r="E45" i="6"/>
  <c r="D45" i="6"/>
  <c r="C45" i="6"/>
  <c r="B45" i="6"/>
  <c r="A45" i="6"/>
  <c r="G44" i="6"/>
  <c r="F44" i="6"/>
  <c r="E44" i="6"/>
  <c r="D44" i="6"/>
  <c r="C44" i="6"/>
  <c r="B44" i="6"/>
  <c r="A44" i="6"/>
  <c r="G43" i="6"/>
  <c r="F43" i="6"/>
  <c r="E43" i="6"/>
  <c r="D43" i="6"/>
  <c r="C43" i="6"/>
  <c r="B43" i="6"/>
  <c r="A43" i="6"/>
  <c r="G42" i="6"/>
  <c r="F42" i="6"/>
  <c r="E42" i="6"/>
  <c r="D42" i="6"/>
  <c r="C42" i="6"/>
  <c r="B42" i="6"/>
  <c r="A42" i="6"/>
  <c r="G41" i="6"/>
  <c r="F41" i="6"/>
  <c r="E41" i="6"/>
  <c r="D41" i="6"/>
  <c r="C41" i="6"/>
  <c r="B41" i="6"/>
  <c r="A41" i="6"/>
  <c r="G40" i="6"/>
  <c r="F40" i="6"/>
  <c r="E40" i="6"/>
  <c r="D40" i="6"/>
  <c r="C40" i="6"/>
  <c r="B40" i="6"/>
  <c r="A40" i="6"/>
  <c r="G39" i="6"/>
  <c r="F39" i="6"/>
  <c r="E39" i="6"/>
  <c r="D39" i="6"/>
  <c r="C39" i="6"/>
  <c r="B39" i="6"/>
  <c r="A39" i="6"/>
  <c r="G38" i="6"/>
  <c r="F38" i="6"/>
  <c r="E38" i="6"/>
  <c r="D38" i="6"/>
  <c r="C38" i="6"/>
  <c r="B38" i="6"/>
  <c r="A38" i="6"/>
  <c r="G37" i="6"/>
  <c r="F37" i="6"/>
  <c r="E37" i="6"/>
  <c r="D37" i="6"/>
  <c r="C37" i="6"/>
  <c r="B37" i="6"/>
  <c r="A37" i="6"/>
  <c r="G36" i="6"/>
  <c r="F36" i="6"/>
  <c r="E36" i="6"/>
  <c r="D36" i="6"/>
  <c r="C36" i="6"/>
  <c r="B36" i="6"/>
  <c r="A36" i="6"/>
  <c r="G35" i="6"/>
  <c r="F35" i="6"/>
  <c r="E35" i="6"/>
  <c r="D35" i="6"/>
  <c r="C35" i="6"/>
  <c r="B35" i="6"/>
  <c r="A35" i="6"/>
  <c r="G34" i="6"/>
  <c r="F34" i="6"/>
  <c r="E34" i="6"/>
  <c r="D34" i="6"/>
  <c r="C34" i="6"/>
  <c r="B34" i="6"/>
  <c r="A34" i="6"/>
  <c r="G33" i="6"/>
  <c r="F33" i="6"/>
  <c r="E33" i="6"/>
  <c r="D33" i="6"/>
  <c r="C33" i="6"/>
  <c r="B33" i="6"/>
  <c r="A33" i="6"/>
  <c r="G32" i="6"/>
  <c r="F32" i="6"/>
  <c r="E32" i="6"/>
  <c r="D32" i="6"/>
  <c r="C32" i="6"/>
  <c r="B32" i="6"/>
  <c r="A32" i="6"/>
  <c r="G31" i="6"/>
  <c r="F31" i="6"/>
  <c r="E31" i="6"/>
  <c r="D31" i="6"/>
  <c r="C31" i="6"/>
  <c r="B31" i="6"/>
  <c r="A31" i="6"/>
  <c r="G30" i="6"/>
  <c r="F30" i="6"/>
  <c r="E30" i="6"/>
  <c r="D30" i="6"/>
  <c r="C30" i="6"/>
  <c r="B30" i="6"/>
  <c r="A30" i="6"/>
  <c r="G29" i="6"/>
  <c r="F29" i="6"/>
  <c r="E29" i="6"/>
  <c r="D29" i="6"/>
  <c r="C29" i="6"/>
  <c r="B29" i="6"/>
  <c r="A29" i="6"/>
  <c r="G28" i="6"/>
  <c r="F28" i="6"/>
  <c r="E28" i="6"/>
  <c r="D28" i="6"/>
  <c r="C28" i="6"/>
  <c r="B28" i="6"/>
  <c r="A28" i="6"/>
  <c r="G27" i="6"/>
  <c r="F27" i="6"/>
  <c r="E27" i="6"/>
  <c r="D27" i="6"/>
  <c r="C27" i="6"/>
  <c r="B27" i="6"/>
  <c r="A27" i="6"/>
  <c r="G26" i="6"/>
  <c r="F26" i="6"/>
  <c r="E26" i="6"/>
  <c r="D26" i="6"/>
  <c r="C26" i="6"/>
  <c r="B26" i="6"/>
  <c r="A26" i="6"/>
  <c r="G25" i="6"/>
  <c r="F25" i="6"/>
  <c r="E25" i="6"/>
  <c r="D25" i="6"/>
  <c r="C25" i="6"/>
  <c r="B25" i="6"/>
  <c r="A25" i="6"/>
  <c r="G24" i="6"/>
  <c r="F24" i="6"/>
  <c r="E24" i="6"/>
  <c r="D24" i="6"/>
  <c r="C24" i="6"/>
  <c r="B24" i="6"/>
  <c r="A24" i="6"/>
  <c r="G23" i="6"/>
  <c r="F23" i="6"/>
  <c r="E23" i="6"/>
  <c r="D23" i="6"/>
  <c r="C23" i="6"/>
  <c r="B23" i="6"/>
  <c r="A23" i="6"/>
  <c r="G22" i="6"/>
  <c r="F22" i="6"/>
  <c r="E22" i="6"/>
  <c r="D22" i="6"/>
  <c r="C22" i="6"/>
  <c r="B22" i="6"/>
  <c r="A22" i="6"/>
  <c r="G21" i="6"/>
  <c r="F21" i="6"/>
  <c r="E21" i="6"/>
  <c r="D21" i="6"/>
  <c r="C21" i="6"/>
  <c r="B21" i="6"/>
  <c r="A21" i="6"/>
  <c r="G20" i="6"/>
  <c r="F20" i="6"/>
  <c r="E20" i="6"/>
  <c r="D20" i="6"/>
  <c r="C20" i="6"/>
  <c r="B20" i="6"/>
  <c r="A20" i="6"/>
  <c r="G19" i="6"/>
  <c r="F19" i="6"/>
  <c r="E19" i="6"/>
  <c r="D19" i="6"/>
  <c r="C19" i="6"/>
  <c r="B19" i="6"/>
  <c r="A19" i="6"/>
  <c r="G18" i="6"/>
  <c r="F18" i="6"/>
  <c r="E18" i="6"/>
  <c r="D18" i="6"/>
  <c r="C18" i="6"/>
  <c r="B18" i="6"/>
  <c r="A18" i="6"/>
  <c r="G17" i="6"/>
  <c r="F17" i="6"/>
  <c r="E17" i="6"/>
  <c r="D17" i="6"/>
  <c r="C17" i="6"/>
  <c r="B17" i="6"/>
  <c r="A17" i="6"/>
  <c r="G16" i="6"/>
  <c r="F16" i="6"/>
  <c r="E16" i="6"/>
  <c r="D16" i="6"/>
  <c r="C16" i="6"/>
  <c r="B16" i="6"/>
  <c r="A16" i="6"/>
  <c r="G15" i="6"/>
  <c r="F15" i="6"/>
  <c r="E15" i="6"/>
  <c r="D15" i="6"/>
  <c r="C15" i="6"/>
  <c r="B15" i="6"/>
  <c r="A15" i="6"/>
  <c r="G14" i="6"/>
  <c r="F14" i="6"/>
  <c r="E14" i="6"/>
  <c r="D14" i="6"/>
  <c r="C14" i="6"/>
  <c r="B14" i="6"/>
  <c r="A14" i="6"/>
  <c r="G13" i="6"/>
  <c r="F13" i="6"/>
  <c r="E13" i="6"/>
  <c r="D13" i="6"/>
  <c r="C13" i="6"/>
  <c r="B13" i="6"/>
  <c r="A13" i="6"/>
  <c r="G12" i="6"/>
  <c r="F12" i="6"/>
  <c r="E12" i="6"/>
  <c r="D12" i="6"/>
  <c r="C12" i="6"/>
  <c r="B12" i="6"/>
  <c r="A12" i="6"/>
  <c r="G11" i="6"/>
  <c r="F11" i="6"/>
  <c r="E11" i="6"/>
  <c r="D11" i="6"/>
  <c r="C11" i="6"/>
  <c r="B11" i="6"/>
  <c r="A11" i="6"/>
  <c r="G10" i="6"/>
  <c r="F10" i="6"/>
  <c r="E10" i="6"/>
  <c r="D10" i="6"/>
  <c r="C10" i="6"/>
  <c r="B10" i="6"/>
  <c r="A10" i="6"/>
  <c r="G9" i="6"/>
  <c r="F9" i="6"/>
  <c r="E9" i="6"/>
  <c r="D9" i="6"/>
  <c r="C9" i="6"/>
  <c r="B9" i="6"/>
  <c r="A9" i="6"/>
  <c r="G8" i="6"/>
  <c r="F8" i="6"/>
  <c r="E8" i="6"/>
  <c r="D8" i="6"/>
  <c r="C8" i="6"/>
  <c r="B8" i="6"/>
  <c r="A8" i="6"/>
  <c r="G7" i="6"/>
  <c r="F7" i="6"/>
  <c r="E7" i="6"/>
  <c r="D7" i="6"/>
  <c r="C7" i="6"/>
  <c r="B7" i="6"/>
  <c r="A7" i="6"/>
  <c r="G6" i="6"/>
  <c r="F6" i="6"/>
  <c r="E6" i="6"/>
  <c r="D6" i="6"/>
  <c r="C6" i="6"/>
  <c r="B6" i="6"/>
  <c r="A6" i="6"/>
  <c r="G5" i="6"/>
  <c r="F5" i="6"/>
  <c r="E5" i="6"/>
  <c r="D5" i="6"/>
  <c r="C5" i="6"/>
  <c r="B5" i="6"/>
  <c r="A5" i="6"/>
  <c r="G4" i="6"/>
  <c r="F4" i="6"/>
  <c r="E4" i="6"/>
  <c r="D4" i="6"/>
  <c r="C4" i="6"/>
  <c r="N34" i="6" s="1"/>
  <c r="B4" i="6"/>
  <c r="A4" i="6"/>
  <c r="G262" i="5"/>
  <c r="F262" i="5"/>
  <c r="E262" i="5"/>
  <c r="D262" i="5"/>
  <c r="C262" i="5"/>
  <c r="B262" i="5"/>
  <c r="A262" i="5"/>
  <c r="G261" i="5"/>
  <c r="F261" i="5"/>
  <c r="E261" i="5"/>
  <c r="D261" i="5"/>
  <c r="C261" i="5"/>
  <c r="B261" i="5"/>
  <c r="A261" i="5"/>
  <c r="G260" i="5"/>
  <c r="F260" i="5"/>
  <c r="E260" i="5"/>
  <c r="D260" i="5"/>
  <c r="C260" i="5"/>
  <c r="B260" i="5"/>
  <c r="A260" i="5"/>
  <c r="G259" i="5"/>
  <c r="F259" i="5"/>
  <c r="E259" i="5"/>
  <c r="D259" i="5"/>
  <c r="C259" i="5"/>
  <c r="B259" i="5"/>
  <c r="A259" i="5"/>
  <c r="G258" i="5"/>
  <c r="F258" i="5"/>
  <c r="E258" i="5"/>
  <c r="D258" i="5"/>
  <c r="C258" i="5"/>
  <c r="B258" i="5"/>
  <c r="A258" i="5"/>
  <c r="G257" i="5"/>
  <c r="F257" i="5"/>
  <c r="E257" i="5"/>
  <c r="D257" i="5"/>
  <c r="C257" i="5"/>
  <c r="B257" i="5"/>
  <c r="A257" i="5"/>
  <c r="G256" i="5"/>
  <c r="F256" i="5"/>
  <c r="E256" i="5"/>
  <c r="D256" i="5"/>
  <c r="C256" i="5"/>
  <c r="B256" i="5"/>
  <c r="A256" i="5"/>
  <c r="G255" i="5"/>
  <c r="F255" i="5"/>
  <c r="E255" i="5"/>
  <c r="D255" i="5"/>
  <c r="C255" i="5"/>
  <c r="B255" i="5"/>
  <c r="A255" i="5"/>
  <c r="G254" i="5"/>
  <c r="F254" i="5"/>
  <c r="E254" i="5"/>
  <c r="D254" i="5"/>
  <c r="C254" i="5"/>
  <c r="B254" i="5"/>
  <c r="A254" i="5"/>
  <c r="G253" i="5"/>
  <c r="F253" i="5"/>
  <c r="E253" i="5"/>
  <c r="D253" i="5"/>
  <c r="C253" i="5"/>
  <c r="B253" i="5"/>
  <c r="A253" i="5"/>
  <c r="G252" i="5"/>
  <c r="F252" i="5"/>
  <c r="E252" i="5"/>
  <c r="D252" i="5"/>
  <c r="C252" i="5"/>
  <c r="B252" i="5"/>
  <c r="A252" i="5"/>
  <c r="G251" i="5"/>
  <c r="F251" i="5"/>
  <c r="E251" i="5"/>
  <c r="D251" i="5"/>
  <c r="C251" i="5"/>
  <c r="B251" i="5"/>
  <c r="A251" i="5"/>
  <c r="G250" i="5"/>
  <c r="F250" i="5"/>
  <c r="E250" i="5"/>
  <c r="D250" i="5"/>
  <c r="C250" i="5"/>
  <c r="B250" i="5"/>
  <c r="A250" i="5"/>
  <c r="G249" i="5"/>
  <c r="F249" i="5"/>
  <c r="E249" i="5"/>
  <c r="D249" i="5"/>
  <c r="C249" i="5"/>
  <c r="B249" i="5"/>
  <c r="A249" i="5"/>
  <c r="G248" i="5"/>
  <c r="F248" i="5"/>
  <c r="E248" i="5"/>
  <c r="D248" i="5"/>
  <c r="C248" i="5"/>
  <c r="B248" i="5"/>
  <c r="A248" i="5"/>
  <c r="G247" i="5"/>
  <c r="F247" i="5"/>
  <c r="E247" i="5"/>
  <c r="D247" i="5"/>
  <c r="C247" i="5"/>
  <c r="B247" i="5"/>
  <c r="A247" i="5"/>
  <c r="G246" i="5"/>
  <c r="F246" i="5"/>
  <c r="E246" i="5"/>
  <c r="D246" i="5"/>
  <c r="C246" i="5"/>
  <c r="B246" i="5"/>
  <c r="A246" i="5"/>
  <c r="G245" i="5"/>
  <c r="F245" i="5"/>
  <c r="E245" i="5"/>
  <c r="D245" i="5"/>
  <c r="C245" i="5"/>
  <c r="B245" i="5"/>
  <c r="A245" i="5"/>
  <c r="G244" i="5"/>
  <c r="F244" i="5"/>
  <c r="E244" i="5"/>
  <c r="D244" i="5"/>
  <c r="C244" i="5"/>
  <c r="B244" i="5"/>
  <c r="A244" i="5"/>
  <c r="G243" i="5"/>
  <c r="F243" i="5"/>
  <c r="E243" i="5"/>
  <c r="D243" i="5"/>
  <c r="C243" i="5"/>
  <c r="B243" i="5"/>
  <c r="A243" i="5"/>
  <c r="G242" i="5"/>
  <c r="F242" i="5"/>
  <c r="E242" i="5"/>
  <c r="D242" i="5"/>
  <c r="C242" i="5"/>
  <c r="B242" i="5"/>
  <c r="A242" i="5"/>
  <c r="G241" i="5"/>
  <c r="F241" i="5"/>
  <c r="E241" i="5"/>
  <c r="D241" i="5"/>
  <c r="C241" i="5"/>
  <c r="B241" i="5"/>
  <c r="A241" i="5"/>
  <c r="G240" i="5"/>
  <c r="F240" i="5"/>
  <c r="E240" i="5"/>
  <c r="D240" i="5"/>
  <c r="C240" i="5"/>
  <c r="B240" i="5"/>
  <c r="A240" i="5"/>
  <c r="G239" i="5"/>
  <c r="F239" i="5"/>
  <c r="E239" i="5"/>
  <c r="D239" i="5"/>
  <c r="C239" i="5"/>
  <c r="B239" i="5"/>
  <c r="A239" i="5"/>
  <c r="G238" i="5"/>
  <c r="F238" i="5"/>
  <c r="E238" i="5"/>
  <c r="D238" i="5"/>
  <c r="C238" i="5"/>
  <c r="B238" i="5"/>
  <c r="A238" i="5"/>
  <c r="G237" i="5"/>
  <c r="F237" i="5"/>
  <c r="E237" i="5"/>
  <c r="D237" i="5"/>
  <c r="C237" i="5"/>
  <c r="B237" i="5"/>
  <c r="A237" i="5"/>
  <c r="G236" i="5"/>
  <c r="F236" i="5"/>
  <c r="E236" i="5"/>
  <c r="D236" i="5"/>
  <c r="C236" i="5"/>
  <c r="B236" i="5"/>
  <c r="A236" i="5"/>
  <c r="G235" i="5"/>
  <c r="F235" i="5"/>
  <c r="E235" i="5"/>
  <c r="D235" i="5"/>
  <c r="C235" i="5"/>
  <c r="B235" i="5"/>
  <c r="A235" i="5"/>
  <c r="G234" i="5"/>
  <c r="F234" i="5"/>
  <c r="E234" i="5"/>
  <c r="D234" i="5"/>
  <c r="C234" i="5"/>
  <c r="B234" i="5"/>
  <c r="A234" i="5"/>
  <c r="G233" i="5"/>
  <c r="F233" i="5"/>
  <c r="E233" i="5"/>
  <c r="D233" i="5"/>
  <c r="C233" i="5"/>
  <c r="B233" i="5"/>
  <c r="A233" i="5"/>
  <c r="G232" i="5"/>
  <c r="F232" i="5"/>
  <c r="E232" i="5"/>
  <c r="D232" i="5"/>
  <c r="C232" i="5"/>
  <c r="B232" i="5"/>
  <c r="A232" i="5"/>
  <c r="G231" i="5"/>
  <c r="F231" i="5"/>
  <c r="E231" i="5"/>
  <c r="D231" i="5"/>
  <c r="C231" i="5"/>
  <c r="B231" i="5"/>
  <c r="A231" i="5"/>
  <c r="G230" i="5"/>
  <c r="F230" i="5"/>
  <c r="E230" i="5"/>
  <c r="D230" i="5"/>
  <c r="C230" i="5"/>
  <c r="B230" i="5"/>
  <c r="A230" i="5"/>
  <c r="G229" i="5"/>
  <c r="F229" i="5"/>
  <c r="E229" i="5"/>
  <c r="D229" i="5"/>
  <c r="C229" i="5"/>
  <c r="B229" i="5"/>
  <c r="A229" i="5"/>
  <c r="G228" i="5"/>
  <c r="F228" i="5"/>
  <c r="E228" i="5"/>
  <c r="D228" i="5"/>
  <c r="C228" i="5"/>
  <c r="B228" i="5"/>
  <c r="A228" i="5"/>
  <c r="G227" i="5"/>
  <c r="F227" i="5"/>
  <c r="E227" i="5"/>
  <c r="D227" i="5"/>
  <c r="C227" i="5"/>
  <c r="B227" i="5"/>
  <c r="A227" i="5"/>
  <c r="G226" i="5"/>
  <c r="F226" i="5"/>
  <c r="E226" i="5"/>
  <c r="D226" i="5"/>
  <c r="C226" i="5"/>
  <c r="B226" i="5"/>
  <c r="A226" i="5"/>
  <c r="G225" i="5"/>
  <c r="F225" i="5"/>
  <c r="E225" i="5"/>
  <c r="D225" i="5"/>
  <c r="C225" i="5"/>
  <c r="B225" i="5"/>
  <c r="A225" i="5"/>
  <c r="G224" i="5"/>
  <c r="F224" i="5"/>
  <c r="E224" i="5"/>
  <c r="D224" i="5"/>
  <c r="C224" i="5"/>
  <c r="B224" i="5"/>
  <c r="A224" i="5"/>
  <c r="G223" i="5"/>
  <c r="F223" i="5"/>
  <c r="E223" i="5"/>
  <c r="D223" i="5"/>
  <c r="C223" i="5"/>
  <c r="B223" i="5"/>
  <c r="A223" i="5"/>
  <c r="G222" i="5"/>
  <c r="F222" i="5"/>
  <c r="E222" i="5"/>
  <c r="D222" i="5"/>
  <c r="C222" i="5"/>
  <c r="B222" i="5"/>
  <c r="A222" i="5"/>
  <c r="G221" i="5"/>
  <c r="F221" i="5"/>
  <c r="E221" i="5"/>
  <c r="D221" i="5"/>
  <c r="C221" i="5"/>
  <c r="B221" i="5"/>
  <c r="A221" i="5"/>
  <c r="G220" i="5"/>
  <c r="F220" i="5"/>
  <c r="E220" i="5"/>
  <c r="D220" i="5"/>
  <c r="C220" i="5"/>
  <c r="B220" i="5"/>
  <c r="A220" i="5"/>
  <c r="G219" i="5"/>
  <c r="F219" i="5"/>
  <c r="E219" i="5"/>
  <c r="D219" i="5"/>
  <c r="C219" i="5"/>
  <c r="B219" i="5"/>
  <c r="A219" i="5"/>
  <c r="G218" i="5"/>
  <c r="F218" i="5"/>
  <c r="E218" i="5"/>
  <c r="D218" i="5"/>
  <c r="C218" i="5"/>
  <c r="B218" i="5"/>
  <c r="A218" i="5"/>
  <c r="G217" i="5"/>
  <c r="F217" i="5"/>
  <c r="E217" i="5"/>
  <c r="D217" i="5"/>
  <c r="C217" i="5"/>
  <c r="B217" i="5"/>
  <c r="A217" i="5"/>
  <c r="G216" i="5"/>
  <c r="F216" i="5"/>
  <c r="E216" i="5"/>
  <c r="D216" i="5"/>
  <c r="C216" i="5"/>
  <c r="B216" i="5"/>
  <c r="A216" i="5"/>
  <c r="G215" i="5"/>
  <c r="F215" i="5"/>
  <c r="E215" i="5"/>
  <c r="D215" i="5"/>
  <c r="C215" i="5"/>
  <c r="B215" i="5"/>
  <c r="A215" i="5"/>
  <c r="G214" i="5"/>
  <c r="F214" i="5"/>
  <c r="E214" i="5"/>
  <c r="D214" i="5"/>
  <c r="C214" i="5"/>
  <c r="B214" i="5"/>
  <c r="A214" i="5"/>
  <c r="G213" i="5"/>
  <c r="F213" i="5"/>
  <c r="E213" i="5"/>
  <c r="D213" i="5"/>
  <c r="C213" i="5"/>
  <c r="B213" i="5"/>
  <c r="A213" i="5"/>
  <c r="G212" i="5"/>
  <c r="F212" i="5"/>
  <c r="E212" i="5"/>
  <c r="D212" i="5"/>
  <c r="C212" i="5"/>
  <c r="B212" i="5"/>
  <c r="A212" i="5"/>
  <c r="G211" i="5"/>
  <c r="F211" i="5"/>
  <c r="E211" i="5"/>
  <c r="D211" i="5"/>
  <c r="C211" i="5"/>
  <c r="B211" i="5"/>
  <c r="A211" i="5"/>
  <c r="G210" i="5"/>
  <c r="F210" i="5"/>
  <c r="E210" i="5"/>
  <c r="D210" i="5"/>
  <c r="C210" i="5"/>
  <c r="B210" i="5"/>
  <c r="A210" i="5"/>
  <c r="G209" i="5"/>
  <c r="F209" i="5"/>
  <c r="E209" i="5"/>
  <c r="D209" i="5"/>
  <c r="C209" i="5"/>
  <c r="B209" i="5"/>
  <c r="A209" i="5"/>
  <c r="G208" i="5"/>
  <c r="F208" i="5"/>
  <c r="E208" i="5"/>
  <c r="D208" i="5"/>
  <c r="C208" i="5"/>
  <c r="B208" i="5"/>
  <c r="A208" i="5"/>
  <c r="G207" i="5"/>
  <c r="F207" i="5"/>
  <c r="E207" i="5"/>
  <c r="D207" i="5"/>
  <c r="C207" i="5"/>
  <c r="B207" i="5"/>
  <c r="A207" i="5"/>
  <c r="G206" i="5"/>
  <c r="F206" i="5"/>
  <c r="E206" i="5"/>
  <c r="D206" i="5"/>
  <c r="C206" i="5"/>
  <c r="B206" i="5"/>
  <c r="A206" i="5"/>
  <c r="G205" i="5"/>
  <c r="F205" i="5"/>
  <c r="E205" i="5"/>
  <c r="D205" i="5"/>
  <c r="C205" i="5"/>
  <c r="B205" i="5"/>
  <c r="A205" i="5"/>
  <c r="G204" i="5"/>
  <c r="F204" i="5"/>
  <c r="E204" i="5"/>
  <c r="D204" i="5"/>
  <c r="C204" i="5"/>
  <c r="B204" i="5"/>
  <c r="A204" i="5"/>
  <c r="G203" i="5"/>
  <c r="F203" i="5"/>
  <c r="E203" i="5"/>
  <c r="D203" i="5"/>
  <c r="C203" i="5"/>
  <c r="B203" i="5"/>
  <c r="A203" i="5"/>
  <c r="G202" i="5"/>
  <c r="F202" i="5"/>
  <c r="E202" i="5"/>
  <c r="D202" i="5"/>
  <c r="C202" i="5"/>
  <c r="B202" i="5"/>
  <c r="A202" i="5"/>
  <c r="G201" i="5"/>
  <c r="F201" i="5"/>
  <c r="E201" i="5"/>
  <c r="D201" i="5"/>
  <c r="C201" i="5"/>
  <c r="B201" i="5"/>
  <c r="A201" i="5"/>
  <c r="G200" i="5"/>
  <c r="F200" i="5"/>
  <c r="E200" i="5"/>
  <c r="D200" i="5"/>
  <c r="C200" i="5"/>
  <c r="B200" i="5"/>
  <c r="A200" i="5"/>
  <c r="G199" i="5"/>
  <c r="F199" i="5"/>
  <c r="E199" i="5"/>
  <c r="D199" i="5"/>
  <c r="C199" i="5"/>
  <c r="B199" i="5"/>
  <c r="A199" i="5"/>
  <c r="G198" i="5"/>
  <c r="F198" i="5"/>
  <c r="E198" i="5"/>
  <c r="D198" i="5"/>
  <c r="C198" i="5"/>
  <c r="B198" i="5"/>
  <c r="A198" i="5"/>
  <c r="G197" i="5"/>
  <c r="F197" i="5"/>
  <c r="E197" i="5"/>
  <c r="D197" i="5"/>
  <c r="C197" i="5"/>
  <c r="B197" i="5"/>
  <c r="A197" i="5"/>
  <c r="G196" i="5"/>
  <c r="F196" i="5"/>
  <c r="E196" i="5"/>
  <c r="D196" i="5"/>
  <c r="C196" i="5"/>
  <c r="B196" i="5"/>
  <c r="A196" i="5"/>
  <c r="G195" i="5"/>
  <c r="F195" i="5"/>
  <c r="E195" i="5"/>
  <c r="D195" i="5"/>
  <c r="C195" i="5"/>
  <c r="B195" i="5"/>
  <c r="A195" i="5"/>
  <c r="G194" i="5"/>
  <c r="F194" i="5"/>
  <c r="E194" i="5"/>
  <c r="D194" i="5"/>
  <c r="C194" i="5"/>
  <c r="B194" i="5"/>
  <c r="A194" i="5"/>
  <c r="G193" i="5"/>
  <c r="F193" i="5"/>
  <c r="E193" i="5"/>
  <c r="D193" i="5"/>
  <c r="C193" i="5"/>
  <c r="B193" i="5"/>
  <c r="A193" i="5"/>
  <c r="G192" i="5"/>
  <c r="F192" i="5"/>
  <c r="E192" i="5"/>
  <c r="D192" i="5"/>
  <c r="C192" i="5"/>
  <c r="B192" i="5"/>
  <c r="A192" i="5"/>
  <c r="G191" i="5"/>
  <c r="F191" i="5"/>
  <c r="E191" i="5"/>
  <c r="D191" i="5"/>
  <c r="C191" i="5"/>
  <c r="B191" i="5"/>
  <c r="A191" i="5"/>
  <c r="G190" i="5"/>
  <c r="F190" i="5"/>
  <c r="E190" i="5"/>
  <c r="D190" i="5"/>
  <c r="C190" i="5"/>
  <c r="B190" i="5"/>
  <c r="A190" i="5"/>
  <c r="G189" i="5"/>
  <c r="F189" i="5"/>
  <c r="E189" i="5"/>
  <c r="D189" i="5"/>
  <c r="C189" i="5"/>
  <c r="B189" i="5"/>
  <c r="A189" i="5"/>
  <c r="G188" i="5"/>
  <c r="F188" i="5"/>
  <c r="E188" i="5"/>
  <c r="D188" i="5"/>
  <c r="C188" i="5"/>
  <c r="B188" i="5"/>
  <c r="A188" i="5"/>
  <c r="G187" i="5"/>
  <c r="F187" i="5"/>
  <c r="E187" i="5"/>
  <c r="D187" i="5"/>
  <c r="C187" i="5"/>
  <c r="B187" i="5"/>
  <c r="A187" i="5"/>
  <c r="G186" i="5"/>
  <c r="F186" i="5"/>
  <c r="E186" i="5"/>
  <c r="D186" i="5"/>
  <c r="C186" i="5"/>
  <c r="B186" i="5"/>
  <c r="A186" i="5"/>
  <c r="G185" i="5"/>
  <c r="F185" i="5"/>
  <c r="E185" i="5"/>
  <c r="D185" i="5"/>
  <c r="C185" i="5"/>
  <c r="B185" i="5"/>
  <c r="A185" i="5"/>
  <c r="G184" i="5"/>
  <c r="F184" i="5"/>
  <c r="E184" i="5"/>
  <c r="D184" i="5"/>
  <c r="C184" i="5"/>
  <c r="B184" i="5"/>
  <c r="A184" i="5"/>
  <c r="G183" i="5"/>
  <c r="F183" i="5"/>
  <c r="E183" i="5"/>
  <c r="D183" i="5"/>
  <c r="C183" i="5"/>
  <c r="B183" i="5"/>
  <c r="A183" i="5"/>
  <c r="G182" i="5"/>
  <c r="F182" i="5"/>
  <c r="E182" i="5"/>
  <c r="D182" i="5"/>
  <c r="C182" i="5"/>
  <c r="B182" i="5"/>
  <c r="A182" i="5"/>
  <c r="G181" i="5"/>
  <c r="F181" i="5"/>
  <c r="E181" i="5"/>
  <c r="D181" i="5"/>
  <c r="C181" i="5"/>
  <c r="B181" i="5"/>
  <c r="A181" i="5"/>
  <c r="G180" i="5"/>
  <c r="F180" i="5"/>
  <c r="E180" i="5"/>
  <c r="D180" i="5"/>
  <c r="C180" i="5"/>
  <c r="B180" i="5"/>
  <c r="A180" i="5"/>
  <c r="G179" i="5"/>
  <c r="F179" i="5"/>
  <c r="E179" i="5"/>
  <c r="D179" i="5"/>
  <c r="C179" i="5"/>
  <c r="B179" i="5"/>
  <c r="A179" i="5"/>
  <c r="G178" i="5"/>
  <c r="F178" i="5"/>
  <c r="E178" i="5"/>
  <c r="D178" i="5"/>
  <c r="C178" i="5"/>
  <c r="B178" i="5"/>
  <c r="A178" i="5"/>
  <c r="G177" i="5"/>
  <c r="F177" i="5"/>
  <c r="E177" i="5"/>
  <c r="D177" i="5"/>
  <c r="C177" i="5"/>
  <c r="B177" i="5"/>
  <c r="A177" i="5"/>
  <c r="G176" i="5"/>
  <c r="F176" i="5"/>
  <c r="E176" i="5"/>
  <c r="D176" i="5"/>
  <c r="C176" i="5"/>
  <c r="B176" i="5"/>
  <c r="A176" i="5"/>
  <c r="G175" i="5"/>
  <c r="F175" i="5"/>
  <c r="E175" i="5"/>
  <c r="D175" i="5"/>
  <c r="C175" i="5"/>
  <c r="B175" i="5"/>
  <c r="A175" i="5"/>
  <c r="G174" i="5"/>
  <c r="F174" i="5"/>
  <c r="E174" i="5"/>
  <c r="D174" i="5"/>
  <c r="C174" i="5"/>
  <c r="B174" i="5"/>
  <c r="A174" i="5"/>
  <c r="G173" i="5"/>
  <c r="F173" i="5"/>
  <c r="E173" i="5"/>
  <c r="D173" i="5"/>
  <c r="C173" i="5"/>
  <c r="B173" i="5"/>
  <c r="A173" i="5"/>
  <c r="G172" i="5"/>
  <c r="F172" i="5"/>
  <c r="E172" i="5"/>
  <c r="D172" i="5"/>
  <c r="C172" i="5"/>
  <c r="B172" i="5"/>
  <c r="A172" i="5"/>
  <c r="G171" i="5"/>
  <c r="F171" i="5"/>
  <c r="E171" i="5"/>
  <c r="D171" i="5"/>
  <c r="C171" i="5"/>
  <c r="B171" i="5"/>
  <c r="A171" i="5"/>
  <c r="G170" i="5"/>
  <c r="F170" i="5"/>
  <c r="E170" i="5"/>
  <c r="D170" i="5"/>
  <c r="C170" i="5"/>
  <c r="B170" i="5"/>
  <c r="A170" i="5"/>
  <c r="G169" i="5"/>
  <c r="F169" i="5"/>
  <c r="E169" i="5"/>
  <c r="D169" i="5"/>
  <c r="C169" i="5"/>
  <c r="B169" i="5"/>
  <c r="A169" i="5"/>
  <c r="G168" i="5"/>
  <c r="F168" i="5"/>
  <c r="E168" i="5"/>
  <c r="D168" i="5"/>
  <c r="C168" i="5"/>
  <c r="B168" i="5"/>
  <c r="A168" i="5"/>
  <c r="G167" i="5"/>
  <c r="F167" i="5"/>
  <c r="E167" i="5"/>
  <c r="D167" i="5"/>
  <c r="C167" i="5"/>
  <c r="B167" i="5"/>
  <c r="A167" i="5"/>
  <c r="G166" i="5"/>
  <c r="F166" i="5"/>
  <c r="E166" i="5"/>
  <c r="D166" i="5"/>
  <c r="C166" i="5"/>
  <c r="B166" i="5"/>
  <c r="A166" i="5"/>
  <c r="G165" i="5"/>
  <c r="F165" i="5"/>
  <c r="E165" i="5"/>
  <c r="D165" i="5"/>
  <c r="C165" i="5"/>
  <c r="B165" i="5"/>
  <c r="A165" i="5"/>
  <c r="G164" i="5"/>
  <c r="F164" i="5"/>
  <c r="E164" i="5"/>
  <c r="D164" i="5"/>
  <c r="C164" i="5"/>
  <c r="B164" i="5"/>
  <c r="A164" i="5"/>
  <c r="G163" i="5"/>
  <c r="F163" i="5"/>
  <c r="E163" i="5"/>
  <c r="D163" i="5"/>
  <c r="C163" i="5"/>
  <c r="B163" i="5"/>
  <c r="A163" i="5"/>
  <c r="G162" i="5"/>
  <c r="F162" i="5"/>
  <c r="E162" i="5"/>
  <c r="D162" i="5"/>
  <c r="C162" i="5"/>
  <c r="B162" i="5"/>
  <c r="A162" i="5"/>
  <c r="G161" i="5"/>
  <c r="F161" i="5"/>
  <c r="E161" i="5"/>
  <c r="D161" i="5"/>
  <c r="C161" i="5"/>
  <c r="B161" i="5"/>
  <c r="A161" i="5"/>
  <c r="G160" i="5"/>
  <c r="F160" i="5"/>
  <c r="E160" i="5"/>
  <c r="D160" i="5"/>
  <c r="C160" i="5"/>
  <c r="B160" i="5"/>
  <c r="A160" i="5"/>
  <c r="G159" i="5"/>
  <c r="F159" i="5"/>
  <c r="E159" i="5"/>
  <c r="D159" i="5"/>
  <c r="C159" i="5"/>
  <c r="B159" i="5"/>
  <c r="A159" i="5"/>
  <c r="G158" i="5"/>
  <c r="F158" i="5"/>
  <c r="E158" i="5"/>
  <c r="D158" i="5"/>
  <c r="C158" i="5"/>
  <c r="B158" i="5"/>
  <c r="A158" i="5"/>
  <c r="G157" i="5"/>
  <c r="F157" i="5"/>
  <c r="E157" i="5"/>
  <c r="D157" i="5"/>
  <c r="C157" i="5"/>
  <c r="B157" i="5"/>
  <c r="A157" i="5"/>
  <c r="G156" i="5"/>
  <c r="F156" i="5"/>
  <c r="E156" i="5"/>
  <c r="D156" i="5"/>
  <c r="C156" i="5"/>
  <c r="B156" i="5"/>
  <c r="A156" i="5"/>
  <c r="G155" i="5"/>
  <c r="F155" i="5"/>
  <c r="E155" i="5"/>
  <c r="D155" i="5"/>
  <c r="C155" i="5"/>
  <c r="B155" i="5"/>
  <c r="A155" i="5"/>
  <c r="G154" i="5"/>
  <c r="F154" i="5"/>
  <c r="E154" i="5"/>
  <c r="D154" i="5"/>
  <c r="C154" i="5"/>
  <c r="B154" i="5"/>
  <c r="A154" i="5"/>
  <c r="G153" i="5"/>
  <c r="F153" i="5"/>
  <c r="E153" i="5"/>
  <c r="D153" i="5"/>
  <c r="C153" i="5"/>
  <c r="B153" i="5"/>
  <c r="A153" i="5"/>
  <c r="G152" i="5"/>
  <c r="F152" i="5"/>
  <c r="E152" i="5"/>
  <c r="D152" i="5"/>
  <c r="C152" i="5"/>
  <c r="B152" i="5"/>
  <c r="A152" i="5"/>
  <c r="G151" i="5"/>
  <c r="F151" i="5"/>
  <c r="E151" i="5"/>
  <c r="D151" i="5"/>
  <c r="C151" i="5"/>
  <c r="B151" i="5"/>
  <c r="A151" i="5"/>
  <c r="G150" i="5"/>
  <c r="F150" i="5"/>
  <c r="E150" i="5"/>
  <c r="D150" i="5"/>
  <c r="C150" i="5"/>
  <c r="B150" i="5"/>
  <c r="A150" i="5"/>
  <c r="G149" i="5"/>
  <c r="F149" i="5"/>
  <c r="E149" i="5"/>
  <c r="D149" i="5"/>
  <c r="C149" i="5"/>
  <c r="B149" i="5"/>
  <c r="A149" i="5"/>
  <c r="G148" i="5"/>
  <c r="F148" i="5"/>
  <c r="E148" i="5"/>
  <c r="D148" i="5"/>
  <c r="C148" i="5"/>
  <c r="B148" i="5"/>
  <c r="A148" i="5"/>
  <c r="G147" i="5"/>
  <c r="F147" i="5"/>
  <c r="E147" i="5"/>
  <c r="D147" i="5"/>
  <c r="C147" i="5"/>
  <c r="B147" i="5"/>
  <c r="A147" i="5"/>
  <c r="G146" i="5"/>
  <c r="F146" i="5"/>
  <c r="E146" i="5"/>
  <c r="D146" i="5"/>
  <c r="C146" i="5"/>
  <c r="B146" i="5"/>
  <c r="A146" i="5"/>
  <c r="G145" i="5"/>
  <c r="F145" i="5"/>
  <c r="E145" i="5"/>
  <c r="D145" i="5"/>
  <c r="C145" i="5"/>
  <c r="B145" i="5"/>
  <c r="A145" i="5"/>
  <c r="G144" i="5"/>
  <c r="F144" i="5"/>
  <c r="E144" i="5"/>
  <c r="D144" i="5"/>
  <c r="C144" i="5"/>
  <c r="B144" i="5"/>
  <c r="A144" i="5"/>
  <c r="G143" i="5"/>
  <c r="F143" i="5"/>
  <c r="E143" i="5"/>
  <c r="D143" i="5"/>
  <c r="C143" i="5"/>
  <c r="B143" i="5"/>
  <c r="A143" i="5"/>
  <c r="G142" i="5"/>
  <c r="F142" i="5"/>
  <c r="E142" i="5"/>
  <c r="D142" i="5"/>
  <c r="C142" i="5"/>
  <c r="B142" i="5"/>
  <c r="A142" i="5"/>
  <c r="G141" i="5"/>
  <c r="F141" i="5"/>
  <c r="E141" i="5"/>
  <c r="D141" i="5"/>
  <c r="C141" i="5"/>
  <c r="B141" i="5"/>
  <c r="A141" i="5"/>
  <c r="G140" i="5"/>
  <c r="F140" i="5"/>
  <c r="E140" i="5"/>
  <c r="D140" i="5"/>
  <c r="C140" i="5"/>
  <c r="B140" i="5"/>
  <c r="A140" i="5"/>
  <c r="G139" i="5"/>
  <c r="F139" i="5"/>
  <c r="E139" i="5"/>
  <c r="D139" i="5"/>
  <c r="C139" i="5"/>
  <c r="B139" i="5"/>
  <c r="A139" i="5"/>
  <c r="G138" i="5"/>
  <c r="F138" i="5"/>
  <c r="E138" i="5"/>
  <c r="D138" i="5"/>
  <c r="C138" i="5"/>
  <c r="B138" i="5"/>
  <c r="A138" i="5"/>
  <c r="G137" i="5"/>
  <c r="F137" i="5"/>
  <c r="E137" i="5"/>
  <c r="D137" i="5"/>
  <c r="C137" i="5"/>
  <c r="B137" i="5"/>
  <c r="A137" i="5"/>
  <c r="G136" i="5"/>
  <c r="F136" i="5"/>
  <c r="E136" i="5"/>
  <c r="D136" i="5"/>
  <c r="C136" i="5"/>
  <c r="B136" i="5"/>
  <c r="A136" i="5"/>
  <c r="G135" i="5"/>
  <c r="F135" i="5"/>
  <c r="E135" i="5"/>
  <c r="D135" i="5"/>
  <c r="C135" i="5"/>
  <c r="B135" i="5"/>
  <c r="A135" i="5"/>
  <c r="G134" i="5"/>
  <c r="F134" i="5"/>
  <c r="E134" i="5"/>
  <c r="D134" i="5"/>
  <c r="C134" i="5"/>
  <c r="B134" i="5"/>
  <c r="A134" i="5"/>
  <c r="G133" i="5"/>
  <c r="F133" i="5"/>
  <c r="E133" i="5"/>
  <c r="D133" i="5"/>
  <c r="C133" i="5"/>
  <c r="B133" i="5"/>
  <c r="A133" i="5"/>
  <c r="G132" i="5"/>
  <c r="F132" i="5"/>
  <c r="E132" i="5"/>
  <c r="D132" i="5"/>
  <c r="C132" i="5"/>
  <c r="B132" i="5"/>
  <c r="A132" i="5"/>
  <c r="G131" i="5"/>
  <c r="F131" i="5"/>
  <c r="E131" i="5"/>
  <c r="D131" i="5"/>
  <c r="C131" i="5"/>
  <c r="B131" i="5"/>
  <c r="A131" i="5"/>
  <c r="G130" i="5"/>
  <c r="F130" i="5"/>
  <c r="E130" i="5"/>
  <c r="D130" i="5"/>
  <c r="C130" i="5"/>
  <c r="B130" i="5"/>
  <c r="A130" i="5"/>
  <c r="G129" i="5"/>
  <c r="F129" i="5"/>
  <c r="E129" i="5"/>
  <c r="D129" i="5"/>
  <c r="C129" i="5"/>
  <c r="B129" i="5"/>
  <c r="A129" i="5"/>
  <c r="G128" i="5"/>
  <c r="F128" i="5"/>
  <c r="E128" i="5"/>
  <c r="D128" i="5"/>
  <c r="C128" i="5"/>
  <c r="B128" i="5"/>
  <c r="A128" i="5"/>
  <c r="G127" i="5"/>
  <c r="F127" i="5"/>
  <c r="E127" i="5"/>
  <c r="D127" i="5"/>
  <c r="C127" i="5"/>
  <c r="B127" i="5"/>
  <c r="A127" i="5"/>
  <c r="G126" i="5"/>
  <c r="F126" i="5"/>
  <c r="E126" i="5"/>
  <c r="D126" i="5"/>
  <c r="C126" i="5"/>
  <c r="B126" i="5"/>
  <c r="A126" i="5"/>
  <c r="G125" i="5"/>
  <c r="F125" i="5"/>
  <c r="E125" i="5"/>
  <c r="D125" i="5"/>
  <c r="C125" i="5"/>
  <c r="B125" i="5"/>
  <c r="A125" i="5"/>
  <c r="G124" i="5"/>
  <c r="F124" i="5"/>
  <c r="E124" i="5"/>
  <c r="D124" i="5"/>
  <c r="C124" i="5"/>
  <c r="B124" i="5"/>
  <c r="A124" i="5"/>
  <c r="G123" i="5"/>
  <c r="F123" i="5"/>
  <c r="E123" i="5"/>
  <c r="D123" i="5"/>
  <c r="C123" i="5"/>
  <c r="B123" i="5"/>
  <c r="A123" i="5"/>
  <c r="G122" i="5"/>
  <c r="F122" i="5"/>
  <c r="E122" i="5"/>
  <c r="D122" i="5"/>
  <c r="C122" i="5"/>
  <c r="B122" i="5"/>
  <c r="A122" i="5"/>
  <c r="G121" i="5"/>
  <c r="F121" i="5"/>
  <c r="E121" i="5"/>
  <c r="D121" i="5"/>
  <c r="C121" i="5"/>
  <c r="B121" i="5"/>
  <c r="A121" i="5"/>
  <c r="G120" i="5"/>
  <c r="F120" i="5"/>
  <c r="E120" i="5"/>
  <c r="D120" i="5"/>
  <c r="C120" i="5"/>
  <c r="B120" i="5"/>
  <c r="A120" i="5"/>
  <c r="G119" i="5"/>
  <c r="F119" i="5"/>
  <c r="E119" i="5"/>
  <c r="D119" i="5"/>
  <c r="C119" i="5"/>
  <c r="B119" i="5"/>
  <c r="A119" i="5"/>
  <c r="G118" i="5"/>
  <c r="F118" i="5"/>
  <c r="E118" i="5"/>
  <c r="D118" i="5"/>
  <c r="C118" i="5"/>
  <c r="B118" i="5"/>
  <c r="A118" i="5"/>
  <c r="G117" i="5"/>
  <c r="F117" i="5"/>
  <c r="E117" i="5"/>
  <c r="D117" i="5"/>
  <c r="C117" i="5"/>
  <c r="B117" i="5"/>
  <c r="A117" i="5"/>
  <c r="G116" i="5"/>
  <c r="F116" i="5"/>
  <c r="E116" i="5"/>
  <c r="D116" i="5"/>
  <c r="C116" i="5"/>
  <c r="B116" i="5"/>
  <c r="A116" i="5"/>
  <c r="G115" i="5"/>
  <c r="F115" i="5"/>
  <c r="E115" i="5"/>
  <c r="D115" i="5"/>
  <c r="C115" i="5"/>
  <c r="B115" i="5"/>
  <c r="A115" i="5"/>
  <c r="G114" i="5"/>
  <c r="F114" i="5"/>
  <c r="E114" i="5"/>
  <c r="D114" i="5"/>
  <c r="C114" i="5"/>
  <c r="B114" i="5"/>
  <c r="A114" i="5"/>
  <c r="G113" i="5"/>
  <c r="F113" i="5"/>
  <c r="E113" i="5"/>
  <c r="D113" i="5"/>
  <c r="C113" i="5"/>
  <c r="B113" i="5"/>
  <c r="A113" i="5"/>
  <c r="G112" i="5"/>
  <c r="F112" i="5"/>
  <c r="E112" i="5"/>
  <c r="D112" i="5"/>
  <c r="C112" i="5"/>
  <c r="B112" i="5"/>
  <c r="A112" i="5"/>
  <c r="G111" i="5"/>
  <c r="F111" i="5"/>
  <c r="E111" i="5"/>
  <c r="D111" i="5"/>
  <c r="C111" i="5"/>
  <c r="B111" i="5"/>
  <c r="A111" i="5"/>
  <c r="G110" i="5"/>
  <c r="F110" i="5"/>
  <c r="E110" i="5"/>
  <c r="D110" i="5"/>
  <c r="C110" i="5"/>
  <c r="B110" i="5"/>
  <c r="A110" i="5"/>
  <c r="G109" i="5"/>
  <c r="F109" i="5"/>
  <c r="E109" i="5"/>
  <c r="D109" i="5"/>
  <c r="C109" i="5"/>
  <c r="B109" i="5"/>
  <c r="A109" i="5"/>
  <c r="G108" i="5"/>
  <c r="F108" i="5"/>
  <c r="E108" i="5"/>
  <c r="D108" i="5"/>
  <c r="C108" i="5"/>
  <c r="B108" i="5"/>
  <c r="A108" i="5"/>
  <c r="G107" i="5"/>
  <c r="F107" i="5"/>
  <c r="E107" i="5"/>
  <c r="D107" i="5"/>
  <c r="C107" i="5"/>
  <c r="B107" i="5"/>
  <c r="A107" i="5"/>
  <c r="G106" i="5"/>
  <c r="F106" i="5"/>
  <c r="E106" i="5"/>
  <c r="D106" i="5"/>
  <c r="C106" i="5"/>
  <c r="B106" i="5"/>
  <c r="A106" i="5"/>
  <c r="G105" i="5"/>
  <c r="F105" i="5"/>
  <c r="E105" i="5"/>
  <c r="D105" i="5"/>
  <c r="C105" i="5"/>
  <c r="B105" i="5"/>
  <c r="A105" i="5"/>
  <c r="G104" i="5"/>
  <c r="F104" i="5"/>
  <c r="E104" i="5"/>
  <c r="D104" i="5"/>
  <c r="C104" i="5"/>
  <c r="B104" i="5"/>
  <c r="A104" i="5"/>
  <c r="G103" i="5"/>
  <c r="F103" i="5"/>
  <c r="E103" i="5"/>
  <c r="D103" i="5"/>
  <c r="C103" i="5"/>
  <c r="B103" i="5"/>
  <c r="A103" i="5"/>
  <c r="G102" i="5"/>
  <c r="F102" i="5"/>
  <c r="E102" i="5"/>
  <c r="D102" i="5"/>
  <c r="C102" i="5"/>
  <c r="B102" i="5"/>
  <c r="A102" i="5"/>
  <c r="G101" i="5"/>
  <c r="F101" i="5"/>
  <c r="E101" i="5"/>
  <c r="D101" i="5"/>
  <c r="C101" i="5"/>
  <c r="B101" i="5"/>
  <c r="A101" i="5"/>
  <c r="G100" i="5"/>
  <c r="F100" i="5"/>
  <c r="E100" i="5"/>
  <c r="D100" i="5"/>
  <c r="C100" i="5"/>
  <c r="B100" i="5"/>
  <c r="A100" i="5"/>
  <c r="G99" i="5"/>
  <c r="F99" i="5"/>
  <c r="E99" i="5"/>
  <c r="D99" i="5"/>
  <c r="C99" i="5"/>
  <c r="B99" i="5"/>
  <c r="A99" i="5"/>
  <c r="G98" i="5"/>
  <c r="F98" i="5"/>
  <c r="E98" i="5"/>
  <c r="D98" i="5"/>
  <c r="C98" i="5"/>
  <c r="B98" i="5"/>
  <c r="A98" i="5"/>
  <c r="G97" i="5"/>
  <c r="F97" i="5"/>
  <c r="E97" i="5"/>
  <c r="D97" i="5"/>
  <c r="C97" i="5"/>
  <c r="B97" i="5"/>
  <c r="A97" i="5"/>
  <c r="G96" i="5"/>
  <c r="F96" i="5"/>
  <c r="E96" i="5"/>
  <c r="D96" i="5"/>
  <c r="C96" i="5"/>
  <c r="B96" i="5"/>
  <c r="A96" i="5"/>
  <c r="G95" i="5"/>
  <c r="F95" i="5"/>
  <c r="E95" i="5"/>
  <c r="D95" i="5"/>
  <c r="C95" i="5"/>
  <c r="B95" i="5"/>
  <c r="A95" i="5"/>
  <c r="G94" i="5"/>
  <c r="F94" i="5"/>
  <c r="E94" i="5"/>
  <c r="D94" i="5"/>
  <c r="C94" i="5"/>
  <c r="B94" i="5"/>
  <c r="A94" i="5"/>
  <c r="G93" i="5"/>
  <c r="F93" i="5"/>
  <c r="E93" i="5"/>
  <c r="D93" i="5"/>
  <c r="C93" i="5"/>
  <c r="B93" i="5"/>
  <c r="A93" i="5"/>
  <c r="G92" i="5"/>
  <c r="F92" i="5"/>
  <c r="E92" i="5"/>
  <c r="D92" i="5"/>
  <c r="C92" i="5"/>
  <c r="B92" i="5"/>
  <c r="A92" i="5"/>
  <c r="G91" i="5"/>
  <c r="F91" i="5"/>
  <c r="E91" i="5"/>
  <c r="D91" i="5"/>
  <c r="C91" i="5"/>
  <c r="B91" i="5"/>
  <c r="A91" i="5"/>
  <c r="G90" i="5"/>
  <c r="F90" i="5"/>
  <c r="E90" i="5"/>
  <c r="D90" i="5"/>
  <c r="C90" i="5"/>
  <c r="B90" i="5"/>
  <c r="A90" i="5"/>
  <c r="G89" i="5"/>
  <c r="F89" i="5"/>
  <c r="E89" i="5"/>
  <c r="D89" i="5"/>
  <c r="C89" i="5"/>
  <c r="B89" i="5"/>
  <c r="A89" i="5"/>
  <c r="G88" i="5"/>
  <c r="F88" i="5"/>
  <c r="E88" i="5"/>
  <c r="D88" i="5"/>
  <c r="C88" i="5"/>
  <c r="B88" i="5"/>
  <c r="A88" i="5"/>
  <c r="G87" i="5"/>
  <c r="F87" i="5"/>
  <c r="E87" i="5"/>
  <c r="D87" i="5"/>
  <c r="C87" i="5"/>
  <c r="B87" i="5"/>
  <c r="A87" i="5"/>
  <c r="G86" i="5"/>
  <c r="F86" i="5"/>
  <c r="E86" i="5"/>
  <c r="D86" i="5"/>
  <c r="C86" i="5"/>
  <c r="B86" i="5"/>
  <c r="A86" i="5"/>
  <c r="G85" i="5"/>
  <c r="F85" i="5"/>
  <c r="E85" i="5"/>
  <c r="D85" i="5"/>
  <c r="C85" i="5"/>
  <c r="B85" i="5"/>
  <c r="A85" i="5"/>
  <c r="G84" i="5"/>
  <c r="F84" i="5"/>
  <c r="E84" i="5"/>
  <c r="D84" i="5"/>
  <c r="C84" i="5"/>
  <c r="B84" i="5"/>
  <c r="A84" i="5"/>
  <c r="G83" i="5"/>
  <c r="F83" i="5"/>
  <c r="E83" i="5"/>
  <c r="D83" i="5"/>
  <c r="C83" i="5"/>
  <c r="B83" i="5"/>
  <c r="A83" i="5"/>
  <c r="G82" i="5"/>
  <c r="F82" i="5"/>
  <c r="E82" i="5"/>
  <c r="D82" i="5"/>
  <c r="C82" i="5"/>
  <c r="B82" i="5"/>
  <c r="A82" i="5"/>
  <c r="G81" i="5"/>
  <c r="F81" i="5"/>
  <c r="E81" i="5"/>
  <c r="D81" i="5"/>
  <c r="C81" i="5"/>
  <c r="B81" i="5"/>
  <c r="A81" i="5"/>
  <c r="G80" i="5"/>
  <c r="F80" i="5"/>
  <c r="E80" i="5"/>
  <c r="D80" i="5"/>
  <c r="C80" i="5"/>
  <c r="B80" i="5"/>
  <c r="A80" i="5"/>
  <c r="G79" i="5"/>
  <c r="F79" i="5"/>
  <c r="E79" i="5"/>
  <c r="D79" i="5"/>
  <c r="C79" i="5"/>
  <c r="B79" i="5"/>
  <c r="A79" i="5"/>
  <c r="G78" i="5"/>
  <c r="F78" i="5"/>
  <c r="E78" i="5"/>
  <c r="D78" i="5"/>
  <c r="C78" i="5"/>
  <c r="B78" i="5"/>
  <c r="A78" i="5"/>
  <c r="G77" i="5"/>
  <c r="F77" i="5"/>
  <c r="E77" i="5"/>
  <c r="D77" i="5"/>
  <c r="C77" i="5"/>
  <c r="B77" i="5"/>
  <c r="A77" i="5"/>
  <c r="G76" i="5"/>
  <c r="F76" i="5"/>
  <c r="E76" i="5"/>
  <c r="D76" i="5"/>
  <c r="C76" i="5"/>
  <c r="B76" i="5"/>
  <c r="A76" i="5"/>
  <c r="G75" i="5"/>
  <c r="F75" i="5"/>
  <c r="E75" i="5"/>
  <c r="D75" i="5"/>
  <c r="C75" i="5"/>
  <c r="B75" i="5"/>
  <c r="A75" i="5"/>
  <c r="G74" i="5"/>
  <c r="F74" i="5"/>
  <c r="E74" i="5"/>
  <c r="D74" i="5"/>
  <c r="C74" i="5"/>
  <c r="B74" i="5"/>
  <c r="A74" i="5"/>
  <c r="G73" i="5"/>
  <c r="F73" i="5"/>
  <c r="E73" i="5"/>
  <c r="D73" i="5"/>
  <c r="C73" i="5"/>
  <c r="B73" i="5"/>
  <c r="A73" i="5"/>
  <c r="G72" i="5"/>
  <c r="F72" i="5"/>
  <c r="E72" i="5"/>
  <c r="D72" i="5"/>
  <c r="C72" i="5"/>
  <c r="B72" i="5"/>
  <c r="A72" i="5"/>
  <c r="G71" i="5"/>
  <c r="F71" i="5"/>
  <c r="E71" i="5"/>
  <c r="D71" i="5"/>
  <c r="C71" i="5"/>
  <c r="B71" i="5"/>
  <c r="A71" i="5"/>
  <c r="G70" i="5"/>
  <c r="F70" i="5"/>
  <c r="E70" i="5"/>
  <c r="D70" i="5"/>
  <c r="C70" i="5"/>
  <c r="B70" i="5"/>
  <c r="A70" i="5"/>
  <c r="G69" i="5"/>
  <c r="F69" i="5"/>
  <c r="E69" i="5"/>
  <c r="D69" i="5"/>
  <c r="C69" i="5"/>
  <c r="B69" i="5"/>
  <c r="A69" i="5"/>
  <c r="G68" i="5"/>
  <c r="F68" i="5"/>
  <c r="E68" i="5"/>
  <c r="D68" i="5"/>
  <c r="C68" i="5"/>
  <c r="B68" i="5"/>
  <c r="A68" i="5"/>
  <c r="G67" i="5"/>
  <c r="F67" i="5"/>
  <c r="E67" i="5"/>
  <c r="D67" i="5"/>
  <c r="C67" i="5"/>
  <c r="B67" i="5"/>
  <c r="A67" i="5"/>
  <c r="G66" i="5"/>
  <c r="F66" i="5"/>
  <c r="E66" i="5"/>
  <c r="D66" i="5"/>
  <c r="C66" i="5"/>
  <c r="B66" i="5"/>
  <c r="A66" i="5"/>
  <c r="G65" i="5"/>
  <c r="F65" i="5"/>
  <c r="E65" i="5"/>
  <c r="D65" i="5"/>
  <c r="C65" i="5"/>
  <c r="B65" i="5"/>
  <c r="A65" i="5"/>
  <c r="G64" i="5"/>
  <c r="F64" i="5"/>
  <c r="E64" i="5"/>
  <c r="D64" i="5"/>
  <c r="C64" i="5"/>
  <c r="B64" i="5"/>
  <c r="A64" i="5"/>
  <c r="G63" i="5"/>
  <c r="F63" i="5"/>
  <c r="E63" i="5"/>
  <c r="D63" i="5"/>
  <c r="C63" i="5"/>
  <c r="B63" i="5"/>
  <c r="A63" i="5"/>
  <c r="G62" i="5"/>
  <c r="F62" i="5"/>
  <c r="E62" i="5"/>
  <c r="D62" i="5"/>
  <c r="C62" i="5"/>
  <c r="B62" i="5"/>
  <c r="A62" i="5"/>
  <c r="G61" i="5"/>
  <c r="F61" i="5"/>
  <c r="E61" i="5"/>
  <c r="D61" i="5"/>
  <c r="C61" i="5"/>
  <c r="B61" i="5"/>
  <c r="A61" i="5"/>
  <c r="G60" i="5"/>
  <c r="F60" i="5"/>
  <c r="E60" i="5"/>
  <c r="D60" i="5"/>
  <c r="C60" i="5"/>
  <c r="B60" i="5"/>
  <c r="A60" i="5"/>
  <c r="G59" i="5"/>
  <c r="F59" i="5"/>
  <c r="E59" i="5"/>
  <c r="D59" i="5"/>
  <c r="C59" i="5"/>
  <c r="B59" i="5"/>
  <c r="A59" i="5"/>
  <c r="G58" i="5"/>
  <c r="F58" i="5"/>
  <c r="E58" i="5"/>
  <c r="D58" i="5"/>
  <c r="C58" i="5"/>
  <c r="B58" i="5"/>
  <c r="A58" i="5"/>
  <c r="G57" i="5"/>
  <c r="F57" i="5"/>
  <c r="E57" i="5"/>
  <c r="D57" i="5"/>
  <c r="C57" i="5"/>
  <c r="B57" i="5"/>
  <c r="A57" i="5"/>
  <c r="G56" i="5"/>
  <c r="F56" i="5"/>
  <c r="E56" i="5"/>
  <c r="D56" i="5"/>
  <c r="C56" i="5"/>
  <c r="B56" i="5"/>
  <c r="A56" i="5"/>
  <c r="G55" i="5"/>
  <c r="F55" i="5"/>
  <c r="E55" i="5"/>
  <c r="D55" i="5"/>
  <c r="C55" i="5"/>
  <c r="B55" i="5"/>
  <c r="A55" i="5"/>
  <c r="G54" i="5"/>
  <c r="F54" i="5"/>
  <c r="E54" i="5"/>
  <c r="D54" i="5"/>
  <c r="C54" i="5"/>
  <c r="B54" i="5"/>
  <c r="A54" i="5"/>
  <c r="G53" i="5"/>
  <c r="F53" i="5"/>
  <c r="E53" i="5"/>
  <c r="D53" i="5"/>
  <c r="C53" i="5"/>
  <c r="B53" i="5"/>
  <c r="A53" i="5"/>
  <c r="G52" i="5"/>
  <c r="F52" i="5"/>
  <c r="E52" i="5"/>
  <c r="D52" i="5"/>
  <c r="C52" i="5"/>
  <c r="B52" i="5"/>
  <c r="A52" i="5"/>
  <c r="G51" i="5"/>
  <c r="F51" i="5"/>
  <c r="E51" i="5"/>
  <c r="D51" i="5"/>
  <c r="C51" i="5"/>
  <c r="B51" i="5"/>
  <c r="A51" i="5"/>
  <c r="G50" i="5"/>
  <c r="F50" i="5"/>
  <c r="E50" i="5"/>
  <c r="D50" i="5"/>
  <c r="C50" i="5"/>
  <c r="B50" i="5"/>
  <c r="A50" i="5"/>
  <c r="G49" i="5"/>
  <c r="F49" i="5"/>
  <c r="E49" i="5"/>
  <c r="D49" i="5"/>
  <c r="C49" i="5"/>
  <c r="B49" i="5"/>
  <c r="A49" i="5"/>
  <c r="G48" i="5"/>
  <c r="F48" i="5"/>
  <c r="E48" i="5"/>
  <c r="D48" i="5"/>
  <c r="C48" i="5"/>
  <c r="B48" i="5"/>
  <c r="A48" i="5"/>
  <c r="G47" i="5"/>
  <c r="F47" i="5"/>
  <c r="E47" i="5"/>
  <c r="D47" i="5"/>
  <c r="C47" i="5"/>
  <c r="B47" i="5"/>
  <c r="A47" i="5"/>
  <c r="G46" i="5"/>
  <c r="F46" i="5"/>
  <c r="E46" i="5"/>
  <c r="D46" i="5"/>
  <c r="C46" i="5"/>
  <c r="B46" i="5"/>
  <c r="A46" i="5"/>
  <c r="G45" i="5"/>
  <c r="F45" i="5"/>
  <c r="E45" i="5"/>
  <c r="D45" i="5"/>
  <c r="C45" i="5"/>
  <c r="B45" i="5"/>
  <c r="A45" i="5"/>
  <c r="G44" i="5"/>
  <c r="F44" i="5"/>
  <c r="E44" i="5"/>
  <c r="D44" i="5"/>
  <c r="C44" i="5"/>
  <c r="B44" i="5"/>
  <c r="A44" i="5"/>
  <c r="G43" i="5"/>
  <c r="F43" i="5"/>
  <c r="E43" i="5"/>
  <c r="D43" i="5"/>
  <c r="C43" i="5"/>
  <c r="B43" i="5"/>
  <c r="A43" i="5"/>
  <c r="G42" i="5"/>
  <c r="F42" i="5"/>
  <c r="E42" i="5"/>
  <c r="D42" i="5"/>
  <c r="C42" i="5"/>
  <c r="B42" i="5"/>
  <c r="A42" i="5"/>
  <c r="G41" i="5"/>
  <c r="F41" i="5"/>
  <c r="E41" i="5"/>
  <c r="D41" i="5"/>
  <c r="C41" i="5"/>
  <c r="B41" i="5"/>
  <c r="A41" i="5"/>
  <c r="G40" i="5"/>
  <c r="F40" i="5"/>
  <c r="E40" i="5"/>
  <c r="D40" i="5"/>
  <c r="C40" i="5"/>
  <c r="B40" i="5"/>
  <c r="A40" i="5"/>
  <c r="G39" i="5"/>
  <c r="F39" i="5"/>
  <c r="E39" i="5"/>
  <c r="D39" i="5"/>
  <c r="C39" i="5"/>
  <c r="B39" i="5"/>
  <c r="A39" i="5"/>
  <c r="G38" i="5"/>
  <c r="F38" i="5"/>
  <c r="E38" i="5"/>
  <c r="D38" i="5"/>
  <c r="C38" i="5"/>
  <c r="B38" i="5"/>
  <c r="A38" i="5"/>
  <c r="G37" i="5"/>
  <c r="F37" i="5"/>
  <c r="E37" i="5"/>
  <c r="D37" i="5"/>
  <c r="C37" i="5"/>
  <c r="B37" i="5"/>
  <c r="A37" i="5"/>
  <c r="G36" i="5"/>
  <c r="F36" i="5"/>
  <c r="E36" i="5"/>
  <c r="D36" i="5"/>
  <c r="C36" i="5"/>
  <c r="B36" i="5"/>
  <c r="A36" i="5"/>
  <c r="G35" i="5"/>
  <c r="F35" i="5"/>
  <c r="E35" i="5"/>
  <c r="D35" i="5"/>
  <c r="C35" i="5"/>
  <c r="B35" i="5"/>
  <c r="A35" i="5"/>
  <c r="G34" i="5"/>
  <c r="F34" i="5"/>
  <c r="E34" i="5"/>
  <c r="D34" i="5"/>
  <c r="C34" i="5"/>
  <c r="B34" i="5"/>
  <c r="A34" i="5"/>
  <c r="G33" i="5"/>
  <c r="F33" i="5"/>
  <c r="E33" i="5"/>
  <c r="D33" i="5"/>
  <c r="C33" i="5"/>
  <c r="B33" i="5"/>
  <c r="A33" i="5"/>
  <c r="G32" i="5"/>
  <c r="F32" i="5"/>
  <c r="E32" i="5"/>
  <c r="D32" i="5"/>
  <c r="C32" i="5"/>
  <c r="B32" i="5"/>
  <c r="A32" i="5"/>
  <c r="G31" i="5"/>
  <c r="F31" i="5"/>
  <c r="E31" i="5"/>
  <c r="D31" i="5"/>
  <c r="C31" i="5"/>
  <c r="B31" i="5"/>
  <c r="A31" i="5"/>
  <c r="G30" i="5"/>
  <c r="F30" i="5"/>
  <c r="E30" i="5"/>
  <c r="D30" i="5"/>
  <c r="C30" i="5"/>
  <c r="B30" i="5"/>
  <c r="A30" i="5"/>
  <c r="G29" i="5"/>
  <c r="F29" i="5"/>
  <c r="E29" i="5"/>
  <c r="D29" i="5"/>
  <c r="C29" i="5"/>
  <c r="B29" i="5"/>
  <c r="A29" i="5"/>
  <c r="G28" i="5"/>
  <c r="F28" i="5"/>
  <c r="E28" i="5"/>
  <c r="D28" i="5"/>
  <c r="C28" i="5"/>
  <c r="B28" i="5"/>
  <c r="A28" i="5"/>
  <c r="G27" i="5"/>
  <c r="F27" i="5"/>
  <c r="E27" i="5"/>
  <c r="D27" i="5"/>
  <c r="C27" i="5"/>
  <c r="B27" i="5"/>
  <c r="A27" i="5"/>
  <c r="G26" i="5"/>
  <c r="F26" i="5"/>
  <c r="E26" i="5"/>
  <c r="D26" i="5"/>
  <c r="C26" i="5"/>
  <c r="B26" i="5"/>
  <c r="A26" i="5"/>
  <c r="G25" i="5"/>
  <c r="F25" i="5"/>
  <c r="E25" i="5"/>
  <c r="D25" i="5"/>
  <c r="C25" i="5"/>
  <c r="B25" i="5"/>
  <c r="A25" i="5"/>
  <c r="G24" i="5"/>
  <c r="F24" i="5"/>
  <c r="E24" i="5"/>
  <c r="D24" i="5"/>
  <c r="C24" i="5"/>
  <c r="B24" i="5"/>
  <c r="A24" i="5"/>
  <c r="G23" i="5"/>
  <c r="F23" i="5"/>
  <c r="E23" i="5"/>
  <c r="D23" i="5"/>
  <c r="C23" i="5"/>
  <c r="B23" i="5"/>
  <c r="A23" i="5"/>
  <c r="G22" i="5"/>
  <c r="F22" i="5"/>
  <c r="E22" i="5"/>
  <c r="D22" i="5"/>
  <c r="C22" i="5"/>
  <c r="B22" i="5"/>
  <c r="A22" i="5"/>
  <c r="G21" i="5"/>
  <c r="F21" i="5"/>
  <c r="E21" i="5"/>
  <c r="D21" i="5"/>
  <c r="C21" i="5"/>
  <c r="B21" i="5"/>
  <c r="A21" i="5"/>
  <c r="G20" i="5"/>
  <c r="F20" i="5"/>
  <c r="E20" i="5"/>
  <c r="D20" i="5"/>
  <c r="C20" i="5"/>
  <c r="B20" i="5"/>
  <c r="A20" i="5"/>
  <c r="G19" i="5"/>
  <c r="F19" i="5"/>
  <c r="E19" i="5"/>
  <c r="D19" i="5"/>
  <c r="C19" i="5"/>
  <c r="B19" i="5"/>
  <c r="A19" i="5"/>
  <c r="G18" i="5"/>
  <c r="F18" i="5"/>
  <c r="E18" i="5"/>
  <c r="D18" i="5"/>
  <c r="C18" i="5"/>
  <c r="B18" i="5"/>
  <c r="A18" i="5"/>
  <c r="G17" i="5"/>
  <c r="F17" i="5"/>
  <c r="E17" i="5"/>
  <c r="D17" i="5"/>
  <c r="C17" i="5"/>
  <c r="B17" i="5"/>
  <c r="A17" i="5"/>
  <c r="G16" i="5"/>
  <c r="F16" i="5"/>
  <c r="E16" i="5"/>
  <c r="D16" i="5"/>
  <c r="C16" i="5"/>
  <c r="B16" i="5"/>
  <c r="A16" i="5"/>
  <c r="G15" i="5"/>
  <c r="F15" i="5"/>
  <c r="E15" i="5"/>
  <c r="D15" i="5"/>
  <c r="C15" i="5"/>
  <c r="B15" i="5"/>
  <c r="A15" i="5"/>
  <c r="G14" i="5"/>
  <c r="F14" i="5"/>
  <c r="E14" i="5"/>
  <c r="D14" i="5"/>
  <c r="C14" i="5"/>
  <c r="B14" i="5"/>
  <c r="A14" i="5"/>
  <c r="G13" i="5"/>
  <c r="F13" i="5"/>
  <c r="E13" i="5"/>
  <c r="D13" i="5"/>
  <c r="C13" i="5"/>
  <c r="B13" i="5"/>
  <c r="A13" i="5"/>
  <c r="G12" i="5"/>
  <c r="F12" i="5"/>
  <c r="E12" i="5"/>
  <c r="D12" i="5"/>
  <c r="C12" i="5"/>
  <c r="B12" i="5"/>
  <c r="A12" i="5"/>
  <c r="G11" i="5"/>
  <c r="F11" i="5"/>
  <c r="E11" i="5"/>
  <c r="D11" i="5"/>
  <c r="C11" i="5"/>
  <c r="B11" i="5"/>
  <c r="A11" i="5"/>
  <c r="G10" i="5"/>
  <c r="F10" i="5"/>
  <c r="E10" i="5"/>
  <c r="D10" i="5"/>
  <c r="C10" i="5"/>
  <c r="B10" i="5"/>
  <c r="A10" i="5"/>
  <c r="G9" i="5"/>
  <c r="F9" i="5"/>
  <c r="E9" i="5"/>
  <c r="D9" i="5"/>
  <c r="C9" i="5"/>
  <c r="B9" i="5"/>
  <c r="A9" i="5"/>
  <c r="G8" i="5"/>
  <c r="F8" i="5"/>
  <c r="E8" i="5"/>
  <c r="D8" i="5"/>
  <c r="C8" i="5"/>
  <c r="V5" i="5" s="1"/>
  <c r="B8" i="5"/>
  <c r="A8" i="5"/>
  <c r="R7" i="5"/>
  <c r="G7" i="5"/>
  <c r="F7" i="5"/>
  <c r="E7" i="5"/>
  <c r="D7" i="5"/>
  <c r="C7" i="5"/>
  <c r="P7" i="5" s="1"/>
  <c r="B7" i="5"/>
  <c r="A7" i="5"/>
  <c r="U6" i="5"/>
  <c r="M6" i="5"/>
  <c r="G6" i="5"/>
  <c r="F6" i="5"/>
  <c r="E6" i="5"/>
  <c r="D6" i="5"/>
  <c r="C6" i="5"/>
  <c r="B6" i="5"/>
  <c r="A6" i="5"/>
  <c r="P5" i="5"/>
  <c r="G5" i="5"/>
  <c r="F5" i="5"/>
  <c r="E5" i="5"/>
  <c r="D5" i="5"/>
  <c r="M8" i="5" s="1"/>
  <c r="C5" i="5"/>
  <c r="B5" i="5"/>
  <c r="A5" i="5"/>
  <c r="S4" i="5"/>
  <c r="G4" i="5"/>
  <c r="F4" i="5"/>
  <c r="E4" i="5"/>
  <c r="D4" i="5"/>
  <c r="R4" i="5" s="1"/>
  <c r="C4" i="5"/>
  <c r="N31" i="5" s="1"/>
  <c r="B4" i="5"/>
  <c r="A4" i="5"/>
  <c r="G298" i="4"/>
  <c r="F298" i="4"/>
  <c r="E298" i="4"/>
  <c r="D298" i="4"/>
  <c r="C298" i="4"/>
  <c r="B298" i="4"/>
  <c r="A298" i="4"/>
  <c r="G297" i="4"/>
  <c r="F297" i="4"/>
  <c r="E297" i="4"/>
  <c r="D297" i="4"/>
  <c r="C297" i="4"/>
  <c r="B297" i="4"/>
  <c r="A297" i="4"/>
  <c r="G296" i="4"/>
  <c r="F296" i="4"/>
  <c r="E296" i="4"/>
  <c r="D296" i="4"/>
  <c r="C296" i="4"/>
  <c r="B296" i="4"/>
  <c r="A296" i="4"/>
  <c r="G295" i="4"/>
  <c r="F295" i="4"/>
  <c r="E295" i="4"/>
  <c r="D295" i="4"/>
  <c r="C295" i="4"/>
  <c r="B295" i="4"/>
  <c r="A295" i="4"/>
  <c r="G293" i="4"/>
  <c r="F293" i="4"/>
  <c r="E293" i="4"/>
  <c r="D293" i="4"/>
  <c r="C293" i="4"/>
  <c r="B293" i="4"/>
  <c r="A293" i="4"/>
  <c r="G292" i="4"/>
  <c r="F292" i="4"/>
  <c r="E292" i="4"/>
  <c r="D292" i="4"/>
  <c r="C292" i="4"/>
  <c r="B292" i="4"/>
  <c r="A292" i="4"/>
  <c r="G291" i="4"/>
  <c r="F291" i="4"/>
  <c r="E291" i="4"/>
  <c r="D291" i="4"/>
  <c r="C291" i="4"/>
  <c r="B291" i="4"/>
  <c r="A291" i="4"/>
  <c r="G290" i="4"/>
  <c r="F290" i="4"/>
  <c r="E290" i="4"/>
  <c r="D290" i="4"/>
  <c r="C290" i="4"/>
  <c r="B290" i="4"/>
  <c r="A290" i="4"/>
  <c r="G289" i="4"/>
  <c r="F289" i="4"/>
  <c r="E289" i="4"/>
  <c r="D289" i="4"/>
  <c r="C289" i="4"/>
  <c r="B289" i="4"/>
  <c r="A289" i="4"/>
  <c r="G288" i="4"/>
  <c r="F288" i="4"/>
  <c r="E288" i="4"/>
  <c r="D288" i="4"/>
  <c r="C288" i="4"/>
  <c r="B288" i="4"/>
  <c r="A288" i="4"/>
  <c r="G287" i="4"/>
  <c r="F287" i="4"/>
  <c r="E287" i="4"/>
  <c r="D287" i="4"/>
  <c r="C287" i="4"/>
  <c r="B287" i="4"/>
  <c r="A287" i="4"/>
  <c r="G286" i="4"/>
  <c r="F286" i="4"/>
  <c r="E286" i="4"/>
  <c r="D286" i="4"/>
  <c r="C286" i="4"/>
  <c r="B286" i="4"/>
  <c r="A286" i="4"/>
  <c r="G285" i="4"/>
  <c r="F285" i="4"/>
  <c r="E285" i="4"/>
  <c r="D285" i="4"/>
  <c r="C285" i="4"/>
  <c r="B285" i="4"/>
  <c r="A285" i="4"/>
  <c r="G284" i="4"/>
  <c r="F284" i="4"/>
  <c r="E284" i="4"/>
  <c r="D284" i="4"/>
  <c r="C284" i="4"/>
  <c r="B284" i="4"/>
  <c r="A284" i="4"/>
  <c r="G283" i="4"/>
  <c r="F283" i="4"/>
  <c r="E283" i="4"/>
  <c r="D283" i="4"/>
  <c r="C283" i="4"/>
  <c r="B283" i="4"/>
  <c r="A283" i="4"/>
  <c r="G282" i="4"/>
  <c r="F282" i="4"/>
  <c r="E282" i="4"/>
  <c r="D282" i="4"/>
  <c r="C282" i="4"/>
  <c r="B282" i="4"/>
  <c r="A282" i="4"/>
  <c r="G281" i="4"/>
  <c r="F281" i="4"/>
  <c r="E281" i="4"/>
  <c r="D281" i="4"/>
  <c r="C281" i="4"/>
  <c r="B281" i="4"/>
  <c r="A281" i="4"/>
  <c r="G280" i="4"/>
  <c r="F280" i="4"/>
  <c r="E280" i="4"/>
  <c r="D280" i="4"/>
  <c r="C280" i="4"/>
  <c r="B280" i="4"/>
  <c r="A280" i="4"/>
  <c r="G279" i="4"/>
  <c r="F279" i="4"/>
  <c r="E279" i="4"/>
  <c r="D279" i="4"/>
  <c r="C279" i="4"/>
  <c r="B279" i="4"/>
  <c r="A279" i="4"/>
  <c r="G278" i="4"/>
  <c r="F278" i="4"/>
  <c r="E278" i="4"/>
  <c r="D278" i="4"/>
  <c r="C278" i="4"/>
  <c r="B278" i="4"/>
  <c r="A278" i="4"/>
  <c r="G277" i="4"/>
  <c r="F277" i="4"/>
  <c r="E277" i="4"/>
  <c r="D277" i="4"/>
  <c r="C277" i="4"/>
  <c r="B277" i="4"/>
  <c r="A277" i="4"/>
  <c r="G276" i="4"/>
  <c r="F276" i="4"/>
  <c r="E276" i="4"/>
  <c r="D276" i="4"/>
  <c r="C276" i="4"/>
  <c r="B276" i="4"/>
  <c r="A276" i="4"/>
  <c r="G275" i="4"/>
  <c r="F275" i="4"/>
  <c r="E275" i="4"/>
  <c r="D275" i="4"/>
  <c r="C275" i="4"/>
  <c r="B275" i="4"/>
  <c r="A275" i="4"/>
  <c r="G274" i="4"/>
  <c r="F274" i="4"/>
  <c r="E274" i="4"/>
  <c r="D274" i="4"/>
  <c r="C274" i="4"/>
  <c r="B274" i="4"/>
  <c r="A274" i="4"/>
  <c r="G273" i="4"/>
  <c r="F273" i="4"/>
  <c r="E273" i="4"/>
  <c r="D273" i="4"/>
  <c r="C273" i="4"/>
  <c r="B273" i="4"/>
  <c r="A273" i="4"/>
  <c r="G272" i="4"/>
  <c r="F272" i="4"/>
  <c r="E272" i="4"/>
  <c r="D272" i="4"/>
  <c r="C272" i="4"/>
  <c r="B272" i="4"/>
  <c r="A272" i="4"/>
  <c r="G271" i="4"/>
  <c r="F271" i="4"/>
  <c r="E271" i="4"/>
  <c r="D271" i="4"/>
  <c r="C271" i="4"/>
  <c r="B271" i="4"/>
  <c r="A271" i="4"/>
  <c r="G270" i="4"/>
  <c r="F270" i="4"/>
  <c r="E270" i="4"/>
  <c r="D270" i="4"/>
  <c r="C270" i="4"/>
  <c r="B270" i="4"/>
  <c r="A270" i="4"/>
  <c r="G269" i="4"/>
  <c r="F269" i="4"/>
  <c r="E269" i="4"/>
  <c r="D269" i="4"/>
  <c r="C269" i="4"/>
  <c r="B269" i="4"/>
  <c r="A269" i="4"/>
  <c r="G268" i="4"/>
  <c r="F268" i="4"/>
  <c r="E268" i="4"/>
  <c r="D268" i="4"/>
  <c r="C268" i="4"/>
  <c r="B268" i="4"/>
  <c r="A268" i="4"/>
  <c r="G267" i="4"/>
  <c r="F267" i="4"/>
  <c r="E267" i="4"/>
  <c r="D267" i="4"/>
  <c r="C267" i="4"/>
  <c r="B267" i="4"/>
  <c r="A267" i="4"/>
  <c r="G266" i="4"/>
  <c r="F266" i="4"/>
  <c r="E266" i="4"/>
  <c r="D266" i="4"/>
  <c r="C266" i="4"/>
  <c r="B266" i="4"/>
  <c r="A266" i="4"/>
  <c r="G265" i="4"/>
  <c r="F265" i="4"/>
  <c r="E265" i="4"/>
  <c r="D265" i="4"/>
  <c r="C265" i="4"/>
  <c r="B265" i="4"/>
  <c r="A265" i="4"/>
  <c r="G264" i="4"/>
  <c r="F264" i="4"/>
  <c r="E264" i="4"/>
  <c r="D264" i="4"/>
  <c r="C264" i="4"/>
  <c r="B264" i="4"/>
  <c r="A264" i="4"/>
  <c r="G263" i="4"/>
  <c r="F263" i="4"/>
  <c r="E263" i="4"/>
  <c r="D263" i="4"/>
  <c r="C263" i="4"/>
  <c r="B263" i="4"/>
  <c r="A263" i="4"/>
  <c r="G262" i="4"/>
  <c r="F262" i="4"/>
  <c r="E262" i="4"/>
  <c r="D262" i="4"/>
  <c r="C262" i="4"/>
  <c r="B262" i="4"/>
  <c r="A262" i="4"/>
  <c r="G261" i="4"/>
  <c r="F261" i="4"/>
  <c r="E261" i="4"/>
  <c r="D261" i="4"/>
  <c r="C261" i="4"/>
  <c r="B261" i="4"/>
  <c r="A261" i="4"/>
  <c r="G260" i="4"/>
  <c r="F260" i="4"/>
  <c r="E260" i="4"/>
  <c r="D260" i="4"/>
  <c r="C260" i="4"/>
  <c r="B260" i="4"/>
  <c r="A260" i="4"/>
  <c r="G259" i="4"/>
  <c r="F259" i="4"/>
  <c r="E259" i="4"/>
  <c r="D259" i="4"/>
  <c r="C259" i="4"/>
  <c r="B259" i="4"/>
  <c r="A259" i="4"/>
  <c r="G258" i="4"/>
  <c r="F258" i="4"/>
  <c r="E258" i="4"/>
  <c r="D258" i="4"/>
  <c r="C258" i="4"/>
  <c r="B258" i="4"/>
  <c r="A258" i="4"/>
  <c r="G257" i="4"/>
  <c r="F257" i="4"/>
  <c r="E257" i="4"/>
  <c r="D257" i="4"/>
  <c r="C257" i="4"/>
  <c r="B257" i="4"/>
  <c r="A257" i="4"/>
  <c r="G256" i="4"/>
  <c r="F256" i="4"/>
  <c r="E256" i="4"/>
  <c r="D256" i="4"/>
  <c r="C256" i="4"/>
  <c r="B256" i="4"/>
  <c r="A256" i="4"/>
  <c r="G255" i="4"/>
  <c r="F255" i="4"/>
  <c r="E255" i="4"/>
  <c r="D255" i="4"/>
  <c r="C255" i="4"/>
  <c r="B255" i="4"/>
  <c r="A255" i="4"/>
  <c r="G254" i="4"/>
  <c r="F254" i="4"/>
  <c r="E254" i="4"/>
  <c r="D254" i="4"/>
  <c r="C254" i="4"/>
  <c r="B254" i="4"/>
  <c r="A254" i="4"/>
  <c r="G253" i="4"/>
  <c r="F253" i="4"/>
  <c r="E253" i="4"/>
  <c r="D253" i="4"/>
  <c r="C253" i="4"/>
  <c r="B253" i="4"/>
  <c r="A253" i="4"/>
  <c r="G252" i="4"/>
  <c r="F252" i="4"/>
  <c r="E252" i="4"/>
  <c r="D252" i="4"/>
  <c r="C252" i="4"/>
  <c r="B252" i="4"/>
  <c r="A252" i="4"/>
  <c r="G251" i="4"/>
  <c r="F251" i="4"/>
  <c r="E251" i="4"/>
  <c r="D251" i="4"/>
  <c r="C251" i="4"/>
  <c r="B251" i="4"/>
  <c r="A251" i="4"/>
  <c r="G250" i="4"/>
  <c r="F250" i="4"/>
  <c r="E250" i="4"/>
  <c r="D250" i="4"/>
  <c r="C250" i="4"/>
  <c r="B250" i="4"/>
  <c r="A250" i="4"/>
  <c r="G249" i="4"/>
  <c r="F249" i="4"/>
  <c r="E249" i="4"/>
  <c r="D249" i="4"/>
  <c r="C249" i="4"/>
  <c r="B249" i="4"/>
  <c r="A249" i="4"/>
  <c r="G248" i="4"/>
  <c r="F248" i="4"/>
  <c r="E248" i="4"/>
  <c r="D248" i="4"/>
  <c r="C248" i="4"/>
  <c r="B248" i="4"/>
  <c r="A248" i="4"/>
  <c r="G247" i="4"/>
  <c r="F247" i="4"/>
  <c r="E247" i="4"/>
  <c r="D247" i="4"/>
  <c r="C247" i="4"/>
  <c r="B247" i="4"/>
  <c r="A247" i="4"/>
  <c r="G246" i="4"/>
  <c r="F246" i="4"/>
  <c r="E246" i="4"/>
  <c r="D246" i="4"/>
  <c r="C246" i="4"/>
  <c r="B246" i="4"/>
  <c r="A246" i="4"/>
  <c r="G245" i="4"/>
  <c r="F245" i="4"/>
  <c r="E245" i="4"/>
  <c r="D245" i="4"/>
  <c r="C245" i="4"/>
  <c r="B245" i="4"/>
  <c r="A245" i="4"/>
  <c r="G244" i="4"/>
  <c r="F244" i="4"/>
  <c r="E244" i="4"/>
  <c r="D244" i="4"/>
  <c r="C244" i="4"/>
  <c r="B244" i="4"/>
  <c r="A244" i="4"/>
  <c r="G243" i="4"/>
  <c r="F243" i="4"/>
  <c r="E243" i="4"/>
  <c r="D243" i="4"/>
  <c r="C243" i="4"/>
  <c r="B243" i="4"/>
  <c r="A243" i="4"/>
  <c r="G242" i="4"/>
  <c r="F242" i="4"/>
  <c r="E242" i="4"/>
  <c r="D242" i="4"/>
  <c r="C242" i="4"/>
  <c r="B242" i="4"/>
  <c r="A242" i="4"/>
  <c r="G241" i="4"/>
  <c r="F241" i="4"/>
  <c r="E241" i="4"/>
  <c r="D241" i="4"/>
  <c r="C241" i="4"/>
  <c r="B241" i="4"/>
  <c r="A241" i="4"/>
  <c r="G240" i="4"/>
  <c r="F240" i="4"/>
  <c r="E240" i="4"/>
  <c r="D240" i="4"/>
  <c r="C240" i="4"/>
  <c r="B240" i="4"/>
  <c r="A240" i="4"/>
  <c r="G239" i="4"/>
  <c r="F239" i="4"/>
  <c r="E239" i="4"/>
  <c r="D239" i="4"/>
  <c r="C239" i="4"/>
  <c r="B239" i="4"/>
  <c r="A239" i="4"/>
  <c r="G238" i="4"/>
  <c r="F238" i="4"/>
  <c r="E238" i="4"/>
  <c r="D238" i="4"/>
  <c r="C238" i="4"/>
  <c r="B238" i="4"/>
  <c r="A238" i="4"/>
  <c r="G237" i="4"/>
  <c r="F237" i="4"/>
  <c r="E237" i="4"/>
  <c r="D237" i="4"/>
  <c r="C237" i="4"/>
  <c r="B237" i="4"/>
  <c r="A237" i="4"/>
  <c r="G236" i="4"/>
  <c r="F236" i="4"/>
  <c r="E236" i="4"/>
  <c r="D236" i="4"/>
  <c r="C236" i="4"/>
  <c r="B236" i="4"/>
  <c r="A236" i="4"/>
  <c r="G235" i="4"/>
  <c r="F235" i="4"/>
  <c r="E235" i="4"/>
  <c r="D235" i="4"/>
  <c r="C235" i="4"/>
  <c r="B235" i="4"/>
  <c r="A235" i="4"/>
  <c r="G234" i="4"/>
  <c r="F234" i="4"/>
  <c r="E234" i="4"/>
  <c r="D234" i="4"/>
  <c r="C234" i="4"/>
  <c r="B234" i="4"/>
  <c r="A234" i="4"/>
  <c r="G233" i="4"/>
  <c r="F233" i="4"/>
  <c r="E233" i="4"/>
  <c r="D233" i="4"/>
  <c r="C233" i="4"/>
  <c r="B233" i="4"/>
  <c r="A233" i="4"/>
  <c r="G232" i="4"/>
  <c r="F232" i="4"/>
  <c r="E232" i="4"/>
  <c r="D232" i="4"/>
  <c r="C232" i="4"/>
  <c r="B232" i="4"/>
  <c r="A232" i="4"/>
  <c r="G231" i="4"/>
  <c r="F231" i="4"/>
  <c r="E231" i="4"/>
  <c r="D231" i="4"/>
  <c r="C231" i="4"/>
  <c r="B231" i="4"/>
  <c r="A231" i="4"/>
  <c r="G230" i="4"/>
  <c r="F230" i="4"/>
  <c r="E230" i="4"/>
  <c r="D230" i="4"/>
  <c r="C230" i="4"/>
  <c r="B230" i="4"/>
  <c r="A230" i="4"/>
  <c r="G229" i="4"/>
  <c r="F229" i="4"/>
  <c r="E229" i="4"/>
  <c r="D229" i="4"/>
  <c r="C229" i="4"/>
  <c r="B229" i="4"/>
  <c r="A229" i="4"/>
  <c r="G228" i="4"/>
  <c r="F228" i="4"/>
  <c r="E228" i="4"/>
  <c r="D228" i="4"/>
  <c r="C228" i="4"/>
  <c r="B228" i="4"/>
  <c r="A228" i="4"/>
  <c r="G227" i="4"/>
  <c r="F227" i="4"/>
  <c r="E227" i="4"/>
  <c r="D227" i="4"/>
  <c r="C227" i="4"/>
  <c r="B227" i="4"/>
  <c r="A227" i="4"/>
  <c r="G226" i="4"/>
  <c r="F226" i="4"/>
  <c r="E226" i="4"/>
  <c r="D226" i="4"/>
  <c r="C226" i="4"/>
  <c r="B226" i="4"/>
  <c r="A226" i="4"/>
  <c r="G225" i="4"/>
  <c r="F225" i="4"/>
  <c r="E225" i="4"/>
  <c r="D225" i="4"/>
  <c r="C225" i="4"/>
  <c r="B225" i="4"/>
  <c r="A225" i="4"/>
  <c r="G224" i="4"/>
  <c r="F224" i="4"/>
  <c r="E224" i="4"/>
  <c r="D224" i="4"/>
  <c r="C224" i="4"/>
  <c r="B224" i="4"/>
  <c r="A224" i="4"/>
  <c r="G223" i="4"/>
  <c r="F223" i="4"/>
  <c r="E223" i="4"/>
  <c r="D223" i="4"/>
  <c r="C223" i="4"/>
  <c r="B223" i="4"/>
  <c r="A223" i="4"/>
  <c r="G222" i="4"/>
  <c r="F222" i="4"/>
  <c r="E222" i="4"/>
  <c r="D222" i="4"/>
  <c r="C222" i="4"/>
  <c r="B222" i="4"/>
  <c r="A222" i="4"/>
  <c r="G221" i="4"/>
  <c r="F221" i="4"/>
  <c r="E221" i="4"/>
  <c r="D221" i="4"/>
  <c r="C221" i="4"/>
  <c r="B221" i="4"/>
  <c r="A221" i="4"/>
  <c r="G220" i="4"/>
  <c r="F220" i="4"/>
  <c r="E220" i="4"/>
  <c r="D220" i="4"/>
  <c r="C220" i="4"/>
  <c r="B220" i="4"/>
  <c r="A220" i="4"/>
  <c r="G219" i="4"/>
  <c r="F219" i="4"/>
  <c r="E219" i="4"/>
  <c r="D219" i="4"/>
  <c r="C219" i="4"/>
  <c r="B219" i="4"/>
  <c r="A219" i="4"/>
  <c r="G218" i="4"/>
  <c r="F218" i="4"/>
  <c r="E218" i="4"/>
  <c r="D218" i="4"/>
  <c r="C218" i="4"/>
  <c r="B218" i="4"/>
  <c r="A218" i="4"/>
  <c r="G217" i="4"/>
  <c r="F217" i="4"/>
  <c r="E217" i="4"/>
  <c r="D217" i="4"/>
  <c r="C217" i="4"/>
  <c r="B217" i="4"/>
  <c r="A217" i="4"/>
  <c r="G216" i="4"/>
  <c r="F216" i="4"/>
  <c r="E216" i="4"/>
  <c r="D216" i="4"/>
  <c r="C216" i="4"/>
  <c r="B216" i="4"/>
  <c r="A216" i="4"/>
  <c r="G215" i="4"/>
  <c r="F215" i="4"/>
  <c r="E215" i="4"/>
  <c r="D215" i="4"/>
  <c r="C215" i="4"/>
  <c r="B215" i="4"/>
  <c r="A215" i="4"/>
  <c r="G214" i="4"/>
  <c r="F214" i="4"/>
  <c r="E214" i="4"/>
  <c r="D214" i="4"/>
  <c r="C214" i="4"/>
  <c r="B214" i="4"/>
  <c r="A214" i="4"/>
  <c r="G213" i="4"/>
  <c r="F213" i="4"/>
  <c r="E213" i="4"/>
  <c r="D213" i="4"/>
  <c r="C213" i="4"/>
  <c r="B213" i="4"/>
  <c r="A213" i="4"/>
  <c r="G212" i="4"/>
  <c r="F212" i="4"/>
  <c r="E212" i="4"/>
  <c r="D212" i="4"/>
  <c r="C212" i="4"/>
  <c r="B212" i="4"/>
  <c r="A212" i="4"/>
  <c r="G211" i="4"/>
  <c r="F211" i="4"/>
  <c r="E211" i="4"/>
  <c r="D211" i="4"/>
  <c r="C211" i="4"/>
  <c r="B211" i="4"/>
  <c r="A211" i="4"/>
  <c r="G210" i="4"/>
  <c r="F210" i="4"/>
  <c r="E210" i="4"/>
  <c r="D210" i="4"/>
  <c r="C210" i="4"/>
  <c r="B210" i="4"/>
  <c r="A210" i="4"/>
  <c r="G209" i="4"/>
  <c r="F209" i="4"/>
  <c r="E209" i="4"/>
  <c r="D209" i="4"/>
  <c r="C209" i="4"/>
  <c r="B209" i="4"/>
  <c r="A209" i="4"/>
  <c r="G208" i="4"/>
  <c r="F208" i="4"/>
  <c r="E208" i="4"/>
  <c r="D208" i="4"/>
  <c r="C208" i="4"/>
  <c r="B208" i="4"/>
  <c r="A208" i="4"/>
  <c r="G207" i="4"/>
  <c r="F207" i="4"/>
  <c r="E207" i="4"/>
  <c r="D207" i="4"/>
  <c r="C207" i="4"/>
  <c r="B207" i="4"/>
  <c r="A207" i="4"/>
  <c r="G206" i="4"/>
  <c r="F206" i="4"/>
  <c r="E206" i="4"/>
  <c r="D206" i="4"/>
  <c r="C206" i="4"/>
  <c r="B206" i="4"/>
  <c r="A206" i="4"/>
  <c r="G205" i="4"/>
  <c r="F205" i="4"/>
  <c r="E205" i="4"/>
  <c r="D205" i="4"/>
  <c r="C205" i="4"/>
  <c r="B205" i="4"/>
  <c r="A205" i="4"/>
  <c r="G204" i="4"/>
  <c r="F204" i="4"/>
  <c r="E204" i="4"/>
  <c r="D204" i="4"/>
  <c r="C204" i="4"/>
  <c r="B204" i="4"/>
  <c r="A204" i="4"/>
  <c r="G203" i="4"/>
  <c r="F203" i="4"/>
  <c r="E203" i="4"/>
  <c r="D203" i="4"/>
  <c r="C203" i="4"/>
  <c r="B203" i="4"/>
  <c r="A203" i="4"/>
  <c r="G202" i="4"/>
  <c r="F202" i="4"/>
  <c r="E202" i="4"/>
  <c r="D202" i="4"/>
  <c r="C202" i="4"/>
  <c r="B202" i="4"/>
  <c r="A202" i="4"/>
  <c r="G201" i="4"/>
  <c r="F201" i="4"/>
  <c r="E201" i="4"/>
  <c r="D201" i="4"/>
  <c r="C201" i="4"/>
  <c r="B201" i="4"/>
  <c r="A201" i="4"/>
  <c r="G200" i="4"/>
  <c r="F200" i="4"/>
  <c r="E200" i="4"/>
  <c r="D200" i="4"/>
  <c r="C200" i="4"/>
  <c r="B200" i="4"/>
  <c r="A200" i="4"/>
  <c r="G199" i="4"/>
  <c r="F199" i="4"/>
  <c r="E199" i="4"/>
  <c r="D199" i="4"/>
  <c r="C199" i="4"/>
  <c r="B199" i="4"/>
  <c r="A199" i="4"/>
  <c r="G198" i="4"/>
  <c r="F198" i="4"/>
  <c r="E198" i="4"/>
  <c r="D198" i="4"/>
  <c r="C198" i="4"/>
  <c r="B198" i="4"/>
  <c r="A198" i="4"/>
  <c r="G197" i="4"/>
  <c r="F197" i="4"/>
  <c r="E197" i="4"/>
  <c r="D197" i="4"/>
  <c r="C197" i="4"/>
  <c r="B197" i="4"/>
  <c r="A197" i="4"/>
  <c r="G196" i="4"/>
  <c r="F196" i="4"/>
  <c r="E196" i="4"/>
  <c r="D196" i="4"/>
  <c r="C196" i="4"/>
  <c r="B196" i="4"/>
  <c r="A196" i="4"/>
  <c r="G195" i="4"/>
  <c r="F195" i="4"/>
  <c r="E195" i="4"/>
  <c r="D195" i="4"/>
  <c r="C195" i="4"/>
  <c r="B195" i="4"/>
  <c r="A195" i="4"/>
  <c r="G194" i="4"/>
  <c r="F194" i="4"/>
  <c r="E194" i="4"/>
  <c r="D194" i="4"/>
  <c r="C194" i="4"/>
  <c r="B194" i="4"/>
  <c r="A194" i="4"/>
  <c r="G193" i="4"/>
  <c r="F193" i="4"/>
  <c r="E193" i="4"/>
  <c r="D193" i="4"/>
  <c r="C193" i="4"/>
  <c r="B193" i="4"/>
  <c r="A193" i="4"/>
  <c r="G192" i="4"/>
  <c r="F192" i="4"/>
  <c r="E192" i="4"/>
  <c r="D192" i="4"/>
  <c r="C192" i="4"/>
  <c r="B192" i="4"/>
  <c r="A192" i="4"/>
  <c r="G191" i="4"/>
  <c r="F191" i="4"/>
  <c r="E191" i="4"/>
  <c r="D191" i="4"/>
  <c r="C191" i="4"/>
  <c r="B191" i="4"/>
  <c r="A191" i="4"/>
  <c r="G190" i="4"/>
  <c r="F190" i="4"/>
  <c r="E190" i="4"/>
  <c r="D190" i="4"/>
  <c r="C190" i="4"/>
  <c r="B190" i="4"/>
  <c r="A190" i="4"/>
  <c r="G189" i="4"/>
  <c r="F189" i="4"/>
  <c r="E189" i="4"/>
  <c r="D189" i="4"/>
  <c r="C189" i="4"/>
  <c r="B189" i="4"/>
  <c r="A189" i="4"/>
  <c r="G188" i="4"/>
  <c r="F188" i="4"/>
  <c r="E188" i="4"/>
  <c r="D188" i="4"/>
  <c r="C188" i="4"/>
  <c r="B188" i="4"/>
  <c r="A188" i="4"/>
  <c r="G187" i="4"/>
  <c r="F187" i="4"/>
  <c r="E187" i="4"/>
  <c r="D187" i="4"/>
  <c r="C187" i="4"/>
  <c r="B187" i="4"/>
  <c r="A187" i="4"/>
  <c r="G186" i="4"/>
  <c r="F186" i="4"/>
  <c r="E186" i="4"/>
  <c r="D186" i="4"/>
  <c r="C186" i="4"/>
  <c r="B186" i="4"/>
  <c r="A186" i="4"/>
  <c r="G185" i="4"/>
  <c r="F185" i="4"/>
  <c r="E185" i="4"/>
  <c r="D185" i="4"/>
  <c r="C185" i="4"/>
  <c r="B185" i="4"/>
  <c r="A185" i="4"/>
  <c r="G184" i="4"/>
  <c r="F184" i="4"/>
  <c r="E184" i="4"/>
  <c r="D184" i="4"/>
  <c r="C184" i="4"/>
  <c r="B184" i="4"/>
  <c r="A184" i="4"/>
  <c r="G183" i="4"/>
  <c r="F183" i="4"/>
  <c r="E183" i="4"/>
  <c r="D183" i="4"/>
  <c r="C183" i="4"/>
  <c r="B183" i="4"/>
  <c r="A183" i="4"/>
  <c r="G182" i="4"/>
  <c r="F182" i="4"/>
  <c r="E182" i="4"/>
  <c r="D182" i="4"/>
  <c r="C182" i="4"/>
  <c r="B182" i="4"/>
  <c r="A182" i="4"/>
  <c r="G181" i="4"/>
  <c r="F181" i="4"/>
  <c r="E181" i="4"/>
  <c r="D181" i="4"/>
  <c r="C181" i="4"/>
  <c r="B181" i="4"/>
  <c r="A181" i="4"/>
  <c r="G180" i="4"/>
  <c r="F180" i="4"/>
  <c r="E180" i="4"/>
  <c r="D180" i="4"/>
  <c r="C180" i="4"/>
  <c r="B180" i="4"/>
  <c r="A180" i="4"/>
  <c r="G179" i="4"/>
  <c r="F179" i="4"/>
  <c r="E179" i="4"/>
  <c r="D179" i="4"/>
  <c r="C179" i="4"/>
  <c r="B179" i="4"/>
  <c r="A179" i="4"/>
  <c r="G178" i="4"/>
  <c r="F178" i="4"/>
  <c r="E178" i="4"/>
  <c r="D178" i="4"/>
  <c r="C178" i="4"/>
  <c r="B178" i="4"/>
  <c r="A178" i="4"/>
  <c r="G177" i="4"/>
  <c r="F177" i="4"/>
  <c r="E177" i="4"/>
  <c r="D177" i="4"/>
  <c r="C177" i="4"/>
  <c r="B177" i="4"/>
  <c r="A177" i="4"/>
  <c r="G176" i="4"/>
  <c r="F176" i="4"/>
  <c r="E176" i="4"/>
  <c r="D176" i="4"/>
  <c r="C176" i="4"/>
  <c r="B176" i="4"/>
  <c r="A176" i="4"/>
  <c r="G175" i="4"/>
  <c r="F175" i="4"/>
  <c r="E175" i="4"/>
  <c r="D175" i="4"/>
  <c r="C175" i="4"/>
  <c r="B175" i="4"/>
  <c r="A175" i="4"/>
  <c r="G174" i="4"/>
  <c r="F174" i="4"/>
  <c r="E174" i="4"/>
  <c r="D174" i="4"/>
  <c r="C174" i="4"/>
  <c r="B174" i="4"/>
  <c r="A174" i="4"/>
  <c r="G173" i="4"/>
  <c r="F173" i="4"/>
  <c r="E173" i="4"/>
  <c r="D173" i="4"/>
  <c r="C173" i="4"/>
  <c r="B173" i="4"/>
  <c r="A173" i="4"/>
  <c r="G172" i="4"/>
  <c r="F172" i="4"/>
  <c r="E172" i="4"/>
  <c r="D172" i="4"/>
  <c r="C172" i="4"/>
  <c r="B172" i="4"/>
  <c r="A172" i="4"/>
  <c r="G171" i="4"/>
  <c r="F171" i="4"/>
  <c r="E171" i="4"/>
  <c r="D171" i="4"/>
  <c r="C171" i="4"/>
  <c r="B171" i="4"/>
  <c r="A171" i="4"/>
  <c r="G170" i="4"/>
  <c r="F170" i="4"/>
  <c r="E170" i="4"/>
  <c r="D170" i="4"/>
  <c r="C170" i="4"/>
  <c r="B170" i="4"/>
  <c r="A170" i="4"/>
  <c r="G169" i="4"/>
  <c r="F169" i="4"/>
  <c r="E169" i="4"/>
  <c r="D169" i="4"/>
  <c r="C169" i="4"/>
  <c r="B169" i="4"/>
  <c r="A169" i="4"/>
  <c r="G168" i="4"/>
  <c r="F168" i="4"/>
  <c r="E168" i="4"/>
  <c r="D168" i="4"/>
  <c r="C168" i="4"/>
  <c r="B168" i="4"/>
  <c r="A168" i="4"/>
  <c r="G167" i="4"/>
  <c r="F167" i="4"/>
  <c r="E167" i="4"/>
  <c r="D167" i="4"/>
  <c r="C167" i="4"/>
  <c r="B167" i="4"/>
  <c r="A167" i="4"/>
  <c r="G166" i="4"/>
  <c r="F166" i="4"/>
  <c r="E166" i="4"/>
  <c r="D166" i="4"/>
  <c r="C166" i="4"/>
  <c r="B166" i="4"/>
  <c r="A166" i="4"/>
  <c r="G165" i="4"/>
  <c r="F165" i="4"/>
  <c r="E165" i="4"/>
  <c r="D165" i="4"/>
  <c r="C165" i="4"/>
  <c r="B165" i="4"/>
  <c r="A165" i="4"/>
  <c r="G164" i="4"/>
  <c r="F164" i="4"/>
  <c r="E164" i="4"/>
  <c r="D164" i="4"/>
  <c r="C164" i="4"/>
  <c r="B164" i="4"/>
  <c r="A164" i="4"/>
  <c r="G163" i="4"/>
  <c r="F163" i="4"/>
  <c r="E163" i="4"/>
  <c r="D163" i="4"/>
  <c r="C163" i="4"/>
  <c r="B163" i="4"/>
  <c r="A163" i="4"/>
  <c r="G162" i="4"/>
  <c r="F162" i="4"/>
  <c r="E162" i="4"/>
  <c r="D162" i="4"/>
  <c r="C162" i="4"/>
  <c r="B162" i="4"/>
  <c r="A162" i="4"/>
  <c r="G161" i="4"/>
  <c r="F161" i="4"/>
  <c r="E161" i="4"/>
  <c r="D161" i="4"/>
  <c r="C161" i="4"/>
  <c r="B161" i="4"/>
  <c r="A161" i="4"/>
  <c r="G160" i="4"/>
  <c r="F160" i="4"/>
  <c r="E160" i="4"/>
  <c r="D160" i="4"/>
  <c r="C160" i="4"/>
  <c r="B160" i="4"/>
  <c r="A160" i="4"/>
  <c r="G159" i="4"/>
  <c r="F159" i="4"/>
  <c r="E159" i="4"/>
  <c r="D159" i="4"/>
  <c r="C159" i="4"/>
  <c r="B159" i="4"/>
  <c r="A159" i="4"/>
  <c r="G158" i="4"/>
  <c r="F158" i="4"/>
  <c r="E158" i="4"/>
  <c r="D158" i="4"/>
  <c r="C158" i="4"/>
  <c r="B158" i="4"/>
  <c r="A158" i="4"/>
  <c r="G157" i="4"/>
  <c r="F157" i="4"/>
  <c r="E157" i="4"/>
  <c r="D157" i="4"/>
  <c r="C157" i="4"/>
  <c r="B157" i="4"/>
  <c r="A157" i="4"/>
  <c r="G156" i="4"/>
  <c r="F156" i="4"/>
  <c r="E156" i="4"/>
  <c r="D156" i="4"/>
  <c r="C156" i="4"/>
  <c r="B156" i="4"/>
  <c r="A156" i="4"/>
  <c r="G155" i="4"/>
  <c r="F155" i="4"/>
  <c r="E155" i="4"/>
  <c r="D155" i="4"/>
  <c r="C155" i="4"/>
  <c r="B155" i="4"/>
  <c r="A155" i="4"/>
  <c r="G154" i="4"/>
  <c r="F154" i="4"/>
  <c r="E154" i="4"/>
  <c r="D154" i="4"/>
  <c r="C154" i="4"/>
  <c r="B154" i="4"/>
  <c r="A154" i="4"/>
  <c r="G153" i="4"/>
  <c r="F153" i="4"/>
  <c r="E153" i="4"/>
  <c r="D153" i="4"/>
  <c r="C153" i="4"/>
  <c r="B153" i="4"/>
  <c r="A153" i="4"/>
  <c r="G152" i="4"/>
  <c r="F152" i="4"/>
  <c r="E152" i="4"/>
  <c r="D152" i="4"/>
  <c r="C152" i="4"/>
  <c r="B152" i="4"/>
  <c r="A152" i="4"/>
  <c r="G151" i="4"/>
  <c r="F151" i="4"/>
  <c r="E151" i="4"/>
  <c r="D151" i="4"/>
  <c r="C151" i="4"/>
  <c r="B151" i="4"/>
  <c r="A151" i="4"/>
  <c r="G150" i="4"/>
  <c r="F150" i="4"/>
  <c r="E150" i="4"/>
  <c r="D150" i="4"/>
  <c r="C150" i="4"/>
  <c r="B150" i="4"/>
  <c r="A150" i="4"/>
  <c r="G149" i="4"/>
  <c r="F149" i="4"/>
  <c r="E149" i="4"/>
  <c r="D149" i="4"/>
  <c r="C149" i="4"/>
  <c r="B149" i="4"/>
  <c r="A149" i="4"/>
  <c r="G148" i="4"/>
  <c r="F148" i="4"/>
  <c r="E148" i="4"/>
  <c r="D148" i="4"/>
  <c r="C148" i="4"/>
  <c r="B148" i="4"/>
  <c r="A148" i="4"/>
  <c r="G147" i="4"/>
  <c r="F147" i="4"/>
  <c r="E147" i="4"/>
  <c r="D147" i="4"/>
  <c r="C147" i="4"/>
  <c r="B147" i="4"/>
  <c r="A147" i="4"/>
  <c r="G146" i="4"/>
  <c r="F146" i="4"/>
  <c r="E146" i="4"/>
  <c r="D146" i="4"/>
  <c r="C146" i="4"/>
  <c r="B146" i="4"/>
  <c r="A146" i="4"/>
  <c r="G145" i="4"/>
  <c r="F145" i="4"/>
  <c r="E145" i="4"/>
  <c r="D145" i="4"/>
  <c r="C145" i="4"/>
  <c r="B145" i="4"/>
  <c r="A145" i="4"/>
  <c r="G144" i="4"/>
  <c r="F144" i="4"/>
  <c r="E144" i="4"/>
  <c r="D144" i="4"/>
  <c r="C144" i="4"/>
  <c r="B144" i="4"/>
  <c r="A144" i="4"/>
  <c r="G143" i="4"/>
  <c r="F143" i="4"/>
  <c r="E143" i="4"/>
  <c r="D143" i="4"/>
  <c r="C143" i="4"/>
  <c r="B143" i="4"/>
  <c r="A143" i="4"/>
  <c r="G142" i="4"/>
  <c r="F142" i="4"/>
  <c r="E142" i="4"/>
  <c r="D142" i="4"/>
  <c r="C142" i="4"/>
  <c r="B142" i="4"/>
  <c r="A142" i="4"/>
  <c r="G141" i="4"/>
  <c r="F141" i="4"/>
  <c r="E141" i="4"/>
  <c r="D141" i="4"/>
  <c r="C141" i="4"/>
  <c r="B141" i="4"/>
  <c r="A141" i="4"/>
  <c r="G140" i="4"/>
  <c r="F140" i="4"/>
  <c r="E140" i="4"/>
  <c r="D140" i="4"/>
  <c r="C140" i="4"/>
  <c r="B140" i="4"/>
  <c r="A140" i="4"/>
  <c r="G139" i="4"/>
  <c r="F139" i="4"/>
  <c r="E139" i="4"/>
  <c r="D139" i="4"/>
  <c r="C139" i="4"/>
  <c r="B139" i="4"/>
  <c r="A139" i="4"/>
  <c r="G138" i="4"/>
  <c r="F138" i="4"/>
  <c r="E138" i="4"/>
  <c r="D138" i="4"/>
  <c r="C138" i="4"/>
  <c r="B138" i="4"/>
  <c r="A138" i="4"/>
  <c r="G137" i="4"/>
  <c r="F137" i="4"/>
  <c r="E137" i="4"/>
  <c r="D137" i="4"/>
  <c r="C137" i="4"/>
  <c r="B137" i="4"/>
  <c r="A137" i="4"/>
  <c r="G136" i="4"/>
  <c r="F136" i="4"/>
  <c r="E136" i="4"/>
  <c r="D136" i="4"/>
  <c r="C136" i="4"/>
  <c r="B136" i="4"/>
  <c r="A136" i="4"/>
  <c r="G135" i="4"/>
  <c r="F135" i="4"/>
  <c r="E135" i="4"/>
  <c r="D135" i="4"/>
  <c r="C135" i="4"/>
  <c r="B135" i="4"/>
  <c r="A135" i="4"/>
  <c r="G134" i="4"/>
  <c r="F134" i="4"/>
  <c r="E134" i="4"/>
  <c r="D134" i="4"/>
  <c r="C134" i="4"/>
  <c r="B134" i="4"/>
  <c r="A134" i="4"/>
  <c r="G133" i="4"/>
  <c r="F133" i="4"/>
  <c r="E133" i="4"/>
  <c r="D133" i="4"/>
  <c r="C133" i="4"/>
  <c r="B133" i="4"/>
  <c r="A133" i="4"/>
  <c r="G132" i="4"/>
  <c r="F132" i="4"/>
  <c r="E132" i="4"/>
  <c r="D132" i="4"/>
  <c r="C132" i="4"/>
  <c r="B132" i="4"/>
  <c r="A132" i="4"/>
  <c r="G131" i="4"/>
  <c r="F131" i="4"/>
  <c r="E131" i="4"/>
  <c r="D131" i="4"/>
  <c r="C131" i="4"/>
  <c r="B131" i="4"/>
  <c r="A131" i="4"/>
  <c r="G130" i="4"/>
  <c r="F130" i="4"/>
  <c r="E130" i="4"/>
  <c r="D130" i="4"/>
  <c r="C130" i="4"/>
  <c r="B130" i="4"/>
  <c r="A130" i="4"/>
  <c r="G129" i="4"/>
  <c r="F129" i="4"/>
  <c r="E129" i="4"/>
  <c r="D129" i="4"/>
  <c r="C129" i="4"/>
  <c r="B129" i="4"/>
  <c r="A129" i="4"/>
  <c r="G128" i="4"/>
  <c r="F128" i="4"/>
  <c r="E128" i="4"/>
  <c r="D128" i="4"/>
  <c r="C128" i="4"/>
  <c r="B128" i="4"/>
  <c r="A128" i="4"/>
  <c r="G127" i="4"/>
  <c r="F127" i="4"/>
  <c r="E127" i="4"/>
  <c r="D127" i="4"/>
  <c r="C127" i="4"/>
  <c r="B127" i="4"/>
  <c r="A127" i="4"/>
  <c r="G126" i="4"/>
  <c r="F126" i="4"/>
  <c r="E126" i="4"/>
  <c r="D126" i="4"/>
  <c r="C126" i="4"/>
  <c r="B126" i="4"/>
  <c r="A126" i="4"/>
  <c r="G125" i="4"/>
  <c r="F125" i="4"/>
  <c r="E125" i="4"/>
  <c r="D125" i="4"/>
  <c r="C125" i="4"/>
  <c r="B125" i="4"/>
  <c r="A125" i="4"/>
  <c r="G124" i="4"/>
  <c r="F124" i="4"/>
  <c r="E124" i="4"/>
  <c r="D124" i="4"/>
  <c r="C124" i="4"/>
  <c r="B124" i="4"/>
  <c r="A124" i="4"/>
  <c r="G123" i="4"/>
  <c r="F123" i="4"/>
  <c r="E123" i="4"/>
  <c r="D123" i="4"/>
  <c r="C123" i="4"/>
  <c r="B123" i="4"/>
  <c r="A123" i="4"/>
  <c r="G122" i="4"/>
  <c r="F122" i="4"/>
  <c r="E122" i="4"/>
  <c r="D122" i="4"/>
  <c r="C122" i="4"/>
  <c r="B122" i="4"/>
  <c r="A122" i="4"/>
  <c r="G121" i="4"/>
  <c r="F121" i="4"/>
  <c r="E121" i="4"/>
  <c r="D121" i="4"/>
  <c r="C121" i="4"/>
  <c r="B121" i="4"/>
  <c r="A121" i="4"/>
  <c r="G120" i="4"/>
  <c r="F120" i="4"/>
  <c r="E120" i="4"/>
  <c r="D120" i="4"/>
  <c r="C120" i="4"/>
  <c r="B120" i="4"/>
  <c r="A120" i="4"/>
  <c r="G119" i="4"/>
  <c r="F119" i="4"/>
  <c r="E119" i="4"/>
  <c r="D119" i="4"/>
  <c r="C119" i="4"/>
  <c r="B119" i="4"/>
  <c r="A119" i="4"/>
  <c r="G118" i="4"/>
  <c r="F118" i="4"/>
  <c r="E118" i="4"/>
  <c r="D118" i="4"/>
  <c r="C118" i="4"/>
  <c r="B118" i="4"/>
  <c r="A118" i="4"/>
  <c r="G117" i="4"/>
  <c r="F117" i="4"/>
  <c r="E117" i="4"/>
  <c r="D117" i="4"/>
  <c r="C117" i="4"/>
  <c r="B117" i="4"/>
  <c r="A117" i="4"/>
  <c r="G116" i="4"/>
  <c r="F116" i="4"/>
  <c r="E116" i="4"/>
  <c r="D116" i="4"/>
  <c r="C116" i="4"/>
  <c r="B116" i="4"/>
  <c r="A116" i="4"/>
  <c r="G115" i="4"/>
  <c r="F115" i="4"/>
  <c r="E115" i="4"/>
  <c r="D115" i="4"/>
  <c r="C115" i="4"/>
  <c r="B115" i="4"/>
  <c r="A115" i="4"/>
  <c r="G114" i="4"/>
  <c r="F114" i="4"/>
  <c r="E114" i="4"/>
  <c r="D114" i="4"/>
  <c r="C114" i="4"/>
  <c r="B114" i="4"/>
  <c r="A114" i="4"/>
  <c r="G113" i="4"/>
  <c r="F113" i="4"/>
  <c r="E113" i="4"/>
  <c r="D113" i="4"/>
  <c r="C113" i="4"/>
  <c r="B113" i="4"/>
  <c r="A113" i="4"/>
  <c r="G112" i="4"/>
  <c r="F112" i="4"/>
  <c r="E112" i="4"/>
  <c r="D112" i="4"/>
  <c r="C112" i="4"/>
  <c r="B112" i="4"/>
  <c r="A112" i="4"/>
  <c r="G111" i="4"/>
  <c r="F111" i="4"/>
  <c r="E111" i="4"/>
  <c r="D111" i="4"/>
  <c r="C111" i="4"/>
  <c r="B111" i="4"/>
  <c r="A111" i="4"/>
  <c r="G110" i="4"/>
  <c r="F110" i="4"/>
  <c r="E110" i="4"/>
  <c r="D110" i="4"/>
  <c r="C110" i="4"/>
  <c r="B110" i="4"/>
  <c r="A110" i="4"/>
  <c r="G109" i="4"/>
  <c r="F109" i="4"/>
  <c r="E109" i="4"/>
  <c r="D109" i="4"/>
  <c r="C109" i="4"/>
  <c r="B109" i="4"/>
  <c r="A109" i="4"/>
  <c r="G108" i="4"/>
  <c r="F108" i="4"/>
  <c r="E108" i="4"/>
  <c r="D108" i="4"/>
  <c r="C108" i="4"/>
  <c r="B108" i="4"/>
  <c r="A108" i="4"/>
  <c r="G107" i="4"/>
  <c r="F107" i="4"/>
  <c r="E107" i="4"/>
  <c r="D107" i="4"/>
  <c r="C107" i="4"/>
  <c r="B107" i="4"/>
  <c r="A107" i="4"/>
  <c r="G106" i="4"/>
  <c r="F106" i="4"/>
  <c r="E106" i="4"/>
  <c r="D106" i="4"/>
  <c r="C106" i="4"/>
  <c r="B106" i="4"/>
  <c r="A106" i="4"/>
  <c r="G105" i="4"/>
  <c r="F105" i="4"/>
  <c r="E105" i="4"/>
  <c r="D105" i="4"/>
  <c r="C105" i="4"/>
  <c r="B105" i="4"/>
  <c r="A105" i="4"/>
  <c r="G104" i="4"/>
  <c r="F104" i="4"/>
  <c r="E104" i="4"/>
  <c r="D104" i="4"/>
  <c r="C104" i="4"/>
  <c r="B104" i="4"/>
  <c r="A104" i="4"/>
  <c r="G103" i="4"/>
  <c r="F103" i="4"/>
  <c r="E103" i="4"/>
  <c r="D103" i="4"/>
  <c r="C103" i="4"/>
  <c r="B103" i="4"/>
  <c r="A103" i="4"/>
  <c r="G102" i="4"/>
  <c r="F102" i="4"/>
  <c r="E102" i="4"/>
  <c r="D102" i="4"/>
  <c r="C102" i="4"/>
  <c r="B102" i="4"/>
  <c r="A102" i="4"/>
  <c r="G101" i="4"/>
  <c r="F101" i="4"/>
  <c r="E101" i="4"/>
  <c r="D101" i="4"/>
  <c r="C101" i="4"/>
  <c r="B101" i="4"/>
  <c r="A101" i="4"/>
  <c r="G100" i="4"/>
  <c r="F100" i="4"/>
  <c r="E100" i="4"/>
  <c r="D100" i="4"/>
  <c r="C100" i="4"/>
  <c r="B100" i="4"/>
  <c r="A100" i="4"/>
  <c r="G99" i="4"/>
  <c r="F99" i="4"/>
  <c r="E99" i="4"/>
  <c r="D99" i="4"/>
  <c r="C99" i="4"/>
  <c r="B99" i="4"/>
  <c r="A99" i="4"/>
  <c r="G98" i="4"/>
  <c r="F98" i="4"/>
  <c r="E98" i="4"/>
  <c r="D98" i="4"/>
  <c r="C98" i="4"/>
  <c r="B98" i="4"/>
  <c r="A98" i="4"/>
  <c r="G97" i="4"/>
  <c r="F97" i="4"/>
  <c r="E97" i="4"/>
  <c r="D97" i="4"/>
  <c r="C97" i="4"/>
  <c r="B97" i="4"/>
  <c r="A97" i="4"/>
  <c r="G96" i="4"/>
  <c r="F96" i="4"/>
  <c r="E96" i="4"/>
  <c r="D96" i="4"/>
  <c r="C96" i="4"/>
  <c r="B96" i="4"/>
  <c r="A96" i="4"/>
  <c r="G95" i="4"/>
  <c r="F95" i="4"/>
  <c r="E95" i="4"/>
  <c r="D95" i="4"/>
  <c r="C95" i="4"/>
  <c r="B95" i="4"/>
  <c r="A95" i="4"/>
  <c r="G94" i="4"/>
  <c r="F94" i="4"/>
  <c r="E94" i="4"/>
  <c r="D94" i="4"/>
  <c r="C94" i="4"/>
  <c r="B94" i="4"/>
  <c r="A94" i="4"/>
  <c r="G93" i="4"/>
  <c r="F93" i="4"/>
  <c r="E93" i="4"/>
  <c r="D93" i="4"/>
  <c r="C93" i="4"/>
  <c r="B93" i="4"/>
  <c r="A93" i="4"/>
  <c r="G92" i="4"/>
  <c r="F92" i="4"/>
  <c r="E92" i="4"/>
  <c r="D92" i="4"/>
  <c r="C92" i="4"/>
  <c r="B92" i="4"/>
  <c r="A92" i="4"/>
  <c r="G91" i="4"/>
  <c r="F91" i="4"/>
  <c r="E91" i="4"/>
  <c r="D91" i="4"/>
  <c r="C91" i="4"/>
  <c r="B91" i="4"/>
  <c r="A91" i="4"/>
  <c r="G90" i="4"/>
  <c r="F90" i="4"/>
  <c r="E90" i="4"/>
  <c r="D90" i="4"/>
  <c r="C90" i="4"/>
  <c r="B90" i="4"/>
  <c r="A90" i="4"/>
  <c r="G89" i="4"/>
  <c r="F89" i="4"/>
  <c r="E89" i="4"/>
  <c r="D89" i="4"/>
  <c r="C89" i="4"/>
  <c r="B89" i="4"/>
  <c r="A89" i="4"/>
  <c r="G88" i="4"/>
  <c r="F88" i="4"/>
  <c r="E88" i="4"/>
  <c r="D88" i="4"/>
  <c r="C88" i="4"/>
  <c r="B88" i="4"/>
  <c r="A88" i="4"/>
  <c r="G87" i="4"/>
  <c r="F87" i="4"/>
  <c r="E87" i="4"/>
  <c r="D87" i="4"/>
  <c r="C87" i="4"/>
  <c r="B87" i="4"/>
  <c r="A87" i="4"/>
  <c r="G86" i="4"/>
  <c r="F86" i="4"/>
  <c r="E86" i="4"/>
  <c r="D86" i="4"/>
  <c r="C86" i="4"/>
  <c r="B86" i="4"/>
  <c r="A86" i="4"/>
  <c r="G85" i="4"/>
  <c r="F85" i="4"/>
  <c r="E85" i="4"/>
  <c r="D85" i="4"/>
  <c r="C85" i="4"/>
  <c r="B85" i="4"/>
  <c r="A85" i="4"/>
  <c r="G84" i="4"/>
  <c r="F84" i="4"/>
  <c r="E84" i="4"/>
  <c r="D84" i="4"/>
  <c r="C84" i="4"/>
  <c r="B84" i="4"/>
  <c r="A84" i="4"/>
  <c r="G83" i="4"/>
  <c r="F83" i="4"/>
  <c r="E83" i="4"/>
  <c r="D83" i="4"/>
  <c r="C83" i="4"/>
  <c r="B83" i="4"/>
  <c r="A83" i="4"/>
  <c r="G82" i="4"/>
  <c r="F82" i="4"/>
  <c r="E82" i="4"/>
  <c r="D82" i="4"/>
  <c r="C82" i="4"/>
  <c r="B82" i="4"/>
  <c r="A82" i="4"/>
  <c r="G81" i="4"/>
  <c r="F81" i="4"/>
  <c r="E81" i="4"/>
  <c r="D81" i="4"/>
  <c r="C81" i="4"/>
  <c r="B81" i="4"/>
  <c r="A81" i="4"/>
  <c r="G80" i="4"/>
  <c r="F80" i="4"/>
  <c r="E80" i="4"/>
  <c r="D80" i="4"/>
  <c r="C80" i="4"/>
  <c r="B80" i="4"/>
  <c r="A80" i="4"/>
  <c r="G79" i="4"/>
  <c r="F79" i="4"/>
  <c r="E79" i="4"/>
  <c r="D79" i="4"/>
  <c r="C79" i="4"/>
  <c r="B79" i="4"/>
  <c r="A79" i="4"/>
  <c r="G78" i="4"/>
  <c r="F78" i="4"/>
  <c r="E78" i="4"/>
  <c r="D78" i="4"/>
  <c r="C78" i="4"/>
  <c r="B78" i="4"/>
  <c r="A78" i="4"/>
  <c r="G77" i="4"/>
  <c r="F77" i="4"/>
  <c r="E77" i="4"/>
  <c r="D77" i="4"/>
  <c r="C77" i="4"/>
  <c r="B77" i="4"/>
  <c r="A77" i="4"/>
  <c r="G76" i="4"/>
  <c r="F76" i="4"/>
  <c r="E76" i="4"/>
  <c r="D76" i="4"/>
  <c r="C76" i="4"/>
  <c r="B76" i="4"/>
  <c r="A76" i="4"/>
  <c r="G75" i="4"/>
  <c r="F75" i="4"/>
  <c r="E75" i="4"/>
  <c r="D75" i="4"/>
  <c r="C75" i="4"/>
  <c r="B75" i="4"/>
  <c r="A75" i="4"/>
  <c r="G74" i="4"/>
  <c r="F74" i="4"/>
  <c r="E74" i="4"/>
  <c r="D74" i="4"/>
  <c r="C74" i="4"/>
  <c r="B74" i="4"/>
  <c r="A74" i="4"/>
  <c r="G73" i="4"/>
  <c r="F73" i="4"/>
  <c r="E73" i="4"/>
  <c r="D73" i="4"/>
  <c r="C73" i="4"/>
  <c r="B73" i="4"/>
  <c r="A73" i="4"/>
  <c r="G72" i="4"/>
  <c r="F72" i="4"/>
  <c r="E72" i="4"/>
  <c r="D72" i="4"/>
  <c r="C72" i="4"/>
  <c r="B72" i="4"/>
  <c r="A72" i="4"/>
  <c r="G71" i="4"/>
  <c r="F71" i="4"/>
  <c r="E71" i="4"/>
  <c r="D71" i="4"/>
  <c r="C71" i="4"/>
  <c r="B71" i="4"/>
  <c r="A71" i="4"/>
  <c r="G70" i="4"/>
  <c r="F70" i="4"/>
  <c r="E70" i="4"/>
  <c r="D70" i="4"/>
  <c r="C70" i="4"/>
  <c r="B70" i="4"/>
  <c r="A70" i="4"/>
  <c r="G69" i="4"/>
  <c r="F69" i="4"/>
  <c r="E69" i="4"/>
  <c r="D69" i="4"/>
  <c r="C69" i="4"/>
  <c r="B69" i="4"/>
  <c r="A69" i="4"/>
  <c r="G68" i="4"/>
  <c r="F68" i="4"/>
  <c r="E68" i="4"/>
  <c r="D68" i="4"/>
  <c r="C68" i="4"/>
  <c r="B68" i="4"/>
  <c r="A68" i="4"/>
  <c r="G67" i="4"/>
  <c r="F67" i="4"/>
  <c r="E67" i="4"/>
  <c r="D67" i="4"/>
  <c r="C67" i="4"/>
  <c r="B67" i="4"/>
  <c r="A67" i="4"/>
  <c r="G66" i="4"/>
  <c r="F66" i="4"/>
  <c r="E66" i="4"/>
  <c r="D66" i="4"/>
  <c r="C66" i="4"/>
  <c r="B66" i="4"/>
  <c r="A66" i="4"/>
  <c r="G65" i="4"/>
  <c r="F65" i="4"/>
  <c r="E65" i="4"/>
  <c r="D65" i="4"/>
  <c r="C65" i="4"/>
  <c r="B65" i="4"/>
  <c r="A65" i="4"/>
  <c r="G64" i="4"/>
  <c r="F64" i="4"/>
  <c r="E64" i="4"/>
  <c r="D64" i="4"/>
  <c r="C64" i="4"/>
  <c r="B64" i="4"/>
  <c r="A64" i="4"/>
  <c r="G63" i="4"/>
  <c r="F63" i="4"/>
  <c r="E63" i="4"/>
  <c r="D63" i="4"/>
  <c r="C63" i="4"/>
  <c r="B63" i="4"/>
  <c r="A63" i="4"/>
  <c r="G62" i="4"/>
  <c r="F62" i="4"/>
  <c r="E62" i="4"/>
  <c r="D62" i="4"/>
  <c r="C62" i="4"/>
  <c r="B62" i="4"/>
  <c r="A62" i="4"/>
  <c r="G61" i="4"/>
  <c r="F61" i="4"/>
  <c r="E61" i="4"/>
  <c r="D61" i="4"/>
  <c r="C61" i="4"/>
  <c r="B61" i="4"/>
  <c r="A61" i="4"/>
  <c r="G60" i="4"/>
  <c r="F60" i="4"/>
  <c r="E60" i="4"/>
  <c r="D60" i="4"/>
  <c r="C60" i="4"/>
  <c r="B60" i="4"/>
  <c r="A60" i="4"/>
  <c r="G59" i="4"/>
  <c r="F59" i="4"/>
  <c r="E59" i="4"/>
  <c r="D59" i="4"/>
  <c r="C59" i="4"/>
  <c r="B59" i="4"/>
  <c r="A59" i="4"/>
  <c r="G58" i="4"/>
  <c r="F58" i="4"/>
  <c r="E58" i="4"/>
  <c r="D58" i="4"/>
  <c r="C58" i="4"/>
  <c r="B58" i="4"/>
  <c r="A58" i="4"/>
  <c r="G57" i="4"/>
  <c r="F57" i="4"/>
  <c r="E57" i="4"/>
  <c r="D57" i="4"/>
  <c r="C57" i="4"/>
  <c r="B57" i="4"/>
  <c r="A57" i="4"/>
  <c r="G56" i="4"/>
  <c r="F56" i="4"/>
  <c r="E56" i="4"/>
  <c r="D56" i="4"/>
  <c r="C56" i="4"/>
  <c r="B56" i="4"/>
  <c r="A56" i="4"/>
  <c r="G55" i="4"/>
  <c r="F55" i="4"/>
  <c r="E55" i="4"/>
  <c r="D55" i="4"/>
  <c r="C55" i="4"/>
  <c r="B55" i="4"/>
  <c r="A55" i="4"/>
  <c r="G54" i="4"/>
  <c r="F54" i="4"/>
  <c r="E54" i="4"/>
  <c r="D54" i="4"/>
  <c r="C54" i="4"/>
  <c r="B54" i="4"/>
  <c r="A54" i="4"/>
  <c r="G53" i="4"/>
  <c r="F53" i="4"/>
  <c r="E53" i="4"/>
  <c r="D53" i="4"/>
  <c r="C53" i="4"/>
  <c r="B53" i="4"/>
  <c r="A53" i="4"/>
  <c r="G52" i="4"/>
  <c r="F52" i="4"/>
  <c r="E52" i="4"/>
  <c r="D52" i="4"/>
  <c r="C52" i="4"/>
  <c r="B52" i="4"/>
  <c r="A52" i="4"/>
  <c r="G51" i="4"/>
  <c r="F51" i="4"/>
  <c r="E51" i="4"/>
  <c r="D51" i="4"/>
  <c r="C51" i="4"/>
  <c r="B51" i="4"/>
  <c r="A51" i="4"/>
  <c r="G50" i="4"/>
  <c r="F50" i="4"/>
  <c r="E50" i="4"/>
  <c r="D50" i="4"/>
  <c r="C50" i="4"/>
  <c r="B50" i="4"/>
  <c r="A50" i="4"/>
  <c r="G49" i="4"/>
  <c r="F49" i="4"/>
  <c r="E49" i="4"/>
  <c r="D49" i="4"/>
  <c r="C49" i="4"/>
  <c r="B49" i="4"/>
  <c r="A49" i="4"/>
  <c r="G48" i="4"/>
  <c r="F48" i="4"/>
  <c r="E48" i="4"/>
  <c r="D48" i="4"/>
  <c r="C48" i="4"/>
  <c r="B48" i="4"/>
  <c r="A48" i="4"/>
  <c r="G47" i="4"/>
  <c r="F47" i="4"/>
  <c r="E47" i="4"/>
  <c r="D47" i="4"/>
  <c r="C47" i="4"/>
  <c r="B47" i="4"/>
  <c r="A47" i="4"/>
  <c r="G46" i="4"/>
  <c r="F46" i="4"/>
  <c r="E46" i="4"/>
  <c r="D46" i="4"/>
  <c r="C46" i="4"/>
  <c r="B46" i="4"/>
  <c r="A46" i="4"/>
  <c r="G45" i="4"/>
  <c r="F45" i="4"/>
  <c r="E45" i="4"/>
  <c r="D45" i="4"/>
  <c r="C45" i="4"/>
  <c r="B45" i="4"/>
  <c r="A45" i="4"/>
  <c r="G44" i="4"/>
  <c r="F44" i="4"/>
  <c r="E44" i="4"/>
  <c r="D44" i="4"/>
  <c r="C44" i="4"/>
  <c r="B44" i="4"/>
  <c r="A44" i="4"/>
  <c r="G43" i="4"/>
  <c r="F43" i="4"/>
  <c r="E43" i="4"/>
  <c r="D43" i="4"/>
  <c r="C43" i="4"/>
  <c r="B43" i="4"/>
  <c r="A43" i="4"/>
  <c r="G42" i="4"/>
  <c r="F42" i="4"/>
  <c r="E42" i="4"/>
  <c r="D42" i="4"/>
  <c r="C42" i="4"/>
  <c r="B42" i="4"/>
  <c r="A42" i="4"/>
  <c r="G41" i="4"/>
  <c r="F41" i="4"/>
  <c r="E41" i="4"/>
  <c r="D41" i="4"/>
  <c r="C41" i="4"/>
  <c r="B41" i="4"/>
  <c r="A41" i="4"/>
  <c r="G40" i="4"/>
  <c r="F40" i="4"/>
  <c r="E40" i="4"/>
  <c r="D40" i="4"/>
  <c r="C40" i="4"/>
  <c r="B40" i="4"/>
  <c r="A40" i="4"/>
  <c r="G39" i="4"/>
  <c r="F39" i="4"/>
  <c r="E39" i="4"/>
  <c r="D39" i="4"/>
  <c r="C39" i="4"/>
  <c r="B39" i="4"/>
  <c r="A39" i="4"/>
  <c r="G38" i="4"/>
  <c r="F38" i="4"/>
  <c r="E38" i="4"/>
  <c r="D38" i="4"/>
  <c r="C38" i="4"/>
  <c r="B38" i="4"/>
  <c r="A38" i="4"/>
  <c r="G37" i="4"/>
  <c r="F37" i="4"/>
  <c r="E37" i="4"/>
  <c r="D37" i="4"/>
  <c r="C37" i="4"/>
  <c r="B37" i="4"/>
  <c r="A37" i="4"/>
  <c r="G36" i="4"/>
  <c r="F36" i="4"/>
  <c r="E36" i="4"/>
  <c r="D36" i="4"/>
  <c r="C36" i="4"/>
  <c r="B36" i="4"/>
  <c r="A36" i="4"/>
  <c r="G35" i="4"/>
  <c r="F35" i="4"/>
  <c r="E35" i="4"/>
  <c r="D35" i="4"/>
  <c r="C35" i="4"/>
  <c r="B35" i="4"/>
  <c r="A35" i="4"/>
  <c r="O34" i="4"/>
  <c r="N34" i="4"/>
  <c r="G34" i="4"/>
  <c r="F34" i="4"/>
  <c r="E34" i="4"/>
  <c r="D34" i="4"/>
  <c r="C34" i="4"/>
  <c r="B34" i="4"/>
  <c r="A34" i="4"/>
  <c r="O33" i="4"/>
  <c r="N33" i="4"/>
  <c r="G33" i="4"/>
  <c r="F33" i="4"/>
  <c r="E33" i="4"/>
  <c r="D33" i="4"/>
  <c r="C33" i="4"/>
  <c r="B33" i="4"/>
  <c r="A33" i="4"/>
  <c r="G32" i="4"/>
  <c r="F32" i="4"/>
  <c r="E32" i="4"/>
  <c r="D32" i="4"/>
  <c r="C32" i="4"/>
  <c r="B32" i="4"/>
  <c r="A32" i="4"/>
  <c r="O31" i="4"/>
  <c r="N31" i="4"/>
  <c r="G31" i="4"/>
  <c r="F31" i="4"/>
  <c r="E31" i="4"/>
  <c r="D31" i="4"/>
  <c r="C31" i="4"/>
  <c r="B31" i="4"/>
  <c r="A31" i="4"/>
  <c r="O30" i="4"/>
  <c r="N30" i="4"/>
  <c r="G30" i="4"/>
  <c r="F30" i="4"/>
  <c r="E30" i="4"/>
  <c r="D30" i="4"/>
  <c r="C30" i="4"/>
  <c r="B30" i="4"/>
  <c r="A30" i="4"/>
  <c r="O29" i="4"/>
  <c r="N29" i="4"/>
  <c r="G29" i="4"/>
  <c r="F29" i="4"/>
  <c r="E29" i="4"/>
  <c r="D29" i="4"/>
  <c r="C29" i="4"/>
  <c r="B29" i="4"/>
  <c r="A29" i="4"/>
  <c r="G28" i="4"/>
  <c r="F28" i="4"/>
  <c r="E28" i="4"/>
  <c r="D28" i="4"/>
  <c r="C28" i="4"/>
  <c r="B28" i="4"/>
  <c r="A28" i="4"/>
  <c r="G27" i="4"/>
  <c r="F27" i="4"/>
  <c r="E27" i="4"/>
  <c r="D27" i="4"/>
  <c r="C27" i="4"/>
  <c r="B27" i="4"/>
  <c r="A27" i="4"/>
  <c r="G26" i="4"/>
  <c r="F26" i="4"/>
  <c r="E26" i="4"/>
  <c r="D26" i="4"/>
  <c r="C26" i="4"/>
  <c r="B26" i="4"/>
  <c r="A26" i="4"/>
  <c r="G25" i="4"/>
  <c r="F25" i="4"/>
  <c r="E25" i="4"/>
  <c r="D25" i="4"/>
  <c r="C25" i="4"/>
  <c r="B25" i="4"/>
  <c r="A25" i="4"/>
  <c r="G24" i="4"/>
  <c r="F24" i="4"/>
  <c r="E24" i="4"/>
  <c r="D24" i="4"/>
  <c r="C24" i="4"/>
  <c r="B24" i="4"/>
  <c r="A24" i="4"/>
  <c r="V23" i="4"/>
  <c r="U23" i="4"/>
  <c r="T23" i="4"/>
  <c r="S23" i="4"/>
  <c r="R23" i="4"/>
  <c r="Q23" i="4"/>
  <c r="P23" i="4"/>
  <c r="O23" i="4"/>
  <c r="N23" i="4"/>
  <c r="M23" i="4"/>
  <c r="L23" i="4"/>
  <c r="G23" i="4"/>
  <c r="F23" i="4"/>
  <c r="E23" i="4"/>
  <c r="D23" i="4"/>
  <c r="C23" i="4"/>
  <c r="B23" i="4"/>
  <c r="A23" i="4"/>
  <c r="V22" i="4"/>
  <c r="U22" i="4"/>
  <c r="T22" i="4"/>
  <c r="S22" i="4"/>
  <c r="R22" i="4"/>
  <c r="Q22" i="4"/>
  <c r="P22" i="4"/>
  <c r="O22" i="4"/>
  <c r="N22" i="4"/>
  <c r="M22" i="4"/>
  <c r="L22" i="4"/>
  <c r="G22" i="4"/>
  <c r="F22" i="4"/>
  <c r="E22" i="4"/>
  <c r="D22" i="4"/>
  <c r="C22" i="4"/>
  <c r="B22" i="4"/>
  <c r="A22" i="4"/>
  <c r="V21" i="4"/>
  <c r="U21" i="4"/>
  <c r="T21" i="4"/>
  <c r="S21" i="4"/>
  <c r="R21" i="4"/>
  <c r="Q21" i="4"/>
  <c r="P21" i="4"/>
  <c r="O21" i="4"/>
  <c r="N21" i="4"/>
  <c r="M21" i="4"/>
  <c r="L21" i="4"/>
  <c r="G21" i="4"/>
  <c r="F21" i="4"/>
  <c r="E21" i="4"/>
  <c r="D21" i="4"/>
  <c r="C21" i="4"/>
  <c r="B21" i="4"/>
  <c r="A21" i="4"/>
  <c r="V20" i="4"/>
  <c r="U20" i="4"/>
  <c r="T20" i="4"/>
  <c r="S20" i="4"/>
  <c r="R20" i="4"/>
  <c r="Q20" i="4"/>
  <c r="P20" i="4"/>
  <c r="O20" i="4"/>
  <c r="N20" i="4"/>
  <c r="M20" i="4"/>
  <c r="L20" i="4"/>
  <c r="G20" i="4"/>
  <c r="F20" i="4"/>
  <c r="E20" i="4"/>
  <c r="D20" i="4"/>
  <c r="C20" i="4"/>
  <c r="B20" i="4"/>
  <c r="A20" i="4"/>
  <c r="V19" i="4"/>
  <c r="U19" i="4"/>
  <c r="T19" i="4"/>
  <c r="S19" i="4"/>
  <c r="R19" i="4"/>
  <c r="Q19" i="4"/>
  <c r="P19" i="4"/>
  <c r="O19" i="4"/>
  <c r="N19" i="4"/>
  <c r="M19" i="4"/>
  <c r="L19" i="4"/>
  <c r="G19" i="4"/>
  <c r="F19" i="4"/>
  <c r="E19" i="4"/>
  <c r="D19" i="4"/>
  <c r="C19" i="4"/>
  <c r="B19" i="4"/>
  <c r="A19" i="4"/>
  <c r="V18" i="4"/>
  <c r="U18" i="4"/>
  <c r="T18" i="4"/>
  <c r="S18" i="4"/>
  <c r="R18" i="4"/>
  <c r="Q18" i="4"/>
  <c r="P18" i="4"/>
  <c r="O18" i="4"/>
  <c r="N18" i="4"/>
  <c r="M18" i="4"/>
  <c r="L18" i="4"/>
  <c r="G18" i="4"/>
  <c r="F18" i="4"/>
  <c r="E18" i="4"/>
  <c r="D18" i="4"/>
  <c r="C18" i="4"/>
  <c r="B18" i="4"/>
  <c r="A18" i="4"/>
  <c r="V17" i="4"/>
  <c r="U17" i="4"/>
  <c r="T17" i="4"/>
  <c r="S17" i="4"/>
  <c r="R17" i="4"/>
  <c r="Q17" i="4"/>
  <c r="P17" i="4"/>
  <c r="O17" i="4"/>
  <c r="N17" i="4"/>
  <c r="M17" i="4"/>
  <c r="L17" i="4"/>
  <c r="G17" i="4"/>
  <c r="F17" i="4"/>
  <c r="E17" i="4"/>
  <c r="D17" i="4"/>
  <c r="C17" i="4"/>
  <c r="B17" i="4"/>
  <c r="A17" i="4"/>
  <c r="V16" i="4"/>
  <c r="U16" i="4"/>
  <c r="T16" i="4"/>
  <c r="S16" i="4"/>
  <c r="R16" i="4"/>
  <c r="Q16" i="4"/>
  <c r="P16" i="4"/>
  <c r="O16" i="4"/>
  <c r="N16" i="4"/>
  <c r="M16" i="4"/>
  <c r="L16" i="4"/>
  <c r="G16" i="4"/>
  <c r="F16" i="4"/>
  <c r="E16" i="4"/>
  <c r="D16" i="4"/>
  <c r="C16" i="4"/>
  <c r="B16" i="4"/>
  <c r="A16" i="4"/>
  <c r="V15" i="4"/>
  <c r="U15" i="4"/>
  <c r="T15" i="4"/>
  <c r="S15" i="4"/>
  <c r="R15" i="4"/>
  <c r="Q15" i="4"/>
  <c r="P15" i="4"/>
  <c r="O15" i="4"/>
  <c r="N15" i="4"/>
  <c r="M15" i="4"/>
  <c r="L15" i="4"/>
  <c r="G15" i="4"/>
  <c r="F15" i="4"/>
  <c r="E15" i="4"/>
  <c r="D15" i="4"/>
  <c r="C15" i="4"/>
  <c r="B15" i="4"/>
  <c r="A15" i="4"/>
  <c r="V14" i="4"/>
  <c r="U14" i="4"/>
  <c r="T14" i="4"/>
  <c r="S14" i="4"/>
  <c r="R14" i="4"/>
  <c r="Q14" i="4"/>
  <c r="P14" i="4"/>
  <c r="O14" i="4"/>
  <c r="N14" i="4"/>
  <c r="M14" i="4"/>
  <c r="L14" i="4"/>
  <c r="G14" i="4"/>
  <c r="F14" i="4"/>
  <c r="E14" i="4"/>
  <c r="D14" i="4"/>
  <c r="C14" i="4"/>
  <c r="B14" i="4"/>
  <c r="A14" i="4"/>
  <c r="V13" i="4"/>
  <c r="U13" i="4"/>
  <c r="T13" i="4"/>
  <c r="S13" i="4"/>
  <c r="R13" i="4"/>
  <c r="Q13" i="4"/>
  <c r="P13" i="4"/>
  <c r="O13" i="4"/>
  <c r="N13" i="4"/>
  <c r="M13" i="4"/>
  <c r="L13" i="4"/>
  <c r="G13" i="4"/>
  <c r="F13" i="4"/>
  <c r="E13" i="4"/>
  <c r="D13" i="4"/>
  <c r="C13" i="4"/>
  <c r="B13" i="4"/>
  <c r="A13" i="4"/>
  <c r="V12" i="4"/>
  <c r="U12" i="4"/>
  <c r="T12" i="4"/>
  <c r="S12" i="4"/>
  <c r="R12" i="4"/>
  <c r="Q12" i="4"/>
  <c r="P12" i="4"/>
  <c r="O12" i="4"/>
  <c r="N12" i="4"/>
  <c r="M12" i="4"/>
  <c r="L12" i="4"/>
  <c r="G12" i="4"/>
  <c r="F12" i="4"/>
  <c r="E12" i="4"/>
  <c r="D12" i="4"/>
  <c r="C12" i="4"/>
  <c r="B12" i="4"/>
  <c r="A12" i="4"/>
  <c r="V11" i="4"/>
  <c r="U11" i="4"/>
  <c r="T11" i="4"/>
  <c r="S11" i="4"/>
  <c r="R11" i="4"/>
  <c r="Q11" i="4"/>
  <c r="P11" i="4"/>
  <c r="O11" i="4"/>
  <c r="N11" i="4"/>
  <c r="M11" i="4"/>
  <c r="L11" i="4"/>
  <c r="G11" i="4"/>
  <c r="F11" i="4"/>
  <c r="E11" i="4"/>
  <c r="D11" i="4"/>
  <c r="C11" i="4"/>
  <c r="B11" i="4"/>
  <c r="A11" i="4"/>
  <c r="V10" i="4"/>
  <c r="U10" i="4"/>
  <c r="T10" i="4"/>
  <c r="S10" i="4"/>
  <c r="R10" i="4"/>
  <c r="Q10" i="4"/>
  <c r="P10" i="4"/>
  <c r="O10" i="4"/>
  <c r="N10" i="4"/>
  <c r="M10" i="4"/>
  <c r="L10" i="4"/>
  <c r="G10" i="4"/>
  <c r="F10" i="4"/>
  <c r="E10" i="4"/>
  <c r="D10" i="4"/>
  <c r="C10" i="4"/>
  <c r="B10" i="4"/>
  <c r="A10" i="4"/>
  <c r="V9" i="4"/>
  <c r="U9" i="4"/>
  <c r="T9" i="4"/>
  <c r="S9" i="4"/>
  <c r="R9" i="4"/>
  <c r="Q9" i="4"/>
  <c r="P9" i="4"/>
  <c r="O9" i="4"/>
  <c r="N9" i="4"/>
  <c r="M9" i="4"/>
  <c r="L9" i="4"/>
  <c r="G9" i="4"/>
  <c r="F9" i="4"/>
  <c r="E9" i="4"/>
  <c r="D9" i="4"/>
  <c r="C9" i="4"/>
  <c r="B9" i="4"/>
  <c r="A9" i="4"/>
  <c r="V8" i="4"/>
  <c r="U8" i="4"/>
  <c r="T8" i="4"/>
  <c r="S8" i="4"/>
  <c r="R8" i="4"/>
  <c r="Q8" i="4"/>
  <c r="P8" i="4"/>
  <c r="O8" i="4"/>
  <c r="N8" i="4"/>
  <c r="M8" i="4"/>
  <c r="L8" i="4"/>
  <c r="G8" i="4"/>
  <c r="F8" i="4"/>
  <c r="E8" i="4"/>
  <c r="D8" i="4"/>
  <c r="C8" i="4"/>
  <c r="B8" i="4"/>
  <c r="A8" i="4"/>
  <c r="V7" i="4"/>
  <c r="U7" i="4"/>
  <c r="T7" i="4"/>
  <c r="S7" i="4"/>
  <c r="R7" i="4"/>
  <c r="Q7" i="4"/>
  <c r="P7" i="4"/>
  <c r="O7" i="4"/>
  <c r="N7" i="4"/>
  <c r="M7" i="4"/>
  <c r="L7" i="4"/>
  <c r="G7" i="4"/>
  <c r="F7" i="4"/>
  <c r="E7" i="4"/>
  <c r="D7" i="4"/>
  <c r="C7" i="4"/>
  <c r="B7" i="4"/>
  <c r="A7" i="4"/>
  <c r="V6" i="4"/>
  <c r="U6" i="4"/>
  <c r="T6" i="4"/>
  <c r="S6" i="4"/>
  <c r="R6" i="4"/>
  <c r="Q6" i="4"/>
  <c r="P6" i="4"/>
  <c r="O6" i="4"/>
  <c r="N6" i="4"/>
  <c r="M6" i="4"/>
  <c r="L6" i="4"/>
  <c r="G6" i="4"/>
  <c r="F6" i="4"/>
  <c r="E6" i="4"/>
  <c r="D6" i="4"/>
  <c r="C6" i="4"/>
  <c r="B6" i="4"/>
  <c r="A6" i="4"/>
  <c r="V5" i="4"/>
  <c r="U5" i="4"/>
  <c r="T5" i="4"/>
  <c r="S5" i="4"/>
  <c r="R5" i="4"/>
  <c r="Q5" i="4"/>
  <c r="P5" i="4"/>
  <c r="O5" i="4"/>
  <c r="N5" i="4"/>
  <c r="M5" i="4"/>
  <c r="L5" i="4"/>
  <c r="G5" i="4"/>
  <c r="F5" i="4"/>
  <c r="E5" i="4"/>
  <c r="D5" i="4"/>
  <c r="C5" i="4"/>
  <c r="B5" i="4"/>
  <c r="A5" i="4"/>
  <c r="V4" i="4"/>
  <c r="U4" i="4"/>
  <c r="T4" i="4"/>
  <c r="S4" i="4"/>
  <c r="R4" i="4"/>
  <c r="Q4" i="4"/>
  <c r="P4" i="4"/>
  <c r="O4" i="4"/>
  <c r="N4" i="4"/>
  <c r="M4" i="4"/>
  <c r="L4" i="4"/>
  <c r="G4" i="4"/>
  <c r="F4" i="4"/>
  <c r="E4" i="4"/>
  <c r="D4" i="4"/>
  <c r="C4" i="4"/>
  <c r="B4" i="4"/>
  <c r="A4" i="4"/>
  <c r="J41" i="3"/>
  <c r="E41" i="3"/>
  <c r="D41" i="3"/>
  <c r="E29" i="3"/>
  <c r="D29" i="3"/>
  <c r="AL9" i="3"/>
  <c r="AJ9" i="3"/>
  <c r="AD9" i="3"/>
  <c r="AB9" i="3"/>
  <c r="Z9" i="3"/>
  <c r="X9" i="3"/>
  <c r="V9" i="3"/>
  <c r="T9" i="3"/>
  <c r="N9" i="3"/>
  <c r="L9" i="3"/>
  <c r="J9" i="3"/>
  <c r="H9" i="3"/>
  <c r="F9" i="3"/>
  <c r="D9" i="3"/>
  <c r="AL8" i="3"/>
  <c r="AJ8" i="3"/>
  <c r="AD8" i="3"/>
  <c r="AB8" i="3"/>
  <c r="Z8" i="3"/>
  <c r="X8" i="3"/>
  <c r="V8" i="3"/>
  <c r="AH8" i="3" s="1"/>
  <c r="T8" i="3"/>
  <c r="AF8" i="3" s="1"/>
  <c r="N8" i="3"/>
  <c r="L8" i="3"/>
  <c r="J8" i="3"/>
  <c r="H8" i="3"/>
  <c r="F8" i="3"/>
  <c r="D8" i="3"/>
  <c r="J12" i="2"/>
  <c r="K12" i="2" s="1"/>
  <c r="I12" i="2"/>
  <c r="AS12" i="2" s="1"/>
  <c r="J10" i="2"/>
  <c r="K10" i="2" s="1"/>
  <c r="K9" i="2" s="1"/>
  <c r="I10" i="2"/>
  <c r="AS10" i="2" s="1"/>
  <c r="AI83" i="1"/>
  <c r="S81" i="1"/>
  <c r="N78" i="1"/>
  <c r="M78" i="1"/>
  <c r="L78" i="1"/>
  <c r="K78" i="1"/>
  <c r="J78" i="1"/>
  <c r="I78" i="1"/>
  <c r="H78" i="1"/>
  <c r="G78" i="1"/>
  <c r="S76" i="1"/>
  <c r="AL71" i="1"/>
  <c r="AK71" i="1"/>
  <c r="AJ71" i="1"/>
  <c r="AI71" i="1"/>
  <c r="AH71" i="1"/>
  <c r="AL70" i="1"/>
  <c r="AK70" i="1"/>
  <c r="AJ70" i="1"/>
  <c r="AI70" i="1"/>
  <c r="AH70" i="1"/>
  <c r="AF70" i="1"/>
  <c r="AL69" i="1"/>
  <c r="AK69" i="1"/>
  <c r="AJ69" i="1"/>
  <c r="AI69" i="1"/>
  <c r="AH69" i="1"/>
  <c r="AL68" i="1"/>
  <c r="AK68" i="1"/>
  <c r="AJ68" i="1"/>
  <c r="AI68" i="1"/>
  <c r="AH68" i="1"/>
  <c r="AF68" i="1"/>
  <c r="AL67" i="1"/>
  <c r="AK67" i="1"/>
  <c r="AJ67" i="1"/>
  <c r="AI67" i="1"/>
  <c r="AH67" i="1"/>
  <c r="AL66" i="1"/>
  <c r="AK66" i="1"/>
  <c r="AJ66" i="1"/>
  <c r="AI66" i="1"/>
  <c r="AH66" i="1"/>
  <c r="AF66" i="1"/>
  <c r="AL65" i="1"/>
  <c r="AK65" i="1"/>
  <c r="AJ65" i="1"/>
  <c r="AI65" i="1"/>
  <c r="AH65" i="1"/>
  <c r="AL64" i="1"/>
  <c r="AK64" i="1"/>
  <c r="AJ64" i="1"/>
  <c r="AI64" i="1"/>
  <c r="AH64" i="1"/>
  <c r="AF64" i="1"/>
  <c r="AL63" i="1"/>
  <c r="AK63" i="1"/>
  <c r="AJ63" i="1"/>
  <c r="AI63" i="1"/>
  <c r="AH63" i="1"/>
  <c r="AL62" i="1"/>
  <c r="AK62" i="1"/>
  <c r="AJ62" i="1"/>
  <c r="AI62" i="1"/>
  <c r="AH62" i="1"/>
  <c r="AF62" i="1"/>
  <c r="AL61" i="1"/>
  <c r="AK61" i="1"/>
  <c r="AJ61" i="1"/>
  <c r="AI61" i="1"/>
  <c r="AH61" i="1"/>
  <c r="AL60" i="1"/>
  <c r="AK60" i="1"/>
  <c r="AJ60" i="1"/>
  <c r="AI60" i="1"/>
  <c r="AH60" i="1"/>
  <c r="AF60" i="1"/>
  <c r="AB60" i="1"/>
  <c r="AA60" i="1"/>
  <c r="Z60" i="1"/>
  <c r="Y60" i="1"/>
  <c r="AL59" i="1"/>
  <c r="AK59" i="1"/>
  <c r="AJ59" i="1"/>
  <c r="AI59" i="1"/>
  <c r="AH59" i="1"/>
  <c r="AB59" i="1"/>
  <c r="AA59" i="1"/>
  <c r="Z59" i="1"/>
  <c r="Y59" i="1"/>
  <c r="Q59" i="1"/>
  <c r="P59" i="1"/>
  <c r="O59" i="1"/>
  <c r="N59" i="1"/>
  <c r="M59" i="1"/>
  <c r="L59" i="1"/>
  <c r="K59" i="1"/>
  <c r="H59" i="1"/>
  <c r="AL58" i="1"/>
  <c r="AK58" i="1"/>
  <c r="AJ58" i="1"/>
  <c r="AI58" i="1"/>
  <c r="AH58" i="1"/>
  <c r="AF58" i="1"/>
  <c r="AB58" i="1"/>
  <c r="AA58" i="1"/>
  <c r="Z58" i="1"/>
  <c r="Y58" i="1"/>
  <c r="AL57" i="1"/>
  <c r="AK57" i="1"/>
  <c r="AJ57" i="1"/>
  <c r="AI57" i="1"/>
  <c r="AH57" i="1"/>
  <c r="AB57" i="1"/>
  <c r="AA57" i="1"/>
  <c r="Z57" i="1"/>
  <c r="Y57" i="1"/>
  <c r="AL56" i="1"/>
  <c r="AK56" i="1"/>
  <c r="AJ56" i="1"/>
  <c r="AI56" i="1"/>
  <c r="AH56" i="1"/>
  <c r="AF56" i="1"/>
  <c r="AB56" i="1"/>
  <c r="AA56" i="1"/>
  <c r="Z56" i="1"/>
  <c r="Y56" i="1"/>
  <c r="AL55" i="1"/>
  <c r="AK55" i="1"/>
  <c r="AJ55" i="1"/>
  <c r="AI55" i="1"/>
  <c r="AH55" i="1"/>
  <c r="AB55" i="1"/>
  <c r="AA55" i="1"/>
  <c r="Z55" i="1"/>
  <c r="Y55" i="1"/>
  <c r="R55" i="1"/>
  <c r="Q55" i="1"/>
  <c r="O55" i="1"/>
  <c r="N55" i="1"/>
  <c r="M55" i="1"/>
  <c r="L55" i="1"/>
  <c r="K55" i="1"/>
  <c r="H55" i="1"/>
  <c r="G55" i="1"/>
  <c r="AL54" i="1"/>
  <c r="AK54" i="1"/>
  <c r="AJ54" i="1"/>
  <c r="AI54" i="1"/>
  <c r="AH54" i="1"/>
  <c r="AF54" i="1"/>
  <c r="AB54" i="1"/>
  <c r="AA54" i="1"/>
  <c r="Z54" i="1"/>
  <c r="Y54" i="1"/>
  <c r="AL53" i="1"/>
  <c r="AK53" i="1"/>
  <c r="AJ53" i="1"/>
  <c r="AI53" i="1"/>
  <c r="AH53" i="1"/>
  <c r="AF53" i="1"/>
  <c r="AB53" i="1"/>
  <c r="AA53" i="1"/>
  <c r="Z53" i="1"/>
  <c r="Y53" i="1"/>
  <c r="AL52" i="1"/>
  <c r="AK52" i="1"/>
  <c r="AJ52" i="1"/>
  <c r="AI52" i="1"/>
  <c r="AH52" i="1"/>
  <c r="AF52" i="1"/>
  <c r="AB52" i="1"/>
  <c r="AA52" i="1"/>
  <c r="Z52" i="1"/>
  <c r="Y52" i="1"/>
  <c r="AL51" i="1"/>
  <c r="AK51" i="1"/>
  <c r="AJ51" i="1"/>
  <c r="AI51" i="1"/>
  <c r="AH51" i="1"/>
  <c r="AF51" i="1"/>
  <c r="AB51" i="1"/>
  <c r="AA51" i="1"/>
  <c r="Z51" i="1"/>
  <c r="Y51" i="1"/>
  <c r="Q51" i="1"/>
  <c r="N51" i="1"/>
  <c r="M51" i="1"/>
  <c r="K51" i="1"/>
  <c r="H51" i="1"/>
  <c r="G51" i="1"/>
  <c r="AL50" i="1"/>
  <c r="AK50" i="1"/>
  <c r="AJ50" i="1"/>
  <c r="AI50" i="1"/>
  <c r="AH50" i="1"/>
  <c r="AF50" i="1"/>
  <c r="AB50" i="1"/>
  <c r="AA50" i="1"/>
  <c r="Z50" i="1"/>
  <c r="Y50" i="1"/>
  <c r="AL49" i="1"/>
  <c r="AK49" i="1"/>
  <c r="AJ49" i="1"/>
  <c r="AI49" i="1"/>
  <c r="AH49" i="1"/>
  <c r="AF49" i="1"/>
  <c r="AB49" i="1"/>
  <c r="AA49" i="1"/>
  <c r="Z49" i="1"/>
  <c r="Y49" i="1"/>
  <c r="AL48" i="1"/>
  <c r="AK48" i="1"/>
  <c r="AJ48" i="1"/>
  <c r="AI48" i="1"/>
  <c r="AH48" i="1"/>
  <c r="AF48" i="1"/>
  <c r="AB48" i="1"/>
  <c r="AA48" i="1"/>
  <c r="Z48" i="1"/>
  <c r="Y48" i="1"/>
  <c r="AL47" i="1"/>
  <c r="AK47" i="1"/>
  <c r="AJ47" i="1"/>
  <c r="AI47" i="1"/>
  <c r="AH47" i="1"/>
  <c r="AB47" i="1"/>
  <c r="AA47" i="1"/>
  <c r="Z47" i="1"/>
  <c r="Y47" i="1"/>
  <c r="AL46" i="1"/>
  <c r="AK46" i="1"/>
  <c r="AJ46" i="1"/>
  <c r="AI46" i="1"/>
  <c r="AH46" i="1"/>
  <c r="AF46" i="1"/>
  <c r="AB46" i="1"/>
  <c r="AA46" i="1"/>
  <c r="Z46" i="1"/>
  <c r="Y46" i="1"/>
  <c r="AL45" i="1"/>
  <c r="AK45" i="1"/>
  <c r="AJ45" i="1"/>
  <c r="AI45" i="1"/>
  <c r="AH45" i="1"/>
  <c r="AB45" i="1"/>
  <c r="AA45" i="1"/>
  <c r="Z45" i="1"/>
  <c r="Y45" i="1"/>
  <c r="AL44" i="1"/>
  <c r="AK44" i="1"/>
  <c r="AJ44" i="1"/>
  <c r="AI44" i="1"/>
  <c r="AH44" i="1"/>
  <c r="AF44" i="1"/>
  <c r="AB44" i="1"/>
  <c r="AA44" i="1"/>
  <c r="Z44" i="1"/>
  <c r="Y44" i="1"/>
  <c r="Q44" i="1"/>
  <c r="O44" i="1"/>
  <c r="N44" i="1"/>
  <c r="M44" i="1"/>
  <c r="L44" i="1"/>
  <c r="K44" i="1"/>
  <c r="H44" i="1"/>
  <c r="G44" i="1"/>
  <c r="AL43" i="1"/>
  <c r="AK43" i="1"/>
  <c r="AJ43" i="1"/>
  <c r="AI43" i="1"/>
  <c r="AH43" i="1"/>
  <c r="AB43" i="1"/>
  <c r="AA43" i="1"/>
  <c r="Z43" i="1"/>
  <c r="Y43" i="1"/>
  <c r="AL42" i="1"/>
  <c r="AK42" i="1"/>
  <c r="AJ42" i="1"/>
  <c r="AI42" i="1"/>
  <c r="AH42" i="1"/>
  <c r="AF42" i="1"/>
  <c r="AB42" i="1"/>
  <c r="AA42" i="1"/>
  <c r="Z42" i="1"/>
  <c r="Y42" i="1"/>
  <c r="AL41" i="1"/>
  <c r="AK41" i="1"/>
  <c r="AJ41" i="1"/>
  <c r="AI41" i="1"/>
  <c r="AH41" i="1"/>
  <c r="AB41" i="1"/>
  <c r="AA41" i="1"/>
  <c r="Z41" i="1"/>
  <c r="Y41" i="1"/>
  <c r="AL40" i="1"/>
  <c r="AK40" i="1"/>
  <c r="AJ40" i="1"/>
  <c r="AI40" i="1"/>
  <c r="AH40" i="1"/>
  <c r="AF40" i="1"/>
  <c r="AB40" i="1"/>
  <c r="AA40" i="1"/>
  <c r="Z40" i="1"/>
  <c r="Y40" i="1"/>
  <c r="AL39" i="1"/>
  <c r="AK39" i="1"/>
  <c r="AJ39" i="1"/>
  <c r="AI39" i="1"/>
  <c r="AH39" i="1"/>
  <c r="AB39" i="1"/>
  <c r="AA39" i="1"/>
  <c r="Z39" i="1"/>
  <c r="Y39" i="1"/>
  <c r="AL38" i="1"/>
  <c r="AK38" i="1"/>
  <c r="AJ38" i="1"/>
  <c r="AI38" i="1"/>
  <c r="AH38" i="1"/>
  <c r="AF38" i="1"/>
  <c r="AB38" i="1"/>
  <c r="AA38" i="1"/>
  <c r="Z38" i="1"/>
  <c r="Y38" i="1"/>
  <c r="AL37" i="1"/>
  <c r="AK37" i="1"/>
  <c r="AJ37" i="1"/>
  <c r="AI37" i="1"/>
  <c r="AH37" i="1"/>
  <c r="AB37" i="1"/>
  <c r="AA37" i="1"/>
  <c r="Z37" i="1"/>
  <c r="Y37" i="1"/>
  <c r="AL36" i="1"/>
  <c r="AK36" i="1"/>
  <c r="AJ36" i="1"/>
  <c r="AI36" i="1"/>
  <c r="AH36" i="1"/>
  <c r="AF36" i="1"/>
  <c r="AB36" i="1"/>
  <c r="AA36" i="1"/>
  <c r="Z36" i="1"/>
  <c r="Y36" i="1"/>
  <c r="R36" i="1"/>
  <c r="Q36" i="1"/>
  <c r="O36" i="1"/>
  <c r="N36" i="1"/>
  <c r="M36" i="1"/>
  <c r="L36" i="1"/>
  <c r="K36" i="1"/>
  <c r="H36" i="1"/>
  <c r="G36" i="1"/>
  <c r="AL35" i="1"/>
  <c r="AK35" i="1"/>
  <c r="AJ35" i="1"/>
  <c r="AI35" i="1"/>
  <c r="AH35" i="1"/>
  <c r="AB35" i="1"/>
  <c r="AA35" i="1"/>
  <c r="Z35" i="1"/>
  <c r="Y35" i="1"/>
  <c r="AL34" i="1"/>
  <c r="AK34" i="1"/>
  <c r="AJ34" i="1"/>
  <c r="AI34" i="1"/>
  <c r="AH34" i="1"/>
  <c r="AF34" i="1"/>
  <c r="AB34" i="1"/>
  <c r="AA34" i="1"/>
  <c r="Z34" i="1"/>
  <c r="Y34" i="1"/>
  <c r="AL33" i="1"/>
  <c r="AK33" i="1"/>
  <c r="AJ33" i="1"/>
  <c r="AI33" i="1"/>
  <c r="AH33" i="1"/>
  <c r="AB33" i="1"/>
  <c r="AA33" i="1"/>
  <c r="Z33" i="1"/>
  <c r="Y33" i="1"/>
  <c r="AL32" i="1"/>
  <c r="AK32" i="1"/>
  <c r="AJ32" i="1"/>
  <c r="AI32" i="1"/>
  <c r="AM19" i="1" s="1"/>
  <c r="AH32" i="1"/>
  <c r="AF32" i="1"/>
  <c r="AB32" i="1"/>
  <c r="AA32" i="1"/>
  <c r="Z32" i="1"/>
  <c r="Y32" i="1"/>
  <c r="AL31" i="1"/>
  <c r="AK31" i="1"/>
  <c r="AJ31" i="1"/>
  <c r="AI31" i="1"/>
  <c r="AH31" i="1"/>
  <c r="AB31" i="1"/>
  <c r="AA31" i="1"/>
  <c r="Z31" i="1"/>
  <c r="Y31" i="1"/>
  <c r="AL30" i="1"/>
  <c r="AK30" i="1"/>
  <c r="AJ30" i="1"/>
  <c r="AI30" i="1"/>
  <c r="AH30" i="1"/>
  <c r="AF30" i="1"/>
  <c r="AB30" i="1"/>
  <c r="AA30" i="1"/>
  <c r="Z30" i="1"/>
  <c r="Y30" i="1"/>
  <c r="AL29" i="1"/>
  <c r="AK29" i="1"/>
  <c r="AJ29" i="1"/>
  <c r="AI29" i="1"/>
  <c r="AH29" i="1"/>
  <c r="AB29" i="1"/>
  <c r="AA29" i="1"/>
  <c r="Z29" i="1"/>
  <c r="Y29" i="1"/>
  <c r="AL28" i="1"/>
  <c r="AK28" i="1"/>
  <c r="AJ28" i="1"/>
  <c r="AI28" i="1"/>
  <c r="AH28" i="1"/>
  <c r="AF28" i="1"/>
  <c r="AB28" i="1"/>
  <c r="AA28" i="1"/>
  <c r="Z28" i="1"/>
  <c r="Y28" i="1"/>
  <c r="R28" i="1"/>
  <c r="Q28" i="1"/>
  <c r="O28" i="1"/>
  <c r="N28" i="1"/>
  <c r="M28" i="1"/>
  <c r="L28" i="1"/>
  <c r="K28" i="1"/>
  <c r="H28" i="1"/>
  <c r="G28" i="1"/>
  <c r="AL27" i="1"/>
  <c r="AK27" i="1"/>
  <c r="AJ27" i="1"/>
  <c r="AI27" i="1"/>
  <c r="AH27" i="1"/>
  <c r="AB27" i="1"/>
  <c r="AA27" i="1"/>
  <c r="Z27" i="1"/>
  <c r="Y27" i="1"/>
  <c r="AL26" i="1"/>
  <c r="AK26" i="1"/>
  <c r="AJ26" i="1"/>
  <c r="AI26" i="1"/>
  <c r="AH26" i="1"/>
  <c r="AF26" i="1"/>
  <c r="AB26" i="1"/>
  <c r="AA26" i="1"/>
  <c r="Z26" i="1"/>
  <c r="Y26" i="1"/>
  <c r="AL25" i="1"/>
  <c r="AK25" i="1"/>
  <c r="AJ25" i="1"/>
  <c r="AI25" i="1"/>
  <c r="AH25" i="1"/>
  <c r="AB25" i="1"/>
  <c r="AA25" i="1"/>
  <c r="Z25" i="1"/>
  <c r="Y25" i="1"/>
  <c r="I25" i="1"/>
  <c r="H25" i="1"/>
  <c r="G25" i="1"/>
  <c r="AL24" i="1"/>
  <c r="AK24" i="1"/>
  <c r="AJ24" i="1"/>
  <c r="AI24" i="1"/>
  <c r="AH24" i="1"/>
  <c r="AF24" i="1"/>
  <c r="AB24" i="1"/>
  <c r="AA24" i="1"/>
  <c r="Z24" i="1"/>
  <c r="Y24" i="1"/>
  <c r="AL23" i="1"/>
  <c r="AK23" i="1"/>
  <c r="AJ23" i="1"/>
  <c r="AI23" i="1"/>
  <c r="AH23" i="1"/>
  <c r="AB23" i="1"/>
  <c r="AA23" i="1"/>
  <c r="Z23" i="1"/>
  <c r="Y23" i="1"/>
  <c r="H23" i="1"/>
  <c r="G23" i="1"/>
  <c r="AL22" i="1"/>
  <c r="AK22" i="1"/>
  <c r="AJ22" i="1"/>
  <c r="AI22" i="1"/>
  <c r="AH22" i="1"/>
  <c r="AF22" i="1"/>
  <c r="AB22" i="1"/>
  <c r="AA22" i="1"/>
  <c r="Z22" i="1"/>
  <c r="Y22" i="1"/>
  <c r="AL21" i="1"/>
  <c r="AK21" i="1"/>
  <c r="AJ21" i="1"/>
  <c r="AI21" i="1"/>
  <c r="AH21" i="1"/>
  <c r="AB21" i="1"/>
  <c r="AA21" i="1"/>
  <c r="Z21" i="1"/>
  <c r="Y21" i="1"/>
  <c r="AL20" i="1"/>
  <c r="AK20" i="1"/>
  <c r="AJ20" i="1"/>
  <c r="AI20" i="1"/>
  <c r="AH20" i="1"/>
  <c r="AF20" i="1"/>
  <c r="AB20" i="1"/>
  <c r="AA20" i="1"/>
  <c r="Z20" i="1"/>
  <c r="Y20" i="1"/>
  <c r="AL19" i="1"/>
  <c r="AK19" i="1"/>
  <c r="AJ19" i="1"/>
  <c r="AI19" i="1"/>
  <c r="AH19" i="1"/>
  <c r="AB19" i="1"/>
  <c r="AA19" i="1"/>
  <c r="Z19" i="1"/>
  <c r="Y19" i="1"/>
  <c r="AL18" i="1"/>
  <c r="AK18" i="1"/>
  <c r="AJ18" i="1"/>
  <c r="AI18" i="1"/>
  <c r="AH18" i="1"/>
  <c r="AF18" i="1"/>
  <c r="AB18" i="1"/>
  <c r="AA18" i="1"/>
  <c r="Z18" i="1"/>
  <c r="Y18" i="1"/>
  <c r="AL17" i="1"/>
  <c r="AK17" i="1"/>
  <c r="AJ17" i="1"/>
  <c r="AI17" i="1"/>
  <c r="AH17" i="1"/>
  <c r="AB17" i="1"/>
  <c r="AA17" i="1"/>
  <c r="Z17" i="1"/>
  <c r="Y17" i="1"/>
  <c r="AL16" i="1"/>
  <c r="AK16" i="1"/>
  <c r="AJ16" i="1"/>
  <c r="AI16" i="1"/>
  <c r="AH16" i="1"/>
  <c r="AF16" i="1"/>
  <c r="AB16" i="1"/>
  <c r="AA16" i="1"/>
  <c r="Z16" i="1"/>
  <c r="Y16" i="1"/>
  <c r="AL15" i="1"/>
  <c r="AK15" i="1"/>
  <c r="AJ15" i="1"/>
  <c r="AI15" i="1"/>
  <c r="AH15" i="1"/>
  <c r="AB15" i="1"/>
  <c r="AA15" i="1"/>
  <c r="Z15" i="1"/>
  <c r="Y15" i="1"/>
  <c r="AL14" i="1"/>
  <c r="AK14" i="1"/>
  <c r="AJ14" i="1"/>
  <c r="AI14" i="1"/>
  <c r="AM16" i="1" s="1"/>
  <c r="AH14" i="1"/>
  <c r="AF14" i="1"/>
  <c r="AB14" i="1"/>
  <c r="AA14" i="1"/>
  <c r="Z14" i="1"/>
  <c r="Y14" i="1"/>
  <c r="AL13" i="1"/>
  <c r="AK13" i="1"/>
  <c r="AJ13" i="1"/>
  <c r="AI13" i="1"/>
  <c r="AH13" i="1"/>
  <c r="AF13" i="1"/>
  <c r="AB13" i="1"/>
  <c r="AA13" i="1"/>
  <c r="Z13" i="1"/>
  <c r="Y13" i="1"/>
  <c r="AL12" i="1"/>
  <c r="AK12" i="1"/>
  <c r="AJ12" i="1"/>
  <c r="AI12" i="1"/>
  <c r="AH12" i="1"/>
  <c r="AF12" i="1"/>
  <c r="AB12" i="1"/>
  <c r="AA12" i="1"/>
  <c r="Z12" i="1"/>
  <c r="Y12" i="1"/>
  <c r="R12" i="1"/>
  <c r="Q12" i="1"/>
  <c r="P12" i="1"/>
  <c r="O12" i="1"/>
  <c r="N12" i="1"/>
  <c r="M12" i="1"/>
  <c r="L12" i="1"/>
  <c r="K12" i="1"/>
  <c r="H12" i="1"/>
  <c r="G12" i="1"/>
  <c r="AL11" i="1"/>
  <c r="AK11" i="1"/>
  <c r="AJ11" i="1"/>
  <c r="AI11" i="1"/>
  <c r="AH11" i="1"/>
  <c r="AB11" i="1"/>
  <c r="AA11" i="1"/>
  <c r="Z11" i="1"/>
  <c r="Y11" i="1"/>
  <c r="AL10" i="1"/>
  <c r="AK10" i="1"/>
  <c r="AJ10" i="1"/>
  <c r="AI10" i="1"/>
  <c r="AH10" i="1"/>
  <c r="AF10" i="1"/>
  <c r="AB10" i="1"/>
  <c r="AA10" i="1"/>
  <c r="Z10" i="1"/>
  <c r="Y10" i="1"/>
  <c r="AL9" i="1"/>
  <c r="AK9" i="1"/>
  <c r="AJ9" i="1"/>
  <c r="AI9" i="1"/>
  <c r="AH9" i="1"/>
  <c r="AB9" i="1"/>
  <c r="AA9" i="1"/>
  <c r="Z9" i="1"/>
  <c r="Y9" i="1"/>
  <c r="AL8" i="1"/>
  <c r="AK8" i="1"/>
  <c r="AJ8" i="1"/>
  <c r="AI8" i="1"/>
  <c r="AM4" i="1" s="1"/>
  <c r="AH8" i="1"/>
  <c r="AF8" i="1"/>
  <c r="AB8" i="1"/>
  <c r="AA8" i="1"/>
  <c r="Z8" i="1"/>
  <c r="Y8" i="1"/>
  <c r="AL7" i="1"/>
  <c r="AK7" i="1"/>
  <c r="AJ7" i="1"/>
  <c r="AI7" i="1"/>
  <c r="AH7" i="1"/>
  <c r="AB7" i="1"/>
  <c r="AA7" i="1"/>
  <c r="Z7" i="1"/>
  <c r="Y7" i="1"/>
  <c r="AL6" i="1"/>
  <c r="AK6" i="1"/>
  <c r="AJ6" i="1"/>
  <c r="AI6" i="1"/>
  <c r="AH6" i="1"/>
  <c r="AF6" i="1"/>
  <c r="AB6" i="1"/>
  <c r="AA6" i="1"/>
  <c r="Z6" i="1"/>
  <c r="Y6" i="1"/>
  <c r="AL5" i="1"/>
  <c r="AL73" i="1" s="1"/>
  <c r="AH77" i="1" s="1"/>
  <c r="AK5" i="1"/>
  <c r="AK73" i="1" s="1"/>
  <c r="AH81" i="1" s="1"/>
  <c r="AJ5" i="1"/>
  <c r="AJ73" i="1" s="1"/>
  <c r="AH83" i="1" s="1"/>
  <c r="AI5" i="1"/>
  <c r="AI73" i="1" s="1"/>
  <c r="AH79" i="1" s="1"/>
  <c r="AH5" i="1"/>
  <c r="AH73" i="1" s="1"/>
  <c r="AB5" i="1"/>
  <c r="AA5" i="1"/>
  <c r="Z5" i="1"/>
  <c r="Y5" i="1"/>
  <c r="I5" i="1"/>
  <c r="H5" i="1"/>
  <c r="G5" i="1"/>
  <c r="AL4" i="1"/>
  <c r="AL72" i="1" s="1"/>
  <c r="AK4" i="1"/>
  <c r="AK72" i="1" s="1"/>
  <c r="AJ4" i="1"/>
  <c r="AJ72" i="1" s="1"/>
  <c r="AI4" i="1"/>
  <c r="AI72" i="1" s="1"/>
  <c r="AH4" i="1"/>
  <c r="AH72" i="1" s="1"/>
  <c r="AH74" i="1" s="1"/>
  <c r="AF4" i="1"/>
  <c r="AB4" i="1"/>
  <c r="AA4" i="1"/>
  <c r="Z4" i="1"/>
  <c r="Y4" i="1"/>
  <c r="R71" i="1"/>
  <c r="R66" i="1"/>
  <c r="R62" i="1"/>
  <c r="R58" i="1"/>
  <c r="R57" i="1"/>
  <c r="R56" i="1"/>
  <c r="R54" i="1"/>
  <c r="R53" i="1"/>
  <c r="R50" i="1"/>
  <c r="R49" i="1"/>
  <c r="R48" i="1"/>
  <c r="R47" i="1"/>
  <c r="R46" i="1"/>
  <c r="R45" i="1"/>
  <c r="R43" i="1"/>
  <c r="R42" i="1"/>
  <c r="R41" i="1"/>
  <c r="R40" i="1"/>
  <c r="R39" i="1"/>
  <c r="R35" i="1"/>
  <c r="R34" i="1"/>
  <c r="R33" i="1"/>
  <c r="R32" i="1"/>
  <c r="R31" i="1"/>
  <c r="R30" i="1"/>
  <c r="R27" i="1"/>
  <c r="R26" i="1"/>
  <c r="R25" i="1"/>
  <c r="R23" i="1"/>
  <c r="R22" i="1"/>
  <c r="R24" i="1" s="1"/>
  <c r="R21" i="1"/>
  <c r="R20" i="1"/>
  <c r="R19" i="1"/>
  <c r="R18" i="1"/>
  <c r="R17" i="1"/>
  <c r="R16" i="1"/>
  <c r="R15" i="1"/>
  <c r="R14" i="1"/>
  <c r="R11" i="1"/>
  <c r="R8" i="1"/>
  <c r="Q72" i="1"/>
  <c r="Q68" i="1"/>
  <c r="Q66" i="1"/>
  <c r="Q63" i="1"/>
  <c r="Q62" i="1"/>
  <c r="Q58" i="1"/>
  <c r="Q57" i="1"/>
  <c r="Q56" i="1"/>
  <c r="Q54" i="1"/>
  <c r="Q53" i="1"/>
  <c r="Q50" i="1"/>
  <c r="Q49" i="1"/>
  <c r="Q48" i="1"/>
  <c r="Q47" i="1"/>
  <c r="Q46" i="1"/>
  <c r="Q45" i="1"/>
  <c r="Q43" i="1"/>
  <c r="Q42" i="1"/>
  <c r="Q41" i="1"/>
  <c r="Q40" i="1"/>
  <c r="Q39" i="1"/>
  <c r="Q35" i="1"/>
  <c r="Q34" i="1"/>
  <c r="Q32" i="1"/>
  <c r="Q31" i="1"/>
  <c r="Q30" i="1"/>
  <c r="Q27" i="1"/>
  <c r="Q26" i="1"/>
  <c r="Q25" i="1"/>
  <c r="Q23" i="1"/>
  <c r="Q22" i="1"/>
  <c r="Q21" i="1"/>
  <c r="Q20" i="1"/>
  <c r="Q19" i="1"/>
  <c r="Q18" i="1"/>
  <c r="Q17" i="1"/>
  <c r="Q16" i="1"/>
  <c r="Q15" i="1"/>
  <c r="Q14" i="1"/>
  <c r="Q11" i="1"/>
  <c r="Q8" i="1"/>
  <c r="P72" i="1"/>
  <c r="P71" i="1"/>
  <c r="P69" i="1"/>
  <c r="P66" i="1"/>
  <c r="P63" i="1"/>
  <c r="P62" i="1"/>
  <c r="P58" i="1"/>
  <c r="P57" i="1"/>
  <c r="P56" i="1"/>
  <c r="P54" i="1"/>
  <c r="P53" i="1"/>
  <c r="P50" i="1"/>
  <c r="P49" i="1"/>
  <c r="P48" i="1"/>
  <c r="P47" i="1"/>
  <c r="P46" i="1"/>
  <c r="P45" i="1"/>
  <c r="P43" i="1"/>
  <c r="P42" i="1"/>
  <c r="P41" i="1"/>
  <c r="P40" i="1"/>
  <c r="P39" i="1"/>
  <c r="P35" i="1"/>
  <c r="P34" i="1"/>
  <c r="P33" i="1"/>
  <c r="P32" i="1"/>
  <c r="P31" i="1"/>
  <c r="P30" i="1"/>
  <c r="P27" i="1"/>
  <c r="P26" i="1"/>
  <c r="P25" i="1"/>
  <c r="P23" i="1"/>
  <c r="P22" i="1"/>
  <c r="P24" i="1" s="1"/>
  <c r="P21" i="1"/>
  <c r="P20" i="1"/>
  <c r="P19" i="1"/>
  <c r="P18" i="1"/>
  <c r="P17" i="1"/>
  <c r="P16" i="1"/>
  <c r="P15" i="1"/>
  <c r="P14" i="1"/>
  <c r="P13" i="1"/>
  <c r="P11" i="1"/>
  <c r="P10" i="1"/>
  <c r="P6" i="1"/>
  <c r="P7" i="1"/>
  <c r="O72" i="1"/>
  <c r="O69" i="1"/>
  <c r="O68" i="1"/>
  <c r="O67" i="1"/>
  <c r="O65" i="1"/>
  <c r="O63" i="1"/>
  <c r="O58" i="1"/>
  <c r="O57" i="1"/>
  <c r="O56" i="1"/>
  <c r="O54" i="1"/>
  <c r="O53" i="1"/>
  <c r="O50" i="1"/>
  <c r="O49" i="1"/>
  <c r="O48" i="1"/>
  <c r="O47" i="1"/>
  <c r="O46" i="1"/>
  <c r="O45" i="1"/>
  <c r="O43" i="1"/>
  <c r="O42" i="1"/>
  <c r="O41" i="1"/>
  <c r="O40" i="1"/>
  <c r="O39" i="1"/>
  <c r="O38" i="1"/>
  <c r="O35" i="1"/>
  <c r="O34" i="1"/>
  <c r="O33" i="1"/>
  <c r="O32" i="1"/>
  <c r="O31" i="1"/>
  <c r="O30" i="1"/>
  <c r="O27" i="1"/>
  <c r="O26" i="1"/>
  <c r="O25" i="1"/>
  <c r="O23" i="1"/>
  <c r="O22" i="1"/>
  <c r="O24" i="1" s="1"/>
  <c r="O21" i="1"/>
  <c r="O20" i="1"/>
  <c r="O19" i="1"/>
  <c r="O18" i="1"/>
  <c r="O17" i="1"/>
  <c r="O16" i="1"/>
  <c r="O15" i="1"/>
  <c r="O14" i="1"/>
  <c r="O10" i="1"/>
  <c r="O8" i="1"/>
  <c r="N72" i="1"/>
  <c r="K45" i="3"/>
  <c r="K44" i="3"/>
  <c r="K43" i="3"/>
  <c r="N69" i="1"/>
  <c r="K42" i="3"/>
  <c r="K40" i="3"/>
  <c r="N66" i="1"/>
  <c r="K39" i="3"/>
  <c r="K38" i="3"/>
  <c r="K37" i="3"/>
  <c r="N63" i="1"/>
  <c r="K36" i="3"/>
  <c r="K35" i="3"/>
  <c r="N58" i="1"/>
  <c r="N57" i="1"/>
  <c r="N56" i="1"/>
  <c r="N54" i="1"/>
  <c r="N53" i="1"/>
  <c r="N50" i="1"/>
  <c r="N49" i="1"/>
  <c r="N48" i="1"/>
  <c r="N47" i="1"/>
  <c r="N46" i="1"/>
  <c r="N45" i="1"/>
  <c r="N43" i="1"/>
  <c r="N42" i="1"/>
  <c r="N41" i="1"/>
  <c r="N40" i="1"/>
  <c r="N39" i="1"/>
  <c r="N35" i="1"/>
  <c r="N34" i="1"/>
  <c r="N32" i="1"/>
  <c r="N31" i="1"/>
  <c r="N30" i="1"/>
  <c r="N27" i="1"/>
  <c r="N26" i="1"/>
  <c r="N23" i="1"/>
  <c r="N21" i="1"/>
  <c r="N20" i="1"/>
  <c r="N19" i="1"/>
  <c r="N18" i="1"/>
  <c r="N17" i="1"/>
  <c r="N16" i="1"/>
  <c r="N15" i="1"/>
  <c r="N14" i="1"/>
  <c r="N13" i="1"/>
  <c r="N10" i="1"/>
  <c r="N8" i="1"/>
  <c r="J45" i="3"/>
  <c r="M72" i="1"/>
  <c r="J44" i="3"/>
  <c r="J43" i="3"/>
  <c r="J42" i="3"/>
  <c r="M69" i="1"/>
  <c r="J40" i="3"/>
  <c r="J39" i="3"/>
  <c r="M64" i="1"/>
  <c r="J38" i="3"/>
  <c r="M65" i="1"/>
  <c r="J37" i="3"/>
  <c r="J36" i="3"/>
  <c r="M63" i="1"/>
  <c r="J35" i="3"/>
  <c r="M62" i="1"/>
  <c r="M58" i="1"/>
  <c r="M57" i="1"/>
  <c r="M56" i="1"/>
  <c r="M54" i="1"/>
  <c r="M53" i="1"/>
  <c r="M50" i="1"/>
  <c r="M49" i="1"/>
  <c r="M48" i="1"/>
  <c r="M47" i="1"/>
  <c r="M46" i="1"/>
  <c r="M45" i="1"/>
  <c r="M43" i="1"/>
  <c r="M42" i="1"/>
  <c r="M41" i="1"/>
  <c r="M40" i="1"/>
  <c r="M39" i="1"/>
  <c r="M38" i="1"/>
  <c r="M35" i="1"/>
  <c r="M34" i="1"/>
  <c r="M33" i="1"/>
  <c r="M32" i="1"/>
  <c r="M31" i="1"/>
  <c r="M30" i="1"/>
  <c r="M27" i="1"/>
  <c r="M26" i="1"/>
  <c r="M25" i="1"/>
  <c r="M23" i="1"/>
  <c r="J51" i="3"/>
  <c r="M21" i="1"/>
  <c r="M20" i="1"/>
  <c r="M19" i="1"/>
  <c r="M18" i="1"/>
  <c r="AK19" i="3"/>
  <c r="M17" i="1"/>
  <c r="AK18" i="3"/>
  <c r="M16" i="1"/>
  <c r="AK16" i="3"/>
  <c r="AM16" i="3"/>
  <c r="M15" i="1"/>
  <c r="AJ13" i="3"/>
  <c r="M14" i="1"/>
  <c r="M13" i="1"/>
  <c r="M11" i="1"/>
  <c r="M10" i="1"/>
  <c r="M8" i="1"/>
  <c r="M6" i="1"/>
  <c r="L72" i="1"/>
  <c r="L71" i="1"/>
  <c r="I45" i="3"/>
  <c r="I44" i="3"/>
  <c r="L69" i="1"/>
  <c r="I43" i="3"/>
  <c r="L67" i="1"/>
  <c r="I42" i="3"/>
  <c r="L66" i="1"/>
  <c r="I40" i="3"/>
  <c r="L64" i="1"/>
  <c r="I39" i="3"/>
  <c r="I38" i="3"/>
  <c r="L61" i="1"/>
  <c r="I37" i="3"/>
  <c r="L62" i="1"/>
  <c r="I36" i="3"/>
  <c r="I35" i="3"/>
  <c r="L58" i="1"/>
  <c r="L57" i="1"/>
  <c r="L56" i="1"/>
  <c r="L54" i="1"/>
  <c r="L53" i="1"/>
  <c r="L50" i="1"/>
  <c r="L49" i="1"/>
  <c r="L48" i="1"/>
  <c r="L47" i="1"/>
  <c r="L46" i="1"/>
  <c r="L45" i="1"/>
  <c r="L35" i="1"/>
  <c r="L42" i="1"/>
  <c r="L40" i="1"/>
  <c r="L39" i="1"/>
  <c r="L27" i="1"/>
  <c r="L26" i="1"/>
  <c r="L23" i="1"/>
  <c r="L22" i="1"/>
  <c r="L21" i="1"/>
  <c r="L20" i="1"/>
  <c r="L19" i="1"/>
  <c r="L18" i="1"/>
  <c r="L17" i="1"/>
  <c r="AD18" i="3"/>
  <c r="L16" i="1"/>
  <c r="L15" i="1"/>
  <c r="L14" i="1"/>
  <c r="AE12" i="3"/>
  <c r="L13" i="1"/>
  <c r="AC11" i="3"/>
  <c r="L11" i="1"/>
  <c r="L10" i="1"/>
  <c r="L8" i="1"/>
  <c r="K72" i="1"/>
  <c r="K71" i="1"/>
  <c r="H45" i="3"/>
  <c r="H44" i="3"/>
  <c r="K69" i="1"/>
  <c r="H43" i="3"/>
  <c r="K68" i="1"/>
  <c r="H42" i="3"/>
  <c r="K66" i="1"/>
  <c r="H40" i="3"/>
  <c r="K65" i="1"/>
  <c r="H39" i="3"/>
  <c r="H38" i="3"/>
  <c r="H37" i="3"/>
  <c r="K62" i="1"/>
  <c r="H36" i="3"/>
  <c r="H35" i="3"/>
  <c r="K58" i="1"/>
  <c r="K57" i="1"/>
  <c r="K56" i="1"/>
  <c r="K54" i="1"/>
  <c r="K53" i="1"/>
  <c r="K50" i="1"/>
  <c r="K49" i="1"/>
  <c r="K48" i="1"/>
  <c r="K47" i="1"/>
  <c r="K46" i="1"/>
  <c r="K45" i="1"/>
  <c r="K43" i="1"/>
  <c r="K42" i="1"/>
  <c r="K41" i="1"/>
  <c r="K40" i="1"/>
  <c r="K39" i="1"/>
  <c r="K38" i="1"/>
  <c r="K35" i="1"/>
  <c r="K34" i="1"/>
  <c r="K33" i="1"/>
  <c r="K32" i="1"/>
  <c r="K31" i="1"/>
  <c r="K27" i="1"/>
  <c r="K26" i="1"/>
  <c r="K23" i="1"/>
  <c r="K21" i="1"/>
  <c r="K20" i="1"/>
  <c r="K19" i="1"/>
  <c r="K18" i="1"/>
  <c r="X19" i="3"/>
  <c r="K17" i="1"/>
  <c r="X18" i="3"/>
  <c r="K16" i="1"/>
  <c r="K15" i="1"/>
  <c r="K14" i="1"/>
  <c r="K13" i="1"/>
  <c r="K11" i="1"/>
  <c r="K8" i="1"/>
  <c r="K7" i="1"/>
  <c r="J72" i="1"/>
  <c r="G45" i="3"/>
  <c r="G44" i="3"/>
  <c r="G43" i="3"/>
  <c r="J69" i="1"/>
  <c r="G42" i="3"/>
  <c r="G40" i="3"/>
  <c r="G39" i="3"/>
  <c r="J65" i="1"/>
  <c r="G38" i="3"/>
  <c r="G37" i="3"/>
  <c r="G36" i="3"/>
  <c r="J62" i="1"/>
  <c r="G35" i="3"/>
  <c r="J58" i="1"/>
  <c r="J57" i="1"/>
  <c r="J56" i="1"/>
  <c r="J54" i="1"/>
  <c r="J53" i="1"/>
  <c r="J50" i="1"/>
  <c r="J49" i="1"/>
  <c r="J48" i="1"/>
  <c r="J47" i="1"/>
  <c r="J46" i="1"/>
  <c r="J45" i="1"/>
  <c r="J43" i="1"/>
  <c r="J42" i="1"/>
  <c r="J41" i="1"/>
  <c r="J40" i="1"/>
  <c r="J39" i="1"/>
  <c r="J35" i="1"/>
  <c r="J34" i="1"/>
  <c r="J33" i="1"/>
  <c r="J32" i="1"/>
  <c r="J31" i="1"/>
  <c r="J30" i="1"/>
  <c r="J27" i="1"/>
  <c r="J26" i="1"/>
  <c r="J23" i="1"/>
  <c r="J21" i="1"/>
  <c r="J20" i="1"/>
  <c r="J19" i="1"/>
  <c r="J18" i="1"/>
  <c r="J17" i="1"/>
  <c r="J16" i="1"/>
  <c r="J15" i="1"/>
  <c r="J14" i="1"/>
  <c r="J11" i="1"/>
  <c r="J10" i="1"/>
  <c r="J7" i="1"/>
  <c r="I80" i="1"/>
  <c r="I82" i="1" s="1"/>
  <c r="I31" i="1"/>
  <c r="I72" i="1"/>
  <c r="I69" i="1"/>
  <c r="I66" i="1"/>
  <c r="I58" i="1"/>
  <c r="I54" i="1"/>
  <c r="I53" i="1"/>
  <c r="I50" i="1"/>
  <c r="I49" i="1"/>
  <c r="I47" i="1"/>
  <c r="I43" i="1"/>
  <c r="I32" i="1"/>
  <c r="I27" i="1"/>
  <c r="F39" i="3"/>
  <c r="I26" i="1"/>
  <c r="F45" i="3"/>
  <c r="F43" i="3"/>
  <c r="I23" i="1"/>
  <c r="F42" i="3"/>
  <c r="I18" i="1"/>
  <c r="I17" i="1"/>
  <c r="N18" i="3"/>
  <c r="I16" i="1"/>
  <c r="I15" i="1"/>
  <c r="N12" i="3"/>
  <c r="O11" i="3"/>
  <c r="N11" i="3"/>
  <c r="O10" i="3"/>
  <c r="N10" i="3"/>
  <c r="O9" i="3"/>
  <c r="I10" i="1"/>
  <c r="I8" i="1"/>
  <c r="H58" i="1"/>
  <c r="H54" i="1"/>
  <c r="H39" i="1"/>
  <c r="H31" i="1"/>
  <c r="J18" i="3"/>
  <c r="H71" i="1"/>
  <c r="H66" i="1"/>
  <c r="H65" i="1"/>
  <c r="H62" i="1"/>
  <c r="H53" i="1"/>
  <c r="H52" i="1"/>
  <c r="H49" i="1"/>
  <c r="H47" i="1"/>
  <c r="H43" i="1"/>
  <c r="H40" i="1"/>
  <c r="H32" i="1"/>
  <c r="E40" i="3"/>
  <c r="H27" i="1"/>
  <c r="E39" i="3"/>
  <c r="H26" i="1"/>
  <c r="E37" i="3"/>
  <c r="E43" i="3"/>
  <c r="E36" i="3"/>
  <c r="E42" i="3"/>
  <c r="H18" i="1"/>
  <c r="I19" i="3"/>
  <c r="K18" i="3"/>
  <c r="J16" i="3"/>
  <c r="H15" i="1"/>
  <c r="J13" i="3"/>
  <c r="K12" i="3"/>
  <c r="J12" i="3"/>
  <c r="J11" i="3"/>
  <c r="H8" i="1"/>
  <c r="G53" i="1"/>
  <c r="S53" i="1" s="1"/>
  <c r="G47" i="1"/>
  <c r="S47" i="1" s="1"/>
  <c r="G19" i="3"/>
  <c r="G58" i="1"/>
  <c r="G57" i="1"/>
  <c r="G54" i="1"/>
  <c r="S54" i="1" s="1"/>
  <c r="G43" i="1"/>
  <c r="G18" i="3"/>
  <c r="G16" i="1"/>
  <c r="G13" i="3"/>
  <c r="G9" i="3"/>
  <c r="G8" i="3"/>
  <c r="G7" i="1"/>
  <c r="U10" i="16" l="1"/>
  <c r="U26" i="16"/>
  <c r="U7" i="16"/>
  <c r="AB62" i="16"/>
  <c r="K6" i="16" s="1"/>
  <c r="U6" i="16" s="1"/>
  <c r="L31" i="13"/>
  <c r="U12" i="16"/>
  <c r="U20" i="16"/>
  <c r="U11" i="16"/>
  <c r="U19" i="16"/>
  <c r="U21" i="16"/>
  <c r="U13" i="16"/>
  <c r="U14" i="16"/>
  <c r="U22" i="16"/>
  <c r="U7" i="14"/>
  <c r="U18" i="14"/>
  <c r="U23" i="16"/>
  <c r="U5" i="16"/>
  <c r="U16" i="16"/>
  <c r="AB64" i="16"/>
  <c r="U15" i="16"/>
  <c r="U25" i="16"/>
  <c r="L35" i="16"/>
  <c r="L36" i="16"/>
  <c r="K4" i="16"/>
  <c r="U4" i="16" s="1"/>
  <c r="AC66" i="16"/>
  <c r="AC64" i="16"/>
  <c r="K8" i="16"/>
  <c r="U8" i="16" s="1"/>
  <c r="AE60" i="16"/>
  <c r="AB68" i="16"/>
  <c r="AC68" i="16" s="1"/>
  <c r="E9" i="3"/>
  <c r="H7" i="1"/>
  <c r="H42" i="1"/>
  <c r="O12" i="3"/>
  <c r="W8" i="3"/>
  <c r="W20" i="3" s="1"/>
  <c r="W14" i="3" s="1"/>
  <c r="W11" i="3"/>
  <c r="AI11" i="3" s="1"/>
  <c r="W12" i="3"/>
  <c r="W13" i="3"/>
  <c r="J38" i="1"/>
  <c r="I8" i="3"/>
  <c r="V10" i="3"/>
  <c r="K10" i="1"/>
  <c r="Y10" i="3"/>
  <c r="G40" i="1"/>
  <c r="K10" i="3"/>
  <c r="D18" i="3"/>
  <c r="G39" i="1"/>
  <c r="H46" i="1"/>
  <c r="I6" i="1"/>
  <c r="I7" i="1"/>
  <c r="S7" i="1" s="1"/>
  <c r="O18" i="3"/>
  <c r="F40" i="3"/>
  <c r="I46" i="1"/>
  <c r="W10" i="3"/>
  <c r="J71" i="1"/>
  <c r="K6" i="1"/>
  <c r="AA9" i="3"/>
  <c r="AA21" i="3" s="1"/>
  <c r="AA15" i="3" s="1"/>
  <c r="D36" i="3"/>
  <c r="G8" i="1"/>
  <c r="G42" i="1"/>
  <c r="G68" i="1"/>
  <c r="G50" i="1"/>
  <c r="S50" i="1" s="1"/>
  <c r="K8" i="3"/>
  <c r="O13" i="3"/>
  <c r="O21" i="3" s="1"/>
  <c r="O15" i="3" s="1"/>
  <c r="F36" i="3"/>
  <c r="J29" i="1"/>
  <c r="J68" i="1"/>
  <c r="G69" i="1"/>
  <c r="I57" i="1"/>
  <c r="U9" i="3"/>
  <c r="P37" i="1"/>
  <c r="G26" i="1"/>
  <c r="S26" i="1" s="1"/>
  <c r="G35" i="1"/>
  <c r="H10" i="1"/>
  <c r="K11" i="3"/>
  <c r="E51" i="3"/>
  <c r="H22" i="1"/>
  <c r="H24" i="1" s="1"/>
  <c r="H50" i="1"/>
  <c r="N19" i="3"/>
  <c r="W9" i="3"/>
  <c r="W21" i="3" s="1"/>
  <c r="AI21" i="3" s="1"/>
  <c r="J13" i="1"/>
  <c r="V19" i="3"/>
  <c r="J25" i="1"/>
  <c r="F18" i="3"/>
  <c r="R18" i="3" s="1"/>
  <c r="G46" i="1"/>
  <c r="K9" i="3"/>
  <c r="N16" i="3"/>
  <c r="I42" i="1"/>
  <c r="J8" i="1"/>
  <c r="V16" i="3"/>
  <c r="V18" i="3"/>
  <c r="W19" i="3"/>
  <c r="AI19" i="3" s="1"/>
  <c r="F16" i="3"/>
  <c r="F12" i="3"/>
  <c r="R12" i="3" s="1"/>
  <c r="S18" i="3"/>
  <c r="D42" i="3"/>
  <c r="G49" i="1"/>
  <c r="S49" i="1" s="1"/>
  <c r="G32" i="1"/>
  <c r="G12" i="3"/>
  <c r="S12" i="3" s="1"/>
  <c r="G16" i="3"/>
  <c r="O16" i="3"/>
  <c r="V11" i="3"/>
  <c r="V12" i="3"/>
  <c r="V13" i="3"/>
  <c r="W16" i="3"/>
  <c r="W18" i="3"/>
  <c r="G51" i="3"/>
  <c r="J22" i="1"/>
  <c r="J24" i="1" s="1"/>
  <c r="J52" i="1"/>
  <c r="S58" i="1"/>
  <c r="L52" i="1"/>
  <c r="N33" i="1"/>
  <c r="N62" i="1"/>
  <c r="O66" i="1"/>
  <c r="Q38" i="1"/>
  <c r="Q52" i="1"/>
  <c r="R10" i="1"/>
  <c r="O13" i="1"/>
  <c r="R72" i="1"/>
  <c r="AL18" i="3"/>
  <c r="Z18" i="3"/>
  <c r="Z19" i="3"/>
  <c r="K25" i="1"/>
  <c r="AE9" i="3"/>
  <c r="AE21" i="3" s="1"/>
  <c r="AE15" i="3" s="1"/>
  <c r="L38" i="1"/>
  <c r="L30" i="1"/>
  <c r="M52" i="1"/>
  <c r="M71" i="1"/>
  <c r="N25" i="1"/>
  <c r="O62" i="1"/>
  <c r="P65" i="1"/>
  <c r="Q29" i="1"/>
  <c r="R68" i="1"/>
  <c r="Q13" i="1"/>
  <c r="L32" i="1"/>
  <c r="S32" i="1" s="1"/>
  <c r="P38" i="1"/>
  <c r="AL12" i="3"/>
  <c r="Y8" i="3"/>
  <c r="Z11" i="3"/>
  <c r="Z13" i="3"/>
  <c r="Z21" i="3" s="1"/>
  <c r="Z16" i="3"/>
  <c r="AA18" i="3"/>
  <c r="AA19" i="3"/>
  <c r="L7" i="1"/>
  <c r="AD16" i="3"/>
  <c r="AD19" i="3"/>
  <c r="N71" i="1"/>
  <c r="O71" i="1"/>
  <c r="Q64" i="1"/>
  <c r="R65" i="1"/>
  <c r="L34" i="1"/>
  <c r="L68" i="1"/>
  <c r="AM9" i="3"/>
  <c r="I51" i="3"/>
  <c r="AA11" i="3"/>
  <c r="Z12" i="3"/>
  <c r="Z20" i="3" s="1"/>
  <c r="Z14" i="3" s="1"/>
  <c r="AA13" i="3"/>
  <c r="AA16" i="3"/>
  <c r="H51" i="3"/>
  <c r="K22" i="1"/>
  <c r="K24" i="1" s="1"/>
  <c r="K63" i="1"/>
  <c r="AD11" i="3"/>
  <c r="AE16" i="3"/>
  <c r="AE18" i="3"/>
  <c r="AE19" i="3"/>
  <c r="L25" i="1"/>
  <c r="L33" i="1"/>
  <c r="L41" i="1"/>
  <c r="AL11" i="3"/>
  <c r="AL16" i="3"/>
  <c r="AL19" i="3"/>
  <c r="N38" i="1"/>
  <c r="N68" i="1"/>
  <c r="O7" i="1"/>
  <c r="Q10" i="1"/>
  <c r="R7" i="1"/>
  <c r="S23" i="1"/>
  <c r="M66" i="1"/>
  <c r="AA8" i="3"/>
  <c r="J66" i="1"/>
  <c r="Z10" i="3"/>
  <c r="AA12" i="3"/>
  <c r="K52" i="1"/>
  <c r="AE11" i="3"/>
  <c r="AD12" i="3"/>
  <c r="AD20" i="3" s="1"/>
  <c r="AD14" i="3" s="1"/>
  <c r="AE13" i="3"/>
  <c r="L24" i="1"/>
  <c r="AM8" i="3"/>
  <c r="AL13" i="3"/>
  <c r="AM18" i="3"/>
  <c r="M68" i="1"/>
  <c r="O11" i="1"/>
  <c r="R13" i="1"/>
  <c r="M7" i="1"/>
  <c r="P8" i="1"/>
  <c r="L31" i="1"/>
  <c r="N52" i="1"/>
  <c r="L65" i="1"/>
  <c r="J21" i="3"/>
  <c r="AM11" i="3"/>
  <c r="J63" i="1"/>
  <c r="AA10" i="3"/>
  <c r="AI10" i="3" s="1"/>
  <c r="AE8" i="3"/>
  <c r="AE20" i="3" s="1"/>
  <c r="AD10" i="3"/>
  <c r="AL10" i="3"/>
  <c r="AM12" i="3"/>
  <c r="Q7" i="1"/>
  <c r="Q24" i="1"/>
  <c r="Q71" i="1"/>
  <c r="N7" i="1"/>
  <c r="R52" i="1"/>
  <c r="L63" i="1"/>
  <c r="Q65" i="1"/>
  <c r="AD13" i="3"/>
  <c r="AM19" i="3"/>
  <c r="L37" i="1"/>
  <c r="AM10" i="3"/>
  <c r="N11" i="1"/>
  <c r="K51" i="3"/>
  <c r="N22" i="1"/>
  <c r="N24" i="1" s="1"/>
  <c r="N65" i="1"/>
  <c r="O52" i="1"/>
  <c r="R70" i="1"/>
  <c r="M22" i="1"/>
  <c r="M24" i="1" s="1"/>
  <c r="AE10" i="3"/>
  <c r="AM13" i="3"/>
  <c r="K30" i="1"/>
  <c r="P52" i="1"/>
  <c r="P68" i="1"/>
  <c r="R38" i="1"/>
  <c r="R63" i="1"/>
  <c r="Q33" i="1"/>
  <c r="L43" i="1"/>
  <c r="S43" i="1" s="1"/>
  <c r="V21" i="3"/>
  <c r="AL20" i="3"/>
  <c r="AL14" i="3" s="1"/>
  <c r="N20" i="3"/>
  <c r="N14" i="3" s="1"/>
  <c r="AD21" i="3"/>
  <c r="AD15" i="3" s="1"/>
  <c r="AL21" i="3"/>
  <c r="AL15" i="3" s="1"/>
  <c r="U12" i="14"/>
  <c r="U13" i="14"/>
  <c r="U20" i="14"/>
  <c r="U21" i="14"/>
  <c r="U22" i="14"/>
  <c r="U25" i="12"/>
  <c r="U15" i="14"/>
  <c r="U23" i="14"/>
  <c r="U9" i="14"/>
  <c r="U10" i="14"/>
  <c r="U14" i="14"/>
  <c r="U16" i="14"/>
  <c r="U17" i="14"/>
  <c r="U24" i="14"/>
  <c r="U25" i="14"/>
  <c r="U16" i="13"/>
  <c r="V27" i="14"/>
  <c r="U5" i="14"/>
  <c r="U11" i="14"/>
  <c r="U26" i="14"/>
  <c r="U12" i="13"/>
  <c r="U19" i="14"/>
  <c r="L31" i="14"/>
  <c r="L36" i="14"/>
  <c r="R75" i="1"/>
  <c r="R77" i="1" s="1"/>
  <c r="U16" i="12"/>
  <c r="U9" i="13"/>
  <c r="U10" i="13"/>
  <c r="U17" i="13"/>
  <c r="U18" i="13"/>
  <c r="U22" i="13"/>
  <c r="U26" i="13"/>
  <c r="U14" i="13"/>
  <c r="L36" i="13"/>
  <c r="V27" i="13"/>
  <c r="U5" i="13"/>
  <c r="U11" i="13"/>
  <c r="U15" i="13"/>
  <c r="U19" i="13"/>
  <c r="U23" i="13"/>
  <c r="L32" i="13"/>
  <c r="L33" i="13"/>
  <c r="U7" i="13"/>
  <c r="U24" i="13"/>
  <c r="AB64" i="14"/>
  <c r="AC64" i="14" s="1"/>
  <c r="U13" i="13"/>
  <c r="U20" i="13"/>
  <c r="U21" i="13"/>
  <c r="U25" i="13"/>
  <c r="AB68" i="14"/>
  <c r="AC68" i="14" s="1"/>
  <c r="AD60" i="14"/>
  <c r="AC66" i="14"/>
  <c r="K4" i="14"/>
  <c r="U4" i="14" s="1"/>
  <c r="AJ84" i="11"/>
  <c r="AC60" i="14"/>
  <c r="AB62" i="14"/>
  <c r="AE60" i="14"/>
  <c r="L30" i="11"/>
  <c r="V26" i="12"/>
  <c r="U5" i="12"/>
  <c r="U11" i="12"/>
  <c r="U19" i="12"/>
  <c r="L35" i="12"/>
  <c r="L36" i="12"/>
  <c r="U15" i="12"/>
  <c r="U23" i="12"/>
  <c r="U24" i="12"/>
  <c r="L31" i="12"/>
  <c r="L32" i="12"/>
  <c r="L33" i="12"/>
  <c r="U7" i="12"/>
  <c r="U9" i="12"/>
  <c r="U12" i="12"/>
  <c r="U13" i="12"/>
  <c r="U17" i="12"/>
  <c r="U20" i="12"/>
  <c r="U21" i="12"/>
  <c r="V25" i="11"/>
  <c r="U5" i="11"/>
  <c r="U15" i="11"/>
  <c r="U20" i="11"/>
  <c r="U10" i="12"/>
  <c r="U14" i="12"/>
  <c r="U18" i="12"/>
  <c r="U22" i="12"/>
  <c r="AD60" i="13"/>
  <c r="AB68" i="13"/>
  <c r="AC68" i="13" s="1"/>
  <c r="AB74" i="13" s="1"/>
  <c r="AB66" i="13"/>
  <c r="AL92" i="11"/>
  <c r="AB64" i="13"/>
  <c r="AB62" i="13"/>
  <c r="U7" i="11"/>
  <c r="U11" i="11"/>
  <c r="U16" i="11"/>
  <c r="U21" i="11"/>
  <c r="U22" i="11"/>
  <c r="U23" i="11"/>
  <c r="U9" i="11"/>
  <c r="U12" i="11"/>
  <c r="U13" i="11"/>
  <c r="U17" i="11"/>
  <c r="U24" i="11"/>
  <c r="U10" i="11"/>
  <c r="U14" i="11"/>
  <c r="U18" i="11"/>
  <c r="U19" i="11"/>
  <c r="L34" i="11"/>
  <c r="L35" i="11"/>
  <c r="AM92" i="11"/>
  <c r="AD60" i="12"/>
  <c r="AB68" i="12"/>
  <c r="AC68" i="12" s="1"/>
  <c r="AB66" i="12"/>
  <c r="AB64" i="12"/>
  <c r="AB62" i="12"/>
  <c r="AJ92" i="11"/>
  <c r="AK92" i="11"/>
  <c r="AL84" i="11"/>
  <c r="AM84" i="11"/>
  <c r="AJ66" i="11"/>
  <c r="K4" i="11"/>
  <c r="U4" i="11" s="1"/>
  <c r="AK60" i="11"/>
  <c r="AI68" i="11"/>
  <c r="AJ68" i="11" s="1"/>
  <c r="AK84" i="11"/>
  <c r="AB62" i="11"/>
  <c r="M31" i="11" s="1"/>
  <c r="L31" i="11" s="1"/>
  <c r="K6" i="11"/>
  <c r="U6" i="11" s="1"/>
  <c r="AA66" i="11"/>
  <c r="AB66" i="11" s="1"/>
  <c r="AC60" i="11"/>
  <c r="AL60" i="11"/>
  <c r="AI62" i="11"/>
  <c r="AJ62" i="11" s="1"/>
  <c r="AA64" i="11"/>
  <c r="AI64" i="11"/>
  <c r="AJ64" i="11" s="1"/>
  <c r="AD60" i="11"/>
  <c r="R4" i="10"/>
  <c r="P5" i="10"/>
  <c r="N6" i="10"/>
  <c r="L7" i="10"/>
  <c r="T7" i="10"/>
  <c r="R8" i="10"/>
  <c r="P9" i="10"/>
  <c r="N10" i="10"/>
  <c r="L11" i="10"/>
  <c r="T11" i="10"/>
  <c r="R12" i="10"/>
  <c r="P13" i="10"/>
  <c r="N14" i="10"/>
  <c r="L15" i="10"/>
  <c r="T15" i="10"/>
  <c r="R16" i="10"/>
  <c r="P17" i="10"/>
  <c r="N18" i="10"/>
  <c r="L19" i="10"/>
  <c r="T19" i="10"/>
  <c r="R20" i="10"/>
  <c r="P21" i="10"/>
  <c r="N22" i="10"/>
  <c r="L23" i="10"/>
  <c r="T23" i="10"/>
  <c r="R24" i="10"/>
  <c r="K4" i="10"/>
  <c r="S4" i="10"/>
  <c r="Q5" i="10"/>
  <c r="O6" i="10"/>
  <c r="M7" i="10"/>
  <c r="U7" i="10"/>
  <c r="K8" i="10"/>
  <c r="S8" i="10"/>
  <c r="Q9" i="10"/>
  <c r="O10" i="10"/>
  <c r="M11" i="10"/>
  <c r="U11" i="10"/>
  <c r="K12" i="10"/>
  <c r="S12" i="10"/>
  <c r="Q13" i="10"/>
  <c r="O14" i="10"/>
  <c r="M15" i="10"/>
  <c r="U15" i="10"/>
  <c r="K16" i="10"/>
  <c r="S16" i="10"/>
  <c r="Q17" i="10"/>
  <c r="O18" i="10"/>
  <c r="M19" i="10"/>
  <c r="U19" i="10"/>
  <c r="K20" i="10"/>
  <c r="S20" i="10"/>
  <c r="Q21" i="10"/>
  <c r="O22" i="10"/>
  <c r="M23" i="10"/>
  <c r="U23" i="10"/>
  <c r="K24" i="10"/>
  <c r="S24" i="10"/>
  <c r="L4" i="10"/>
  <c r="T4" i="10"/>
  <c r="R5" i="10"/>
  <c r="P6" i="10"/>
  <c r="N7" i="10"/>
  <c r="L8" i="10"/>
  <c r="T8" i="10"/>
  <c r="R9" i="10"/>
  <c r="P10" i="10"/>
  <c r="N11" i="10"/>
  <c r="L12" i="10"/>
  <c r="T12" i="10"/>
  <c r="R13" i="10"/>
  <c r="P14" i="10"/>
  <c r="N15" i="10"/>
  <c r="L16" i="10"/>
  <c r="T16" i="10"/>
  <c r="R17" i="10"/>
  <c r="P18" i="10"/>
  <c r="N19" i="10"/>
  <c r="L20" i="10"/>
  <c r="T20" i="10"/>
  <c r="R21" i="10"/>
  <c r="P22" i="10"/>
  <c r="N23" i="10"/>
  <c r="L24" i="10"/>
  <c r="T24" i="10"/>
  <c r="M4" i="10"/>
  <c r="U4" i="10"/>
  <c r="K5" i="10"/>
  <c r="S5" i="10"/>
  <c r="Q6" i="10"/>
  <c r="O7" i="10"/>
  <c r="M8" i="10"/>
  <c r="U8" i="10"/>
  <c r="K9" i="10"/>
  <c r="S9" i="10"/>
  <c r="Q10" i="10"/>
  <c r="O11" i="10"/>
  <c r="M12" i="10"/>
  <c r="U12" i="10"/>
  <c r="K13" i="10"/>
  <c r="S13" i="10"/>
  <c r="Q14" i="10"/>
  <c r="O15" i="10"/>
  <c r="M16" i="10"/>
  <c r="U16" i="10"/>
  <c r="K17" i="10"/>
  <c r="S17" i="10"/>
  <c r="Q18" i="10"/>
  <c r="O19" i="10"/>
  <c r="M20" i="10"/>
  <c r="U20" i="10"/>
  <c r="K21" i="10"/>
  <c r="S21" i="10"/>
  <c r="Q22" i="10"/>
  <c r="O23" i="10"/>
  <c r="M24" i="10"/>
  <c r="U24" i="10"/>
  <c r="N4" i="10"/>
  <c r="L5" i="10"/>
  <c r="T5" i="10"/>
  <c r="R6" i="10"/>
  <c r="P7" i="10"/>
  <c r="N8" i="10"/>
  <c r="L9" i="10"/>
  <c r="T9" i="10"/>
  <c r="R10" i="10"/>
  <c r="P11" i="10"/>
  <c r="N12" i="10"/>
  <c r="L13" i="10"/>
  <c r="T13" i="10"/>
  <c r="R14" i="10"/>
  <c r="P15" i="10"/>
  <c r="N16" i="10"/>
  <c r="L17" i="10"/>
  <c r="T17" i="10"/>
  <c r="R18" i="10"/>
  <c r="P19" i="10"/>
  <c r="N20" i="10"/>
  <c r="L21" i="10"/>
  <c r="T21" i="10"/>
  <c r="R22" i="10"/>
  <c r="P23" i="10"/>
  <c r="N24" i="10"/>
  <c r="M30" i="10"/>
  <c r="O4" i="10"/>
  <c r="M5" i="10"/>
  <c r="U5" i="10"/>
  <c r="K6" i="10"/>
  <c r="S6" i="10"/>
  <c r="Q7" i="10"/>
  <c r="O8" i="10"/>
  <c r="M9" i="10"/>
  <c r="U9" i="10"/>
  <c r="K10" i="10"/>
  <c r="S10" i="10"/>
  <c r="Q11" i="10"/>
  <c r="O12" i="10"/>
  <c r="M13" i="10"/>
  <c r="U13" i="10"/>
  <c r="K14" i="10"/>
  <c r="S14" i="10"/>
  <c r="Q15" i="10"/>
  <c r="O16" i="10"/>
  <c r="M17" i="10"/>
  <c r="U17" i="10"/>
  <c r="K18" i="10"/>
  <c r="S18" i="10"/>
  <c r="Q19" i="10"/>
  <c r="O20" i="10"/>
  <c r="M21" i="10"/>
  <c r="U21" i="10"/>
  <c r="K22" i="10"/>
  <c r="S22" i="10"/>
  <c r="Q23" i="10"/>
  <c r="O24" i="10"/>
  <c r="N30" i="10"/>
  <c r="M31" i="10"/>
  <c r="M34" i="10"/>
  <c r="P4" i="10"/>
  <c r="N5" i="10"/>
  <c r="L6" i="10"/>
  <c r="T6" i="10"/>
  <c r="R7" i="10"/>
  <c r="P8" i="10"/>
  <c r="N9" i="10"/>
  <c r="L10" i="10"/>
  <c r="T10" i="10"/>
  <c r="R11" i="10"/>
  <c r="P12" i="10"/>
  <c r="N13" i="10"/>
  <c r="L14" i="10"/>
  <c r="T14" i="10"/>
  <c r="R15" i="10"/>
  <c r="P16" i="10"/>
  <c r="N17" i="10"/>
  <c r="L18" i="10"/>
  <c r="T18" i="10"/>
  <c r="R19" i="10"/>
  <c r="P20" i="10"/>
  <c r="N21" i="10"/>
  <c r="L22" i="10"/>
  <c r="T22" i="10"/>
  <c r="R23" i="10"/>
  <c r="P24" i="10"/>
  <c r="N31" i="10"/>
  <c r="M32" i="10"/>
  <c r="N34" i="10"/>
  <c r="M35" i="10"/>
  <c r="L35" i="10" s="1"/>
  <c r="O5" i="10"/>
  <c r="M6" i="10"/>
  <c r="U6" i="10"/>
  <c r="K7" i="10"/>
  <c r="V7" i="10" s="1"/>
  <c r="S7" i="10"/>
  <c r="Q8" i="10"/>
  <c r="O9" i="10"/>
  <c r="M10" i="10"/>
  <c r="U10" i="10"/>
  <c r="K11" i="10"/>
  <c r="V11" i="10" s="1"/>
  <c r="S11" i="10"/>
  <c r="Q12" i="10"/>
  <c r="O13" i="10"/>
  <c r="M14" i="10"/>
  <c r="U14" i="10"/>
  <c r="K15" i="10"/>
  <c r="S15" i="10"/>
  <c r="Q16" i="10"/>
  <c r="O17" i="10"/>
  <c r="M18" i="10"/>
  <c r="U18" i="10"/>
  <c r="K19" i="10"/>
  <c r="V19" i="10" s="1"/>
  <c r="S19" i="10"/>
  <c r="Q20" i="10"/>
  <c r="O21" i="10"/>
  <c r="M22" i="10"/>
  <c r="U22" i="10"/>
  <c r="K23" i="10"/>
  <c r="V23" i="10" s="1"/>
  <c r="S23" i="10"/>
  <c r="Q24" i="10"/>
  <c r="N32" i="10"/>
  <c r="N31" i="9"/>
  <c r="M32" i="9"/>
  <c r="N34" i="9"/>
  <c r="L34" i="9" s="1"/>
  <c r="M35" i="9"/>
  <c r="Q4" i="9"/>
  <c r="O5" i="9"/>
  <c r="M6" i="9"/>
  <c r="U6" i="9"/>
  <c r="K7" i="9"/>
  <c r="S7" i="9"/>
  <c r="Q8" i="9"/>
  <c r="O9" i="9"/>
  <c r="M10" i="9"/>
  <c r="U10" i="9"/>
  <c r="K11" i="9"/>
  <c r="S11" i="9"/>
  <c r="Q12" i="9"/>
  <c r="O13" i="9"/>
  <c r="M14" i="9"/>
  <c r="U14" i="9"/>
  <c r="K15" i="9"/>
  <c r="S15" i="9"/>
  <c r="Q16" i="9"/>
  <c r="O17" i="9"/>
  <c r="M18" i="9"/>
  <c r="U18" i="9"/>
  <c r="K19" i="9"/>
  <c r="S19" i="9"/>
  <c r="Q20" i="9"/>
  <c r="O21" i="9"/>
  <c r="M22" i="9"/>
  <c r="U22" i="9"/>
  <c r="K23" i="9"/>
  <c r="S23" i="9"/>
  <c r="Q24" i="9"/>
  <c r="N32" i="9"/>
  <c r="N35" i="9"/>
  <c r="R4" i="9"/>
  <c r="P5" i="9"/>
  <c r="N6" i="9"/>
  <c r="L7" i="9"/>
  <c r="T7" i="9"/>
  <c r="R8" i="9"/>
  <c r="P9" i="9"/>
  <c r="N10" i="9"/>
  <c r="L11" i="9"/>
  <c r="T11" i="9"/>
  <c r="R12" i="9"/>
  <c r="P13" i="9"/>
  <c r="N14" i="9"/>
  <c r="L15" i="9"/>
  <c r="T15" i="9"/>
  <c r="R16" i="9"/>
  <c r="P17" i="9"/>
  <c r="N18" i="9"/>
  <c r="L19" i="9"/>
  <c r="T19" i="9"/>
  <c r="R20" i="9"/>
  <c r="P21" i="9"/>
  <c r="N22" i="9"/>
  <c r="L23" i="9"/>
  <c r="T23" i="9"/>
  <c r="R24" i="9"/>
  <c r="K4" i="9"/>
  <c r="S4" i="9"/>
  <c r="Q5" i="9"/>
  <c r="O6" i="9"/>
  <c r="M7" i="9"/>
  <c r="U7" i="9"/>
  <c r="K8" i="9"/>
  <c r="S8" i="9"/>
  <c r="Q9" i="9"/>
  <c r="O10" i="9"/>
  <c r="M11" i="9"/>
  <c r="U11" i="9"/>
  <c r="K12" i="9"/>
  <c r="S12" i="9"/>
  <c r="Q13" i="9"/>
  <c r="O14" i="9"/>
  <c r="M15" i="9"/>
  <c r="U15" i="9"/>
  <c r="K16" i="9"/>
  <c r="S16" i="9"/>
  <c r="Q17" i="9"/>
  <c r="O18" i="9"/>
  <c r="M19" i="9"/>
  <c r="U19" i="9"/>
  <c r="K20" i="9"/>
  <c r="S20" i="9"/>
  <c r="Q21" i="9"/>
  <c r="O22" i="9"/>
  <c r="M23" i="9"/>
  <c r="U23" i="9"/>
  <c r="K24" i="9"/>
  <c r="S24" i="9"/>
  <c r="L4" i="9"/>
  <c r="T4" i="9"/>
  <c r="R5" i="9"/>
  <c r="P6" i="9"/>
  <c r="N7" i="9"/>
  <c r="L8" i="9"/>
  <c r="T8" i="9"/>
  <c r="R9" i="9"/>
  <c r="P10" i="9"/>
  <c r="N11" i="9"/>
  <c r="L12" i="9"/>
  <c r="T12" i="9"/>
  <c r="R13" i="9"/>
  <c r="P14" i="9"/>
  <c r="N15" i="9"/>
  <c r="L16" i="9"/>
  <c r="T16" i="9"/>
  <c r="R17" i="9"/>
  <c r="P18" i="9"/>
  <c r="N19" i="9"/>
  <c r="L20" i="9"/>
  <c r="T20" i="9"/>
  <c r="R21" i="9"/>
  <c r="P22" i="9"/>
  <c r="N23" i="9"/>
  <c r="L24" i="9"/>
  <c r="T24" i="9"/>
  <c r="M4" i="9"/>
  <c r="U4" i="9"/>
  <c r="K5" i="9"/>
  <c r="S5" i="9"/>
  <c r="Q6" i="9"/>
  <c r="O7" i="9"/>
  <c r="M8" i="9"/>
  <c r="U8" i="9"/>
  <c r="K9" i="9"/>
  <c r="S9" i="9"/>
  <c r="Q10" i="9"/>
  <c r="O11" i="9"/>
  <c r="M12" i="9"/>
  <c r="U12" i="9"/>
  <c r="K13" i="9"/>
  <c r="S13" i="9"/>
  <c r="Q14" i="9"/>
  <c r="O15" i="9"/>
  <c r="M16" i="9"/>
  <c r="U16" i="9"/>
  <c r="K17" i="9"/>
  <c r="S17" i="9"/>
  <c r="Q18" i="9"/>
  <c r="O19" i="9"/>
  <c r="M20" i="9"/>
  <c r="U20" i="9"/>
  <c r="K21" i="9"/>
  <c r="S21" i="9"/>
  <c r="Q22" i="9"/>
  <c r="O23" i="9"/>
  <c r="M24" i="9"/>
  <c r="U24" i="9"/>
  <c r="N4" i="9"/>
  <c r="L5" i="9"/>
  <c r="T5" i="9"/>
  <c r="R6" i="9"/>
  <c r="P7" i="9"/>
  <c r="N8" i="9"/>
  <c r="L9" i="9"/>
  <c r="T9" i="9"/>
  <c r="R10" i="9"/>
  <c r="P11" i="9"/>
  <c r="N12" i="9"/>
  <c r="L13" i="9"/>
  <c r="T13" i="9"/>
  <c r="R14" i="9"/>
  <c r="P15" i="9"/>
  <c r="N16" i="9"/>
  <c r="L17" i="9"/>
  <c r="T17" i="9"/>
  <c r="R18" i="9"/>
  <c r="P19" i="9"/>
  <c r="N20" i="9"/>
  <c r="L21" i="9"/>
  <c r="T21" i="9"/>
  <c r="R22" i="9"/>
  <c r="P23" i="9"/>
  <c r="N24" i="9"/>
  <c r="M30" i="9"/>
  <c r="O4" i="9"/>
  <c r="M5" i="9"/>
  <c r="U5" i="9"/>
  <c r="K6" i="9"/>
  <c r="S6" i="9"/>
  <c r="Q7" i="9"/>
  <c r="O8" i="9"/>
  <c r="M9" i="9"/>
  <c r="U9" i="9"/>
  <c r="K10" i="9"/>
  <c r="V10" i="9" s="1"/>
  <c r="S10" i="9"/>
  <c r="Q11" i="9"/>
  <c r="O12" i="9"/>
  <c r="M13" i="9"/>
  <c r="U13" i="9"/>
  <c r="K14" i="9"/>
  <c r="S14" i="9"/>
  <c r="Q15" i="9"/>
  <c r="O16" i="9"/>
  <c r="M17" i="9"/>
  <c r="U17" i="9"/>
  <c r="K18" i="9"/>
  <c r="V18" i="9" s="1"/>
  <c r="S18" i="9"/>
  <c r="Q19" i="9"/>
  <c r="O20" i="9"/>
  <c r="M21" i="9"/>
  <c r="U21" i="9"/>
  <c r="K22" i="9"/>
  <c r="V22" i="9" s="1"/>
  <c r="S22" i="9"/>
  <c r="Q23" i="9"/>
  <c r="O24" i="9"/>
  <c r="N30" i="9"/>
  <c r="M31" i="9"/>
  <c r="L31" i="9" s="1"/>
  <c r="T23" i="8"/>
  <c r="R24" i="8"/>
  <c r="K4" i="8"/>
  <c r="S4" i="8"/>
  <c r="Q5" i="8"/>
  <c r="O6" i="8"/>
  <c r="M7" i="8"/>
  <c r="U7" i="8"/>
  <c r="K8" i="8"/>
  <c r="S8" i="8"/>
  <c r="Q9" i="8"/>
  <c r="O10" i="8"/>
  <c r="M11" i="8"/>
  <c r="U11" i="8"/>
  <c r="K12" i="8"/>
  <c r="S12" i="8"/>
  <c r="Q13" i="8"/>
  <c r="O14" i="8"/>
  <c r="M15" i="8"/>
  <c r="U15" i="8"/>
  <c r="K16" i="8"/>
  <c r="S16" i="8"/>
  <c r="Q17" i="8"/>
  <c r="O18" i="8"/>
  <c r="M19" i="8"/>
  <c r="U19" i="8"/>
  <c r="K20" i="8"/>
  <c r="S20" i="8"/>
  <c r="Q21" i="8"/>
  <c r="O22" i="8"/>
  <c r="M23" i="8"/>
  <c r="U23" i="8"/>
  <c r="K24" i="8"/>
  <c r="S24" i="8"/>
  <c r="L4" i="8"/>
  <c r="T4" i="8"/>
  <c r="R5" i="8"/>
  <c r="P6" i="8"/>
  <c r="N7" i="8"/>
  <c r="L8" i="8"/>
  <c r="T8" i="8"/>
  <c r="R9" i="8"/>
  <c r="P10" i="8"/>
  <c r="N11" i="8"/>
  <c r="L12" i="8"/>
  <c r="T12" i="8"/>
  <c r="R13" i="8"/>
  <c r="P14" i="8"/>
  <c r="N15" i="8"/>
  <c r="L16" i="8"/>
  <c r="T16" i="8"/>
  <c r="R17" i="8"/>
  <c r="P18" i="8"/>
  <c r="N19" i="8"/>
  <c r="L20" i="8"/>
  <c r="T20" i="8"/>
  <c r="R21" i="8"/>
  <c r="P22" i="8"/>
  <c r="N23" i="8"/>
  <c r="L24" i="8"/>
  <c r="T24" i="8"/>
  <c r="K5" i="8"/>
  <c r="S5" i="8"/>
  <c r="Q6" i="8"/>
  <c r="O7" i="8"/>
  <c r="M8" i="8"/>
  <c r="U8" i="8"/>
  <c r="K9" i="8"/>
  <c r="S9" i="8"/>
  <c r="Q10" i="8"/>
  <c r="O11" i="8"/>
  <c r="M12" i="8"/>
  <c r="U12" i="8"/>
  <c r="K13" i="8"/>
  <c r="S13" i="8"/>
  <c r="Q14" i="8"/>
  <c r="O15" i="8"/>
  <c r="M16" i="8"/>
  <c r="U16" i="8"/>
  <c r="K17" i="8"/>
  <c r="S17" i="8"/>
  <c r="Q18" i="8"/>
  <c r="O19" i="8"/>
  <c r="M20" i="8"/>
  <c r="U20" i="8"/>
  <c r="K21" i="8"/>
  <c r="S21" i="8"/>
  <c r="Q22" i="8"/>
  <c r="O23" i="8"/>
  <c r="M24" i="8"/>
  <c r="U24" i="8"/>
  <c r="N4" i="8"/>
  <c r="L5" i="8"/>
  <c r="T5" i="8"/>
  <c r="R6" i="8"/>
  <c r="P7" i="8"/>
  <c r="N8" i="8"/>
  <c r="L9" i="8"/>
  <c r="T9" i="8"/>
  <c r="R10" i="8"/>
  <c r="P11" i="8"/>
  <c r="N12" i="8"/>
  <c r="L13" i="8"/>
  <c r="T13" i="8"/>
  <c r="R14" i="8"/>
  <c r="P15" i="8"/>
  <c r="N16" i="8"/>
  <c r="L17" i="8"/>
  <c r="T17" i="8"/>
  <c r="R18" i="8"/>
  <c r="P19" i="8"/>
  <c r="N20" i="8"/>
  <c r="L21" i="8"/>
  <c r="T21" i="8"/>
  <c r="R22" i="8"/>
  <c r="P23" i="8"/>
  <c r="N24" i="8"/>
  <c r="M30" i="8"/>
  <c r="O4" i="8"/>
  <c r="M5" i="8"/>
  <c r="U5" i="8"/>
  <c r="K6" i="8"/>
  <c r="S6" i="8"/>
  <c r="Q7" i="8"/>
  <c r="O8" i="8"/>
  <c r="M9" i="8"/>
  <c r="U9" i="8"/>
  <c r="K10" i="8"/>
  <c r="S10" i="8"/>
  <c r="Q11" i="8"/>
  <c r="O12" i="8"/>
  <c r="M13" i="8"/>
  <c r="U13" i="8"/>
  <c r="K14" i="8"/>
  <c r="S14" i="8"/>
  <c r="Q15" i="8"/>
  <c r="O16" i="8"/>
  <c r="M17" i="8"/>
  <c r="U17" i="8"/>
  <c r="K18" i="8"/>
  <c r="S18" i="8"/>
  <c r="Q19" i="8"/>
  <c r="O20" i="8"/>
  <c r="M21" i="8"/>
  <c r="U21" i="8"/>
  <c r="K22" i="8"/>
  <c r="S22" i="8"/>
  <c r="Q23" i="8"/>
  <c r="O24" i="8"/>
  <c r="N30" i="8"/>
  <c r="M31" i="8"/>
  <c r="M34" i="8"/>
  <c r="P4" i="8"/>
  <c r="N5" i="8"/>
  <c r="L6" i="8"/>
  <c r="T6" i="8"/>
  <c r="R7" i="8"/>
  <c r="P8" i="8"/>
  <c r="N9" i="8"/>
  <c r="L10" i="8"/>
  <c r="T10" i="8"/>
  <c r="R11" i="8"/>
  <c r="P12" i="8"/>
  <c r="N13" i="8"/>
  <c r="L14" i="8"/>
  <c r="T14" i="8"/>
  <c r="R15" i="8"/>
  <c r="P16" i="8"/>
  <c r="N17" i="8"/>
  <c r="L18" i="8"/>
  <c r="T18" i="8"/>
  <c r="R19" i="8"/>
  <c r="P20" i="8"/>
  <c r="N21" i="8"/>
  <c r="L22" i="8"/>
  <c r="T22" i="8"/>
  <c r="R23" i="8"/>
  <c r="P24" i="8"/>
  <c r="N31" i="8"/>
  <c r="M32" i="8"/>
  <c r="N34" i="8"/>
  <c r="M35" i="8"/>
  <c r="L35" i="8" s="1"/>
  <c r="Q4" i="8"/>
  <c r="O5" i="8"/>
  <c r="M6" i="8"/>
  <c r="U6" i="8"/>
  <c r="K7" i="8"/>
  <c r="S7" i="8"/>
  <c r="Q8" i="8"/>
  <c r="O9" i="8"/>
  <c r="M10" i="8"/>
  <c r="U10" i="8"/>
  <c r="K11" i="8"/>
  <c r="S11" i="8"/>
  <c r="Q12" i="8"/>
  <c r="O13" i="8"/>
  <c r="M14" i="8"/>
  <c r="U14" i="8"/>
  <c r="K15" i="8"/>
  <c r="V15" i="8" s="1"/>
  <c r="S15" i="8"/>
  <c r="Q16" i="8"/>
  <c r="O17" i="8"/>
  <c r="M18" i="8"/>
  <c r="U18" i="8"/>
  <c r="K19" i="8"/>
  <c r="S19" i="8"/>
  <c r="Q20" i="8"/>
  <c r="O21" i="8"/>
  <c r="M22" i="8"/>
  <c r="U22" i="8"/>
  <c r="K23" i="8"/>
  <c r="S23" i="8"/>
  <c r="Q24" i="8"/>
  <c r="N32" i="8"/>
  <c r="N18" i="7"/>
  <c r="L19" i="7"/>
  <c r="T19" i="7"/>
  <c r="R20" i="7"/>
  <c r="P21" i="7"/>
  <c r="N22" i="7"/>
  <c r="L23" i="7"/>
  <c r="T23" i="7"/>
  <c r="K4" i="7"/>
  <c r="S4" i="7"/>
  <c r="Q5" i="7"/>
  <c r="O6" i="7"/>
  <c r="M7" i="7"/>
  <c r="U7" i="7"/>
  <c r="K8" i="7"/>
  <c r="S8" i="7"/>
  <c r="Q9" i="7"/>
  <c r="O10" i="7"/>
  <c r="M11" i="7"/>
  <c r="U11" i="7"/>
  <c r="K12" i="7"/>
  <c r="S12" i="7"/>
  <c r="Q13" i="7"/>
  <c r="O14" i="7"/>
  <c r="M15" i="7"/>
  <c r="U15" i="7"/>
  <c r="K16" i="7"/>
  <c r="S16" i="7"/>
  <c r="Q17" i="7"/>
  <c r="O18" i="7"/>
  <c r="M19" i="7"/>
  <c r="U19" i="7"/>
  <c r="K20" i="7"/>
  <c r="S20" i="7"/>
  <c r="Q21" i="7"/>
  <c r="O22" i="7"/>
  <c r="M23" i="7"/>
  <c r="U23" i="7"/>
  <c r="L4" i="7"/>
  <c r="T4" i="7"/>
  <c r="R5" i="7"/>
  <c r="P6" i="7"/>
  <c r="N7" i="7"/>
  <c r="L8" i="7"/>
  <c r="T8" i="7"/>
  <c r="R9" i="7"/>
  <c r="P10" i="7"/>
  <c r="N11" i="7"/>
  <c r="L12" i="7"/>
  <c r="T12" i="7"/>
  <c r="R13" i="7"/>
  <c r="P14" i="7"/>
  <c r="N15" i="7"/>
  <c r="L16" i="7"/>
  <c r="T16" i="7"/>
  <c r="R17" i="7"/>
  <c r="P18" i="7"/>
  <c r="N19" i="7"/>
  <c r="L20" i="7"/>
  <c r="T20" i="7"/>
  <c r="R21" i="7"/>
  <c r="P22" i="7"/>
  <c r="N23" i="7"/>
  <c r="M29" i="7"/>
  <c r="M4" i="7"/>
  <c r="U4" i="7"/>
  <c r="K5" i="7"/>
  <c r="S5" i="7"/>
  <c r="Q6" i="7"/>
  <c r="O7" i="7"/>
  <c r="M8" i="7"/>
  <c r="U8" i="7"/>
  <c r="K9" i="7"/>
  <c r="S9" i="7"/>
  <c r="Q10" i="7"/>
  <c r="O11" i="7"/>
  <c r="M12" i="7"/>
  <c r="U12" i="7"/>
  <c r="K13" i="7"/>
  <c r="S13" i="7"/>
  <c r="Q14" i="7"/>
  <c r="O15" i="7"/>
  <c r="M16" i="7"/>
  <c r="U16" i="7"/>
  <c r="K17" i="7"/>
  <c r="S17" i="7"/>
  <c r="Q18" i="7"/>
  <c r="O19" i="7"/>
  <c r="M20" i="7"/>
  <c r="U20" i="7"/>
  <c r="K21" i="7"/>
  <c r="S21" i="7"/>
  <c r="Q22" i="7"/>
  <c r="O23" i="7"/>
  <c r="N29" i="7"/>
  <c r="M30" i="7"/>
  <c r="M33" i="7"/>
  <c r="N4" i="7"/>
  <c r="L5" i="7"/>
  <c r="T5" i="7"/>
  <c r="R6" i="7"/>
  <c r="P7" i="7"/>
  <c r="N8" i="7"/>
  <c r="L9" i="7"/>
  <c r="T9" i="7"/>
  <c r="R10" i="7"/>
  <c r="P11" i="7"/>
  <c r="N12" i="7"/>
  <c r="L13" i="7"/>
  <c r="T13" i="7"/>
  <c r="R14" i="7"/>
  <c r="P15" i="7"/>
  <c r="N16" i="7"/>
  <c r="L17" i="7"/>
  <c r="T17" i="7"/>
  <c r="R18" i="7"/>
  <c r="P19" i="7"/>
  <c r="N20" i="7"/>
  <c r="L21" i="7"/>
  <c r="T21" i="7"/>
  <c r="R22" i="7"/>
  <c r="P23" i="7"/>
  <c r="N30" i="7"/>
  <c r="M31" i="7"/>
  <c r="N33" i="7"/>
  <c r="M34" i="7"/>
  <c r="X19" i="4"/>
  <c r="O4" i="7"/>
  <c r="M5" i="7"/>
  <c r="U5" i="7"/>
  <c r="K6" i="7"/>
  <c r="S6" i="7"/>
  <c r="Q7" i="7"/>
  <c r="O8" i="7"/>
  <c r="M9" i="7"/>
  <c r="U9" i="7"/>
  <c r="K10" i="7"/>
  <c r="S10" i="7"/>
  <c r="Q11" i="7"/>
  <c r="O12" i="7"/>
  <c r="M13" i="7"/>
  <c r="U13" i="7"/>
  <c r="K14" i="7"/>
  <c r="S14" i="7"/>
  <c r="Q15" i="7"/>
  <c r="O16" i="7"/>
  <c r="M17" i="7"/>
  <c r="U17" i="7"/>
  <c r="K18" i="7"/>
  <c r="S18" i="7"/>
  <c r="Q19" i="7"/>
  <c r="O20" i="7"/>
  <c r="M21" i="7"/>
  <c r="U21" i="7"/>
  <c r="K22" i="7"/>
  <c r="S22" i="7"/>
  <c r="Q23" i="7"/>
  <c r="N31" i="7"/>
  <c r="N34" i="7"/>
  <c r="P4" i="7"/>
  <c r="N5" i="7"/>
  <c r="L6" i="7"/>
  <c r="T6" i="7"/>
  <c r="R7" i="7"/>
  <c r="P8" i="7"/>
  <c r="N9" i="7"/>
  <c r="L10" i="7"/>
  <c r="T10" i="7"/>
  <c r="R11" i="7"/>
  <c r="P12" i="7"/>
  <c r="N13" i="7"/>
  <c r="L14" i="7"/>
  <c r="T14" i="7"/>
  <c r="R15" i="7"/>
  <c r="P16" i="7"/>
  <c r="N17" i="7"/>
  <c r="L18" i="7"/>
  <c r="T18" i="7"/>
  <c r="R19" i="7"/>
  <c r="P20" i="7"/>
  <c r="N21" i="7"/>
  <c r="L22" i="7"/>
  <c r="T22" i="7"/>
  <c r="R23" i="7"/>
  <c r="O5" i="7"/>
  <c r="M6" i="7"/>
  <c r="U6" i="7"/>
  <c r="K7" i="7"/>
  <c r="S7" i="7"/>
  <c r="Q8" i="7"/>
  <c r="O9" i="7"/>
  <c r="M10" i="7"/>
  <c r="U10" i="7"/>
  <c r="K11" i="7"/>
  <c r="S11" i="7"/>
  <c r="Q12" i="7"/>
  <c r="O13" i="7"/>
  <c r="M14" i="7"/>
  <c r="U14" i="7"/>
  <c r="K15" i="7"/>
  <c r="S15" i="7"/>
  <c r="Q16" i="7"/>
  <c r="O17" i="7"/>
  <c r="M18" i="7"/>
  <c r="U18" i="7"/>
  <c r="K19" i="7"/>
  <c r="S19" i="7"/>
  <c r="Q20" i="7"/>
  <c r="O21" i="7"/>
  <c r="M22" i="7"/>
  <c r="U22" i="7"/>
  <c r="K23" i="7"/>
  <c r="N4" i="6"/>
  <c r="V4" i="6"/>
  <c r="S5" i="6"/>
  <c r="P6" i="6"/>
  <c r="M7" i="6"/>
  <c r="U7" i="6"/>
  <c r="R8" i="6"/>
  <c r="O9" i="6"/>
  <c r="L10" i="6"/>
  <c r="T10" i="6"/>
  <c r="Q11" i="6"/>
  <c r="N12" i="6"/>
  <c r="V12" i="6"/>
  <c r="S13" i="6"/>
  <c r="P14" i="6"/>
  <c r="M15" i="6"/>
  <c r="U15" i="6"/>
  <c r="R16" i="6"/>
  <c r="O17" i="6"/>
  <c r="L18" i="6"/>
  <c r="T18" i="6"/>
  <c r="Q19" i="6"/>
  <c r="N20" i="6"/>
  <c r="V20" i="6"/>
  <c r="S21" i="6"/>
  <c r="P22" i="6"/>
  <c r="M23" i="6"/>
  <c r="U23" i="6"/>
  <c r="N29" i="6"/>
  <c r="O34" i="6"/>
  <c r="M34" i="6" s="1"/>
  <c r="M31" i="4"/>
  <c r="O4" i="6"/>
  <c r="L5" i="6"/>
  <c r="T5" i="6"/>
  <c r="Q6" i="6"/>
  <c r="N7" i="6"/>
  <c r="V7" i="6"/>
  <c r="S8" i="6"/>
  <c r="P9" i="6"/>
  <c r="M10" i="6"/>
  <c r="U10" i="6"/>
  <c r="R11" i="6"/>
  <c r="O12" i="6"/>
  <c r="L13" i="6"/>
  <c r="T13" i="6"/>
  <c r="Q14" i="6"/>
  <c r="N15" i="6"/>
  <c r="V15" i="6"/>
  <c r="S16" i="6"/>
  <c r="P17" i="6"/>
  <c r="M18" i="6"/>
  <c r="U18" i="6"/>
  <c r="R19" i="6"/>
  <c r="O20" i="6"/>
  <c r="L21" i="6"/>
  <c r="T21" i="6"/>
  <c r="Q22" i="6"/>
  <c r="N23" i="6"/>
  <c r="V23" i="6"/>
  <c r="O29" i="6"/>
  <c r="P4" i="6"/>
  <c r="M5" i="6"/>
  <c r="U5" i="6"/>
  <c r="R6" i="6"/>
  <c r="O7" i="6"/>
  <c r="L8" i="6"/>
  <c r="T8" i="6"/>
  <c r="Q9" i="6"/>
  <c r="N10" i="6"/>
  <c r="V10" i="6"/>
  <c r="S11" i="6"/>
  <c r="P12" i="6"/>
  <c r="M13" i="6"/>
  <c r="U13" i="6"/>
  <c r="R14" i="6"/>
  <c r="O15" i="6"/>
  <c r="L16" i="6"/>
  <c r="T16" i="6"/>
  <c r="Q17" i="6"/>
  <c r="N18" i="6"/>
  <c r="V18" i="6"/>
  <c r="S19" i="6"/>
  <c r="P20" i="6"/>
  <c r="M21" i="6"/>
  <c r="U21" i="6"/>
  <c r="R22" i="6"/>
  <c r="O23" i="6"/>
  <c r="N30" i="6"/>
  <c r="Y7" i="4"/>
  <c r="Y11" i="4"/>
  <c r="Q4" i="6"/>
  <c r="N5" i="6"/>
  <c r="V5" i="6"/>
  <c r="S6" i="6"/>
  <c r="P7" i="6"/>
  <c r="M8" i="6"/>
  <c r="U8" i="6"/>
  <c r="R9" i="6"/>
  <c r="O10" i="6"/>
  <c r="L11" i="6"/>
  <c r="T11" i="6"/>
  <c r="Q12" i="6"/>
  <c r="N13" i="6"/>
  <c r="V13" i="6"/>
  <c r="S14" i="6"/>
  <c r="P15" i="6"/>
  <c r="M16" i="6"/>
  <c r="U16" i="6"/>
  <c r="R17" i="6"/>
  <c r="O18" i="6"/>
  <c r="L19" i="6"/>
  <c r="T19" i="6"/>
  <c r="Q20" i="6"/>
  <c r="N21" i="6"/>
  <c r="V21" i="6"/>
  <c r="S22" i="6"/>
  <c r="P23" i="6"/>
  <c r="O30" i="6"/>
  <c r="R4" i="6"/>
  <c r="O5" i="6"/>
  <c r="L6" i="6"/>
  <c r="T6" i="6"/>
  <c r="Q7" i="6"/>
  <c r="N8" i="6"/>
  <c r="V8" i="6"/>
  <c r="S9" i="6"/>
  <c r="P10" i="6"/>
  <c r="M11" i="6"/>
  <c r="U11" i="6"/>
  <c r="R12" i="6"/>
  <c r="O13" i="6"/>
  <c r="L14" i="6"/>
  <c r="T14" i="6"/>
  <c r="Q15" i="6"/>
  <c r="N16" i="6"/>
  <c r="V16" i="6"/>
  <c r="S17" i="6"/>
  <c r="P18" i="6"/>
  <c r="M19" i="6"/>
  <c r="U19" i="6"/>
  <c r="R20" i="6"/>
  <c r="O21" i="6"/>
  <c r="L22" i="6"/>
  <c r="T22" i="6"/>
  <c r="Q23" i="6"/>
  <c r="N31" i="6"/>
  <c r="Y20" i="4"/>
  <c r="Y22" i="4"/>
  <c r="S4" i="6"/>
  <c r="P5" i="6"/>
  <c r="M6" i="6"/>
  <c r="U6" i="6"/>
  <c r="R7" i="6"/>
  <c r="O8" i="6"/>
  <c r="L9" i="6"/>
  <c r="T9" i="6"/>
  <c r="Q10" i="6"/>
  <c r="N11" i="6"/>
  <c r="V11" i="6"/>
  <c r="S12" i="6"/>
  <c r="P13" i="6"/>
  <c r="M14" i="6"/>
  <c r="U14" i="6"/>
  <c r="R15" i="6"/>
  <c r="O16" i="6"/>
  <c r="L17" i="6"/>
  <c r="T17" i="6"/>
  <c r="Q18" i="6"/>
  <c r="N19" i="6"/>
  <c r="V19" i="6"/>
  <c r="S20" i="6"/>
  <c r="P21" i="6"/>
  <c r="M22" i="6"/>
  <c r="U22" i="6"/>
  <c r="R23" i="6"/>
  <c r="O31" i="6"/>
  <c r="N33" i="6"/>
  <c r="L4" i="6"/>
  <c r="T4" i="6"/>
  <c r="Q5" i="6"/>
  <c r="N6" i="6"/>
  <c r="V6" i="6"/>
  <c r="S7" i="6"/>
  <c r="P8" i="6"/>
  <c r="M9" i="6"/>
  <c r="U9" i="6"/>
  <c r="R10" i="6"/>
  <c r="O11" i="6"/>
  <c r="L12" i="6"/>
  <c r="T12" i="6"/>
  <c r="Q13" i="6"/>
  <c r="N14" i="6"/>
  <c r="V14" i="6"/>
  <c r="S15" i="6"/>
  <c r="P16" i="6"/>
  <c r="M17" i="6"/>
  <c r="U17" i="6"/>
  <c r="R18" i="6"/>
  <c r="O19" i="6"/>
  <c r="L20" i="6"/>
  <c r="T20" i="6"/>
  <c r="Q21" i="6"/>
  <c r="N22" i="6"/>
  <c r="V22" i="6"/>
  <c r="S23" i="6"/>
  <c r="O33" i="6"/>
  <c r="M4" i="6"/>
  <c r="U4" i="6"/>
  <c r="R5" i="6"/>
  <c r="O6" i="6"/>
  <c r="L7" i="6"/>
  <c r="T7" i="6"/>
  <c r="Q8" i="6"/>
  <c r="N9" i="6"/>
  <c r="V9" i="6"/>
  <c r="S10" i="6"/>
  <c r="P11" i="6"/>
  <c r="M12" i="6"/>
  <c r="U12" i="6"/>
  <c r="R13" i="6"/>
  <c r="O14" i="6"/>
  <c r="L15" i="6"/>
  <c r="T15" i="6"/>
  <c r="Q16" i="6"/>
  <c r="N17" i="6"/>
  <c r="V17" i="6"/>
  <c r="S18" i="6"/>
  <c r="P19" i="6"/>
  <c r="M20" i="6"/>
  <c r="U20" i="6"/>
  <c r="R21" i="6"/>
  <c r="O22" i="6"/>
  <c r="L23" i="6"/>
  <c r="T23" i="6"/>
  <c r="X12" i="4"/>
  <c r="X16" i="4"/>
  <c r="X20" i="4"/>
  <c r="O8" i="5"/>
  <c r="L9" i="5"/>
  <c r="T9" i="5"/>
  <c r="Q10" i="5"/>
  <c r="N11" i="5"/>
  <c r="V11" i="5"/>
  <c r="S12" i="5"/>
  <c r="P13" i="5"/>
  <c r="M14" i="5"/>
  <c r="U14" i="5"/>
  <c r="R15" i="5"/>
  <c r="O16" i="5"/>
  <c r="L17" i="5"/>
  <c r="T17" i="5"/>
  <c r="Q18" i="5"/>
  <c r="N19" i="5"/>
  <c r="V19" i="5"/>
  <c r="S20" i="5"/>
  <c r="P21" i="5"/>
  <c r="M22" i="5"/>
  <c r="U22" i="5"/>
  <c r="R23" i="5"/>
  <c r="O31" i="5"/>
  <c r="M31" i="5" s="1"/>
  <c r="N33" i="5"/>
  <c r="X8" i="4"/>
  <c r="W7" i="4"/>
  <c r="Y8" i="4"/>
  <c r="W11" i="4"/>
  <c r="W15" i="4"/>
  <c r="W19" i="4"/>
  <c r="L4" i="5"/>
  <c r="T4" i="5"/>
  <c r="Q5" i="5"/>
  <c r="N6" i="5"/>
  <c r="V6" i="5"/>
  <c r="S7" i="5"/>
  <c r="P8" i="5"/>
  <c r="M9" i="5"/>
  <c r="U9" i="5"/>
  <c r="R10" i="5"/>
  <c r="O11" i="5"/>
  <c r="L12" i="5"/>
  <c r="T12" i="5"/>
  <c r="Q13" i="5"/>
  <c r="N14" i="5"/>
  <c r="V14" i="5"/>
  <c r="S15" i="5"/>
  <c r="P16" i="5"/>
  <c r="M17" i="5"/>
  <c r="U17" i="5"/>
  <c r="R18" i="5"/>
  <c r="O19" i="5"/>
  <c r="L20" i="5"/>
  <c r="T20" i="5"/>
  <c r="Q21" i="5"/>
  <c r="N22" i="5"/>
  <c r="V22" i="5"/>
  <c r="S23" i="5"/>
  <c r="O33" i="5"/>
  <c r="W5" i="4"/>
  <c r="X7" i="4"/>
  <c r="X9" i="4"/>
  <c r="X11" i="4"/>
  <c r="X13" i="4"/>
  <c r="X15" i="4"/>
  <c r="X17" i="4"/>
  <c r="X21" i="4"/>
  <c r="M4" i="5"/>
  <c r="U4" i="5"/>
  <c r="R5" i="5"/>
  <c r="O6" i="5"/>
  <c r="L7" i="5"/>
  <c r="T7" i="5"/>
  <c r="Q8" i="5"/>
  <c r="N9" i="5"/>
  <c r="V9" i="5"/>
  <c r="S10" i="5"/>
  <c r="P11" i="5"/>
  <c r="M12" i="5"/>
  <c r="U12" i="5"/>
  <c r="R13" i="5"/>
  <c r="O14" i="5"/>
  <c r="L15" i="5"/>
  <c r="T15" i="5"/>
  <c r="Q16" i="5"/>
  <c r="N17" i="5"/>
  <c r="V17" i="5"/>
  <c r="S18" i="5"/>
  <c r="P19" i="5"/>
  <c r="M20" i="5"/>
  <c r="U20" i="5"/>
  <c r="R21" i="5"/>
  <c r="O22" i="5"/>
  <c r="L23" i="5"/>
  <c r="T23" i="5"/>
  <c r="N34" i="5"/>
  <c r="V24" i="4"/>
  <c r="Y5" i="4"/>
  <c r="Y9" i="4"/>
  <c r="Y13" i="4"/>
  <c r="Y17" i="4"/>
  <c r="Y21" i="4"/>
  <c r="M29" i="4"/>
  <c r="N4" i="5"/>
  <c r="V4" i="5"/>
  <c r="S5" i="5"/>
  <c r="P6" i="5"/>
  <c r="M7" i="5"/>
  <c r="U7" i="5"/>
  <c r="R8" i="5"/>
  <c r="O9" i="5"/>
  <c r="L10" i="5"/>
  <c r="T10" i="5"/>
  <c r="Q11" i="5"/>
  <c r="N12" i="5"/>
  <c r="V12" i="5"/>
  <c r="S13" i="5"/>
  <c r="P14" i="5"/>
  <c r="M15" i="5"/>
  <c r="U15" i="5"/>
  <c r="R16" i="5"/>
  <c r="O17" i="5"/>
  <c r="L18" i="5"/>
  <c r="T18" i="5"/>
  <c r="Q19" i="5"/>
  <c r="N20" i="5"/>
  <c r="V20" i="5"/>
  <c r="S21" i="5"/>
  <c r="P22" i="5"/>
  <c r="M23" i="5"/>
  <c r="U23" i="5"/>
  <c r="N29" i="5"/>
  <c r="O34" i="5"/>
  <c r="W6" i="4"/>
  <c r="W10" i="4"/>
  <c r="W14" i="4"/>
  <c r="W18" i="4"/>
  <c r="W22" i="4"/>
  <c r="M30" i="4"/>
  <c r="O4" i="5"/>
  <c r="L5" i="5"/>
  <c r="T5" i="5"/>
  <c r="Q6" i="5"/>
  <c r="N7" i="5"/>
  <c r="V7" i="5"/>
  <c r="S8" i="5"/>
  <c r="P9" i="5"/>
  <c r="M10" i="5"/>
  <c r="U10" i="5"/>
  <c r="R11" i="5"/>
  <c r="O12" i="5"/>
  <c r="L13" i="5"/>
  <c r="T13" i="5"/>
  <c r="Q14" i="5"/>
  <c r="N15" i="5"/>
  <c r="V15" i="5"/>
  <c r="S16" i="5"/>
  <c r="P17" i="5"/>
  <c r="M18" i="5"/>
  <c r="U18" i="5"/>
  <c r="R19" i="5"/>
  <c r="O20" i="5"/>
  <c r="L21" i="5"/>
  <c r="T21" i="5"/>
  <c r="Q22" i="5"/>
  <c r="N23" i="5"/>
  <c r="V23" i="5"/>
  <c r="O29" i="5"/>
  <c r="X4" i="4"/>
  <c r="Y4" i="4"/>
  <c r="Y6" i="4"/>
  <c r="Y10" i="4"/>
  <c r="Y12" i="4"/>
  <c r="Y14" i="4"/>
  <c r="Y16" i="4"/>
  <c r="W17" i="4"/>
  <c r="Y18" i="4"/>
  <c r="W21" i="4"/>
  <c r="P4" i="5"/>
  <c r="M5" i="5"/>
  <c r="U5" i="5"/>
  <c r="R6" i="5"/>
  <c r="O7" i="5"/>
  <c r="L8" i="5"/>
  <c r="T8" i="5"/>
  <c r="Q9" i="5"/>
  <c r="N10" i="5"/>
  <c r="V10" i="5"/>
  <c r="S11" i="5"/>
  <c r="P12" i="5"/>
  <c r="M13" i="5"/>
  <c r="U13" i="5"/>
  <c r="R14" i="5"/>
  <c r="O15" i="5"/>
  <c r="L16" i="5"/>
  <c r="T16" i="5"/>
  <c r="Q17" i="5"/>
  <c r="N18" i="5"/>
  <c r="V18" i="5"/>
  <c r="S19" i="5"/>
  <c r="P20" i="5"/>
  <c r="M21" i="5"/>
  <c r="U21" i="5"/>
  <c r="R22" i="5"/>
  <c r="O23" i="5"/>
  <c r="N30" i="5"/>
  <c r="X23" i="4"/>
  <c r="M33" i="4"/>
  <c r="Q4" i="5"/>
  <c r="N5" i="5"/>
  <c r="S6" i="5"/>
  <c r="U8" i="5"/>
  <c r="R9" i="5"/>
  <c r="O10" i="5"/>
  <c r="L11" i="5"/>
  <c r="T11" i="5"/>
  <c r="Q12" i="5"/>
  <c r="N13" i="5"/>
  <c r="V13" i="5"/>
  <c r="S14" i="5"/>
  <c r="P15" i="5"/>
  <c r="M16" i="5"/>
  <c r="U16" i="5"/>
  <c r="R17" i="5"/>
  <c r="O18" i="5"/>
  <c r="L19" i="5"/>
  <c r="T19" i="5"/>
  <c r="Q20" i="5"/>
  <c r="N21" i="5"/>
  <c r="V21" i="5"/>
  <c r="S22" i="5"/>
  <c r="P23" i="5"/>
  <c r="O30" i="5"/>
  <c r="Y15" i="4"/>
  <c r="Y19" i="4"/>
  <c r="Z19" i="4" s="1"/>
  <c r="Y23" i="4"/>
  <c r="M34" i="4"/>
  <c r="O5" i="5"/>
  <c r="L6" i="5"/>
  <c r="T6" i="5"/>
  <c r="Q7" i="5"/>
  <c r="N8" i="5"/>
  <c r="V8" i="5"/>
  <c r="S9" i="5"/>
  <c r="P10" i="5"/>
  <c r="M11" i="5"/>
  <c r="U11" i="5"/>
  <c r="R12" i="5"/>
  <c r="O13" i="5"/>
  <c r="L14" i="5"/>
  <c r="T14" i="5"/>
  <c r="Q15" i="5"/>
  <c r="N16" i="5"/>
  <c r="V16" i="5"/>
  <c r="S17" i="5"/>
  <c r="P18" i="5"/>
  <c r="M19" i="5"/>
  <c r="U19" i="5"/>
  <c r="R20" i="5"/>
  <c r="O21" i="5"/>
  <c r="L22" i="5"/>
  <c r="T22" i="5"/>
  <c r="Q23" i="5"/>
  <c r="X6" i="4"/>
  <c r="X10" i="4"/>
  <c r="X14" i="4"/>
  <c r="Z14" i="4" s="1"/>
  <c r="X18" i="4"/>
  <c r="X22" i="4"/>
  <c r="Z22" i="4" s="1"/>
  <c r="W9" i="4"/>
  <c r="W13" i="4"/>
  <c r="X5" i="4"/>
  <c r="Z5" i="4" s="1"/>
  <c r="W4" i="4"/>
  <c r="W8" i="4"/>
  <c r="W12" i="4"/>
  <c r="W16" i="4"/>
  <c r="W20" i="4"/>
  <c r="W23" i="4"/>
  <c r="V15" i="3"/>
  <c r="AH9" i="3"/>
  <c r="AA20" i="3"/>
  <c r="AA14" i="3" s="1"/>
  <c r="V20" i="3"/>
  <c r="AF9" i="3"/>
  <c r="U10" i="2"/>
  <c r="AI10" i="2"/>
  <c r="S10" i="2"/>
  <c r="AG10" i="2"/>
  <c r="Q10" i="2"/>
  <c r="W10" i="2"/>
  <c r="AE10" i="2"/>
  <c r="O10" i="2"/>
  <c r="AC10" i="2"/>
  <c r="M10" i="2"/>
  <c r="Y10" i="2"/>
  <c r="AA10" i="2"/>
  <c r="U12" i="2"/>
  <c r="AI12" i="2"/>
  <c r="S12" i="2"/>
  <c r="AG12" i="2"/>
  <c r="Q12" i="2"/>
  <c r="AE12" i="2"/>
  <c r="O12" i="2"/>
  <c r="AC12" i="2"/>
  <c r="M12" i="2"/>
  <c r="AA12" i="2"/>
  <c r="Y12" i="2"/>
  <c r="W12" i="2"/>
  <c r="AH78" i="1"/>
  <c r="AI78" i="1" s="1"/>
  <c r="AI74" i="1"/>
  <c r="AH82" i="1"/>
  <c r="AI82" i="1" s="1"/>
  <c r="AJ74" i="1"/>
  <c r="AH80" i="1"/>
  <c r="AI80" i="1" s="1"/>
  <c r="AK74" i="1"/>
  <c r="AL74" i="1"/>
  <c r="AH76" i="1"/>
  <c r="AI76" i="1" s="1"/>
  <c r="AJ77" i="1" s="1"/>
  <c r="D19" i="3"/>
  <c r="P19" i="3" s="1"/>
  <c r="D10" i="3"/>
  <c r="G6" i="1"/>
  <c r="G34" i="1"/>
  <c r="G52" i="1"/>
  <c r="D11" i="3"/>
  <c r="E8" i="3"/>
  <c r="G71" i="1"/>
  <c r="G62" i="1"/>
  <c r="G31" i="1"/>
  <c r="S31" i="1" s="1"/>
  <c r="G63" i="1"/>
  <c r="H18" i="3"/>
  <c r="G10" i="1"/>
  <c r="S10" i="1" s="1"/>
  <c r="H57" i="1"/>
  <c r="S57" i="1" s="1"/>
  <c r="H19" i="3"/>
  <c r="H30" i="1"/>
  <c r="H13" i="3"/>
  <c r="H68" i="1"/>
  <c r="H63" i="1"/>
  <c r="G65" i="1"/>
  <c r="D13" i="3"/>
  <c r="P13" i="3" s="1"/>
  <c r="H12" i="3"/>
  <c r="H38" i="1"/>
  <c r="I39" i="1"/>
  <c r="S39" i="1" s="1"/>
  <c r="M8" i="3"/>
  <c r="M9" i="3"/>
  <c r="O8" i="3"/>
  <c r="O20" i="3" s="1"/>
  <c r="O14" i="3" s="1"/>
  <c r="I52" i="1"/>
  <c r="I11" i="1"/>
  <c r="M19" i="3"/>
  <c r="L19" i="3"/>
  <c r="O19" i="3"/>
  <c r="I30" i="1"/>
  <c r="N13" i="3"/>
  <c r="N21" i="3" s="1"/>
  <c r="N15" i="3" s="1"/>
  <c r="I63" i="1"/>
  <c r="I71" i="1"/>
  <c r="I68" i="1"/>
  <c r="I65" i="1"/>
  <c r="I62" i="1"/>
  <c r="L13" i="3"/>
  <c r="M12" i="3"/>
  <c r="L12" i="3"/>
  <c r="H11" i="3"/>
  <c r="H21" i="3" s="1"/>
  <c r="H10" i="3"/>
  <c r="H34" i="1"/>
  <c r="H16" i="3"/>
  <c r="L11" i="3"/>
  <c r="L21" i="3" s="1"/>
  <c r="L15" i="3" s="1"/>
  <c r="L10" i="3"/>
  <c r="L20" i="3" s="1"/>
  <c r="M10" i="3"/>
  <c r="I34" i="1"/>
  <c r="M16" i="3"/>
  <c r="T16" i="3"/>
  <c r="T12" i="3"/>
  <c r="U8" i="3"/>
  <c r="T10" i="3"/>
  <c r="T20" i="3" s="1"/>
  <c r="T11" i="3"/>
  <c r="M18" i="3"/>
  <c r="T13" i="3"/>
  <c r="T19" i="3"/>
  <c r="T18" i="3"/>
  <c r="T14" i="3" s="1"/>
  <c r="AC9" i="3"/>
  <c r="AB13" i="3"/>
  <c r="AC8" i="3"/>
  <c r="AB11" i="3"/>
  <c r="AB21" i="3" s="1"/>
  <c r="AB15" i="3" s="1"/>
  <c r="AB16" i="3"/>
  <c r="AB10" i="3"/>
  <c r="AB12" i="3"/>
  <c r="AB19" i="3"/>
  <c r="AJ11" i="3"/>
  <c r="AJ21" i="3" s="1"/>
  <c r="AK8" i="3"/>
  <c r="AK9" i="3"/>
  <c r="AJ10" i="3"/>
  <c r="AJ16" i="3"/>
  <c r="AJ12" i="3"/>
  <c r="AC62" i="16" l="1"/>
  <c r="U27" i="16"/>
  <c r="Z20" i="4"/>
  <c r="H30" i="3"/>
  <c r="I11" i="3"/>
  <c r="Z15" i="3"/>
  <c r="AH21" i="3"/>
  <c r="F31" i="3"/>
  <c r="P10" i="3"/>
  <c r="H20" i="3"/>
  <c r="H14" i="3" s="1"/>
  <c r="E12" i="3"/>
  <c r="E16" i="3"/>
  <c r="H70" i="1"/>
  <c r="E19" i="3"/>
  <c r="I10" i="3"/>
  <c r="Q5" i="1"/>
  <c r="J26" i="3"/>
  <c r="L75" i="1"/>
  <c r="L77" i="1" s="1"/>
  <c r="AJ20" i="3"/>
  <c r="I31" i="3"/>
  <c r="AB20" i="3"/>
  <c r="G31" i="3"/>
  <c r="U16" i="3"/>
  <c r="I75" i="1"/>
  <c r="I77" i="1" s="1"/>
  <c r="F44" i="3"/>
  <c r="F38" i="3"/>
  <c r="K16" i="3"/>
  <c r="E35" i="3"/>
  <c r="G66" i="1"/>
  <c r="S66" i="1" s="1"/>
  <c r="K19" i="3"/>
  <c r="S19" i="3" s="1"/>
  <c r="S62" i="1"/>
  <c r="E28" i="3"/>
  <c r="G14" i="1"/>
  <c r="G10" i="3"/>
  <c r="G20" i="3" s="1"/>
  <c r="E10" i="3"/>
  <c r="Q10" i="3" s="1"/>
  <c r="F10" i="3"/>
  <c r="K29" i="1"/>
  <c r="J61" i="1"/>
  <c r="AM20" i="3"/>
  <c r="AM14" i="3" s="1"/>
  <c r="AB18" i="3"/>
  <c r="AB14" i="3" s="1"/>
  <c r="R6" i="1"/>
  <c r="K67" i="1"/>
  <c r="S68" i="1"/>
  <c r="G41" i="1"/>
  <c r="J70" i="1"/>
  <c r="Q8" i="3"/>
  <c r="H6" i="1"/>
  <c r="R5" i="1"/>
  <c r="P75" i="1"/>
  <c r="P77" i="1" s="1"/>
  <c r="J27" i="3"/>
  <c r="AC13" i="3"/>
  <c r="Y19" i="3"/>
  <c r="F26" i="3"/>
  <c r="E45" i="3"/>
  <c r="L18" i="3"/>
  <c r="L14" i="3" s="1"/>
  <c r="H61" i="1"/>
  <c r="H13" i="1"/>
  <c r="H11" i="1"/>
  <c r="F19" i="3"/>
  <c r="I18" i="3"/>
  <c r="G11" i="1"/>
  <c r="S11" i="1" s="1"/>
  <c r="D21" i="3"/>
  <c r="P21" i="3" s="1"/>
  <c r="G11" i="3"/>
  <c r="AI9" i="3"/>
  <c r="AH15" i="3"/>
  <c r="R37" i="1"/>
  <c r="P67" i="1"/>
  <c r="N9" i="1"/>
  <c r="P9" i="1"/>
  <c r="Y16" i="3"/>
  <c r="X11" i="3"/>
  <c r="AI8" i="3"/>
  <c r="N37" i="1"/>
  <c r="M9" i="1"/>
  <c r="O70" i="1"/>
  <c r="N70" i="1"/>
  <c r="O61" i="1"/>
  <c r="M70" i="1"/>
  <c r="AC19" i="3"/>
  <c r="Q37" i="1"/>
  <c r="AH13" i="3"/>
  <c r="S8" i="1"/>
  <c r="J67" i="1"/>
  <c r="K20" i="3"/>
  <c r="K14" i="3" s="1"/>
  <c r="E18" i="3"/>
  <c r="I45" i="1"/>
  <c r="H45" i="1"/>
  <c r="J37" i="1"/>
  <c r="I28" i="3"/>
  <c r="Y12" i="3"/>
  <c r="J75" i="1"/>
  <c r="J77" i="1" s="1"/>
  <c r="E26" i="3"/>
  <c r="L16" i="3"/>
  <c r="H35" i="1"/>
  <c r="S35" i="1" s="1"/>
  <c r="J10" i="3"/>
  <c r="J20" i="3" s="1"/>
  <c r="J14" i="3" s="1"/>
  <c r="M13" i="3"/>
  <c r="M20" i="3"/>
  <c r="M14" i="3" s="1"/>
  <c r="H15" i="3"/>
  <c r="S63" i="1"/>
  <c r="G18" i="1"/>
  <c r="S18" i="1" s="1"/>
  <c r="D43" i="3"/>
  <c r="D35" i="3"/>
  <c r="S9" i="3"/>
  <c r="D15" i="3"/>
  <c r="P15" i="3" s="1"/>
  <c r="M61" i="1"/>
  <c r="L70" i="1"/>
  <c r="Y13" i="3"/>
  <c r="K37" i="1"/>
  <c r="AH10" i="3"/>
  <c r="Q61" i="1"/>
  <c r="K61" i="1"/>
  <c r="AM21" i="3"/>
  <c r="AM15" i="3" s="1"/>
  <c r="R64" i="1"/>
  <c r="R67" i="1"/>
  <c r="AC18" i="3"/>
  <c r="I9" i="3"/>
  <c r="R16" i="3"/>
  <c r="AH18" i="3"/>
  <c r="J6" i="1"/>
  <c r="S6" i="1" s="1"/>
  <c r="S46" i="1"/>
  <c r="I56" i="1"/>
  <c r="AI13" i="3"/>
  <c r="Q80" i="1"/>
  <c r="Q82" i="1" s="1"/>
  <c r="O80" i="1"/>
  <c r="O82" i="1" s="1"/>
  <c r="K28" i="3"/>
  <c r="M80" i="1"/>
  <c r="M82" i="1" s="1"/>
  <c r="N5" i="1"/>
  <c r="U11" i="3"/>
  <c r="AG8" i="3"/>
  <c r="F35" i="3"/>
  <c r="G13" i="1"/>
  <c r="J5" i="1"/>
  <c r="G17" i="1"/>
  <c r="D40" i="3"/>
  <c r="D45" i="3"/>
  <c r="Z6" i="4"/>
  <c r="Q69" i="1"/>
  <c r="Q70" i="1"/>
  <c r="AJ19" i="3"/>
  <c r="AJ15" i="3" s="1"/>
  <c r="AE14" i="3"/>
  <c r="Y11" i="3"/>
  <c r="AG11" i="3" s="1"/>
  <c r="O9" i="1"/>
  <c r="Y20" i="3"/>
  <c r="P64" i="1"/>
  <c r="AH12" i="3"/>
  <c r="S16" i="3"/>
  <c r="G45" i="1"/>
  <c r="S45" i="1" s="1"/>
  <c r="AH19" i="3"/>
  <c r="I48" i="1"/>
  <c r="G38" i="1"/>
  <c r="X12" i="3"/>
  <c r="AF12" i="3" s="1"/>
  <c r="O75" i="1"/>
  <c r="O77" i="1" s="1"/>
  <c r="N80" i="1"/>
  <c r="N82" i="1" s="1"/>
  <c r="H27" i="3"/>
  <c r="K80" i="1"/>
  <c r="K82" i="1" s="1"/>
  <c r="J80" i="1"/>
  <c r="J82" i="1" s="1"/>
  <c r="AF18" i="3"/>
  <c r="F27" i="3"/>
  <c r="I35" i="1"/>
  <c r="E38" i="3"/>
  <c r="H17" i="1"/>
  <c r="H80" i="1"/>
  <c r="H82" i="1" s="1"/>
  <c r="D51" i="3"/>
  <c r="G22" i="1"/>
  <c r="G56" i="1"/>
  <c r="AF19" i="3"/>
  <c r="W15" i="3"/>
  <c r="AI15" i="3" s="1"/>
  <c r="Q67" i="1"/>
  <c r="R29" i="1"/>
  <c r="AJ18" i="3"/>
  <c r="AJ14" i="3" s="1"/>
  <c r="Y18" i="3"/>
  <c r="Y14" i="3" s="1"/>
  <c r="AC12" i="3"/>
  <c r="P61" i="1"/>
  <c r="O29" i="1"/>
  <c r="X16" i="3"/>
  <c r="AF16" i="3" s="1"/>
  <c r="N61" i="1"/>
  <c r="L60" i="1"/>
  <c r="AH16" i="3"/>
  <c r="I41" i="1"/>
  <c r="P18" i="3"/>
  <c r="AI12" i="3"/>
  <c r="Q9" i="3"/>
  <c r="R60" i="1"/>
  <c r="P80" i="1"/>
  <c r="P82" i="1" s="1"/>
  <c r="M11" i="3"/>
  <c r="M21" i="3" s="1"/>
  <c r="M15" i="3" s="1"/>
  <c r="I16" i="3"/>
  <c r="E44" i="3"/>
  <c r="I13" i="1"/>
  <c r="F51" i="3"/>
  <c r="I22" i="1"/>
  <c r="I24" i="1" s="1"/>
  <c r="H72" i="1"/>
  <c r="G48" i="1"/>
  <c r="S52" i="1"/>
  <c r="D39" i="3"/>
  <c r="D37" i="3"/>
  <c r="P11" i="3"/>
  <c r="Z11" i="4"/>
  <c r="R69" i="1"/>
  <c r="N64" i="1"/>
  <c r="M37" i="1"/>
  <c r="Q6" i="1"/>
  <c r="K64" i="1"/>
  <c r="Q9" i="1"/>
  <c r="O6" i="1"/>
  <c r="AK13" i="3"/>
  <c r="R9" i="1"/>
  <c r="O64" i="1"/>
  <c r="AI18" i="3"/>
  <c r="AH11" i="3"/>
  <c r="U18" i="3"/>
  <c r="AG18" i="3" s="1"/>
  <c r="E13" i="3"/>
  <c r="X10" i="3"/>
  <c r="Q75" i="1"/>
  <c r="Q77" i="1" s="1"/>
  <c r="P5" i="1"/>
  <c r="N75" i="1"/>
  <c r="N77" i="1" s="1"/>
  <c r="L80" i="1"/>
  <c r="L82" i="1" s="1"/>
  <c r="K75" i="1"/>
  <c r="K77" i="1" s="1"/>
  <c r="H31" i="3"/>
  <c r="G30" i="3"/>
  <c r="AC10" i="3"/>
  <c r="AC20" i="3" s="1"/>
  <c r="AC14" i="3" s="1"/>
  <c r="E27" i="3"/>
  <c r="F37" i="3"/>
  <c r="I14" i="1"/>
  <c r="U10" i="3"/>
  <c r="AG10" i="3" s="1"/>
  <c r="H64" i="1"/>
  <c r="S65" i="1"/>
  <c r="K13" i="3"/>
  <c r="S13" i="3" s="1"/>
  <c r="H69" i="1"/>
  <c r="S69" i="1" s="1"/>
  <c r="H75" i="1"/>
  <c r="H77" i="1" s="1"/>
  <c r="S34" i="1"/>
  <c r="F11" i="3"/>
  <c r="G67" i="1"/>
  <c r="D44" i="3"/>
  <c r="N6" i="1"/>
  <c r="X13" i="3"/>
  <c r="AF13" i="3" s="1"/>
  <c r="J64" i="1"/>
  <c r="P70" i="1"/>
  <c r="M29" i="1"/>
  <c r="AK12" i="3"/>
  <c r="L6" i="1"/>
  <c r="S25" i="1"/>
  <c r="T21" i="3"/>
  <c r="T15" i="3" s="1"/>
  <c r="P29" i="1"/>
  <c r="O37" i="1"/>
  <c r="U13" i="3"/>
  <c r="AG13" i="3" s="1"/>
  <c r="K5" i="1"/>
  <c r="K9" i="1"/>
  <c r="H41" i="1"/>
  <c r="J30" i="3"/>
  <c r="N60" i="1"/>
  <c r="M75" i="1"/>
  <c r="M77" i="1" s="1"/>
  <c r="O5" i="1"/>
  <c r="AK11" i="3"/>
  <c r="AK21" i="3" s="1"/>
  <c r="AK15" i="3" s="1"/>
  <c r="M5" i="1"/>
  <c r="AC21" i="3"/>
  <c r="J60" i="1"/>
  <c r="U19" i="3"/>
  <c r="F30" i="3"/>
  <c r="I40" i="1"/>
  <c r="S40" i="1" s="1"/>
  <c r="F13" i="3"/>
  <c r="R13" i="3" s="1"/>
  <c r="H16" i="1"/>
  <c r="S16" i="1" s="1"/>
  <c r="H14" i="1"/>
  <c r="J19" i="3"/>
  <c r="J15" i="3" s="1"/>
  <c r="G72" i="1"/>
  <c r="S72" i="1" s="1"/>
  <c r="G15" i="1"/>
  <c r="S15" i="1" s="1"/>
  <c r="D12" i="3"/>
  <c r="P12" i="3" s="1"/>
  <c r="D16" i="3"/>
  <c r="P16" i="3" s="1"/>
  <c r="G27" i="1"/>
  <c r="S27" i="1" s="1"/>
  <c r="D38" i="3"/>
  <c r="Z7" i="4"/>
  <c r="R61" i="1"/>
  <c r="AC16" i="3"/>
  <c r="M67" i="1"/>
  <c r="AK10" i="3"/>
  <c r="AK20" i="3" s="1"/>
  <c r="AK14" i="3" s="1"/>
  <c r="L9" i="1"/>
  <c r="N67" i="1"/>
  <c r="K70" i="1"/>
  <c r="L29" i="1"/>
  <c r="N29" i="1"/>
  <c r="Y9" i="3"/>
  <c r="AI16" i="3"/>
  <c r="J9" i="1"/>
  <c r="U12" i="3"/>
  <c r="AG12" i="3" s="1"/>
  <c r="H48" i="1"/>
  <c r="S8" i="3"/>
  <c r="U21" i="3"/>
  <c r="S42" i="1"/>
  <c r="S71" i="1"/>
  <c r="S10" i="3"/>
  <c r="K8" i="14"/>
  <c r="U8" i="14" s="1"/>
  <c r="Z18" i="4"/>
  <c r="G80" i="1"/>
  <c r="G82" i="1" s="1"/>
  <c r="G75" i="1"/>
  <c r="D31" i="3"/>
  <c r="D27" i="3"/>
  <c r="R80" i="1"/>
  <c r="K6" i="14"/>
  <c r="U6" i="14" s="1"/>
  <c r="AC62" i="14"/>
  <c r="AC62" i="13"/>
  <c r="K6" i="13"/>
  <c r="U6" i="13" s="1"/>
  <c r="AC64" i="13"/>
  <c r="K8" i="13"/>
  <c r="U8" i="13" s="1"/>
  <c r="K4" i="13"/>
  <c r="U4" i="13" s="1"/>
  <c r="AC66" i="13"/>
  <c r="Z10" i="4"/>
  <c r="V6" i="9"/>
  <c r="AC62" i="12"/>
  <c r="K6" i="12"/>
  <c r="U6" i="12" s="1"/>
  <c r="AC64" i="12"/>
  <c r="K8" i="12"/>
  <c r="U8" i="12" s="1"/>
  <c r="K4" i="12"/>
  <c r="U4" i="12" s="1"/>
  <c r="AC66" i="12"/>
  <c r="V14" i="9"/>
  <c r="V15" i="10"/>
  <c r="K8" i="11"/>
  <c r="U8" i="11" s="1"/>
  <c r="U25" i="11" s="1"/>
  <c r="AB64" i="11"/>
  <c r="N32" i="11" s="1"/>
  <c r="L32" i="11" s="1"/>
  <c r="V14" i="10"/>
  <c r="L30" i="10"/>
  <c r="V21" i="10"/>
  <c r="V5" i="10"/>
  <c r="U25" i="10"/>
  <c r="V12" i="10"/>
  <c r="L32" i="10"/>
  <c r="V18" i="10"/>
  <c r="V9" i="10"/>
  <c r="V16" i="10"/>
  <c r="V22" i="10"/>
  <c r="V6" i="10"/>
  <c r="V13" i="10"/>
  <c r="V20" i="10"/>
  <c r="V4" i="10"/>
  <c r="L34" i="10"/>
  <c r="V10" i="10"/>
  <c r="V17" i="10"/>
  <c r="L31" i="10"/>
  <c r="V24" i="10"/>
  <c r="V8" i="10"/>
  <c r="U25" i="8"/>
  <c r="V17" i="9"/>
  <c r="V11" i="9"/>
  <c r="V24" i="9"/>
  <c r="V8" i="9"/>
  <c r="L30" i="9"/>
  <c r="V21" i="9"/>
  <c r="V5" i="9"/>
  <c r="V15" i="9"/>
  <c r="U25" i="9"/>
  <c r="V12" i="9"/>
  <c r="L35" i="9"/>
  <c r="V9" i="9"/>
  <c r="V19" i="9"/>
  <c r="V16" i="9"/>
  <c r="L32" i="9"/>
  <c r="V13" i="9"/>
  <c r="V23" i="9"/>
  <c r="V7" i="9"/>
  <c r="V23" i="7"/>
  <c r="V20" i="9"/>
  <c r="V4" i="9"/>
  <c r="L31" i="8"/>
  <c r="V12" i="8"/>
  <c r="V14" i="8"/>
  <c r="L30" i="8"/>
  <c r="V21" i="8"/>
  <c r="V5" i="8"/>
  <c r="V19" i="8"/>
  <c r="V16" i="8"/>
  <c r="L32" i="8"/>
  <c r="V18" i="8"/>
  <c r="V9" i="8"/>
  <c r="V23" i="8"/>
  <c r="V7" i="8"/>
  <c r="V20" i="8"/>
  <c r="V4" i="8"/>
  <c r="V22" i="8"/>
  <c r="V6" i="8"/>
  <c r="V13" i="8"/>
  <c r="V11" i="8"/>
  <c r="V24" i="8"/>
  <c r="V8" i="8"/>
  <c r="L34" i="8"/>
  <c r="V10" i="8"/>
  <c r="V17" i="8"/>
  <c r="V15" i="7"/>
  <c r="L30" i="7"/>
  <c r="L29" i="7"/>
  <c r="V14" i="7"/>
  <c r="V13" i="7"/>
  <c r="V8" i="7"/>
  <c r="W22" i="5"/>
  <c r="W23" i="6"/>
  <c r="V19" i="7"/>
  <c r="L34" i="7"/>
  <c r="V18" i="7"/>
  <c r="V17" i="7"/>
  <c r="V12" i="7"/>
  <c r="V7" i="7"/>
  <c r="L31" i="7"/>
  <c r="V22" i="7"/>
  <c r="V6" i="7"/>
  <c r="V21" i="7"/>
  <c r="V5" i="7"/>
  <c r="V16" i="7"/>
  <c r="V11" i="7"/>
  <c r="U24" i="7"/>
  <c r="V10" i="7"/>
  <c r="L33" i="7"/>
  <c r="V9" i="7"/>
  <c r="V20" i="7"/>
  <c r="V4" i="7"/>
  <c r="W14" i="5"/>
  <c r="W15" i="6"/>
  <c r="W22" i="6"/>
  <c r="W19" i="6"/>
  <c r="W21" i="6"/>
  <c r="W17" i="6"/>
  <c r="W6" i="5"/>
  <c r="W12" i="6"/>
  <c r="W16" i="6"/>
  <c r="M29" i="6"/>
  <c r="W7" i="6"/>
  <c r="W14" i="6"/>
  <c r="W11" i="6"/>
  <c r="W13" i="6"/>
  <c r="W18" i="6"/>
  <c r="W9" i="6"/>
  <c r="W4" i="6"/>
  <c r="M31" i="6"/>
  <c r="W8" i="6"/>
  <c r="V24" i="6"/>
  <c r="M33" i="6"/>
  <c r="W6" i="6"/>
  <c r="W5" i="6"/>
  <c r="W10" i="6"/>
  <c r="W20" i="6"/>
  <c r="M30" i="6"/>
  <c r="M29" i="5"/>
  <c r="W19" i="5"/>
  <c r="W16" i="5"/>
  <c r="W21" i="5"/>
  <c r="W18" i="5"/>
  <c r="W15" i="5"/>
  <c r="Z21" i="4"/>
  <c r="Z17" i="4"/>
  <c r="W12" i="5"/>
  <c r="W9" i="5"/>
  <c r="Z4" i="4"/>
  <c r="V24" i="5"/>
  <c r="Z15" i="4"/>
  <c r="Z8" i="4"/>
  <c r="W8" i="5"/>
  <c r="W13" i="5"/>
  <c r="W10" i="5"/>
  <c r="M34" i="5"/>
  <c r="W7" i="5"/>
  <c r="Z13" i="4"/>
  <c r="M33" i="5"/>
  <c r="W11" i="5"/>
  <c r="Z23" i="4"/>
  <c r="W4" i="5"/>
  <c r="Z16" i="4"/>
  <c r="M30" i="5"/>
  <c r="W23" i="5"/>
  <c r="Z9" i="4"/>
  <c r="Z12" i="4"/>
  <c r="W5" i="5"/>
  <c r="W20" i="5"/>
  <c r="W17" i="5"/>
  <c r="W24" i="4"/>
  <c r="AH20" i="3"/>
  <c r="V14" i="3"/>
  <c r="AH14" i="3" s="1"/>
  <c r="AI14" i="3"/>
  <c r="AI20" i="3"/>
  <c r="I61" i="1"/>
  <c r="I9" i="1"/>
  <c r="I38" i="1"/>
  <c r="H37" i="1"/>
  <c r="H29" i="1"/>
  <c r="G30" i="1"/>
  <c r="S30" i="1" s="1"/>
  <c r="G61" i="1"/>
  <c r="H60" i="1" l="1"/>
  <c r="I26" i="3"/>
  <c r="F21" i="3"/>
  <c r="R21" i="3" s="1"/>
  <c r="R11" i="3"/>
  <c r="E30" i="3"/>
  <c r="D20" i="3"/>
  <c r="X21" i="3"/>
  <c r="X15" i="3" s="1"/>
  <c r="AF15" i="3" s="1"/>
  <c r="I12" i="3"/>
  <c r="I20" i="3" s="1"/>
  <c r="K26" i="3"/>
  <c r="H28" i="3"/>
  <c r="M60" i="1"/>
  <c r="S11" i="3"/>
  <c r="G21" i="3"/>
  <c r="K30" i="3"/>
  <c r="K21" i="3"/>
  <c r="K15" i="3" s="1"/>
  <c r="Q19" i="3"/>
  <c r="U20" i="3"/>
  <c r="K27" i="3"/>
  <c r="G20" i="1"/>
  <c r="H56" i="1"/>
  <c r="S56" i="1" s="1"/>
  <c r="H67" i="1"/>
  <c r="I21" i="1"/>
  <c r="I20" i="1"/>
  <c r="L5" i="1"/>
  <c r="P60" i="1"/>
  <c r="G24" i="1"/>
  <c r="S24" i="1" s="1"/>
  <c r="S22" i="1"/>
  <c r="J28" i="3"/>
  <c r="S61" i="1"/>
  <c r="I13" i="3"/>
  <c r="Q13" i="3" s="1"/>
  <c r="R19" i="3"/>
  <c r="F15" i="3"/>
  <c r="R15" i="3" s="1"/>
  <c r="E31" i="3"/>
  <c r="K31" i="3"/>
  <c r="S20" i="3"/>
  <c r="G14" i="3"/>
  <c r="S14" i="3" s="1"/>
  <c r="H19" i="1"/>
  <c r="I64" i="1"/>
  <c r="G21" i="1"/>
  <c r="G9" i="1"/>
  <c r="S9" i="1" s="1"/>
  <c r="AG19" i="3"/>
  <c r="U15" i="3"/>
  <c r="S5" i="1"/>
  <c r="K60" i="1"/>
  <c r="Q18" i="3"/>
  <c r="I30" i="3"/>
  <c r="I27" i="3"/>
  <c r="E20" i="3"/>
  <c r="E14" i="3" s="1"/>
  <c r="G33" i="1"/>
  <c r="G70" i="1"/>
  <c r="I33" i="1"/>
  <c r="G64" i="1"/>
  <c r="S64" i="1" s="1"/>
  <c r="I29" i="1"/>
  <c r="I67" i="1"/>
  <c r="S67" i="1" s="1"/>
  <c r="H21" i="1"/>
  <c r="I70" i="1"/>
  <c r="H33" i="1"/>
  <c r="Y21" i="3"/>
  <c r="Y15" i="3" s="1"/>
  <c r="AG9" i="3"/>
  <c r="G27" i="3"/>
  <c r="G26" i="3"/>
  <c r="O60" i="1"/>
  <c r="H20" i="1"/>
  <c r="AF21" i="3"/>
  <c r="S48" i="1"/>
  <c r="S13" i="1"/>
  <c r="H9" i="1"/>
  <c r="F28" i="3"/>
  <c r="S14" i="1"/>
  <c r="Q16" i="3"/>
  <c r="Q60" i="1"/>
  <c r="S38" i="1"/>
  <c r="G28" i="3"/>
  <c r="J31" i="3"/>
  <c r="AC15" i="3"/>
  <c r="AF11" i="3"/>
  <c r="S41" i="1"/>
  <c r="F20" i="3"/>
  <c r="R10" i="3"/>
  <c r="AG16" i="3"/>
  <c r="Q12" i="3"/>
  <c r="AF10" i="3"/>
  <c r="X20" i="3"/>
  <c r="E11" i="3"/>
  <c r="E21" i="3" s="1"/>
  <c r="G37" i="1"/>
  <c r="S17" i="1"/>
  <c r="H26" i="3"/>
  <c r="U27" i="14"/>
  <c r="D28" i="3"/>
  <c r="D30" i="3"/>
  <c r="D26" i="3"/>
  <c r="G77" i="1"/>
  <c r="S75" i="1"/>
  <c r="S77" i="1" s="1"/>
  <c r="R82" i="1"/>
  <c r="S80" i="1"/>
  <c r="S82" i="1" s="1"/>
  <c r="U27" i="13"/>
  <c r="U26" i="12"/>
  <c r="V25" i="10"/>
  <c r="V25" i="9"/>
  <c r="V25" i="8"/>
  <c r="V24" i="7"/>
  <c r="W24" i="6"/>
  <c r="W24" i="5"/>
  <c r="G29" i="1"/>
  <c r="S29" i="1" s="1"/>
  <c r="I37" i="1"/>
  <c r="F14" i="3" l="1"/>
  <c r="R14" i="3" s="1"/>
  <c r="R20" i="3"/>
  <c r="I19" i="1"/>
  <c r="G19" i="1"/>
  <c r="S20" i="1"/>
  <c r="I21" i="3"/>
  <c r="I15" i="3" s="1"/>
  <c r="Q20" i="3"/>
  <c r="I14" i="3"/>
  <c r="Q14" i="3" s="1"/>
  <c r="Q21" i="3"/>
  <c r="I60" i="1"/>
  <c r="X14" i="3"/>
  <c r="AF14" i="3" s="1"/>
  <c r="AF20" i="3"/>
  <c r="Q11" i="3"/>
  <c r="S21" i="1"/>
  <c r="D14" i="3"/>
  <c r="P14" i="3" s="1"/>
  <c r="P20" i="3"/>
  <c r="S21" i="3"/>
  <c r="G15" i="3"/>
  <c r="S15" i="3" s="1"/>
  <c r="S70" i="1"/>
  <c r="AG21" i="3"/>
  <c r="AG20" i="3"/>
  <c r="U14" i="3"/>
  <c r="AG14" i="3" s="1"/>
  <c r="E15" i="3"/>
  <c r="Q15" i="3" s="1"/>
  <c r="G60" i="1"/>
  <c r="S60" i="1" s="1"/>
  <c r="S37" i="1"/>
  <c r="S33" i="1"/>
  <c r="AG15" i="3"/>
  <c r="S19" i="1" l="1"/>
</calcChain>
</file>

<file path=xl/sharedStrings.xml><?xml version="1.0" encoding="utf-8"?>
<sst xmlns="http://schemas.openxmlformats.org/spreadsheetml/2006/main" count="2201" uniqueCount="309">
  <si>
    <t>REGISTER POLI GIGI PUSKESMAS PANDANWANGI TAHUN 2025</t>
  </si>
  <si>
    <t xml:space="preserve">SCREENING </t>
  </si>
  <si>
    <t>https://drive.google.com/drive/folders/1cGIxYJfLWSa-Fu3_d7x2y0pf8K8OBEXj</t>
  </si>
  <si>
    <t>https://docs.google.com/spreadsheets/d/1VwwyTJzgen_lksegQaIaQ6lQ8UoGBYJ3ZC6_BnhEnzA/edit?gid=0#gid=0</t>
  </si>
  <si>
    <t>CKG</t>
  </si>
  <si>
    <t>https://docs.google.com/spreadsheets/d/1_gp53owz8tEn9vlMgHqo6V_4mcsro8ssUcBRZ8aqHB8/edit?gid=548582851#gid=548582851</t>
  </si>
  <si>
    <t>REGISTER</t>
  </si>
  <si>
    <t>DIAGNOSA</t>
  </si>
  <si>
    <r>
      <rPr>
        <b/>
        <sz val="14"/>
        <color rgb="FF1F1F1F"/>
        <rFont val="Arial"/>
      </rPr>
      <t>REKAPITULASI</t>
    </r>
  </si>
  <si>
    <t>JAN</t>
  </si>
  <si>
    <t>FEB</t>
  </si>
  <si>
    <t>MAR</t>
  </si>
  <si>
    <t>APR</t>
  </si>
  <si>
    <t>MEI</t>
  </si>
  <si>
    <t>JUN</t>
  </si>
  <si>
    <t>JUL</t>
  </si>
  <si>
    <t>AGU</t>
  </si>
  <si>
    <t>SEP</t>
  </si>
  <si>
    <t>OKT</t>
  </si>
  <si>
    <t>NOV</t>
  </si>
  <si>
    <t>DES</t>
  </si>
  <si>
    <t>JUMLAH</t>
  </si>
  <si>
    <t>NO</t>
  </si>
  <si>
    <t>NAMA SEKOLAH</t>
  </si>
  <si>
    <t>L/P</t>
  </si>
  <si>
    <t>JUMLAH SISWA</t>
  </si>
  <si>
    <t>KARIES</t>
  </si>
  <si>
    <t>SEHAT</t>
  </si>
  <si>
    <t>RUJUK</t>
  </si>
  <si>
    <t>BULAN KEGIATAN</t>
  </si>
  <si>
    <t>PERSISTENSI</t>
  </si>
  <si>
    <t>TPA KB TK PLUS ANAK MUSLIM</t>
  </si>
  <si>
    <t>L</t>
  </si>
  <si>
    <t>AGUSTUS</t>
  </si>
  <si>
    <t>JANUARI</t>
  </si>
  <si>
    <t>Dx JANUARI</t>
  </si>
  <si>
    <t>TOTAL PASIEN</t>
  </si>
  <si>
    <t>P</t>
  </si>
  <si>
    <t>FEBRUARI</t>
  </si>
  <si>
    <t>Dx FEBRUARI</t>
  </si>
  <si>
    <t>BARU</t>
  </si>
  <si>
    <t>Small Tree School</t>
  </si>
  <si>
    <t>MARET</t>
  </si>
  <si>
    <t>Dx MARET</t>
  </si>
  <si>
    <t>L =</t>
  </si>
  <si>
    <t>APRIL</t>
  </si>
  <si>
    <t>Dx APRIL</t>
  </si>
  <si>
    <t>P =</t>
  </si>
  <si>
    <t>KB-TK Taman Indria 02</t>
  </si>
  <si>
    <t>Dx MEI</t>
  </si>
  <si>
    <t>LAMA</t>
  </si>
  <si>
    <t>JUNI</t>
  </si>
  <si>
    <t>Dx JUNI</t>
  </si>
  <si>
    <t>TK Muslimat NU 8</t>
  </si>
  <si>
    <t>JULI</t>
  </si>
  <si>
    <t>Dx JULI</t>
  </si>
  <si>
    <t>Dx AGUSTUS</t>
  </si>
  <si>
    <t>RA ITTIHADUL MUBALLIGHIN</t>
  </si>
  <si>
    <t>SEPTEMBER</t>
  </si>
  <si>
    <t>Dx SEPTEMBER</t>
  </si>
  <si>
    <t xml:space="preserve">BPJS </t>
  </si>
  <si>
    <t>OKTOBER</t>
  </si>
  <si>
    <t>Dx OKTOBER</t>
  </si>
  <si>
    <t>TK GLOBAL KIDS</t>
  </si>
  <si>
    <t>NOVEMBER</t>
  </si>
  <si>
    <t>Dx NOVEMBER</t>
  </si>
  <si>
    <t>DESEMBER</t>
  </si>
  <si>
    <t>Dx DESEMBER</t>
  </si>
  <si>
    <t>UMUM</t>
  </si>
  <si>
    <t>TK UNGGULAN AL YA'LU</t>
  </si>
  <si>
    <t>LAPORAN</t>
  </si>
  <si>
    <t>TK ALAA NURIYAH</t>
  </si>
  <si>
    <t>REKAP TRIBULAN</t>
  </si>
  <si>
    <t>UKS</t>
  </si>
  <si>
    <t xml:space="preserve">ASDK </t>
  </si>
  <si>
    <t>TK DIAN PERTIWI</t>
  </si>
  <si>
    <t>BUMIL PKM</t>
  </si>
  <si>
    <t>TK AL HUDA</t>
  </si>
  <si>
    <t>BUMIL POSYANDU/KELAS BUMIL</t>
  </si>
  <si>
    <t>TK AL HADI KIDS CAMPUS</t>
  </si>
  <si>
    <t>RUJUKAN</t>
  </si>
  <si>
    <t>BABY SMAILE</t>
  </si>
  <si>
    <t>KB TK AL IKHLAS</t>
  </si>
  <si>
    <t>GIGI PERMANEN</t>
  </si>
  <si>
    <t xml:space="preserve">Tumpatan Tetap </t>
  </si>
  <si>
    <t>TK HAPPY HOLI KIDS</t>
  </si>
  <si>
    <t>TK ABA 40 ASSALAM</t>
  </si>
  <si>
    <t xml:space="preserve">Tumpatan Sementara </t>
  </si>
  <si>
    <t>TK TUNAS BANGSA</t>
  </si>
  <si>
    <t>DUNIA SUSAN</t>
  </si>
  <si>
    <t xml:space="preserve">GIGI SULUNG </t>
  </si>
  <si>
    <t xml:space="preserve">Tumpatan tetap </t>
  </si>
  <si>
    <t>MUSLIMAT NU 17</t>
  </si>
  <si>
    <t>TK ANDALUSIA KIDS</t>
  </si>
  <si>
    <t>Tumpatan Sementara</t>
  </si>
  <si>
    <t>PAUD PERMATA HATI SKB</t>
  </si>
  <si>
    <t>KB/TK NURUL HUDA AL FATIH</t>
  </si>
  <si>
    <t xml:space="preserve">EXO PERMANEN </t>
  </si>
  <si>
    <t>TK BAITURRAHMAN</t>
  </si>
  <si>
    <t xml:space="preserve">EXO SULUNG </t>
  </si>
  <si>
    <t>TK AN NUR RUMAH CAHAYA</t>
  </si>
  <si>
    <t>RA AT TIBYAN</t>
  </si>
  <si>
    <t xml:space="preserve">Scalling </t>
  </si>
  <si>
    <t>TA PKK AL FATH</t>
  </si>
  <si>
    <t>TK AL JABBAR</t>
  </si>
  <si>
    <t>(Pengobatan/DHE)</t>
  </si>
  <si>
    <t>TK NEGERI PEMBINA 2</t>
  </si>
  <si>
    <t>SD</t>
  </si>
  <si>
    <t>K02</t>
  </si>
  <si>
    <t>SMP</t>
  </si>
  <si>
    <t>K04</t>
  </si>
  <si>
    <t>SMA</t>
  </si>
  <si>
    <t>APRAS/TK/PAUD</t>
  </si>
  <si>
    <t xml:space="preserve">K02 </t>
  </si>
  <si>
    <t>K02 SELURUH</t>
  </si>
  <si>
    <t>PERSENTASE (%)</t>
  </si>
  <si>
    <t>PERIODONTITIS</t>
  </si>
  <si>
    <t>k05</t>
  </si>
  <si>
    <t>K00</t>
  </si>
  <si>
    <t>K05 SELURUH</t>
  </si>
  <si>
    <t>Instrumen Penghitungan Klaster Pelayanan Kesehatan Ibu dan Anak</t>
  </si>
  <si>
    <t>No</t>
  </si>
  <si>
    <t>Kegiatan</t>
  </si>
  <si>
    <t>Indikator Kinerja</t>
  </si>
  <si>
    <t>Target tahun 2025</t>
  </si>
  <si>
    <t>Satuan Sasaran</t>
  </si>
  <si>
    <t>Total sasaran</t>
  </si>
  <si>
    <t>Target Sasaran</t>
  </si>
  <si>
    <t>Pencapaian (dalam satuan sasaran)</t>
  </si>
  <si>
    <t xml:space="preserve">% Nilai Kinerja </t>
  </si>
  <si>
    <t>CAPAIAN BULANAN</t>
  </si>
  <si>
    <t>ANALISA           AKAR           PENYEBAB           MASALAH</t>
  </si>
  <si>
    <t>RENCANA TINDAK LANJUT</t>
  </si>
  <si>
    <t>Jan</t>
  </si>
  <si>
    <t>Feb</t>
  </si>
  <si>
    <t>Mar</t>
  </si>
  <si>
    <t>Apr</t>
  </si>
  <si>
    <t>Mei</t>
  </si>
  <si>
    <t>Juni</t>
  </si>
  <si>
    <t>Juli</t>
  </si>
  <si>
    <t>Agust</t>
  </si>
  <si>
    <t>Sept</t>
  </si>
  <si>
    <t>Okt</t>
  </si>
  <si>
    <t>Nov</t>
  </si>
  <si>
    <t>Des</t>
  </si>
  <si>
    <t>LINGKUNGAN</t>
  </si>
  <si>
    <t>SASARAN</t>
  </si>
  <si>
    <t>MANUSIA</t>
  </si>
  <si>
    <t>DANA</t>
  </si>
  <si>
    <t>METODE</t>
  </si>
  <si>
    <t>(1)</t>
  </si>
  <si>
    <t>(2)</t>
  </si>
  <si>
    <t>(3)</t>
  </si>
  <si>
    <t>(4)</t>
  </si>
  <si>
    <t>(5)</t>
  </si>
  <si>
    <t>(6)</t>
  </si>
  <si>
    <t>TARGET</t>
  </si>
  <si>
    <t>CAPAIAN</t>
  </si>
  <si>
    <t>NOTE</t>
  </si>
  <si>
    <t>2.</t>
  </si>
  <si>
    <t>Klaster Pelayanan  Kesehatan Ibu dan Anak</t>
  </si>
  <si>
    <t>2.1. Pelayanan Kesehatan Ibu hamil, bersalin, atau nifas  </t>
  </si>
  <si>
    <t>1.</t>
  </si>
  <si>
    <t>Pelayanan Kesehatan Ibu Hamil</t>
  </si>
  <si>
    <t>Ibu hamil yang mendapatkan pelayanan kesehatan gigi dan mulut</t>
  </si>
  <si>
    <t>bumil</t>
  </si>
  <si>
    <t>2.4. Pelayanan Kesehatan Anak Usia Sekolah </t>
  </si>
  <si>
    <t>Skrining Kesehatan Siswa</t>
  </si>
  <si>
    <t>Persentase kelompok usia 6-12 tahun yang mendapatkan skrining gigi dan mulut</t>
  </si>
  <si>
    <t>persen</t>
  </si>
  <si>
    <t>TOTAL SASARAN ANAK USIA 6-12 TH</t>
  </si>
  <si>
    <t>REKAPAN TRIBULAN</t>
  </si>
  <si>
    <t>TRIBULAN 1</t>
  </si>
  <si>
    <t>TRIBULAN 2</t>
  </si>
  <si>
    <t>TRIBULAN 3</t>
  </si>
  <si>
    <t>NOPEMBER</t>
  </si>
  <si>
    <t>TRIBULAN 4</t>
  </si>
  <si>
    <t>TAHUN 2025</t>
  </si>
  <si>
    <t>Dalam Gedung</t>
  </si>
  <si>
    <t>DW</t>
  </si>
  <si>
    <t>LW</t>
  </si>
  <si>
    <t>Jumlah kunjungan baru rawat jalan  gigi Ibu hamil</t>
  </si>
  <si>
    <t>-</t>
  </si>
  <si>
    <t>Jumlah kunjungan lama rawat jalan gigi Ibu hamil</t>
  </si>
  <si>
    <t>Jumlah kunjungan baru rawat jalan gigi anak (1-6 th)</t>
  </si>
  <si>
    <t>Jumlah kunjungan lama rawat jalan gigi anak (1-6 th)</t>
  </si>
  <si>
    <t>Jumlah kunjungan baru rawat jalan gigi anak sekolah</t>
  </si>
  <si>
    <t>Jumlah kunjungan lama rawat jalan gigi anak sekolah</t>
  </si>
  <si>
    <t>Jumlah kunjungan baru rawat jalan gigi Gol Penduduk lain</t>
  </si>
  <si>
    <t>Jumlah kunjungan lama rawat jalan gigi Gol Penduduk lain</t>
  </si>
  <si>
    <t>Jumlah penderita rawat jalan gigi yang dirujuk</t>
  </si>
  <si>
    <t>JUMLAH SELURUH PASIEN</t>
  </si>
  <si>
    <t>JUMLAH PASIEN KHUSUS (anak dan bumil)</t>
  </si>
  <si>
    <t>ASDK</t>
  </si>
  <si>
    <t>KLUSTER 2</t>
  </si>
  <si>
    <t>AGS</t>
  </si>
  <si>
    <t>NOP</t>
  </si>
  <si>
    <t>Jumlah Kasus Karies anak usia (0-4th)</t>
  </si>
  <si>
    <t>Jumlah Kasus Karies anak usia (0-18th)</t>
  </si>
  <si>
    <t>Jumlah Kasus Karies usia anak remaja (10-18th)</t>
  </si>
  <si>
    <t>KLUSTER 3</t>
  </si>
  <si>
    <t>Jumlah Kasus Karies remaja-dewasa (18-59th)</t>
  </si>
  <si>
    <t>Jumlah Kasus Karies Lansia (&gt;60th)</t>
  </si>
  <si>
    <t>Kunjungan anak prasekolah (5-6th)</t>
  </si>
  <si>
    <t>Pandanwangi</t>
  </si>
  <si>
    <t>Arjosari</t>
  </si>
  <si>
    <t>Kunjungan anak sekolah (7-18th)</t>
  </si>
  <si>
    <t>Kunjungan Ibu Hamil</t>
  </si>
  <si>
    <t>Jumlah usia dewasa yang mendapatkan pelayanan Kesehatan Gigi dan Mulut (18-59th)</t>
  </si>
  <si>
    <t>Jumlah lanjut usia yang mendapatkan pelayanan Kesehatan Gigi dan Mulut (&gt;60th)</t>
  </si>
  <si>
    <t>DINAS</t>
  </si>
  <si>
    <t>Jenis Kelamin</t>
  </si>
  <si>
    <t>Dx</t>
  </si>
  <si>
    <t>NAMA PENYAKIT</t>
  </si>
  <si>
    <t>ICD X</t>
  </si>
  <si>
    <t>KASUS BARU</t>
  </si>
  <si>
    <t>KASUS LAMA</t>
  </si>
  <si>
    <t xml:space="preserve">JUMLAH </t>
  </si>
  <si>
    <t>&lt;7th</t>
  </si>
  <si>
    <t>7-15th</t>
  </si>
  <si>
    <t>16-59th</t>
  </si>
  <si>
    <t>&gt;60th</t>
  </si>
  <si>
    <t>Tgl</t>
  </si>
  <si>
    <t>Umur</t>
  </si>
  <si>
    <t>B</t>
  </si>
  <si>
    <t>Gangguan Pertumbuhan dan erupsi</t>
  </si>
  <si>
    <t>Gigi tertanam dan impaksi</t>
  </si>
  <si>
    <t>K01</t>
  </si>
  <si>
    <t>Karies Gigi</t>
  </si>
  <si>
    <t>Penyakit jaringan keras gigi dan lainnya</t>
  </si>
  <si>
    <t>K03</t>
  </si>
  <si>
    <t>Penyakit pulpa dan periapikal</t>
  </si>
  <si>
    <t>Gingivitis dan penyakit periodontal</t>
  </si>
  <si>
    <t>K05</t>
  </si>
  <si>
    <t>Pembesaran Gingiva</t>
  </si>
  <si>
    <t>K06</t>
  </si>
  <si>
    <t>Anomali Dentofasial</t>
  </si>
  <si>
    <t>K07</t>
  </si>
  <si>
    <t>Gangguan Gigi dan Jaringan Penyangga</t>
  </si>
  <si>
    <t>K08</t>
  </si>
  <si>
    <t>Kista Rongga Mulut</t>
  </si>
  <si>
    <t>K09</t>
  </si>
  <si>
    <t>Penyakit rahang lain</t>
  </si>
  <si>
    <t>K10</t>
  </si>
  <si>
    <t>Penyakit Kelenjar Liur</t>
  </si>
  <si>
    <t>K11</t>
  </si>
  <si>
    <t>Stomatitis dan lesi-lesi berhubungan</t>
  </si>
  <si>
    <t>K12</t>
  </si>
  <si>
    <t>Angular cheilitis</t>
  </si>
  <si>
    <t>K13</t>
  </si>
  <si>
    <t>Penyakit Lidah</t>
  </si>
  <si>
    <t>K14</t>
  </si>
  <si>
    <t>Kanker rongga mulut</t>
  </si>
  <si>
    <t>C06.9</t>
  </si>
  <si>
    <t>Cleft palate</t>
  </si>
  <si>
    <t>Q35</t>
  </si>
  <si>
    <t>Cleft lip</t>
  </si>
  <si>
    <t>Q36</t>
  </si>
  <si>
    <t>Cleft palate with cleft lip</t>
  </si>
  <si>
    <t>Q37</t>
  </si>
  <si>
    <t>Fracture of skull and facial bones</t>
  </si>
  <si>
    <t>S02</t>
  </si>
  <si>
    <t>lain-lain</t>
  </si>
  <si>
    <t>Jml Dx</t>
  </si>
  <si>
    <t>Jenis Diagnosa</t>
  </si>
  <si>
    <t>Baru/ Lama</t>
  </si>
  <si>
    <t>Other diseases of jaws</t>
  </si>
  <si>
    <t>M27</t>
  </si>
  <si>
    <t>JUMLAH SCREEENING SD</t>
  </si>
  <si>
    <t>SDN PANDANWANGI 2</t>
  </si>
  <si>
    <t>SDN PANDANWANGI 4</t>
  </si>
  <si>
    <t>GLOBAL SCHOOL</t>
  </si>
  <si>
    <t>SDN PANDANWANGI 5</t>
  </si>
  <si>
    <t>SD PLUS AL KAUTSAR</t>
  </si>
  <si>
    <t>SMP UNGGULAN AL YA'LU</t>
  </si>
  <si>
    <t>SMP ISLAM PARAMITHA</t>
  </si>
  <si>
    <t>SCREENING SD</t>
  </si>
  <si>
    <t>SCREENING SMP</t>
  </si>
  <si>
    <t>SDN ARJOSARI 1</t>
  </si>
  <si>
    <t>SD UNGGULAN AL YA'LU</t>
  </si>
  <si>
    <t>SDQ ALAA NURIYAH</t>
  </si>
  <si>
    <t>SDN PANDANWANGI 1</t>
  </si>
  <si>
    <t>SD MUHAMMADIYAH 3 ASSALAM</t>
  </si>
  <si>
    <t>MI KH HASYIM ASY'ARI</t>
  </si>
  <si>
    <t>SDN ARJOSARI 3</t>
  </si>
  <si>
    <t>SMK NEGERI 8</t>
  </si>
  <si>
    <t>SDN ARJOSARI 2</t>
  </si>
  <si>
    <t>SDN PANDANWANGI 3</t>
  </si>
  <si>
    <t>MI NURUL ULUM</t>
  </si>
  <si>
    <t>Malignant neoplasm of anterior two-thirds of tongue, part unspecified</t>
  </si>
  <si>
    <t>C02.3</t>
  </si>
  <si>
    <t>SMP NEGERI 14</t>
  </si>
  <si>
    <t>SMP NEGERI 16</t>
  </si>
  <si>
    <t>MTs AR ROYYAN</t>
  </si>
  <si>
    <t>MTs KH HASYIM ASYARI</t>
  </si>
  <si>
    <t>SMP NEGERI 24</t>
  </si>
  <si>
    <t>SMP ISLAM NAILUL FALAAH</t>
  </si>
  <si>
    <t>SMA ISLAM NAILUL FALAAH</t>
  </si>
  <si>
    <t>SMP PLUS AL KAUTSAR</t>
  </si>
  <si>
    <t>SMP IBNU SINA</t>
  </si>
  <si>
    <t>SMA IBNU SINA</t>
  </si>
  <si>
    <t>SMP ARJUNA</t>
  </si>
  <si>
    <t>dental examination</t>
  </si>
  <si>
    <t>Z01.2</t>
  </si>
  <si>
    <t>SMK ARJUNA</t>
  </si>
  <si>
    <t>SMK PEKERJAAN UMUM</t>
  </si>
  <si>
    <t>SMA TERPADU DARUL FALAH</t>
  </si>
  <si>
    <t>SMP TERPADU DARUL FALAH</t>
  </si>
  <si>
    <t>SLB SATHITEN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</si>
</sst>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"/>
    <numFmt numFmtId="165" formatCode="d/mmm/yyyy"/>
  </numFmts>
  <fonts count="48" x14ac:knownFonts="1">
    <font>
      <sz val="10"/>
      <color rgb="FF000000"/>
      <name val="Calibri"/>
      <scheme val="minor"/>
    </font>
    <font>
      <sz val="10"/>
      <color rgb="FF000000"/>
      <name val="Calibri"/>
      <scheme val="minor"/>
    </font>
    <font>
      <b/>
      <sz val="14"/>
      <color theme="1"/>
      <name val="Arial"/>
    </font>
    <font>
      <sz val="10"/>
      <color theme="1"/>
      <name val="Arial"/>
    </font>
    <font>
      <b/>
      <sz val="16"/>
      <color theme="1"/>
      <name val="Calibri"/>
      <scheme val="minor"/>
    </font>
    <font>
      <u/>
      <sz val="10"/>
      <color rgb="FF0000FF"/>
      <name val="Arial"/>
    </font>
    <font>
      <sz val="10"/>
      <color theme="1"/>
      <name val="Calibri"/>
      <scheme val="minor"/>
    </font>
    <font>
      <b/>
      <sz val="12"/>
      <color theme="1"/>
      <name val="Calibri"/>
      <scheme val="minor"/>
    </font>
    <font>
      <b/>
      <sz val="11"/>
      <color theme="1"/>
      <name val="Calibri"/>
      <scheme val="minor"/>
    </font>
    <font>
      <sz val="11"/>
      <color theme="1"/>
      <name val="Calibri"/>
    </font>
    <font>
      <b/>
      <sz val="15"/>
      <color theme="1"/>
      <name val="Calibri"/>
    </font>
    <font>
      <b/>
      <sz val="14"/>
      <color theme="1"/>
      <name val="Calibri"/>
    </font>
    <font>
      <b/>
      <sz val="14"/>
      <color rgb="FF1F1F1F"/>
      <name val="Arial"/>
    </font>
    <font>
      <b/>
      <sz val="11"/>
      <color theme="1"/>
      <name val="Calibri"/>
    </font>
    <font>
      <sz val="11"/>
      <color rgb="FF000000"/>
      <name val="Calibri"/>
    </font>
    <font>
      <b/>
      <u/>
      <sz val="16"/>
      <color rgb="FF0000FF"/>
      <name val="Arial"/>
    </font>
    <font>
      <b/>
      <sz val="10"/>
      <color theme="1"/>
      <name val="Calibri"/>
      <scheme val="minor"/>
    </font>
    <font>
      <b/>
      <u/>
      <sz val="10"/>
      <color rgb="FF0000FF"/>
      <name val="Arial"/>
    </font>
    <font>
      <b/>
      <sz val="11"/>
      <color theme="1"/>
      <name val="Arial"/>
    </font>
    <font>
      <sz val="10"/>
      <name val="Arial"/>
    </font>
    <font>
      <b/>
      <sz val="15"/>
      <color theme="1"/>
      <name val="Arial"/>
    </font>
    <font>
      <b/>
      <u/>
      <sz val="15"/>
      <color rgb="FF0000FF"/>
      <name val="Arial"/>
    </font>
    <font>
      <b/>
      <u/>
      <sz val="11"/>
      <color rgb="FF0000FF"/>
      <name val="Arial"/>
    </font>
    <font>
      <b/>
      <sz val="12"/>
      <color theme="1"/>
      <name val="Arial"/>
    </font>
    <font>
      <sz val="11"/>
      <color theme="1"/>
      <name val="Arial"/>
    </font>
    <font>
      <b/>
      <sz val="10"/>
      <color theme="1"/>
      <name val="Arial"/>
    </font>
    <font>
      <b/>
      <sz val="12"/>
      <color theme="1"/>
      <name val="Calibri"/>
    </font>
    <font>
      <b/>
      <sz val="10"/>
      <color rgb="FF000000"/>
      <name val="Calibri"/>
      <scheme val="minor"/>
    </font>
    <font>
      <b/>
      <u/>
      <sz val="9"/>
      <color rgb="FF0000FF"/>
      <name val="Arial"/>
    </font>
    <font>
      <sz val="9"/>
      <color rgb="FF000000"/>
      <name val="Calibri"/>
      <scheme val="minor"/>
    </font>
    <font>
      <b/>
      <sz val="13"/>
      <color theme="1"/>
      <name val="Calibri"/>
      <scheme val="minor"/>
    </font>
    <font>
      <b/>
      <sz val="13"/>
      <color theme="1"/>
      <name val="Calibri"/>
    </font>
    <font>
      <b/>
      <sz val="12"/>
      <color theme="1"/>
      <name val="Tahoma"/>
    </font>
    <font>
      <sz val="12"/>
      <color theme="1"/>
      <name val="Tahoma"/>
    </font>
    <font>
      <sz val="12"/>
      <color theme="1"/>
      <name val="Arial"/>
    </font>
    <font>
      <sz val="11"/>
      <color theme="1"/>
      <name val="Tahoma"/>
    </font>
    <font>
      <b/>
      <sz val="11"/>
      <color rgb="FF0000FF"/>
      <name val="Calibri"/>
    </font>
    <font>
      <sz val="11"/>
      <color theme="1"/>
      <name val="Times New Roman"/>
    </font>
    <font>
      <b/>
      <i/>
      <sz val="11"/>
      <color theme="1"/>
      <name val="Calibri"/>
    </font>
    <font>
      <sz val="12"/>
      <color theme="1"/>
      <name val="Calibri"/>
    </font>
    <font>
      <sz val="9"/>
      <color theme="1"/>
      <name val="Arial"/>
    </font>
    <font>
      <sz val="10"/>
      <color theme="1"/>
      <name val="Calibri"/>
    </font>
    <font>
      <sz val="9"/>
      <color rgb="FF000000"/>
      <name val="Arial"/>
    </font>
    <font>
      <sz val="11"/>
      <color rgb="FF4D5156"/>
      <name val="Roboto"/>
    </font>
    <font>
      <b/>
      <sz val="11"/>
      <color rgb="FF000000"/>
      <name val="Calibri"/>
    </font>
    <font>
      <sz val="10"/>
      <color theme="1"/>
      <name val="Roboto"/>
    </font>
    <font>
      <sz val="11"/>
      <color theme="1"/>
      <name val="Roboto"/>
    </font>
    <font>
      <sz val="10"/>
      <color rgb="FF000000"/>
      <name val="Verdana"/>
    </font>
  </fonts>
  <fills count="30">
    <fill>
      <patternFill patternType="none"/>
    </fill>
    <fill>
      <patternFill patternType="gray125"/>
    </fill>
    <fill>
      <patternFill patternType="solid">
        <fgColor rgb="FF93C47D"/>
        <bgColor rgb="FF93C47D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D9D2E9"/>
        <bgColor rgb="FFD9D2E9"/>
      </patternFill>
    </fill>
    <fill>
      <patternFill patternType="solid">
        <fgColor rgb="FFEA9999"/>
        <bgColor rgb="FFEA9999"/>
      </patternFill>
    </fill>
    <fill>
      <patternFill patternType="solid">
        <fgColor rgb="FFFFE599"/>
        <bgColor rgb="FFFFE599"/>
      </patternFill>
    </fill>
    <fill>
      <patternFill patternType="solid">
        <fgColor rgb="FFEAD1DC"/>
        <bgColor rgb="FFEAD1DC"/>
      </patternFill>
    </fill>
    <fill>
      <patternFill patternType="solid">
        <fgColor rgb="FFCFE2F3"/>
        <bgColor rgb="FFCFE2F3"/>
      </patternFill>
    </fill>
    <fill>
      <patternFill patternType="solid">
        <fgColor rgb="FFEBCCCC"/>
        <bgColor rgb="FFEBCCCC"/>
      </patternFill>
    </fill>
    <fill>
      <patternFill patternType="solid">
        <fgColor rgb="FFF6F8F9"/>
        <bgColor rgb="FFF6F8F9"/>
      </patternFill>
    </fill>
    <fill>
      <patternFill patternType="solid">
        <fgColor rgb="FF9FC5E8"/>
        <bgColor rgb="FF9FC5E8"/>
      </patternFill>
    </fill>
    <fill>
      <patternFill patternType="solid">
        <fgColor rgb="FFB6D7A8"/>
        <bgColor rgb="FFB6D7A8"/>
      </patternFill>
    </fill>
    <fill>
      <patternFill patternType="solid">
        <fgColor rgb="FF000000"/>
        <bgColor rgb="FF000000"/>
      </patternFill>
    </fill>
    <fill>
      <patternFill patternType="solid">
        <fgColor rgb="FF00B0F0"/>
        <bgColor rgb="FF00B0F0"/>
      </patternFill>
    </fill>
    <fill>
      <patternFill patternType="solid">
        <fgColor rgb="FFFABF8F"/>
        <bgColor rgb="FFFABF8F"/>
      </patternFill>
    </fill>
    <fill>
      <patternFill patternType="solid">
        <fgColor rgb="FFCCCCFF"/>
        <bgColor rgb="FFCCCCFF"/>
      </patternFill>
    </fill>
    <fill>
      <patternFill patternType="solid">
        <fgColor rgb="FFFFF2CC"/>
        <bgColor rgb="FFFFF2CC"/>
      </patternFill>
    </fill>
    <fill>
      <patternFill patternType="solid">
        <fgColor rgb="FFD5A6BD"/>
        <bgColor rgb="FFD5A6BD"/>
      </patternFill>
    </fill>
    <fill>
      <patternFill patternType="solid">
        <fgColor rgb="FFF9CB9C"/>
        <bgColor rgb="FFF9CB9C"/>
      </patternFill>
    </fill>
    <fill>
      <patternFill patternType="solid">
        <fgColor rgb="FF00FF00"/>
        <bgColor rgb="FF00FF00"/>
      </patternFill>
    </fill>
    <fill>
      <patternFill patternType="solid">
        <fgColor rgb="FFB7E1CD"/>
        <bgColor rgb="FFB7E1CD"/>
      </patternFill>
    </fill>
    <fill>
      <patternFill patternType="solid">
        <fgColor rgb="FFA4C2F4"/>
        <bgColor rgb="FFA4C2F4"/>
      </patternFill>
    </fill>
    <fill>
      <patternFill patternType="solid">
        <fgColor rgb="FFFF00FF"/>
        <bgColor rgb="FFFF00FF"/>
      </patternFill>
    </fill>
    <fill>
      <patternFill patternType="solid">
        <fgColor rgb="FF741B47"/>
        <bgColor rgb="FF741B47"/>
      </patternFill>
    </fill>
    <fill>
      <patternFill patternType="solid">
        <fgColor rgb="FFA64D79"/>
        <bgColor rgb="FFA64D79"/>
      </patternFill>
    </fill>
    <fill>
      <patternFill patternType="solid">
        <fgColor rgb="FF980000"/>
        <bgColor rgb="FF980000"/>
      </patternFill>
    </fill>
  </fills>
  <borders count="58">
    <border>
      <left/>
      <right/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D9D9D9"/>
      </bottom>
      <diagonal/>
    </border>
    <border>
      <left style="thin">
        <color rgb="FFD9D9D9"/>
      </left>
      <right style="thin">
        <color rgb="FF000000"/>
      </right>
      <top style="thin">
        <color rgb="FF000000"/>
      </top>
      <bottom style="thin">
        <color rgb="FFD9D9D9"/>
      </bottom>
      <diagonal/>
    </border>
    <border>
      <left style="thin">
        <color rgb="FF000000"/>
      </left>
      <right style="thin">
        <color rgb="FF000000"/>
      </right>
      <top style="thin">
        <color rgb="FFD9D9D9"/>
      </top>
      <bottom style="thin">
        <color rgb="FF000000"/>
      </bottom>
      <diagonal/>
    </border>
    <border>
      <left style="thin">
        <color rgb="FFD9D9D9"/>
      </left>
      <right style="thin">
        <color rgb="FF000000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0" fontId="1" fillId="0" borderId="0"/>
  </cellStyleXfs>
  <cellXfs count="502">
    <xf numFmtId="0" fontId="0" fillId="0" borderId="0" xfId="0"/>
    <xf numFmtId="0" fontId="2" fillId="2" borderId="0" xfId="0" applyFont="1" applyFill="1" applyAlignment="1">
      <alignment vertical="center"/>
    </xf>
    <xf numFmtId="0" fontId="3" fillId="2" borderId="0" xfId="0" applyFont="1" applyFill="1"/>
    <xf numFmtId="0" fontId="5" fillId="0" borderId="0" xfId="0" applyFont="1"/>
    <xf numFmtId="0" fontId="6" fillId="0" borderId="0" xfId="0" applyFont="1" applyAlignment="1">
      <alignment horizontal="center"/>
    </xf>
    <xf numFmtId="0" fontId="7" fillId="3" borderId="0" xfId="0" applyFont="1" applyFill="1"/>
    <xf numFmtId="0" fontId="6" fillId="3" borderId="0" xfId="0" applyFont="1" applyFill="1" applyAlignment="1">
      <alignment horizontal="center"/>
    </xf>
    <xf numFmtId="0" fontId="6" fillId="0" borderId="0" xfId="0" applyFont="1"/>
    <xf numFmtId="0" fontId="8" fillId="3" borderId="0" xfId="0" applyFont="1" applyFill="1"/>
    <xf numFmtId="0" fontId="6" fillId="4" borderId="0" xfId="0" applyFont="1" applyFill="1" applyAlignment="1">
      <alignment horizontal="center"/>
    </xf>
    <xf numFmtId="0" fontId="9" fillId="5" borderId="0" xfId="0" applyFont="1" applyFill="1"/>
    <xf numFmtId="0" fontId="10" fillId="6" borderId="1" xfId="0" applyFont="1" applyFill="1" applyBorder="1"/>
    <xf numFmtId="0" fontId="9" fillId="0" borderId="0" xfId="0" applyFont="1"/>
    <xf numFmtId="0" fontId="10" fillId="7" borderId="1" xfId="0" applyFont="1" applyFill="1" applyBorder="1"/>
    <xf numFmtId="0" fontId="11" fillId="2" borderId="1" xfId="0" applyFont="1" applyFill="1" applyBorder="1"/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3" fillId="8" borderId="3" xfId="0" applyFont="1" applyFill="1" applyBorder="1" applyAlignment="1">
      <alignment horizontal="center"/>
    </xf>
    <xf numFmtId="49" fontId="13" fillId="8" borderId="3" xfId="0" applyNumberFormat="1" applyFont="1" applyFill="1" applyBorder="1" applyAlignment="1">
      <alignment horizontal="center"/>
    </xf>
    <xf numFmtId="0" fontId="13" fillId="8" borderId="3" xfId="0" applyFont="1" applyFill="1" applyBorder="1" applyAlignment="1">
      <alignment horizontal="center" wrapText="1"/>
    </xf>
    <xf numFmtId="0" fontId="13" fillId="9" borderId="3" xfId="0" applyFont="1" applyFill="1" applyBorder="1" applyAlignment="1">
      <alignment horizontal="center" wrapText="1"/>
    </xf>
    <xf numFmtId="0" fontId="13" fillId="9" borderId="3" xfId="0" applyFont="1" applyFill="1" applyBorder="1" applyAlignment="1">
      <alignment horizontal="center"/>
    </xf>
    <xf numFmtId="49" fontId="13" fillId="9" borderId="3" xfId="0" applyNumberFormat="1" applyFont="1" applyFill="1" applyBorder="1" applyAlignment="1">
      <alignment horizontal="center"/>
    </xf>
    <xf numFmtId="0" fontId="14" fillId="0" borderId="4" xfId="0" applyFont="1" applyBorder="1"/>
    <xf numFmtId="0" fontId="14" fillId="5" borderId="5" xfId="0" applyFont="1" applyFill="1" applyBorder="1"/>
    <xf numFmtId="0" fontId="14" fillId="6" borderId="3" xfId="0" applyFont="1" applyFill="1" applyBorder="1" applyAlignment="1">
      <alignment horizontal="center"/>
    </xf>
    <xf numFmtId="0" fontId="6" fillId="0" borderId="3" xfId="0" applyFont="1" applyBorder="1"/>
    <xf numFmtId="0" fontId="15" fillId="4" borderId="4" xfId="0" applyFont="1" applyFill="1" applyBorder="1" applyAlignment="1">
      <alignment vertical="center" textRotation="255" wrapText="1"/>
    </xf>
    <xf numFmtId="0" fontId="6" fillId="0" borderId="3" xfId="0" applyFont="1" applyBorder="1" applyAlignment="1">
      <alignment horizontal="center"/>
    </xf>
    <xf numFmtId="0" fontId="16" fillId="0" borderId="0" xfId="0" applyFont="1"/>
    <xf numFmtId="0" fontId="17" fillId="0" borderId="0" xfId="0" applyFont="1"/>
    <xf numFmtId="0" fontId="13" fillId="0" borderId="6" xfId="0" applyFont="1" applyBorder="1"/>
    <xf numFmtId="0" fontId="3" fillId="0" borderId="3" xfId="0" applyFont="1" applyBorder="1"/>
    <xf numFmtId="0" fontId="18" fillId="0" borderId="3" xfId="0" applyFont="1" applyBorder="1" applyAlignment="1">
      <alignment horizontal="center"/>
    </xf>
    <xf numFmtId="0" fontId="14" fillId="0" borderId="7" xfId="0" applyFont="1" applyBorder="1"/>
    <xf numFmtId="0" fontId="14" fillId="10" borderId="3" xfId="0" applyFont="1" applyFill="1" applyBorder="1" applyAlignment="1">
      <alignment horizontal="center"/>
    </xf>
    <xf numFmtId="0" fontId="19" fillId="0" borderId="8" xfId="0" applyFont="1" applyBorder="1"/>
    <xf numFmtId="0" fontId="14" fillId="0" borderId="5" xfId="0" applyFont="1" applyBorder="1"/>
    <xf numFmtId="0" fontId="9" fillId="6" borderId="9" xfId="0" applyFont="1" applyFill="1" applyBorder="1"/>
    <xf numFmtId="0" fontId="3" fillId="6" borderId="3" xfId="0" applyFont="1" applyFill="1" applyBorder="1"/>
    <xf numFmtId="0" fontId="3" fillId="11" borderId="3" xfId="0" applyFont="1" applyFill="1" applyBorder="1"/>
    <xf numFmtId="0" fontId="3" fillId="6" borderId="3" xfId="0" applyFont="1" applyFill="1" applyBorder="1" applyAlignment="1">
      <alignment horizontal="center"/>
    </xf>
    <xf numFmtId="0" fontId="9" fillId="10" borderId="9" xfId="0" applyFont="1" applyFill="1" applyBorder="1"/>
    <xf numFmtId="0" fontId="3" fillId="10" borderId="3" xfId="0" applyFont="1" applyFill="1" applyBorder="1"/>
    <xf numFmtId="0" fontId="3" fillId="12" borderId="3" xfId="0" applyFont="1" applyFill="1" applyBorder="1"/>
    <xf numFmtId="0" fontId="3" fillId="10" borderId="3" xfId="0" applyFont="1" applyFill="1" applyBorder="1" applyAlignment="1">
      <alignment horizontal="center"/>
    </xf>
    <xf numFmtId="0" fontId="13" fillId="0" borderId="9" xfId="0" applyFont="1" applyBorder="1"/>
    <xf numFmtId="0" fontId="9" fillId="10" borderId="10" xfId="0" applyFont="1" applyFill="1" applyBorder="1"/>
    <xf numFmtId="0" fontId="3" fillId="0" borderId="3" xfId="0" applyFont="1" applyBorder="1" applyAlignment="1">
      <alignment horizontal="center"/>
    </xf>
    <xf numFmtId="0" fontId="1" fillId="0" borderId="4" xfId="0" applyFont="1" applyBorder="1"/>
    <xf numFmtId="0" fontId="1" fillId="0" borderId="7" xfId="0" applyFont="1" applyBorder="1"/>
    <xf numFmtId="0" fontId="1" fillId="13" borderId="7" xfId="0" applyFont="1" applyFill="1" applyBorder="1"/>
    <xf numFmtId="0" fontId="14" fillId="13" borderId="11" xfId="0" applyFont="1" applyFill="1" applyBorder="1"/>
    <xf numFmtId="0" fontId="19" fillId="0" borderId="7" xfId="0" applyFont="1" applyBorder="1"/>
    <xf numFmtId="0" fontId="20" fillId="4" borderId="0" xfId="0" applyFont="1" applyFill="1"/>
    <xf numFmtId="0" fontId="21" fillId="4" borderId="4" xfId="0" applyFont="1" applyFill="1" applyBorder="1" applyAlignment="1">
      <alignment vertical="center" textRotation="255" wrapText="1"/>
    </xf>
    <xf numFmtId="0" fontId="22" fillId="4" borderId="0" xfId="0" applyFont="1" applyFill="1"/>
    <xf numFmtId="0" fontId="13" fillId="0" borderId="0" xfId="0" applyFont="1"/>
    <xf numFmtId="0" fontId="3" fillId="3" borderId="3" xfId="0" applyFont="1" applyFill="1" applyBorder="1"/>
    <xf numFmtId="0" fontId="6" fillId="3" borderId="0" xfId="0" applyFont="1" applyFill="1"/>
    <xf numFmtId="0" fontId="18" fillId="3" borderId="3" xfId="0" applyFont="1" applyFill="1" applyBorder="1" applyAlignment="1">
      <alignment horizontal="center"/>
    </xf>
    <xf numFmtId="0" fontId="3" fillId="14" borderId="3" xfId="0" applyFont="1" applyFill="1" applyBorder="1"/>
    <xf numFmtId="0" fontId="3" fillId="0" borderId="4" xfId="0" applyFont="1" applyBorder="1"/>
    <xf numFmtId="0" fontId="23" fillId="0" borderId="3" xfId="0" applyFont="1" applyBorder="1" applyAlignment="1">
      <alignment horizontal="center"/>
    </xf>
    <xf numFmtId="0" fontId="3" fillId="0" borderId="7" xfId="0" applyFont="1" applyBorder="1"/>
    <xf numFmtId="0" fontId="24" fillId="0" borderId="3" xfId="0" applyFont="1" applyBorder="1" applyAlignment="1">
      <alignment horizontal="center"/>
    </xf>
    <xf numFmtId="0" fontId="6" fillId="14" borderId="3" xfId="0" applyFont="1" applyFill="1" applyBorder="1"/>
    <xf numFmtId="0" fontId="6" fillId="10" borderId="3" xfId="0" applyFont="1" applyFill="1" applyBorder="1"/>
    <xf numFmtId="0" fontId="21" fillId="0" borderId="4" xfId="0" applyFont="1" applyBorder="1" applyAlignment="1">
      <alignment vertical="center" textRotation="255"/>
    </xf>
    <xf numFmtId="0" fontId="3" fillId="5" borderId="3" xfId="0" applyFont="1" applyFill="1" applyBorder="1"/>
    <xf numFmtId="0" fontId="25" fillId="0" borderId="3" xfId="0" applyFont="1" applyBorder="1" applyAlignment="1">
      <alignment horizontal="center"/>
    </xf>
    <xf numFmtId="0" fontId="14" fillId="5" borderId="12" xfId="0" applyFont="1" applyFill="1" applyBorder="1"/>
    <xf numFmtId="0" fontId="26" fillId="5" borderId="0" xfId="0" applyFont="1" applyFill="1"/>
    <xf numFmtId="0" fontId="1" fillId="0" borderId="8" xfId="0" applyFont="1" applyBorder="1"/>
    <xf numFmtId="0" fontId="1" fillId="3" borderId="13" xfId="0" applyFont="1" applyFill="1" applyBorder="1"/>
    <xf numFmtId="0" fontId="27" fillId="3" borderId="12" xfId="0" applyFont="1" applyFill="1" applyBorder="1"/>
    <xf numFmtId="0" fontId="1" fillId="3" borderId="14" xfId="0" applyFont="1" applyFill="1" applyBorder="1"/>
    <xf numFmtId="0" fontId="1" fillId="3" borderId="11" xfId="0" applyFont="1" applyFill="1" applyBorder="1"/>
    <xf numFmtId="0" fontId="13" fillId="3" borderId="15" xfId="0" applyFont="1" applyFill="1" applyBorder="1"/>
    <xf numFmtId="0" fontId="3" fillId="4" borderId="3" xfId="0" applyFont="1" applyFill="1" applyBorder="1"/>
    <xf numFmtId="0" fontId="16" fillId="3" borderId="3" xfId="0" applyFont="1" applyFill="1" applyBorder="1"/>
    <xf numFmtId="0" fontId="13" fillId="0" borderId="16" xfId="0" applyFont="1" applyBorder="1"/>
    <xf numFmtId="0" fontId="9" fillId="6" borderId="16" xfId="0" applyFont="1" applyFill="1" applyBorder="1"/>
    <xf numFmtId="0" fontId="6" fillId="6" borderId="3" xfId="0" applyFont="1" applyFill="1" applyBorder="1"/>
    <xf numFmtId="0" fontId="9" fillId="10" borderId="16" xfId="0" applyFont="1" applyFill="1" applyBorder="1"/>
    <xf numFmtId="0" fontId="28" fillId="0" borderId="4" xfId="0" applyFont="1" applyBorder="1" applyAlignment="1">
      <alignment vertical="center" textRotation="255"/>
    </xf>
    <xf numFmtId="0" fontId="1" fillId="5" borderId="4" xfId="0" applyFont="1" applyFill="1" applyBorder="1"/>
    <xf numFmtId="0" fontId="29" fillId="5" borderId="4" xfId="0" applyFont="1" applyFill="1" applyBorder="1"/>
    <xf numFmtId="0" fontId="1" fillId="5" borderId="7" xfId="0" applyFont="1" applyFill="1" applyBorder="1"/>
    <xf numFmtId="0" fontId="27" fillId="5" borderId="7" xfId="0" applyFont="1" applyFill="1" applyBorder="1"/>
    <xf numFmtId="0" fontId="9" fillId="10" borderId="17" xfId="0" applyFont="1" applyFill="1" applyBorder="1"/>
    <xf numFmtId="0" fontId="14" fillId="6" borderId="18" xfId="0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4" fillId="10" borderId="18" xfId="0" applyFont="1" applyFill="1" applyBorder="1" applyAlignment="1">
      <alignment horizontal="center"/>
    </xf>
    <xf numFmtId="0" fontId="30" fillId="3" borderId="0" xfId="0" applyFont="1" applyFill="1"/>
    <xf numFmtId="0" fontId="13" fillId="15" borderId="1" xfId="0" applyFont="1" applyFill="1" applyBorder="1" applyAlignment="1">
      <alignment horizontal="center"/>
    </xf>
    <xf numFmtId="0" fontId="16" fillId="3" borderId="3" xfId="0" applyFont="1" applyFill="1" applyBorder="1" applyAlignment="1">
      <alignment horizontal="center"/>
    </xf>
    <xf numFmtId="0" fontId="14" fillId="6" borderId="0" xfId="0" applyFont="1" applyFill="1" applyAlignment="1">
      <alignment horizontal="center"/>
    </xf>
    <xf numFmtId="0" fontId="16" fillId="0" borderId="3" xfId="0" applyFont="1" applyBorder="1"/>
    <xf numFmtId="9" fontId="6" fillId="0" borderId="3" xfId="0" applyNumberFormat="1" applyFont="1" applyBorder="1"/>
    <xf numFmtId="10" fontId="8" fillId="0" borderId="3" xfId="0" applyNumberFormat="1" applyFont="1" applyBorder="1" applyAlignment="1">
      <alignment horizontal="center"/>
    </xf>
    <xf numFmtId="0" fontId="14" fillId="10" borderId="0" xfId="0" applyFont="1" applyFill="1" applyAlignment="1">
      <alignment horizontal="center"/>
    </xf>
    <xf numFmtId="0" fontId="31" fillId="3" borderId="0" xfId="0" applyFont="1" applyFill="1"/>
    <xf numFmtId="0" fontId="9" fillId="4" borderId="3" xfId="0" applyFont="1" applyFill="1" applyBorder="1"/>
    <xf numFmtId="0" fontId="6" fillId="0" borderId="8" xfId="0" applyFont="1" applyBorder="1"/>
    <xf numFmtId="0" fontId="4" fillId="0" borderId="0" xfId="0" applyFont="1"/>
    <xf numFmtId="15" fontId="9" fillId="0" borderId="0" xfId="0" applyNumberFormat="1" applyFont="1" applyAlignment="1">
      <alignment vertical="top"/>
    </xf>
    <xf numFmtId="0" fontId="9" fillId="0" borderId="3" xfId="0" applyFont="1" applyBorder="1"/>
    <xf numFmtId="0" fontId="9" fillId="0" borderId="0" xfId="0" applyFont="1"/>
    <xf numFmtId="0" fontId="0" fillId="0" borderId="0" xfId="0"/>
    <xf numFmtId="0" fontId="32" fillId="0" borderId="0" xfId="0" applyFont="1" applyAlignment="1">
      <alignment horizontal="center" vertical="top" wrapText="1"/>
    </xf>
    <xf numFmtId="0" fontId="33" fillId="0" borderId="4" xfId="0" applyFont="1" applyBorder="1" applyAlignment="1">
      <alignment horizontal="center"/>
    </xf>
    <xf numFmtId="0" fontId="33" fillId="0" borderId="13" xfId="0" applyFont="1" applyBorder="1" applyAlignment="1">
      <alignment horizontal="center" wrapText="1"/>
    </xf>
    <xf numFmtId="0" fontId="19" fillId="0" borderId="12" xfId="0" applyFont="1" applyBorder="1"/>
    <xf numFmtId="0" fontId="33" fillId="0" borderId="4" xfId="0" applyFont="1" applyBorder="1" applyAlignment="1">
      <alignment horizontal="center" wrapText="1"/>
    </xf>
    <xf numFmtId="0" fontId="9" fillId="16" borderId="0" xfId="0" applyFont="1" applyFill="1"/>
    <xf numFmtId="0" fontId="32" fillId="0" borderId="19" xfId="0" applyFont="1" applyBorder="1" applyAlignment="1">
      <alignment horizontal="center"/>
    </xf>
    <xf numFmtId="0" fontId="19" fillId="0" borderId="20" xfId="0" applyFont="1" applyBorder="1"/>
    <xf numFmtId="0" fontId="19" fillId="0" borderId="18" xfId="0" applyFont="1" applyBorder="1"/>
    <xf numFmtId="0" fontId="11" fillId="0" borderId="19" xfId="0" applyFont="1" applyBorder="1" applyAlignment="1">
      <alignment horizontal="center"/>
    </xf>
    <xf numFmtId="0" fontId="32" fillId="0" borderId="4" xfId="0" applyFont="1" applyBorder="1" applyAlignment="1">
      <alignment horizontal="center"/>
    </xf>
    <xf numFmtId="0" fontId="19" fillId="0" borderId="14" xfId="0" applyFont="1" applyBorder="1"/>
    <xf numFmtId="0" fontId="19" fillId="0" borderId="11" xfId="0" applyFont="1" applyBorder="1"/>
    <xf numFmtId="164" fontId="33" fillId="0" borderId="19" xfId="0" applyNumberFormat="1" applyFont="1" applyBorder="1" applyAlignment="1">
      <alignment horizontal="center" wrapText="1"/>
    </xf>
    <xf numFmtId="164" fontId="9" fillId="16" borderId="0" xfId="0" applyNumberFormat="1" applyFont="1" applyFill="1"/>
    <xf numFmtId="164" fontId="32" fillId="0" borderId="4" xfId="0" applyNumberFormat="1" applyFont="1" applyBorder="1" applyAlignment="1">
      <alignment horizontal="center" wrapText="1"/>
    </xf>
    <xf numFmtId="0" fontId="32" fillId="0" borderId="4" xfId="0" applyFont="1" applyBorder="1" applyAlignment="1">
      <alignment horizontal="center" wrapText="1"/>
    </xf>
    <xf numFmtId="164" fontId="9" fillId="0" borderId="0" xfId="0" applyNumberFormat="1" applyFont="1"/>
    <xf numFmtId="0" fontId="33" fillId="0" borderId="3" xfId="0" applyFont="1" applyBorder="1" applyAlignment="1">
      <alignment horizontal="center" wrapText="1"/>
    </xf>
    <xf numFmtId="0" fontId="33" fillId="0" borderId="19" xfId="0" applyFont="1" applyBorder="1" applyAlignment="1">
      <alignment horizontal="center" wrapText="1"/>
    </xf>
    <xf numFmtId="0" fontId="33" fillId="0" borderId="3" xfId="0" quotePrefix="1" applyFont="1" applyBorder="1" applyAlignment="1">
      <alignment horizontal="center" wrapText="1"/>
    </xf>
    <xf numFmtId="164" fontId="33" fillId="0" borderId="3" xfId="0" applyNumberFormat="1" applyFont="1" applyBorder="1" applyAlignment="1">
      <alignment horizontal="center" wrapText="1"/>
    </xf>
    <xf numFmtId="0" fontId="32" fillId="17" borderId="3" xfId="0" applyFont="1" applyFill="1" applyBorder="1" applyAlignment="1">
      <alignment horizontal="center" wrapText="1"/>
    </xf>
    <xf numFmtId="0" fontId="32" fillId="17" borderId="19" xfId="0" applyFont="1" applyFill="1" applyBorder="1" applyAlignment="1">
      <alignment wrapText="1"/>
    </xf>
    <xf numFmtId="0" fontId="9" fillId="17" borderId="3" xfId="0" applyFont="1" applyFill="1" applyBorder="1"/>
    <xf numFmtId="0" fontId="9" fillId="17" borderId="19" xfId="0" applyFont="1" applyFill="1" applyBorder="1"/>
    <xf numFmtId="1" fontId="9" fillId="17" borderId="19" xfId="0" applyNumberFormat="1" applyFont="1" applyFill="1" applyBorder="1"/>
    <xf numFmtId="1" fontId="9" fillId="17" borderId="19" xfId="0" applyNumberFormat="1" applyFont="1" applyFill="1" applyBorder="1" applyAlignment="1">
      <alignment vertical="top"/>
    </xf>
    <xf numFmtId="9" fontId="33" fillId="17" borderId="3" xfId="0" applyNumberFormat="1" applyFont="1" applyFill="1" applyBorder="1" applyAlignment="1">
      <alignment horizontal="center" vertical="top" wrapText="1"/>
    </xf>
    <xf numFmtId="1" fontId="9" fillId="16" borderId="19" xfId="0" applyNumberFormat="1" applyFont="1" applyFill="1" applyBorder="1" applyAlignment="1">
      <alignment vertical="top"/>
    </xf>
    <xf numFmtId="0" fontId="32" fillId="18" borderId="19" xfId="0" applyFont="1" applyFill="1" applyBorder="1"/>
    <xf numFmtId="0" fontId="9" fillId="18" borderId="20" xfId="0" applyFont="1" applyFill="1" applyBorder="1"/>
    <xf numFmtId="0" fontId="9" fillId="18" borderId="21" xfId="0" applyFont="1" applyFill="1" applyBorder="1"/>
    <xf numFmtId="0" fontId="9" fillId="18" borderId="4" xfId="0" applyFont="1" applyFill="1" applyBorder="1"/>
    <xf numFmtId="0" fontId="9" fillId="18" borderId="19" xfId="0" applyFont="1" applyFill="1" applyBorder="1"/>
    <xf numFmtId="1" fontId="9" fillId="18" borderId="19" xfId="0" applyNumberFormat="1" applyFont="1" applyFill="1" applyBorder="1"/>
    <xf numFmtId="1" fontId="9" fillId="18" borderId="19" xfId="0" applyNumberFormat="1" applyFont="1" applyFill="1" applyBorder="1" applyAlignment="1">
      <alignment vertical="top"/>
    </xf>
    <xf numFmtId="9" fontId="33" fillId="18" borderId="3" xfId="0" applyNumberFormat="1" applyFont="1" applyFill="1" applyBorder="1" applyAlignment="1">
      <alignment horizontal="center" vertical="top"/>
    </xf>
    <xf numFmtId="0" fontId="33" fillId="0" borderId="3" xfId="0" applyFont="1" applyBorder="1" applyAlignment="1">
      <alignment horizontal="center"/>
    </xf>
    <xf numFmtId="0" fontId="33" fillId="0" borderId="3" xfId="0" applyFont="1" applyBorder="1" applyAlignment="1">
      <alignment horizontal="left" wrapText="1"/>
    </xf>
    <xf numFmtId="0" fontId="34" fillId="0" borderId="19" xfId="0" applyFont="1" applyBorder="1" applyAlignment="1">
      <alignment vertical="center" wrapText="1"/>
    </xf>
    <xf numFmtId="9" fontId="9" fillId="0" borderId="19" xfId="0" applyNumberFormat="1" applyFont="1" applyBorder="1"/>
    <xf numFmtId="9" fontId="33" fillId="0" borderId="18" xfId="0" applyNumberFormat="1" applyFont="1" applyBorder="1" applyAlignment="1">
      <alignment horizontal="center"/>
    </xf>
    <xf numFmtId="0" fontId="33" fillId="0" borderId="18" xfId="0" applyFont="1" applyBorder="1" applyAlignment="1">
      <alignment horizontal="center"/>
    </xf>
    <xf numFmtId="1" fontId="33" fillId="0" borderId="3" xfId="0" applyNumberFormat="1" applyFont="1" applyBorder="1" applyAlignment="1">
      <alignment horizontal="center"/>
    </xf>
    <xf numFmtId="9" fontId="33" fillId="0" borderId="3" xfId="0" applyNumberFormat="1" applyFont="1" applyBorder="1" applyAlignment="1">
      <alignment horizontal="center" wrapText="1"/>
    </xf>
    <xf numFmtId="1" fontId="33" fillId="19" borderId="3" xfId="0" applyNumberFormat="1" applyFont="1" applyFill="1" applyBorder="1" applyAlignment="1">
      <alignment horizontal="center"/>
    </xf>
    <xf numFmtId="1" fontId="9" fillId="0" borderId="3" xfId="0" applyNumberFormat="1" applyFont="1" applyBorder="1"/>
    <xf numFmtId="0" fontId="9" fillId="16" borderId="3" xfId="0" applyFont="1" applyFill="1" applyBorder="1"/>
    <xf numFmtId="0" fontId="33" fillId="0" borderId="0" xfId="0" applyFont="1" applyAlignment="1">
      <alignment horizontal="center"/>
    </xf>
    <xf numFmtId="0" fontId="32" fillId="18" borderId="3" xfId="0" applyFont="1" applyFill="1" applyBorder="1" applyAlignment="1">
      <alignment vertical="top"/>
    </xf>
    <xf numFmtId="0" fontId="9" fillId="18" borderId="3" xfId="0" applyFont="1" applyFill="1" applyBorder="1"/>
    <xf numFmtId="0" fontId="9" fillId="18" borderId="3" xfId="0" applyFont="1" applyFill="1" applyBorder="1" applyAlignment="1">
      <alignment horizontal="left"/>
    </xf>
    <xf numFmtId="0" fontId="9" fillId="18" borderId="18" xfId="0" applyFont="1" applyFill="1" applyBorder="1"/>
    <xf numFmtId="1" fontId="9" fillId="18" borderId="3" xfId="0" applyNumberFormat="1" applyFont="1" applyFill="1" applyBorder="1"/>
    <xf numFmtId="9" fontId="33" fillId="18" borderId="3" xfId="0" applyNumberFormat="1" applyFont="1" applyFill="1" applyBorder="1" applyAlignment="1">
      <alignment horizontal="center" wrapText="1"/>
    </xf>
    <xf numFmtId="1" fontId="9" fillId="16" borderId="3" xfId="0" applyNumberFormat="1" applyFont="1" applyFill="1" applyBorder="1"/>
    <xf numFmtId="0" fontId="9" fillId="0" borderId="3" xfId="0" applyFont="1" applyBorder="1" applyAlignment="1">
      <alignment vertical="top"/>
    </xf>
    <xf numFmtId="0" fontId="35" fillId="0" borderId="19" xfId="0" applyFont="1" applyBorder="1" applyAlignment="1">
      <alignment wrapText="1"/>
    </xf>
    <xf numFmtId="0" fontId="24" fillId="0" borderId="0" xfId="0" applyFont="1"/>
    <xf numFmtId="0" fontId="10" fillId="0" borderId="22" xfId="0" applyFont="1" applyBorder="1" applyAlignment="1">
      <alignment horizontal="center"/>
    </xf>
    <xf numFmtId="0" fontId="9" fillId="0" borderId="23" xfId="0" applyFont="1" applyBorder="1"/>
    <xf numFmtId="0" fontId="36" fillId="0" borderId="15" xfId="0" applyFont="1" applyBorder="1" applyAlignment="1">
      <alignment horizontal="center"/>
    </xf>
    <xf numFmtId="0" fontId="19" fillId="0" borderId="24" xfId="0" applyFont="1" applyBorder="1"/>
    <xf numFmtId="0" fontId="19" fillId="0" borderId="25" xfId="0" applyFont="1" applyBorder="1"/>
    <xf numFmtId="0" fontId="13" fillId="3" borderId="15" xfId="0" applyFont="1" applyFill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9" fillId="0" borderId="16" xfId="0" applyFont="1" applyBorder="1"/>
    <xf numFmtId="0" fontId="37" fillId="0" borderId="26" xfId="0" applyFont="1" applyBorder="1" applyAlignment="1">
      <alignment horizontal="center"/>
    </xf>
    <xf numFmtId="0" fontId="19" fillId="0" borderId="27" xfId="0" applyFont="1" applyBorder="1"/>
    <xf numFmtId="0" fontId="37" fillId="3" borderId="26" xfId="0" applyFont="1" applyFill="1" applyBorder="1" applyAlignment="1">
      <alignment horizontal="center"/>
    </xf>
    <xf numFmtId="0" fontId="19" fillId="0" borderId="28" xfId="0" applyFont="1" applyBorder="1"/>
    <xf numFmtId="0" fontId="37" fillId="0" borderId="29" xfId="0" applyFont="1" applyBorder="1" applyAlignment="1">
      <alignment horizontal="center"/>
    </xf>
    <xf numFmtId="0" fontId="37" fillId="0" borderId="19" xfId="0" applyFont="1" applyBorder="1" applyAlignment="1">
      <alignment horizontal="center"/>
    </xf>
    <xf numFmtId="0" fontId="37" fillId="3" borderId="29" xfId="0" applyFont="1" applyFill="1" applyBorder="1" applyAlignment="1">
      <alignment horizontal="center"/>
    </xf>
    <xf numFmtId="0" fontId="37" fillId="3" borderId="19" xfId="0" applyFont="1" applyFill="1" applyBorder="1" applyAlignment="1">
      <alignment horizontal="center"/>
    </xf>
    <xf numFmtId="0" fontId="19" fillId="0" borderId="30" xfId="0" applyFont="1" applyBorder="1"/>
    <xf numFmtId="0" fontId="9" fillId="0" borderId="17" xfId="0" applyFont="1" applyBorder="1"/>
    <xf numFmtId="0" fontId="9" fillId="0" borderId="31" xfId="0" applyFont="1" applyBorder="1"/>
    <xf numFmtId="0" fontId="37" fillId="0" borderId="32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3" borderId="32" xfId="0" applyFont="1" applyFill="1" applyBorder="1" applyAlignment="1">
      <alignment horizontal="center"/>
    </xf>
    <xf numFmtId="0" fontId="37" fillId="3" borderId="33" xfId="0" applyFont="1" applyFill="1" applyBorder="1" applyAlignment="1">
      <alignment horizontal="center"/>
    </xf>
    <xf numFmtId="0" fontId="37" fillId="3" borderId="34" xfId="0" applyFont="1" applyFill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26" xfId="0" applyFont="1" applyBorder="1"/>
    <xf numFmtId="0" fontId="37" fillId="0" borderId="26" xfId="0" applyFont="1" applyBorder="1" applyAlignment="1">
      <alignment horizontal="center"/>
    </xf>
    <xf numFmtId="0" fontId="24" fillId="0" borderId="7" xfId="0" applyFont="1" applyBorder="1" applyAlignment="1">
      <alignment horizontal="right"/>
    </xf>
    <xf numFmtId="0" fontId="24" fillId="0" borderId="7" xfId="0" applyFont="1" applyBorder="1"/>
    <xf numFmtId="0" fontId="24" fillId="20" borderId="7" xfId="0" applyFont="1" applyFill="1" applyBorder="1"/>
    <xf numFmtId="0" fontId="37" fillId="0" borderId="29" xfId="0" applyFont="1" applyBorder="1"/>
    <xf numFmtId="0" fontId="37" fillId="0" borderId="29" xfId="0" applyFont="1" applyBorder="1" applyAlignment="1">
      <alignment horizontal="center"/>
    </xf>
    <xf numFmtId="0" fontId="24" fillId="20" borderId="3" xfId="0" applyFont="1" applyFill="1" applyBorder="1"/>
    <xf numFmtId="0" fontId="24" fillId="0" borderId="3" xfId="0" applyFont="1" applyBorder="1"/>
    <xf numFmtId="0" fontId="9" fillId="12" borderId="0" xfId="0" applyFont="1" applyFill="1"/>
    <xf numFmtId="0" fontId="37" fillId="12" borderId="29" xfId="0" applyFont="1" applyFill="1" applyBorder="1"/>
    <xf numFmtId="0" fontId="37" fillId="12" borderId="29" xfId="0" applyFont="1" applyFill="1" applyBorder="1" applyAlignment="1">
      <alignment horizontal="center"/>
    </xf>
    <xf numFmtId="0" fontId="24" fillId="12" borderId="3" xfId="0" applyFont="1" applyFill="1" applyBorder="1" applyAlignment="1">
      <alignment horizontal="right"/>
    </xf>
    <xf numFmtId="0" fontId="24" fillId="12" borderId="3" xfId="0" applyFont="1" applyFill="1" applyBorder="1"/>
    <xf numFmtId="0" fontId="24" fillId="12" borderId="0" xfId="0" applyFont="1" applyFill="1"/>
    <xf numFmtId="0" fontId="37" fillId="12" borderId="35" xfId="0" applyFont="1" applyFill="1" applyBorder="1"/>
    <xf numFmtId="0" fontId="37" fillId="12" borderId="35" xfId="0" applyFont="1" applyFill="1" applyBorder="1" applyAlignment="1">
      <alignment horizontal="center"/>
    </xf>
    <xf numFmtId="0" fontId="37" fillId="0" borderId="34" xfId="0" applyFont="1" applyBorder="1"/>
    <xf numFmtId="0" fontId="9" fillId="0" borderId="36" xfId="0" applyFont="1" applyBorder="1"/>
    <xf numFmtId="0" fontId="24" fillId="0" borderId="3" xfId="0" applyFont="1" applyBorder="1" applyAlignment="1">
      <alignment horizontal="right"/>
    </xf>
    <xf numFmtId="0" fontId="9" fillId="4" borderId="0" xfId="0" applyFont="1" applyFill="1"/>
    <xf numFmtId="0" fontId="24" fillId="4" borderId="0" xfId="0" applyFont="1" applyFill="1" applyAlignment="1">
      <alignment horizontal="right"/>
    </xf>
    <xf numFmtId="0" fontId="24" fillId="4" borderId="0" xfId="0" applyFont="1" applyFill="1"/>
    <xf numFmtId="0" fontId="13" fillId="3" borderId="3" xfId="0" applyFont="1" applyFill="1" applyBorder="1"/>
    <xf numFmtId="0" fontId="37" fillId="0" borderId="3" xfId="0" applyFont="1" applyBorder="1" applyAlignment="1">
      <alignment horizontal="center"/>
    </xf>
    <xf numFmtId="0" fontId="37" fillId="12" borderId="3" xfId="0" applyFont="1" applyFill="1" applyBorder="1" applyAlignment="1">
      <alignment horizontal="center"/>
    </xf>
    <xf numFmtId="0" fontId="10" fillId="0" borderId="0" xfId="0" applyFont="1"/>
    <xf numFmtId="0" fontId="38" fillId="3" borderId="37" xfId="0" applyFont="1" applyFill="1" applyBorder="1"/>
    <xf numFmtId="0" fontId="13" fillId="0" borderId="38" xfId="0" applyFont="1" applyBorder="1" applyAlignment="1">
      <alignment horizontal="center"/>
    </xf>
    <xf numFmtId="0" fontId="24" fillId="3" borderId="3" xfId="0" applyFont="1" applyFill="1" applyBorder="1" applyAlignment="1">
      <alignment horizontal="right"/>
    </xf>
    <xf numFmtId="0" fontId="24" fillId="3" borderId="0" xfId="0" applyFont="1" applyFill="1" applyAlignment="1">
      <alignment horizontal="right"/>
    </xf>
    <xf numFmtId="0" fontId="9" fillId="15" borderId="0" xfId="0" applyFont="1" applyFill="1"/>
    <xf numFmtId="0" fontId="9" fillId="21" borderId="0" xfId="0" applyFont="1" applyFill="1"/>
    <xf numFmtId="10" fontId="24" fillId="3" borderId="3" xfId="0" applyNumberFormat="1" applyFont="1" applyFill="1" applyBorder="1" applyAlignment="1">
      <alignment horizontal="right"/>
    </xf>
    <xf numFmtId="0" fontId="9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0" fontId="10" fillId="4" borderId="0" xfId="0" applyFont="1" applyFill="1"/>
    <xf numFmtId="0" fontId="13" fillId="4" borderId="3" xfId="0" applyFont="1" applyFill="1" applyBorder="1" applyAlignment="1">
      <alignment horizontal="center"/>
    </xf>
    <xf numFmtId="0" fontId="38" fillId="4" borderId="0" xfId="0" applyFont="1" applyFill="1"/>
    <xf numFmtId="0" fontId="9" fillId="4" borderId="0" xfId="0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9" fillId="4" borderId="0" xfId="0" applyFont="1" applyFill="1" applyAlignment="1">
      <alignment horizontal="right"/>
    </xf>
    <xf numFmtId="0" fontId="9" fillId="4" borderId="0" xfId="0" applyFont="1" applyFill="1" applyAlignment="1">
      <alignment horizontal="right"/>
    </xf>
    <xf numFmtId="0" fontId="9" fillId="4" borderId="0" xfId="0" applyFont="1" applyFill="1"/>
    <xf numFmtId="0" fontId="9" fillId="22" borderId="3" xfId="0" applyFont="1" applyFill="1" applyBorder="1"/>
    <xf numFmtId="0" fontId="26" fillId="22" borderId="3" xfId="0" applyFont="1" applyFill="1" applyBorder="1" applyAlignment="1">
      <alignment horizontal="center" wrapText="1"/>
    </xf>
    <xf numFmtId="0" fontId="26" fillId="3" borderId="3" xfId="0" applyFont="1" applyFill="1" applyBorder="1" applyAlignment="1">
      <alignment horizontal="center" wrapText="1"/>
    </xf>
    <xf numFmtId="0" fontId="9" fillId="3" borderId="3" xfId="0" applyFont="1" applyFill="1" applyBorder="1"/>
    <xf numFmtId="0" fontId="13" fillId="0" borderId="22" xfId="0" applyFont="1" applyBorder="1" applyAlignment="1">
      <alignment horizontal="center"/>
    </xf>
    <xf numFmtId="0" fontId="13" fillId="0" borderId="39" xfId="0" applyFont="1" applyBorder="1"/>
    <xf numFmtId="0" fontId="13" fillId="0" borderId="40" xfId="0" applyFont="1" applyBorder="1"/>
    <xf numFmtId="0" fontId="26" fillId="23" borderId="41" xfId="0" applyFont="1" applyFill="1" applyBorder="1" applyAlignment="1">
      <alignment horizontal="center"/>
    </xf>
    <xf numFmtId="0" fontId="19" fillId="0" borderId="41" xfId="0" applyFont="1" applyBorder="1"/>
    <xf numFmtId="0" fontId="19" fillId="0" borderId="42" xfId="0" applyFont="1" applyBorder="1"/>
    <xf numFmtId="0" fontId="26" fillId="3" borderId="43" xfId="0" applyFont="1" applyFill="1" applyBorder="1" applyAlignment="1">
      <alignment horizontal="center"/>
    </xf>
    <xf numFmtId="0" fontId="19" fillId="0" borderId="40" xfId="0" applyFont="1" applyBorder="1"/>
    <xf numFmtId="0" fontId="13" fillId="0" borderId="44" xfId="0" applyFont="1" applyBorder="1"/>
    <xf numFmtId="0" fontId="9" fillId="0" borderId="8" xfId="0" applyFont="1" applyBorder="1"/>
    <xf numFmtId="0" fontId="9" fillId="0" borderId="5" xfId="0" applyFont="1" applyBorder="1"/>
    <xf numFmtId="0" fontId="39" fillId="5" borderId="20" xfId="0" applyFont="1" applyFill="1" applyBorder="1" applyAlignment="1">
      <alignment horizontal="center"/>
    </xf>
    <xf numFmtId="0" fontId="39" fillId="6" borderId="19" xfId="0" applyFont="1" applyFill="1" applyBorder="1" applyAlignment="1">
      <alignment horizontal="center"/>
    </xf>
    <xf numFmtId="0" fontId="39" fillId="5" borderId="19" xfId="0" applyFont="1" applyFill="1" applyBorder="1" applyAlignment="1">
      <alignment horizontal="center"/>
    </xf>
    <xf numFmtId="0" fontId="9" fillId="0" borderId="45" xfId="0" applyFont="1" applyBorder="1"/>
    <xf numFmtId="0" fontId="26" fillId="22" borderId="3" xfId="0" applyFont="1" applyFill="1" applyBorder="1" applyAlignment="1">
      <alignment horizontal="center"/>
    </xf>
    <xf numFmtId="0" fontId="26" fillId="24" borderId="3" xfId="0" applyFont="1" applyFill="1" applyBorder="1" applyAlignment="1">
      <alignment horizontal="center"/>
    </xf>
    <xf numFmtId="0" fontId="26" fillId="25" borderId="3" xfId="0" applyFont="1" applyFill="1" applyBorder="1" applyAlignment="1">
      <alignment horizontal="center"/>
    </xf>
    <xf numFmtId="0" fontId="26" fillId="23" borderId="3" xfId="0" applyFont="1" applyFill="1" applyBorder="1" applyAlignment="1">
      <alignment horizontal="center"/>
    </xf>
    <xf numFmtId="0" fontId="26" fillId="3" borderId="3" xfId="0" applyFont="1" applyFill="1" applyBorder="1" applyAlignment="1">
      <alignment horizontal="center"/>
    </xf>
    <xf numFmtId="0" fontId="9" fillId="0" borderId="46" xfId="0" applyFont="1" applyBorder="1"/>
    <xf numFmtId="0" fontId="9" fillId="0" borderId="47" xfId="0" applyFont="1" applyBorder="1"/>
    <xf numFmtId="0" fontId="39" fillId="25" borderId="12" xfId="0" applyFont="1" applyFill="1" applyBorder="1" applyAlignment="1">
      <alignment horizontal="center"/>
    </xf>
    <xf numFmtId="0" fontId="39" fillId="26" borderId="4" xfId="0" applyFont="1" applyFill="1" applyBorder="1" applyAlignment="1">
      <alignment horizontal="center"/>
    </xf>
    <xf numFmtId="0" fontId="39" fillId="25" borderId="4" xfId="0" applyFont="1" applyFill="1" applyBorder="1" applyAlignment="1">
      <alignment horizontal="center"/>
    </xf>
    <xf numFmtId="0" fontId="9" fillId="0" borderId="34" xfId="0" applyFont="1" applyBorder="1"/>
    <xf numFmtId="165" fontId="40" fillId="5" borderId="3" xfId="0" applyNumberFormat="1" applyFont="1" applyFill="1" applyBorder="1" applyAlignment="1">
      <alignment horizontal="right"/>
    </xf>
    <xf numFmtId="0" fontId="40" fillId="5" borderId="3" xfId="0" applyFont="1" applyFill="1" applyBorder="1" applyAlignment="1">
      <alignment horizontal="right"/>
    </xf>
    <xf numFmtId="0" fontId="40" fillId="5" borderId="3" xfId="0" applyFont="1" applyFill="1" applyBorder="1"/>
    <xf numFmtId="0" fontId="9" fillId="5" borderId="3" xfId="0" applyFont="1" applyFill="1" applyBorder="1"/>
    <xf numFmtId="0" fontId="9" fillId="0" borderId="0" xfId="0" applyFont="1" applyAlignment="1">
      <alignment horizontal="right"/>
    </xf>
    <xf numFmtId="0" fontId="41" fillId="0" borderId="48" xfId="0" applyFont="1" applyBorder="1" applyAlignment="1">
      <alignment horizontal="center"/>
    </xf>
    <xf numFmtId="0" fontId="9" fillId="0" borderId="7" xfId="0" applyFont="1" applyBorder="1"/>
    <xf numFmtId="0" fontId="9" fillId="0" borderId="3" xfId="0" applyFont="1" applyBorder="1" applyAlignment="1">
      <alignment horizontal="right"/>
    </xf>
    <xf numFmtId="0" fontId="42" fillId="5" borderId="3" xfId="0" applyFont="1" applyFill="1" applyBorder="1"/>
    <xf numFmtId="0" fontId="9" fillId="0" borderId="49" xfId="0" applyFont="1" applyBorder="1" applyAlignment="1">
      <alignment horizontal="right"/>
    </xf>
    <xf numFmtId="0" fontId="9" fillId="3" borderId="0" xfId="0" applyFont="1" applyFill="1" applyAlignment="1">
      <alignment horizontal="right"/>
    </xf>
    <xf numFmtId="0" fontId="41" fillId="0" borderId="50" xfId="0" applyFont="1" applyBorder="1" applyAlignment="1">
      <alignment horizontal="center"/>
    </xf>
    <xf numFmtId="0" fontId="9" fillId="0" borderId="45" xfId="0" applyFont="1" applyBorder="1" applyAlignment="1">
      <alignment horizontal="right"/>
    </xf>
    <xf numFmtId="0" fontId="43" fillId="5" borderId="0" xfId="0" applyFont="1" applyFill="1"/>
    <xf numFmtId="0" fontId="9" fillId="0" borderId="33" xfId="0" applyFont="1" applyBorder="1"/>
    <xf numFmtId="0" fontId="13" fillId="0" borderId="31" xfId="0" applyFont="1" applyBorder="1"/>
    <xf numFmtId="0" fontId="9" fillId="3" borderId="51" xfId="0" applyFont="1" applyFill="1" applyBorder="1" applyAlignment="1">
      <alignment horizontal="right"/>
    </xf>
    <xf numFmtId="0" fontId="9" fillId="0" borderId="0" xfId="0" applyFont="1" applyAlignment="1">
      <alignment vertical="top"/>
    </xf>
    <xf numFmtId="0" fontId="10" fillId="0" borderId="22" xfId="0" applyFont="1" applyBorder="1"/>
    <xf numFmtId="0" fontId="9" fillId="0" borderId="24" xfId="0" applyFont="1" applyBorder="1"/>
    <xf numFmtId="0" fontId="13" fillId="4" borderId="24" xfId="0" applyFont="1" applyFill="1" applyBorder="1" applyAlignment="1">
      <alignment horizontal="center"/>
    </xf>
    <xf numFmtId="0" fontId="13" fillId="4" borderId="25" xfId="0" applyFont="1" applyFill="1" applyBorder="1" applyAlignment="1">
      <alignment horizontal="center"/>
    </xf>
    <xf numFmtId="0" fontId="38" fillId="0" borderId="15" xfId="0" applyFont="1" applyBorder="1"/>
    <xf numFmtId="0" fontId="9" fillId="4" borderId="24" xfId="0" applyFont="1" applyFill="1" applyBorder="1" applyAlignment="1">
      <alignment horizontal="center"/>
    </xf>
    <xf numFmtId="0" fontId="9" fillId="4" borderId="25" xfId="0" applyFont="1" applyFill="1" applyBorder="1" applyAlignment="1">
      <alignment horizontal="center"/>
    </xf>
    <xf numFmtId="0" fontId="9" fillId="3" borderId="0" xfId="0" applyFont="1" applyFill="1" applyAlignment="1">
      <alignment horizontal="center"/>
    </xf>
    <xf numFmtId="0" fontId="9" fillId="4" borderId="37" xfId="0" applyFont="1" applyFill="1" applyBorder="1" applyAlignment="1">
      <alignment horizontal="center"/>
    </xf>
    <xf numFmtId="0" fontId="9" fillId="4" borderId="23" xfId="0" applyFont="1" applyFill="1" applyBorder="1" applyAlignment="1">
      <alignment horizontal="center"/>
    </xf>
    <xf numFmtId="0" fontId="9" fillId="0" borderId="22" xfId="0" applyFont="1" applyBorder="1"/>
    <xf numFmtId="0" fontId="9" fillId="0" borderId="52" xfId="0" applyFont="1" applyBorder="1"/>
    <xf numFmtId="0" fontId="6" fillId="0" borderId="31" xfId="0" applyFont="1" applyBorder="1"/>
    <xf numFmtId="0" fontId="6" fillId="0" borderId="51" xfId="0" applyFont="1" applyBorder="1"/>
    <xf numFmtId="0" fontId="7" fillId="5" borderId="0" xfId="0" applyFont="1" applyFill="1"/>
    <xf numFmtId="0" fontId="6" fillId="5" borderId="0" xfId="0" applyFont="1" applyFill="1"/>
    <xf numFmtId="0" fontId="13" fillId="5" borderId="0" xfId="0" applyFont="1" applyFill="1" applyAlignment="1">
      <alignment horizontal="center"/>
    </xf>
    <xf numFmtId="0" fontId="16" fillId="5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8" fillId="5" borderId="0" xfId="0" applyFont="1" applyFill="1"/>
    <xf numFmtId="10" fontId="8" fillId="5" borderId="0" xfId="0" applyNumberFormat="1" applyFont="1" applyFill="1"/>
    <xf numFmtId="0" fontId="31" fillId="5" borderId="0" xfId="0" applyFont="1" applyFill="1"/>
    <xf numFmtId="10" fontId="26" fillId="5" borderId="0" xfId="0" applyNumberFormat="1" applyFont="1" applyFill="1"/>
    <xf numFmtId="165" fontId="40" fillId="27" borderId="3" xfId="0" applyNumberFormat="1" applyFont="1" applyFill="1" applyBorder="1" applyAlignment="1">
      <alignment horizontal="right"/>
    </xf>
    <xf numFmtId="0" fontId="40" fillId="27" borderId="3" xfId="0" applyFont="1" applyFill="1" applyBorder="1" applyAlignment="1">
      <alignment horizontal="right"/>
    </xf>
    <xf numFmtId="0" fontId="40" fillId="27" borderId="3" xfId="0" applyFont="1" applyFill="1" applyBorder="1"/>
    <xf numFmtId="0" fontId="9" fillId="27" borderId="3" xfId="0" applyFont="1" applyFill="1" applyBorder="1"/>
    <xf numFmtId="165" fontId="40" fillId="28" borderId="3" xfId="0" applyNumberFormat="1" applyFont="1" applyFill="1" applyBorder="1" applyAlignment="1">
      <alignment horizontal="right"/>
    </xf>
    <xf numFmtId="0" fontId="40" fillId="28" borderId="3" xfId="0" applyFont="1" applyFill="1" applyBorder="1" applyAlignment="1">
      <alignment horizontal="right"/>
    </xf>
    <xf numFmtId="0" fontId="40" fillId="28" borderId="3" xfId="0" applyFont="1" applyFill="1" applyBorder="1"/>
    <xf numFmtId="0" fontId="9" fillId="28" borderId="3" xfId="0" applyFont="1" applyFill="1" applyBorder="1"/>
    <xf numFmtId="0" fontId="6" fillId="28" borderId="0" xfId="0" applyFont="1" applyFill="1"/>
    <xf numFmtId="0" fontId="6" fillId="27" borderId="0" xfId="0" applyFont="1" applyFill="1"/>
    <xf numFmtId="0" fontId="26" fillId="23" borderId="3" xfId="0" applyFont="1" applyFill="1" applyBorder="1" applyAlignment="1">
      <alignment horizontal="center" wrapText="1"/>
    </xf>
    <xf numFmtId="0" fontId="6" fillId="4" borderId="0" xfId="0" applyFont="1" applyFill="1"/>
    <xf numFmtId="165" fontId="40" fillId="29" borderId="3" xfId="0" applyNumberFormat="1" applyFont="1" applyFill="1" applyBorder="1" applyAlignment="1">
      <alignment horizontal="right"/>
    </xf>
    <xf numFmtId="0" fontId="40" fillId="29" borderId="3" xfId="0" applyFont="1" applyFill="1" applyBorder="1" applyAlignment="1">
      <alignment horizontal="right"/>
    </xf>
    <xf numFmtId="0" fontId="40" fillId="29" borderId="3" xfId="0" applyFont="1" applyFill="1" applyBorder="1"/>
    <xf numFmtId="0" fontId="9" fillId="29" borderId="3" xfId="0" applyFont="1" applyFill="1" applyBorder="1"/>
    <xf numFmtId="0" fontId="6" fillId="29" borderId="0" xfId="0" applyFont="1" applyFill="1"/>
    <xf numFmtId="0" fontId="9" fillId="0" borderId="50" xfId="0" applyFont="1" applyBorder="1" applyAlignment="1">
      <alignment horizontal="center"/>
    </xf>
    <xf numFmtId="0" fontId="9" fillId="4" borderId="45" xfId="0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9" fillId="3" borderId="0" xfId="0" applyFont="1" applyFill="1"/>
    <xf numFmtId="0" fontId="9" fillId="0" borderId="0" xfId="0" applyFont="1" applyAlignment="1">
      <alignment horizontal="left" vertical="center"/>
    </xf>
    <xf numFmtId="49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left" vertical="center"/>
    </xf>
    <xf numFmtId="0" fontId="9" fillId="0" borderId="14" xfId="0" applyFont="1" applyBorder="1" applyAlignment="1">
      <alignment horizontal="right"/>
    </xf>
    <xf numFmtId="0" fontId="9" fillId="4" borderId="3" xfId="0" applyFont="1" applyFill="1" applyBorder="1" applyAlignment="1">
      <alignment horizontal="right"/>
    </xf>
    <xf numFmtId="0" fontId="14" fillId="0" borderId="4" xfId="0" applyFont="1" applyBorder="1" applyAlignment="1">
      <alignment vertical="center"/>
    </xf>
    <xf numFmtId="0" fontId="14" fillId="6" borderId="3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14" fillId="10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7" fillId="4" borderId="0" xfId="0" applyFont="1" applyFill="1"/>
    <xf numFmtId="0" fontId="13" fillId="4" borderId="0" xfId="0" applyFont="1" applyFill="1" applyAlignment="1">
      <alignment horizontal="center"/>
    </xf>
    <xf numFmtId="0" fontId="16" fillId="4" borderId="0" xfId="0" applyFont="1" applyFill="1" applyAlignment="1">
      <alignment horizontal="center"/>
    </xf>
    <xf numFmtId="0" fontId="8" fillId="4" borderId="0" xfId="0" applyFont="1" applyFill="1"/>
    <xf numFmtId="10" fontId="8" fillId="4" borderId="0" xfId="0" applyNumberFormat="1" applyFont="1" applyFill="1"/>
    <xf numFmtId="0" fontId="31" fillId="4" borderId="0" xfId="0" applyFont="1" applyFill="1"/>
    <xf numFmtId="10" fontId="26" fillId="4" borderId="0" xfId="0" applyNumberFormat="1" applyFont="1" applyFill="1"/>
    <xf numFmtId="0" fontId="1" fillId="0" borderId="5" xfId="0" applyFont="1" applyBorder="1" applyAlignment="1">
      <alignment vertical="center"/>
    </xf>
    <xf numFmtId="0" fontId="27" fillId="3" borderId="8" xfId="0" applyFont="1" applyFill="1" applyBorder="1" applyAlignment="1">
      <alignment vertical="center"/>
    </xf>
    <xf numFmtId="0" fontId="1" fillId="3" borderId="53" xfId="0" applyFont="1" applyFill="1" applyBorder="1" applyAlignment="1">
      <alignment vertical="center"/>
    </xf>
    <xf numFmtId="0" fontId="1" fillId="0" borderId="3" xfId="0" applyFont="1" applyBorder="1" applyAlignment="1">
      <alignment vertical="center"/>
    </xf>
    <xf numFmtId="0" fontId="44" fillId="3" borderId="3" xfId="0" applyFont="1" applyFill="1" applyBorder="1" applyAlignment="1">
      <alignment horizontal="center" vertical="center"/>
    </xf>
    <xf numFmtId="0" fontId="11" fillId="3" borderId="0" xfId="0" applyFont="1" applyFill="1"/>
    <xf numFmtId="0" fontId="9" fillId="5" borderId="54" xfId="0" applyFont="1" applyFill="1" applyBorder="1" applyAlignment="1">
      <alignment horizontal="right"/>
    </xf>
    <xf numFmtId="0" fontId="9" fillId="5" borderId="55" xfId="0" applyFont="1" applyFill="1" applyBorder="1"/>
    <xf numFmtId="0" fontId="9" fillId="5" borderId="3" xfId="0" applyFont="1" applyFill="1" applyBorder="1" applyAlignment="1">
      <alignment horizontal="center"/>
    </xf>
    <xf numFmtId="0" fontId="3" fillId="13" borderId="56" xfId="0" applyFont="1" applyFill="1" applyBorder="1"/>
    <xf numFmtId="0" fontId="9" fillId="13" borderId="3" xfId="0" applyFont="1" applyFill="1" applyBorder="1" applyAlignment="1">
      <alignment horizontal="center"/>
    </xf>
    <xf numFmtId="0" fontId="9" fillId="5" borderId="57" xfId="0" applyFont="1" applyFill="1" applyBorder="1"/>
    <xf numFmtId="0" fontId="45" fillId="5" borderId="54" xfId="0" applyFont="1" applyFill="1" applyBorder="1" applyAlignment="1">
      <alignment horizontal="right"/>
    </xf>
    <xf numFmtId="0" fontId="45" fillId="5" borderId="54" xfId="0" applyFont="1" applyFill="1" applyBorder="1"/>
    <xf numFmtId="0" fontId="45" fillId="5" borderId="3" xfId="0" applyFont="1" applyFill="1" applyBorder="1" applyAlignment="1">
      <alignment horizontal="center"/>
    </xf>
    <xf numFmtId="0" fontId="45" fillId="13" borderId="3" xfId="0" applyFont="1" applyFill="1" applyBorder="1" applyAlignment="1">
      <alignment horizontal="center"/>
    </xf>
    <xf numFmtId="0" fontId="24" fillId="13" borderId="0" xfId="0" applyFont="1" applyFill="1"/>
    <xf numFmtId="0" fontId="46" fillId="13" borderId="3" xfId="0" applyFont="1" applyFill="1" applyBorder="1" applyAlignment="1">
      <alignment horizontal="center"/>
    </xf>
    <xf numFmtId="0" fontId="44" fillId="3" borderId="3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0" xfId="0" applyFont="1"/>
    <xf numFmtId="0" fontId="39" fillId="3" borderId="0" xfId="0" applyFont="1" applyFill="1"/>
    <xf numFmtId="0" fontId="6" fillId="0" borderId="50" xfId="0" applyFont="1" applyBorder="1" applyAlignment="1">
      <alignment horizontal="center"/>
    </xf>
    <xf numFmtId="0" fontId="6" fillId="27" borderId="0" xfId="0" applyFont="1" applyFill="1" applyAlignment="1">
      <alignment horizontal="center"/>
    </xf>
    <xf numFmtId="0" fontId="9" fillId="3" borderId="3" xfId="0" applyFont="1" applyFill="1" applyBorder="1" applyAlignment="1">
      <alignment horizontal="right"/>
    </xf>
    <xf numFmtId="0" fontId="47" fillId="5" borderId="0" xfId="0" applyFont="1" applyFill="1"/>
    <xf numFmtId="0" fontId="9" fillId="22" borderId="3" xfId="1" applyFont="1" applyFill="1" applyBorder="1"/>
    <xf numFmtId="0" fontId="26" fillId="22" borderId="3" xfId="1" applyFont="1" applyFill="1" applyBorder="1" applyAlignment="1">
      <alignment horizontal="center" wrapText="1"/>
    </xf>
    <xf numFmtId="0" fontId="26" fillId="3" borderId="3" xfId="1" applyFont="1" applyFill="1" applyBorder="1" applyAlignment="1">
      <alignment horizontal="center" wrapText="1"/>
    </xf>
    <xf numFmtId="0" fontId="9" fillId="0" borderId="0" xfId="1" applyFont="1"/>
    <xf numFmtId="0" fontId="13" fillId="0" borderId="22" xfId="1" applyFont="1" applyBorder="1" applyAlignment="1">
      <alignment horizontal="center"/>
    </xf>
    <xf numFmtId="0" fontId="13" fillId="0" borderId="39" xfId="1" applyFont="1" applyBorder="1"/>
    <xf numFmtId="0" fontId="13" fillId="0" borderId="40" xfId="1" applyFont="1" applyBorder="1"/>
    <xf numFmtId="0" fontId="26" fillId="23" borderId="41" xfId="1" applyFont="1" applyFill="1" applyBorder="1" applyAlignment="1">
      <alignment horizontal="center"/>
    </xf>
    <xf numFmtId="0" fontId="19" fillId="0" borderId="41" xfId="1" applyFont="1" applyBorder="1"/>
    <xf numFmtId="0" fontId="19" fillId="0" borderId="42" xfId="1" applyFont="1" applyBorder="1"/>
    <xf numFmtId="0" fontId="26" fillId="3" borderId="43" xfId="1" applyFont="1" applyFill="1" applyBorder="1" applyAlignment="1">
      <alignment horizontal="center"/>
    </xf>
    <xf numFmtId="0" fontId="19" fillId="0" borderId="40" xfId="1" applyFont="1" applyBorder="1"/>
    <xf numFmtId="0" fontId="13" fillId="0" borderId="44" xfId="1" applyFont="1" applyBorder="1"/>
    <xf numFmtId="0" fontId="9" fillId="0" borderId="0" xfId="1" applyFont="1" applyAlignment="1">
      <alignment horizontal="center"/>
    </xf>
    <xf numFmtId="0" fontId="1" fillId="0" borderId="0" xfId="1"/>
    <xf numFmtId="0" fontId="9" fillId="3" borderId="3" xfId="1" applyFont="1" applyFill="1" applyBorder="1"/>
    <xf numFmtId="0" fontId="9" fillId="0" borderId="16" xfId="1" applyFont="1" applyBorder="1"/>
    <xf numFmtId="0" fontId="9" fillId="0" borderId="8" xfId="1" applyFont="1" applyBorder="1"/>
    <xf numFmtId="0" fontId="9" fillId="0" borderId="5" xfId="1" applyFont="1" applyBorder="1"/>
    <xf numFmtId="0" fontId="39" fillId="5" borderId="20" xfId="1" applyFont="1" applyFill="1" applyBorder="1" applyAlignment="1">
      <alignment horizontal="center"/>
    </xf>
    <xf numFmtId="0" fontId="19" fillId="0" borderId="18" xfId="1" applyFont="1" applyBorder="1"/>
    <xf numFmtId="0" fontId="39" fillId="6" borderId="19" xfId="1" applyFont="1" applyFill="1" applyBorder="1" applyAlignment="1">
      <alignment horizontal="center"/>
    </xf>
    <xf numFmtId="0" fontId="39" fillId="5" borderId="19" xfId="1" applyFont="1" applyFill="1" applyBorder="1" applyAlignment="1">
      <alignment horizontal="center"/>
    </xf>
    <xf numFmtId="0" fontId="19" fillId="0" borderId="14" xfId="1" applyFont="1" applyBorder="1"/>
    <xf numFmtId="0" fontId="19" fillId="0" borderId="11" xfId="1" applyFont="1" applyBorder="1"/>
    <xf numFmtId="0" fontId="9" fillId="0" borderId="45" xfId="1" applyFont="1" applyBorder="1"/>
    <xf numFmtId="0" fontId="26" fillId="22" borderId="3" xfId="1" applyFont="1" applyFill="1" applyBorder="1" applyAlignment="1">
      <alignment horizontal="center"/>
    </xf>
    <xf numFmtId="0" fontId="26" fillId="24" borderId="3" xfId="1" applyFont="1" applyFill="1" applyBorder="1" applyAlignment="1">
      <alignment horizontal="center"/>
    </xf>
    <xf numFmtId="0" fontId="26" fillId="25" borderId="3" xfId="1" applyFont="1" applyFill="1" applyBorder="1" applyAlignment="1">
      <alignment horizontal="center"/>
    </xf>
    <xf numFmtId="0" fontId="26" fillId="23" borderId="3" xfId="1" applyFont="1" applyFill="1" applyBorder="1" applyAlignment="1">
      <alignment horizontal="center" wrapText="1"/>
    </xf>
    <xf numFmtId="0" fontId="9" fillId="0" borderId="17" xfId="1" applyFont="1" applyBorder="1"/>
    <xf numFmtId="0" fontId="9" fillId="0" borderId="46" xfId="1" applyFont="1" applyBorder="1"/>
    <xf numFmtId="0" fontId="9" fillId="0" borderId="47" xfId="1" applyFont="1" applyBorder="1"/>
    <xf numFmtId="0" fontId="39" fillId="25" borderId="12" xfId="1" applyFont="1" applyFill="1" applyBorder="1" applyAlignment="1">
      <alignment horizontal="center"/>
    </xf>
    <xf numFmtId="0" fontId="39" fillId="26" borderId="4" xfId="1" applyFont="1" applyFill="1" applyBorder="1" applyAlignment="1">
      <alignment horizontal="center"/>
    </xf>
    <xf numFmtId="0" fontId="39" fillId="25" borderId="4" xfId="1" applyFont="1" applyFill="1" applyBorder="1" applyAlignment="1">
      <alignment horizontal="center"/>
    </xf>
    <xf numFmtId="0" fontId="9" fillId="0" borderId="34" xfId="1" applyFont="1" applyBorder="1"/>
    <xf numFmtId="0" fontId="9" fillId="0" borderId="0" xfId="1" applyFont="1" applyAlignment="1">
      <alignment horizontal="left" vertical="center"/>
    </xf>
    <xf numFmtId="49" fontId="9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49" fontId="9" fillId="0" borderId="0" xfId="1" applyNumberFormat="1" applyFont="1" applyAlignment="1">
      <alignment horizontal="left" vertical="center"/>
    </xf>
    <xf numFmtId="165" fontId="40" fillId="5" borderId="3" xfId="1" applyNumberFormat="1" applyFont="1" applyFill="1" applyBorder="1" applyAlignment="1">
      <alignment horizontal="right"/>
    </xf>
    <xf numFmtId="0" fontId="40" fillId="5" borderId="3" xfId="1" applyFont="1" applyFill="1" applyBorder="1" applyAlignment="1">
      <alignment horizontal="right"/>
    </xf>
    <xf numFmtId="0" fontId="40" fillId="5" borderId="3" xfId="1" applyFont="1" applyFill="1" applyBorder="1"/>
    <xf numFmtId="0" fontId="9" fillId="5" borderId="3" xfId="1" applyFont="1" applyFill="1" applyBorder="1"/>
    <xf numFmtId="0" fontId="9" fillId="0" borderId="0" xfId="1" applyFont="1" applyAlignment="1">
      <alignment horizontal="right"/>
    </xf>
    <xf numFmtId="0" fontId="41" fillId="0" borderId="48" xfId="1" applyFont="1" applyBorder="1" applyAlignment="1">
      <alignment horizontal="center"/>
    </xf>
    <xf numFmtId="0" fontId="9" fillId="0" borderId="7" xfId="1" applyFont="1" applyBorder="1"/>
    <xf numFmtId="0" fontId="9" fillId="0" borderId="3" xfId="1" applyFont="1" applyBorder="1" applyAlignment="1">
      <alignment horizontal="right"/>
    </xf>
    <xf numFmtId="0" fontId="42" fillId="5" borderId="3" xfId="1" applyFont="1" applyFill="1" applyBorder="1"/>
    <xf numFmtId="0" fontId="9" fillId="0" borderId="14" xfId="1" applyFont="1" applyBorder="1" applyAlignment="1">
      <alignment horizontal="right"/>
    </xf>
    <xf numFmtId="0" fontId="9" fillId="4" borderId="3" xfId="1" applyFont="1" applyFill="1" applyBorder="1" applyAlignment="1">
      <alignment horizontal="right"/>
    </xf>
    <xf numFmtId="0" fontId="14" fillId="0" borderId="4" xfId="1" applyFont="1" applyBorder="1" applyAlignment="1">
      <alignment vertical="center"/>
    </xf>
    <xf numFmtId="0" fontId="14" fillId="5" borderId="5" xfId="1" applyFont="1" applyFill="1" applyBorder="1"/>
    <xf numFmtId="0" fontId="14" fillId="6" borderId="3" xfId="1" applyFont="1" applyFill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41" fillId="0" borderId="50" xfId="1" applyFont="1" applyBorder="1" applyAlignment="1">
      <alignment horizontal="center"/>
    </xf>
    <xf numFmtId="0" fontId="9" fillId="0" borderId="3" xfId="1" applyFont="1" applyBorder="1"/>
    <xf numFmtId="0" fontId="14" fillId="0" borderId="7" xfId="1" applyFont="1" applyBorder="1" applyAlignment="1">
      <alignment vertical="center"/>
    </xf>
    <xf numFmtId="0" fontId="14" fillId="10" borderId="3" xfId="1" applyFont="1" applyFill="1" applyBorder="1" applyAlignment="1">
      <alignment horizontal="center" vertical="center"/>
    </xf>
    <xf numFmtId="0" fontId="14" fillId="0" borderId="5" xfId="1" applyFont="1" applyBorder="1"/>
    <xf numFmtId="0" fontId="1" fillId="0" borderId="4" xfId="1" applyBorder="1" applyAlignment="1">
      <alignment vertical="center"/>
    </xf>
    <xf numFmtId="0" fontId="1" fillId="0" borderId="3" xfId="1" applyBorder="1" applyAlignment="1">
      <alignment horizontal="center" vertical="center"/>
    </xf>
    <xf numFmtId="0" fontId="9" fillId="0" borderId="3" xfId="1" applyFont="1" applyBorder="1" applyAlignment="1">
      <alignment vertical="top"/>
    </xf>
    <xf numFmtId="0" fontId="9" fillId="0" borderId="0" xfId="1" applyFont="1" applyAlignment="1">
      <alignment vertical="top"/>
    </xf>
    <xf numFmtId="0" fontId="1" fillId="0" borderId="7" xfId="1" applyBorder="1" applyAlignment="1">
      <alignment vertical="center"/>
    </xf>
    <xf numFmtId="0" fontId="43" fillId="5" borderId="0" xfId="1" applyFont="1" applyFill="1"/>
    <xf numFmtId="0" fontId="9" fillId="0" borderId="50" xfId="1" applyFont="1" applyBorder="1" applyAlignment="1">
      <alignment horizontal="center"/>
    </xf>
    <xf numFmtId="0" fontId="6" fillId="0" borderId="50" xfId="1" applyFont="1" applyBorder="1" applyAlignment="1">
      <alignment horizontal="center"/>
    </xf>
    <xf numFmtId="0" fontId="6" fillId="0" borderId="3" xfId="1" applyFont="1" applyBorder="1"/>
    <xf numFmtId="0" fontId="47" fillId="5" borderId="0" xfId="1" applyFont="1" applyFill="1"/>
    <xf numFmtId="0" fontId="9" fillId="0" borderId="33" xfId="1" applyFont="1" applyBorder="1"/>
    <xf numFmtId="0" fontId="9" fillId="0" borderId="31" xfId="1" applyFont="1" applyBorder="1"/>
    <xf numFmtId="0" fontId="13" fillId="0" borderId="31" xfId="1" applyFont="1" applyBorder="1"/>
    <xf numFmtId="0" fontId="9" fillId="3" borderId="3" xfId="1" applyFont="1" applyFill="1" applyBorder="1" applyAlignment="1">
      <alignment horizontal="right"/>
    </xf>
    <xf numFmtId="0" fontId="9" fillId="3" borderId="51" xfId="1" applyFont="1" applyFill="1" applyBorder="1" applyAlignment="1">
      <alignment horizontal="right"/>
    </xf>
    <xf numFmtId="0" fontId="10" fillId="0" borderId="22" xfId="1" applyFont="1" applyBorder="1"/>
    <xf numFmtId="0" fontId="9" fillId="0" borderId="24" xfId="1" applyFont="1" applyBorder="1"/>
    <xf numFmtId="0" fontId="13" fillId="4" borderId="24" xfId="1" applyFont="1" applyFill="1" applyBorder="1" applyAlignment="1">
      <alignment horizontal="center"/>
    </xf>
    <xf numFmtId="0" fontId="13" fillId="4" borderId="25" xfId="1" applyFont="1" applyFill="1" applyBorder="1" applyAlignment="1">
      <alignment horizontal="center"/>
    </xf>
    <xf numFmtId="0" fontId="38" fillId="0" borderId="15" xfId="1" applyFont="1" applyBorder="1"/>
    <xf numFmtId="0" fontId="9" fillId="4" borderId="24" xfId="1" applyFont="1" applyFill="1" applyBorder="1" applyAlignment="1">
      <alignment horizontal="center"/>
    </xf>
    <xf numFmtId="0" fontId="9" fillId="4" borderId="25" xfId="1" applyFont="1" applyFill="1" applyBorder="1" applyAlignment="1">
      <alignment horizontal="center"/>
    </xf>
    <xf numFmtId="0" fontId="9" fillId="3" borderId="0" xfId="1" applyFont="1" applyFill="1" applyAlignment="1">
      <alignment horizontal="center"/>
    </xf>
    <xf numFmtId="0" fontId="9" fillId="4" borderId="0" xfId="1" applyFont="1" applyFill="1" applyAlignment="1">
      <alignment horizontal="center"/>
    </xf>
    <xf numFmtId="0" fontId="9" fillId="4" borderId="37" xfId="1" applyFont="1" applyFill="1" applyBorder="1" applyAlignment="1">
      <alignment horizontal="center"/>
    </xf>
    <xf numFmtId="0" fontId="9" fillId="0" borderId="23" xfId="1" applyFont="1" applyBorder="1"/>
    <xf numFmtId="0" fontId="9" fillId="4" borderId="23" xfId="1" applyFont="1" applyFill="1" applyBorder="1" applyAlignment="1">
      <alignment horizontal="center"/>
    </xf>
    <xf numFmtId="0" fontId="9" fillId="0" borderId="22" xfId="1" applyFont="1" applyBorder="1"/>
    <xf numFmtId="0" fontId="9" fillId="0" borderId="52" xfId="1" applyFont="1" applyBorder="1"/>
    <xf numFmtId="0" fontId="6" fillId="0" borderId="31" xfId="1" applyFont="1" applyBorder="1"/>
    <xf numFmtId="0" fontId="6" fillId="0" borderId="51" xfId="1" applyFont="1" applyBorder="1"/>
    <xf numFmtId="0" fontId="7" fillId="5" borderId="0" xfId="1" applyFont="1" applyFill="1"/>
    <xf numFmtId="0" fontId="6" fillId="5" borderId="0" xfId="1" applyFont="1" applyFill="1"/>
    <xf numFmtId="0" fontId="13" fillId="5" borderId="0" xfId="1" applyFont="1" applyFill="1" applyAlignment="1">
      <alignment horizontal="center"/>
    </xf>
    <xf numFmtId="0" fontId="16" fillId="5" borderId="0" xfId="1" applyFont="1" applyFill="1" applyAlignment="1">
      <alignment horizontal="center"/>
    </xf>
    <xf numFmtId="0" fontId="9" fillId="5" borderId="0" xfId="1" applyFont="1" applyFill="1"/>
    <xf numFmtId="0" fontId="6" fillId="5" borderId="0" xfId="1" applyFont="1" applyFill="1" applyAlignment="1">
      <alignment horizontal="center"/>
    </xf>
    <xf numFmtId="0" fontId="8" fillId="5" borderId="0" xfId="1" applyFont="1" applyFill="1"/>
    <xf numFmtId="10" fontId="8" fillId="5" borderId="0" xfId="1" applyNumberFormat="1" applyFont="1" applyFill="1"/>
    <xf numFmtId="0" fontId="31" fillId="5" borderId="0" xfId="1" applyFont="1" applyFill="1"/>
    <xf numFmtId="10" fontId="26" fillId="5" borderId="0" xfId="1" applyNumberFormat="1" applyFont="1" applyFill="1"/>
    <xf numFmtId="0" fontId="1" fillId="0" borderId="5" xfId="1" applyBorder="1" applyAlignment="1">
      <alignment vertical="center"/>
    </xf>
    <xf numFmtId="0" fontId="27" fillId="3" borderId="8" xfId="1" applyFont="1" applyFill="1" applyBorder="1" applyAlignment="1">
      <alignment vertical="center"/>
    </xf>
    <xf numFmtId="0" fontId="1" fillId="3" borderId="53" xfId="1" applyFill="1" applyBorder="1" applyAlignment="1">
      <alignment vertical="center"/>
    </xf>
    <xf numFmtId="0" fontId="1" fillId="0" borderId="3" xfId="1" applyBorder="1" applyAlignment="1">
      <alignment vertical="center"/>
    </xf>
    <xf numFmtId="0" fontId="44" fillId="3" borderId="3" xfId="1" applyFont="1" applyFill="1" applyBorder="1" applyAlignment="1">
      <alignment horizontal="center" vertical="center"/>
    </xf>
    <xf numFmtId="0" fontId="6" fillId="0" borderId="0" xfId="1" applyFont="1"/>
    <xf numFmtId="0" fontId="1" fillId="0" borderId="4" xfId="1" applyBorder="1"/>
    <xf numFmtId="0" fontId="14" fillId="6" borderId="3" xfId="1" applyFont="1" applyFill="1" applyBorder="1" applyAlignment="1">
      <alignment horizontal="center"/>
    </xf>
    <xf numFmtId="0" fontId="14" fillId="6" borderId="0" xfId="1" applyFont="1" applyFill="1" applyAlignment="1">
      <alignment horizontal="center"/>
    </xf>
    <xf numFmtId="0" fontId="1" fillId="0" borderId="7" xfId="1" applyBorder="1"/>
    <xf numFmtId="0" fontId="14" fillId="10" borderId="3" xfId="1" applyFont="1" applyFill="1" applyBorder="1" applyAlignment="1">
      <alignment horizontal="center"/>
    </xf>
    <xf numFmtId="0" fontId="6" fillId="0" borderId="8" xfId="1" applyFont="1" applyBorder="1"/>
    <xf numFmtId="0" fontId="6" fillId="0" borderId="3" xfId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6" fillId="4" borderId="0" xfId="1" applyFont="1" applyFill="1"/>
    <xf numFmtId="0" fontId="6" fillId="4" borderId="0" xfId="1" applyFont="1" applyFill="1" applyAlignment="1">
      <alignment horizontal="center"/>
    </xf>
    <xf numFmtId="0" fontId="4" fillId="0" borderId="0" xfId="0" applyFont="1" applyFill="1"/>
    <xf numFmtId="0" fontId="5" fillId="0" borderId="0" xfId="0" applyFont="1" applyFill="1"/>
  </cellXfs>
  <cellStyles count="2">
    <cellStyle name="Normal" xfId="0" builtinId="0"/>
    <cellStyle name="Normal 2" xfId="1" xr:uid="{4F251129-D630-4BEF-AC5E-075BB5124FBF}"/>
  </cellStyles>
  <dxfs count="92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</dxfs>
  <tableStyles count="40" defaultTableStyle="TableStyleMedium2" defaultPivotStyle="PivotStyleLight16">
    <tableStyle name="Dx DES-style" pivot="0" count="4" xr9:uid="{DC461960-10E3-491C-90AE-9436F53163B1}">
      <tableStyleElement type="wholeTable" size="0" dxfId="9"/>
      <tableStyleElement type="headerRow" dxfId="8"/>
      <tableStyleElement type="firstRowStripe" dxfId="7"/>
      <tableStyleElement type="secondRowStripe" dxfId="6"/>
    </tableStyle>
    <tableStyle name="Dx DES-style 2" pivot="0" count="2" xr9:uid="{488A0009-E083-4724-B82C-C86194E1997F}">
      <tableStyleElement type="firstRowStripe" dxfId="5"/>
      <tableStyleElement type="secondRowStripe" dxfId="4"/>
    </tableStyle>
    <tableStyle name="Dx DES-style 3" pivot="0" count="2" xr9:uid="{BDC36D62-C531-42B5-87D6-6896F97E0219}">
      <tableStyleElement type="firstRowStripe" dxfId="3"/>
      <tableStyleElement type="secondRowStripe" dxfId="2"/>
    </tableStyle>
    <tableStyle name="Dx DES-style 4" pivot="0" count="2" xr9:uid="{EADC06C5-D53D-4D6E-9676-F722CAE378BE}">
      <tableStyleElement type="firstRowStripe" dxfId="1"/>
      <tableStyleElement type="secondRowStripe" dxfId="0"/>
    </tableStyle>
    <tableStyle name="Dx NOV-style" pivot="0" count="4" xr9:uid="{6CDA28E2-7722-4AAD-8534-64AA27A66B53}">
      <tableStyleElement type="wholeTable" size="0" dxfId="19"/>
      <tableStyleElement type="headerRow" dxfId="18"/>
      <tableStyleElement type="firstRowStripe" dxfId="17"/>
      <tableStyleElement type="secondRowStripe" dxfId="16"/>
    </tableStyle>
    <tableStyle name="Dx NOV-style 2" pivot="0" count="2" xr9:uid="{A3629EEF-CB05-462C-9A0A-1A082B3C52EF}">
      <tableStyleElement type="firstRowStripe" dxfId="15"/>
      <tableStyleElement type="secondRowStripe" dxfId="14"/>
    </tableStyle>
    <tableStyle name="Dx NOV-style 3" pivot="0" count="2" xr9:uid="{12439204-FC50-4990-B783-DB57DCA3C164}">
      <tableStyleElement type="firstRowStripe" dxfId="13"/>
      <tableStyleElement type="secondRowStripe" dxfId="12"/>
    </tableStyle>
    <tableStyle name="Dx NOV-style 4" pivot="0" count="2" xr9:uid="{E523FA4E-FDB6-4FD3-AA15-BD54DBAEE0C6}">
      <tableStyleElement type="firstRowStripe" dxfId="11"/>
      <tableStyleElement type="secondRowStripe" dxfId="10"/>
    </tableStyle>
    <tableStyle name="Dx. AGUST-style" pivot="0" count="4" xr9:uid="{6FB59EBC-C766-4360-855B-8CF4476A21E0}">
      <tableStyleElement type="wholeTable" size="0" dxfId="69"/>
      <tableStyleElement type="headerRow" dxfId="68"/>
      <tableStyleElement type="firstRowStripe" dxfId="67"/>
      <tableStyleElement type="secondRowStripe" dxfId="66"/>
    </tableStyle>
    <tableStyle name="Dx. AGUST-style 10" pivot="0" count="2" xr9:uid="{9C2AC00F-8E97-41F0-8456-A3F76FC571E5}">
      <tableStyleElement type="firstRowStripe" dxfId="47"/>
      <tableStyleElement type="secondRowStripe" dxfId="46"/>
    </tableStyle>
    <tableStyle name="Dx. AGUST-style 2" pivot="0" count="4" xr9:uid="{61CBD568-4A02-4281-9A19-E3605F695965}">
      <tableStyleElement type="wholeTable" size="0" dxfId="65"/>
      <tableStyleElement type="headerRow" dxfId="64"/>
      <tableStyleElement type="firstRowStripe" dxfId="63"/>
      <tableStyleElement type="secondRowStripe" dxfId="62"/>
    </tableStyle>
    <tableStyle name="Dx. AGUST-style 3" pivot="0" count="2" xr9:uid="{4449138F-3A26-42CB-B8CA-8FC08728CAB8}">
      <tableStyleElement type="firstRowStripe" dxfId="61"/>
      <tableStyleElement type="secondRowStripe" dxfId="60"/>
    </tableStyle>
    <tableStyle name="Dx. AGUST-style 4" pivot="0" count="2" xr9:uid="{C05C0444-38D3-4993-8265-D2437DEB6F39}">
      <tableStyleElement type="firstRowStripe" dxfId="59"/>
      <tableStyleElement type="secondRowStripe" dxfId="58"/>
    </tableStyle>
    <tableStyle name="Dx. AGUST-style 5" pivot="0" count="2" xr9:uid="{812894CA-9066-4053-A744-3485AB4A2792}">
      <tableStyleElement type="firstRowStripe" dxfId="57"/>
      <tableStyleElement type="secondRowStripe" dxfId="56"/>
    </tableStyle>
    <tableStyle name="Dx. AGUST-style 6" pivot="0" count="2" xr9:uid="{BE8295B5-32E3-4EE6-8A00-D48B055DC0C6}">
      <tableStyleElement type="firstRowStripe" dxfId="55"/>
      <tableStyleElement type="secondRowStripe" dxfId="54"/>
    </tableStyle>
    <tableStyle name="Dx. AGUST-style 7" pivot="0" count="2" xr9:uid="{E359E219-1988-46D0-9F9E-5ABE3D40A447}">
      <tableStyleElement type="firstRowStripe" dxfId="53"/>
      <tableStyleElement type="secondRowStripe" dxfId="52"/>
    </tableStyle>
    <tableStyle name="Dx. AGUST-style 8" pivot="0" count="2" xr9:uid="{1077C2DD-AA84-4DA7-9EDE-080830DC310B}">
      <tableStyleElement type="firstRowStripe" dxfId="51"/>
      <tableStyleElement type="secondRowStripe" dxfId="50"/>
    </tableStyle>
    <tableStyle name="Dx. AGUST-style 9" pivot="0" count="2" xr9:uid="{49947299-9270-40F3-A6D2-94FAA1AD22E9}">
      <tableStyleElement type="firstRowStripe" dxfId="49"/>
      <tableStyleElement type="secondRowStripe" dxfId="48"/>
    </tableStyle>
    <tableStyle name="Dx. OKT-style" pivot="0" count="4" xr9:uid="{E6B23F78-1A77-4652-8C53-0E03AC65CA36}">
      <tableStyleElement type="wholeTable" size="0" dxfId="35"/>
      <tableStyleElement type="headerRow" dxfId="34"/>
      <tableStyleElement type="firstRowStripe" dxfId="33"/>
      <tableStyleElement type="secondRowStripe" dxfId="32"/>
    </tableStyle>
    <tableStyle name="Dx. OKT-style 2" pivot="0" count="2" xr9:uid="{94DAFE23-0A23-4FA4-BFEB-D018FBF6DEAA}">
      <tableStyleElement type="firstRowStripe" dxfId="31"/>
      <tableStyleElement type="secondRowStripe" dxfId="30"/>
    </tableStyle>
    <tableStyle name="Dx. OKT-style 3" pivot="0" count="2" xr9:uid="{86F1359C-9730-4395-AED3-174910AA38E6}">
      <tableStyleElement type="firstRowStripe" dxfId="29"/>
      <tableStyleElement type="secondRowStripe" dxfId="28"/>
    </tableStyle>
    <tableStyle name="Dx. OKT-style 4" pivot="0" count="2" xr9:uid="{70EACE76-FA2F-494C-81D9-85F4CA774F64}">
      <tableStyleElement type="firstRowStripe" dxfId="27"/>
      <tableStyleElement type="secondRowStripe" dxfId="26"/>
    </tableStyle>
    <tableStyle name="Dx. OKT-style 5" pivot="0" count="2" xr9:uid="{54F6341B-C7EB-4E63-A389-CA72F0D207EC}">
      <tableStyleElement type="firstRowStripe" dxfId="25"/>
      <tableStyleElement type="secondRowStripe" dxfId="24"/>
    </tableStyle>
    <tableStyle name="Dx. OKT-style 6" pivot="0" count="2" xr9:uid="{B51A16DE-2EAC-41B0-8185-3CBDB719323A}">
      <tableStyleElement type="firstRowStripe" dxfId="23"/>
      <tableStyleElement type="secondRowStripe" dxfId="22"/>
    </tableStyle>
    <tableStyle name="Dx. OKT-style 7" pivot="0" count="2" xr9:uid="{901F6361-0A20-44ED-A243-58C528D43F48}">
      <tableStyleElement type="firstRowStripe" dxfId="21"/>
      <tableStyleElement type="secondRowStripe" dxfId="20"/>
    </tableStyle>
    <tableStyle name="Dx. SEPT-style" pivot="0" count="4" xr9:uid="{55F7F1EB-C34A-4E06-9860-06DE076CF473}">
      <tableStyleElement type="wholeTable" size="0" dxfId="45"/>
      <tableStyleElement type="headerRow" dxfId="44"/>
      <tableStyleElement type="firstRowStripe" dxfId="43"/>
      <tableStyleElement type="secondRowStripe" dxfId="42"/>
    </tableStyle>
    <tableStyle name="Dx. SEPT-style 2" pivot="0" count="2" xr9:uid="{53E507F5-7EC1-4931-936B-F12B26F77B07}">
      <tableStyleElement type="firstRowStripe" dxfId="41"/>
      <tableStyleElement type="secondRowStripe" dxfId="40"/>
    </tableStyle>
    <tableStyle name="Dx. SEPT-style 3" pivot="0" count="2" xr9:uid="{90AC5957-9000-4FC5-80E2-69357EE225AD}">
      <tableStyleElement type="firstRowStripe" dxfId="39"/>
      <tableStyleElement type="secondRowStripe" dxfId="38"/>
    </tableStyle>
    <tableStyle name="Dx. SEPT-style 4" pivot="0" count="2" xr9:uid="{591B4353-459E-4FD5-8F5D-72ADDAF6A734}">
      <tableStyleElement type="firstRowStripe" dxfId="37"/>
      <tableStyleElement type="secondRowStripe" dxfId="36"/>
    </tableStyle>
    <tableStyle name="REGISTER-style" pivot="0" count="2" xr9:uid="{7EBD9E32-B9B5-441F-B774-B4B74A06D9C8}">
      <tableStyleElement type="firstRowStripe" dxfId="91"/>
      <tableStyleElement type="secondRowStripe" dxfId="90"/>
    </tableStyle>
    <tableStyle name="REGISTER-style 10" pivot="0" count="2" xr9:uid="{B9CF8485-426D-4C1E-805D-B474B5F9EB6B}">
      <tableStyleElement type="firstRowStripe" dxfId="73"/>
      <tableStyleElement type="secondRowStripe" dxfId="72"/>
    </tableStyle>
    <tableStyle name="REGISTER-style 11" pivot="0" count="2" xr9:uid="{7AC018EC-CE09-46AF-A507-9DD839C83A11}">
      <tableStyleElement type="firstRowStripe" dxfId="71"/>
      <tableStyleElement type="secondRowStripe" dxfId="70"/>
    </tableStyle>
    <tableStyle name="REGISTER-style 2" pivot="0" count="2" xr9:uid="{783DD126-E759-4ACA-8E4A-E2E7270B16BF}">
      <tableStyleElement type="firstRowStripe" dxfId="89"/>
      <tableStyleElement type="secondRowStripe" dxfId="88"/>
    </tableStyle>
    <tableStyle name="REGISTER-style 3" pivot="0" count="2" xr9:uid="{B04164E3-4194-4CCA-B6A8-DD7066921D88}">
      <tableStyleElement type="firstRowStripe" dxfId="87"/>
      <tableStyleElement type="secondRowStripe" dxfId="86"/>
    </tableStyle>
    <tableStyle name="REGISTER-style 4" pivot="0" count="2" xr9:uid="{9BBF6590-F476-4DB1-836D-701AA5E849BF}">
      <tableStyleElement type="firstRowStripe" dxfId="85"/>
      <tableStyleElement type="secondRowStripe" dxfId="84"/>
    </tableStyle>
    <tableStyle name="REGISTER-style 5" pivot="0" count="2" xr9:uid="{5A6B674C-39A1-43BB-B538-449940957B5A}">
      <tableStyleElement type="firstRowStripe" dxfId="83"/>
      <tableStyleElement type="secondRowStripe" dxfId="82"/>
    </tableStyle>
    <tableStyle name="REGISTER-style 6" pivot="0" count="2" xr9:uid="{5053C9F7-CD42-44CD-B7FD-2353DB6C4693}">
      <tableStyleElement type="firstRowStripe" dxfId="81"/>
      <tableStyleElement type="secondRowStripe" dxfId="80"/>
    </tableStyle>
    <tableStyle name="REGISTER-style 7" pivot="0" count="2" xr9:uid="{0AED6651-2DC6-4678-B043-B8577FD58885}">
      <tableStyleElement type="firstRowStripe" dxfId="79"/>
      <tableStyleElement type="secondRowStripe" dxfId="78"/>
    </tableStyle>
    <tableStyle name="REGISTER-style 8" pivot="0" count="2" xr9:uid="{39765E49-A527-45F0-AEBB-962A760A00B9}">
      <tableStyleElement type="firstRowStripe" dxfId="77"/>
      <tableStyleElement type="secondRowStripe" dxfId="76"/>
    </tableStyle>
    <tableStyle name="REGISTER-style 9" pivot="0" count="2" xr9:uid="{3AC7CE92-C998-4BA9-9C90-3C03A9B0C103}">
      <tableStyleElement type="firstRowStripe" dxfId="75"/>
      <tableStyleElement type="secondRowStripe" dxfId="7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%20E%20L%20L\Downloads\REGISTER%20POLI%20GIGI%202025.xlsx" TargetMode="External"/><Relationship Id="rId1" Type="http://schemas.openxmlformats.org/officeDocument/2006/relationships/externalLinkPath" Target="file:///C:\Users\D%20E%20L%20L\Downloads\REGISTER%20POLI%20GIGI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GISTER"/>
      <sheetName val="PKP"/>
      <sheetName val="LAPORAN"/>
      <sheetName val="JAN"/>
      <sheetName val="Dx. JAN"/>
      <sheetName val="FEB"/>
      <sheetName val="Dx. FEB"/>
      <sheetName val="MART"/>
      <sheetName val="Dx. MART"/>
      <sheetName val="APRIL"/>
      <sheetName val="Dx.APRL"/>
      <sheetName val="MEI"/>
      <sheetName val="Dx.MEI"/>
      <sheetName val="JUNI"/>
      <sheetName val="Dx.JUNI"/>
      <sheetName val="JULI"/>
      <sheetName val="Dx.JULI"/>
      <sheetName val="AGUSTUS"/>
      <sheetName val="Dx. AGUST"/>
      <sheetName val="SEPT"/>
      <sheetName val="Dx. SEPT"/>
      <sheetName val="OKT"/>
      <sheetName val="Dx. OKT"/>
      <sheetName val="NOV"/>
      <sheetName val="Dx NOV"/>
      <sheetName val="DES"/>
      <sheetName val="Dx DES"/>
      <sheetName val="TEMPLATE"/>
      <sheetName val="TEMPLATE Dx"/>
    </sheetNames>
    <sheetDataSet>
      <sheetData sheetId="0" refreshError="1"/>
      <sheetData sheetId="1" refreshError="1"/>
      <sheetData sheetId="2" refreshError="1"/>
      <sheetData sheetId="3">
        <row r="1">
          <cell r="D1" t="str">
            <v>REGISTER KUNJUNGAN POLI GIGI PUSKESMAS PANDANWANGI TAHUN 2025</v>
          </cell>
        </row>
        <row r="4">
          <cell r="D4" t="str">
            <v>JENIS KUNJUNGAN</v>
          </cell>
          <cell r="I4" t="str">
            <v xml:space="preserve">JENIS </v>
          </cell>
          <cell r="L4" t="str">
            <v>DIAGNOSA</v>
          </cell>
          <cell r="Q4" t="str">
            <v>TINDAKAN</v>
          </cell>
        </row>
        <row r="5">
          <cell r="I5" t="str">
            <v>KELAMIN</v>
          </cell>
          <cell r="O5" t="str">
            <v>TUMPATAN</v>
          </cell>
          <cell r="R5" t="str">
            <v>EXO</v>
          </cell>
        </row>
        <row r="6">
          <cell r="N6" t="str">
            <v>PERMANEN</v>
          </cell>
          <cell r="P6" t="str">
            <v>SULUNG</v>
          </cell>
        </row>
        <row r="7">
          <cell r="D7" t="str">
            <v>BARU</v>
          </cell>
          <cell r="E7" t="str">
            <v>LAMA</v>
          </cell>
          <cell r="F7" t="str">
            <v>WILAYAH KERJA</v>
          </cell>
          <cell r="H7" t="str">
            <v>BUMIL</v>
          </cell>
          <cell r="I7" t="str">
            <v>L/P</v>
          </cell>
          <cell r="J7" t="str">
            <v>UMUR</v>
          </cell>
          <cell r="L7" t="str">
            <v>BARU</v>
          </cell>
          <cell r="M7" t="str">
            <v>LAMA</v>
          </cell>
          <cell r="N7" t="str">
            <v>T</v>
          </cell>
          <cell r="O7" t="str">
            <v>S</v>
          </cell>
          <cell r="P7" t="str">
            <v>T</v>
          </cell>
          <cell r="Q7" t="str">
            <v>S</v>
          </cell>
          <cell r="R7" t="str">
            <v>SULUNG</v>
          </cell>
          <cell r="S7" t="str">
            <v>TETAP</v>
          </cell>
          <cell r="T7" t="str">
            <v>SCALLING</v>
          </cell>
          <cell r="U7" t="str">
            <v>LAIN-LAIN (Pengobatan/DHE)</v>
          </cell>
          <cell r="V7" t="str">
            <v>STATUS</v>
          </cell>
          <cell r="W7" t="str">
            <v>RUJUK</v>
          </cell>
          <cell r="AD7">
            <v>290</v>
          </cell>
        </row>
        <row r="8">
          <cell r="A8">
            <v>45653</v>
          </cell>
          <cell r="B8">
            <v>1</v>
          </cell>
          <cell r="D8" t="str">
            <v>L</v>
          </cell>
          <cell r="F8" t="str">
            <v>PDW</v>
          </cell>
          <cell r="H8" t="b">
            <v>0</v>
          </cell>
          <cell r="I8" t="str">
            <v>L</v>
          </cell>
          <cell r="J8">
            <v>70</v>
          </cell>
          <cell r="K8" t="str">
            <v>K03</v>
          </cell>
          <cell r="L8" t="str">
            <v>L</v>
          </cell>
          <cell r="O8" t="str">
            <v>L</v>
          </cell>
          <cell r="V8" t="str">
            <v>BPJS</v>
          </cell>
          <cell r="AD8">
            <v>223</v>
          </cell>
        </row>
        <row r="9">
          <cell r="B9">
            <v>2</v>
          </cell>
          <cell r="D9" t="str">
            <v>P</v>
          </cell>
          <cell r="F9" t="str">
            <v>LW</v>
          </cell>
          <cell r="H9" t="b">
            <v>0</v>
          </cell>
          <cell r="I9" t="str">
            <v>L</v>
          </cell>
          <cell r="J9">
            <v>7</v>
          </cell>
          <cell r="K9" t="str">
            <v>K00</v>
          </cell>
          <cell r="L9" t="str">
            <v>L</v>
          </cell>
          <cell r="R9" t="str">
            <v>L</v>
          </cell>
          <cell r="V9" t="str">
            <v>BPJS</v>
          </cell>
          <cell r="AD9">
            <v>72</v>
          </cell>
        </row>
        <row r="10">
          <cell r="B10">
            <v>3</v>
          </cell>
          <cell r="E10" t="str">
            <v>L</v>
          </cell>
          <cell r="F10" t="str">
            <v>LW</v>
          </cell>
          <cell r="H10" t="b">
            <v>0</v>
          </cell>
          <cell r="I10" t="str">
            <v>P</v>
          </cell>
          <cell r="J10">
            <v>60</v>
          </cell>
          <cell r="K10" t="str">
            <v>K05</v>
          </cell>
          <cell r="L10" t="str">
            <v>P</v>
          </cell>
          <cell r="N10" t="str">
            <v>P</v>
          </cell>
          <cell r="T10" t="str">
            <v>P</v>
          </cell>
          <cell r="V10" t="str">
            <v>BPJS</v>
          </cell>
          <cell r="AD10">
            <v>151</v>
          </cell>
        </row>
        <row r="11">
          <cell r="B11">
            <v>4</v>
          </cell>
          <cell r="D11" t="str">
            <v>P</v>
          </cell>
          <cell r="F11" t="str">
            <v>ARJ</v>
          </cell>
          <cell r="H11" t="b">
            <v>1</v>
          </cell>
          <cell r="I11" t="str">
            <v>P</v>
          </cell>
          <cell r="J11">
            <v>25</v>
          </cell>
          <cell r="K11" t="str">
            <v>K02</v>
          </cell>
          <cell r="L11" t="str">
            <v>P</v>
          </cell>
          <cell r="U11" t="str">
            <v>P</v>
          </cell>
          <cell r="V11" t="str">
            <v>BPJS</v>
          </cell>
          <cell r="AD11">
            <v>67</v>
          </cell>
          <cell r="AH11" t="str">
            <v>-</v>
          </cell>
          <cell r="AI11">
            <v>26</v>
          </cell>
          <cell r="AJ11" t="str">
            <v>-</v>
          </cell>
          <cell r="AK11">
            <v>8</v>
          </cell>
        </row>
        <row r="12">
          <cell r="B12">
            <v>5</v>
          </cell>
          <cell r="E12" t="str">
            <v>L</v>
          </cell>
          <cell r="F12" t="str">
            <v>PDW</v>
          </cell>
          <cell r="H12" t="b">
            <v>0</v>
          </cell>
          <cell r="I12" t="str">
            <v>L</v>
          </cell>
          <cell r="J12">
            <v>10</v>
          </cell>
          <cell r="K12" t="str">
            <v>K00</v>
          </cell>
          <cell r="L12" t="str">
            <v>L</v>
          </cell>
          <cell r="R12" t="str">
            <v>L</v>
          </cell>
          <cell r="V12" t="str">
            <v>BPJS</v>
          </cell>
          <cell r="AD12">
            <v>27</v>
          </cell>
          <cell r="AH12" t="str">
            <v>-</v>
          </cell>
          <cell r="AI12">
            <v>1</v>
          </cell>
          <cell r="AJ12" t="str">
            <v>-</v>
          </cell>
          <cell r="AK12">
            <v>1</v>
          </cell>
        </row>
        <row r="13">
          <cell r="B13">
            <v>6</v>
          </cell>
          <cell r="E13" t="str">
            <v>P</v>
          </cell>
          <cell r="F13" t="str">
            <v>PDW</v>
          </cell>
          <cell r="H13" t="b">
            <v>0</v>
          </cell>
          <cell r="I13" t="str">
            <v>P</v>
          </cell>
          <cell r="J13">
            <v>8</v>
          </cell>
          <cell r="K13" t="str">
            <v>K04</v>
          </cell>
          <cell r="L13" t="str">
            <v>P</v>
          </cell>
          <cell r="U13" t="str">
            <v>P</v>
          </cell>
          <cell r="V13" t="str">
            <v>BPJS</v>
          </cell>
          <cell r="AD13">
            <v>40</v>
          </cell>
          <cell r="AH13">
            <v>6</v>
          </cell>
          <cell r="AI13">
            <v>14</v>
          </cell>
          <cell r="AJ13">
            <v>4</v>
          </cell>
          <cell r="AK13">
            <v>2</v>
          </cell>
        </row>
        <row r="14">
          <cell r="B14">
            <v>7</v>
          </cell>
          <cell r="E14" t="str">
            <v>P</v>
          </cell>
          <cell r="F14" t="str">
            <v>PDW</v>
          </cell>
          <cell r="H14" t="b">
            <v>0</v>
          </cell>
          <cell r="I14" t="str">
            <v>P</v>
          </cell>
          <cell r="J14">
            <v>8</v>
          </cell>
          <cell r="K14" t="str">
            <v>K00</v>
          </cell>
          <cell r="L14" t="str">
            <v>P</v>
          </cell>
          <cell r="R14" t="str">
            <v>P</v>
          </cell>
          <cell r="V14" t="str">
            <v>UMUM</v>
          </cell>
          <cell r="AH14">
            <v>0</v>
          </cell>
          <cell r="AI14">
            <v>3</v>
          </cell>
          <cell r="AJ14">
            <v>0</v>
          </cell>
          <cell r="AK14">
            <v>2</v>
          </cell>
        </row>
        <row r="15">
          <cell r="B15">
            <v>8</v>
          </cell>
          <cell r="D15" t="str">
            <v>P</v>
          </cell>
          <cell r="F15" t="str">
            <v>PDW</v>
          </cell>
          <cell r="H15" t="b">
            <v>1</v>
          </cell>
          <cell r="I15" t="str">
            <v>P</v>
          </cell>
          <cell r="J15">
            <v>30</v>
          </cell>
          <cell r="K15" t="str">
            <v>K02</v>
          </cell>
          <cell r="L15" t="str">
            <v>P</v>
          </cell>
          <cell r="V15" t="str">
            <v>BPJS</v>
          </cell>
          <cell r="AD15">
            <v>219</v>
          </cell>
          <cell r="AH15">
            <v>6</v>
          </cell>
          <cell r="AI15">
            <v>9</v>
          </cell>
          <cell r="AJ15">
            <v>1</v>
          </cell>
          <cell r="AK15">
            <v>0</v>
          </cell>
        </row>
        <row r="16">
          <cell r="A16">
            <v>45654</v>
          </cell>
          <cell r="B16">
            <v>1</v>
          </cell>
          <cell r="E16" t="str">
            <v>L</v>
          </cell>
          <cell r="F16" t="str">
            <v>LW</v>
          </cell>
          <cell r="H16" t="b">
            <v>0</v>
          </cell>
          <cell r="I16" t="str">
            <v>L</v>
          </cell>
          <cell r="J16">
            <v>72</v>
          </cell>
          <cell r="K16" t="str">
            <v>K05</v>
          </cell>
          <cell r="L16" t="str">
            <v>L</v>
          </cell>
          <cell r="U16" t="str">
            <v>L</v>
          </cell>
          <cell r="V16" t="str">
            <v>BPJS</v>
          </cell>
          <cell r="AD16">
            <v>64</v>
          </cell>
          <cell r="AH16">
            <v>1</v>
          </cell>
          <cell r="AI16">
            <v>1</v>
          </cell>
          <cell r="AJ16">
            <v>0</v>
          </cell>
          <cell r="AK16">
            <v>0</v>
          </cell>
        </row>
        <row r="17">
          <cell r="B17">
            <v>2</v>
          </cell>
          <cell r="D17" t="str">
            <v>P</v>
          </cell>
          <cell r="F17" t="str">
            <v>PDW</v>
          </cell>
          <cell r="H17" t="b">
            <v>0</v>
          </cell>
          <cell r="I17" t="str">
            <v>P</v>
          </cell>
          <cell r="J17">
            <v>63</v>
          </cell>
          <cell r="K17" t="str">
            <v>K05</v>
          </cell>
          <cell r="L17" t="str">
            <v>P</v>
          </cell>
          <cell r="S17" t="str">
            <v>P</v>
          </cell>
          <cell r="U17" t="str">
            <v>P</v>
          </cell>
          <cell r="V17" t="str">
            <v>BPJS</v>
          </cell>
          <cell r="AD17">
            <v>155</v>
          </cell>
        </row>
        <row r="18">
          <cell r="B18">
            <v>3</v>
          </cell>
          <cell r="D18" t="str">
            <v>L</v>
          </cell>
          <cell r="F18" t="str">
            <v>PDW</v>
          </cell>
          <cell r="H18" t="b">
            <v>0</v>
          </cell>
          <cell r="I18" t="str">
            <v>P</v>
          </cell>
          <cell r="J18">
            <v>9</v>
          </cell>
          <cell r="K18" t="str">
            <v>K04</v>
          </cell>
          <cell r="L18" t="str">
            <v>L</v>
          </cell>
          <cell r="U18" t="str">
            <v>L</v>
          </cell>
          <cell r="V18" t="str">
            <v>BPJS</v>
          </cell>
          <cell r="AD18">
            <v>53</v>
          </cell>
          <cell r="AH18">
            <v>51</v>
          </cell>
          <cell r="AI18">
            <v>119</v>
          </cell>
          <cell r="AJ18">
            <v>21</v>
          </cell>
          <cell r="AK18">
            <v>32</v>
          </cell>
        </row>
        <row r="19">
          <cell r="B19">
            <v>4</v>
          </cell>
          <cell r="E19" t="str">
            <v>P</v>
          </cell>
          <cell r="F19" t="str">
            <v>PDW</v>
          </cell>
          <cell r="H19" t="b">
            <v>0</v>
          </cell>
          <cell r="I19" t="str">
            <v>P</v>
          </cell>
          <cell r="J19">
            <v>62</v>
          </cell>
          <cell r="K19" t="str">
            <v>K04</v>
          </cell>
          <cell r="M19" t="str">
            <v>P</v>
          </cell>
          <cell r="U19" t="str">
            <v>P</v>
          </cell>
          <cell r="V19" t="str">
            <v>BPJS</v>
          </cell>
          <cell r="AD19">
            <v>27</v>
          </cell>
          <cell r="AH19">
            <v>13</v>
          </cell>
          <cell r="AI19">
            <v>34</v>
          </cell>
          <cell r="AJ19">
            <v>14</v>
          </cell>
          <cell r="AK19">
            <v>6</v>
          </cell>
        </row>
        <row r="20">
          <cell r="B20">
            <v>5</v>
          </cell>
          <cell r="E20" t="str">
            <v>P</v>
          </cell>
          <cell r="F20" t="str">
            <v>LW</v>
          </cell>
          <cell r="H20" t="b">
            <v>0</v>
          </cell>
          <cell r="I20" t="str">
            <v>P</v>
          </cell>
          <cell r="J20">
            <v>6</v>
          </cell>
          <cell r="K20" t="str">
            <v>K00</v>
          </cell>
          <cell r="L20" t="str">
            <v>P</v>
          </cell>
          <cell r="R20" t="str">
            <v>P</v>
          </cell>
          <cell r="V20" t="str">
            <v>BPJS</v>
          </cell>
          <cell r="AD20">
            <v>26</v>
          </cell>
        </row>
        <row r="21">
          <cell r="B21">
            <v>6</v>
          </cell>
          <cell r="E21" t="str">
            <v>P</v>
          </cell>
          <cell r="F21" t="str">
            <v>PDW</v>
          </cell>
          <cell r="H21" t="b">
            <v>0</v>
          </cell>
          <cell r="I21" t="str">
            <v>P</v>
          </cell>
          <cell r="J21">
            <v>51</v>
          </cell>
          <cell r="K21" t="str">
            <v>K04</v>
          </cell>
          <cell r="M21" t="str">
            <v>P</v>
          </cell>
          <cell r="U21" t="str">
            <v>P</v>
          </cell>
          <cell r="V21" t="str">
            <v>BPJS</v>
          </cell>
          <cell r="AD21">
            <v>15</v>
          </cell>
        </row>
        <row r="22">
          <cell r="B22">
            <v>7</v>
          </cell>
          <cell r="D22" t="str">
            <v>P</v>
          </cell>
          <cell r="F22" t="str">
            <v>PDW</v>
          </cell>
          <cell r="H22" t="b">
            <v>0</v>
          </cell>
          <cell r="I22" t="str">
            <v>P</v>
          </cell>
          <cell r="J22">
            <v>6</v>
          </cell>
          <cell r="K22" t="str">
            <v>K00</v>
          </cell>
          <cell r="L22" t="str">
            <v>P</v>
          </cell>
          <cell r="R22" t="str">
            <v>P</v>
          </cell>
          <cell r="V22" t="str">
            <v>BPJS</v>
          </cell>
          <cell r="AD22">
            <v>6</v>
          </cell>
        </row>
        <row r="23">
          <cell r="A23">
            <v>45656</v>
          </cell>
          <cell r="B23">
            <v>1</v>
          </cell>
          <cell r="E23" t="str">
            <v>P</v>
          </cell>
          <cell r="F23" t="str">
            <v>LW</v>
          </cell>
          <cell r="H23" t="b">
            <v>1</v>
          </cell>
          <cell r="I23" t="str">
            <v>P</v>
          </cell>
          <cell r="J23">
            <v>14</v>
          </cell>
          <cell r="K23" t="str">
            <v>K04</v>
          </cell>
          <cell r="M23" t="str">
            <v>P</v>
          </cell>
          <cell r="O23" t="str">
            <v>P</v>
          </cell>
          <cell r="V23" t="str">
            <v>BPJS</v>
          </cell>
          <cell r="AD23">
            <v>9</v>
          </cell>
        </row>
        <row r="24">
          <cell r="B24">
            <v>2</v>
          </cell>
          <cell r="E24" t="str">
            <v>L</v>
          </cell>
          <cell r="F24" t="str">
            <v>LW</v>
          </cell>
          <cell r="H24" t="b">
            <v>0</v>
          </cell>
          <cell r="I24" t="str">
            <v>L</v>
          </cell>
          <cell r="J24">
            <v>77</v>
          </cell>
          <cell r="K24" t="str">
            <v>K05</v>
          </cell>
          <cell r="L24" t="str">
            <v>L</v>
          </cell>
          <cell r="V24" t="str">
            <v>BPJS</v>
          </cell>
          <cell r="AD24">
            <v>36</v>
          </cell>
          <cell r="AH24">
            <v>13</v>
          </cell>
          <cell r="AT24">
            <v>106</v>
          </cell>
        </row>
        <row r="25">
          <cell r="B25">
            <v>3</v>
          </cell>
          <cell r="E25" t="str">
            <v>P</v>
          </cell>
          <cell r="F25" t="str">
            <v>PDW</v>
          </cell>
          <cell r="H25" t="b">
            <v>0</v>
          </cell>
          <cell r="I25" t="str">
            <v>P</v>
          </cell>
          <cell r="J25">
            <v>49</v>
          </cell>
          <cell r="K25" t="str">
            <v>K04</v>
          </cell>
          <cell r="M25" t="str">
            <v>P</v>
          </cell>
          <cell r="N25" t="str">
            <v>P</v>
          </cell>
          <cell r="V25" t="str">
            <v>BPJS</v>
          </cell>
          <cell r="AH25">
            <v>3</v>
          </cell>
          <cell r="AT25">
            <v>11</v>
          </cell>
        </row>
        <row r="26">
          <cell r="B26">
            <v>4</v>
          </cell>
          <cell r="E26" t="str">
            <v>P</v>
          </cell>
          <cell r="F26" t="str">
            <v>LW</v>
          </cell>
          <cell r="H26" t="b">
            <v>0</v>
          </cell>
          <cell r="I26" t="str">
            <v>P</v>
          </cell>
          <cell r="J26">
            <v>6</v>
          </cell>
          <cell r="K26" t="str">
            <v>K00</v>
          </cell>
          <cell r="L26" t="str">
            <v>P</v>
          </cell>
          <cell r="R26" t="str">
            <v>p</v>
          </cell>
          <cell r="V26" t="str">
            <v>BPJS</v>
          </cell>
          <cell r="AH26">
            <v>56</v>
          </cell>
          <cell r="AT26">
            <v>16</v>
          </cell>
        </row>
        <row r="27">
          <cell r="B27">
            <v>5</v>
          </cell>
          <cell r="D27" t="str">
            <v>P</v>
          </cell>
          <cell r="F27" t="str">
            <v>PDW</v>
          </cell>
          <cell r="H27" t="b">
            <v>0</v>
          </cell>
          <cell r="I27" t="str">
            <v>P</v>
          </cell>
          <cell r="J27">
            <v>38</v>
          </cell>
          <cell r="K27" t="str">
            <v>K04</v>
          </cell>
          <cell r="L27" t="str">
            <v>P</v>
          </cell>
          <cell r="O27" t="str">
            <v>P</v>
          </cell>
          <cell r="U27" t="str">
            <v>P</v>
          </cell>
          <cell r="V27" t="str">
            <v>BPJS</v>
          </cell>
          <cell r="AD27">
            <v>20</v>
          </cell>
          <cell r="AH27">
            <v>5</v>
          </cell>
          <cell r="AT27">
            <v>2</v>
          </cell>
        </row>
        <row r="28">
          <cell r="B28">
            <v>6</v>
          </cell>
          <cell r="D28" t="str">
            <v>P</v>
          </cell>
          <cell r="F28" t="str">
            <v>PDW</v>
          </cell>
          <cell r="H28" t="b">
            <v>0</v>
          </cell>
          <cell r="I28" t="str">
            <v>P</v>
          </cell>
          <cell r="J28">
            <v>23</v>
          </cell>
          <cell r="K28" t="str">
            <v>K04</v>
          </cell>
          <cell r="L28" t="str">
            <v>P</v>
          </cell>
          <cell r="S28" t="str">
            <v>P</v>
          </cell>
          <cell r="U28" t="str">
            <v>P</v>
          </cell>
          <cell r="V28" t="str">
            <v>BPJS</v>
          </cell>
          <cell r="AD28">
            <v>5</v>
          </cell>
          <cell r="AH28">
            <v>23</v>
          </cell>
        </row>
        <row r="29">
          <cell r="B29">
            <v>7</v>
          </cell>
          <cell r="D29" t="str">
            <v>L</v>
          </cell>
          <cell r="F29" t="str">
            <v>LW</v>
          </cell>
          <cell r="H29" t="b">
            <v>0</v>
          </cell>
          <cell r="I29" t="str">
            <v>L</v>
          </cell>
          <cell r="J29">
            <v>58</v>
          </cell>
          <cell r="K29" t="str">
            <v>K04</v>
          </cell>
          <cell r="L29" t="str">
            <v>L</v>
          </cell>
          <cell r="U29" t="str">
            <v>L</v>
          </cell>
          <cell r="V29" t="str">
            <v>BPJS</v>
          </cell>
          <cell r="AD29">
            <v>15</v>
          </cell>
          <cell r="AH29">
            <v>4</v>
          </cell>
        </row>
        <row r="30">
          <cell r="B30">
            <v>8</v>
          </cell>
          <cell r="D30" t="str">
            <v>P</v>
          </cell>
          <cell r="F30" t="str">
            <v>PDW</v>
          </cell>
          <cell r="H30" t="b">
            <v>0</v>
          </cell>
          <cell r="I30" t="str">
            <v>P</v>
          </cell>
          <cell r="J30">
            <v>7</v>
          </cell>
          <cell r="K30" t="str">
            <v>K00</v>
          </cell>
          <cell r="L30" t="str">
            <v>P</v>
          </cell>
          <cell r="R30" t="str">
            <v>p</v>
          </cell>
          <cell r="V30" t="str">
            <v>BPJS</v>
          </cell>
        </row>
        <row r="31">
          <cell r="B31">
            <v>9</v>
          </cell>
          <cell r="D31" t="str">
            <v>L</v>
          </cell>
          <cell r="F31" t="str">
            <v>LW</v>
          </cell>
          <cell r="H31" t="b">
            <v>0</v>
          </cell>
          <cell r="I31" t="str">
            <v>L</v>
          </cell>
          <cell r="J31">
            <v>6</v>
          </cell>
          <cell r="K31" t="str">
            <v>K00</v>
          </cell>
          <cell r="L31" t="str">
            <v>L</v>
          </cell>
          <cell r="R31" t="str">
            <v>L</v>
          </cell>
          <cell r="V31" t="str">
            <v>UMUM</v>
          </cell>
          <cell r="AD31">
            <v>66</v>
          </cell>
        </row>
        <row r="32">
          <cell r="B32">
            <v>10</v>
          </cell>
          <cell r="D32" t="str">
            <v>P</v>
          </cell>
          <cell r="F32" t="str">
            <v>LW</v>
          </cell>
          <cell r="H32" t="b">
            <v>0</v>
          </cell>
          <cell r="I32" t="str">
            <v>P</v>
          </cell>
          <cell r="J32">
            <v>26</v>
          </cell>
          <cell r="K32" t="str">
            <v>K05</v>
          </cell>
          <cell r="L32" t="str">
            <v>P</v>
          </cell>
          <cell r="U32" t="str">
            <v>P</v>
          </cell>
          <cell r="V32" t="str">
            <v>BPJS</v>
          </cell>
          <cell r="AD32">
            <v>37</v>
          </cell>
        </row>
        <row r="33">
          <cell r="B33">
            <v>11</v>
          </cell>
          <cell r="D33" t="str">
            <v>L</v>
          </cell>
          <cell r="F33" t="str">
            <v>PDW</v>
          </cell>
          <cell r="H33" t="b">
            <v>0</v>
          </cell>
          <cell r="I33" t="str">
            <v>L</v>
          </cell>
          <cell r="J33">
            <v>27</v>
          </cell>
          <cell r="K33" t="str">
            <v>K05</v>
          </cell>
          <cell r="L33" t="str">
            <v>L</v>
          </cell>
          <cell r="U33" t="str">
            <v>L</v>
          </cell>
          <cell r="V33" t="str">
            <v>UMUM</v>
          </cell>
          <cell r="AD33">
            <v>12</v>
          </cell>
        </row>
        <row r="34">
          <cell r="B34">
            <v>12</v>
          </cell>
          <cell r="E34" t="str">
            <v>L</v>
          </cell>
          <cell r="F34" t="str">
            <v>LW</v>
          </cell>
          <cell r="H34" t="b">
            <v>0</v>
          </cell>
          <cell r="I34" t="str">
            <v>L</v>
          </cell>
          <cell r="J34">
            <v>40</v>
          </cell>
          <cell r="K34" t="str">
            <v>K02</v>
          </cell>
          <cell r="M34" t="str">
            <v>L</v>
          </cell>
          <cell r="N34" t="str">
            <v>L</v>
          </cell>
          <cell r="V34" t="str">
            <v>BPJS</v>
          </cell>
          <cell r="AD34">
            <v>25</v>
          </cell>
        </row>
        <row r="35">
          <cell r="B35">
            <v>13</v>
          </cell>
          <cell r="D35" t="str">
            <v>P</v>
          </cell>
          <cell r="F35" t="str">
            <v>LW</v>
          </cell>
          <cell r="H35" t="b">
            <v>1</v>
          </cell>
          <cell r="I35" t="str">
            <v>P</v>
          </cell>
          <cell r="J35">
            <v>21</v>
          </cell>
          <cell r="K35" t="str">
            <v>K01</v>
          </cell>
          <cell r="L35" t="str">
            <v>P</v>
          </cell>
          <cell r="U35" t="str">
            <v>P</v>
          </cell>
          <cell r="V35" t="str">
            <v>BPJS</v>
          </cell>
          <cell r="AD35">
            <v>29</v>
          </cell>
        </row>
        <row r="36">
          <cell r="B36">
            <v>14</v>
          </cell>
          <cell r="E36" t="str">
            <v>P</v>
          </cell>
          <cell r="F36" t="str">
            <v>LW</v>
          </cell>
          <cell r="H36" t="b">
            <v>0</v>
          </cell>
          <cell r="I36" t="str">
            <v>P</v>
          </cell>
          <cell r="J36">
            <v>41</v>
          </cell>
          <cell r="K36" t="str">
            <v>K04</v>
          </cell>
          <cell r="L36" t="str">
            <v>P</v>
          </cell>
          <cell r="S36" t="str">
            <v>P</v>
          </cell>
          <cell r="U36" t="str">
            <v>P</v>
          </cell>
          <cell r="V36" t="str">
            <v>UMUM</v>
          </cell>
          <cell r="AD36">
            <v>12</v>
          </cell>
        </row>
        <row r="37">
          <cell r="B37">
            <v>15</v>
          </cell>
          <cell r="D37" t="str">
            <v>L</v>
          </cell>
          <cell r="F37" t="str">
            <v>LW</v>
          </cell>
          <cell r="H37" t="b">
            <v>0</v>
          </cell>
          <cell r="I37" t="str">
            <v>L</v>
          </cell>
          <cell r="J37">
            <v>42</v>
          </cell>
          <cell r="K37" t="str">
            <v>K04</v>
          </cell>
          <cell r="L37" t="str">
            <v>L</v>
          </cell>
          <cell r="S37" t="str">
            <v>L</v>
          </cell>
          <cell r="U37" t="str">
            <v>L</v>
          </cell>
          <cell r="V37" t="str">
            <v>UMUM</v>
          </cell>
          <cell r="AD37">
            <v>17</v>
          </cell>
        </row>
        <row r="38">
          <cell r="B38">
            <v>16</v>
          </cell>
          <cell r="D38" t="str">
            <v>P</v>
          </cell>
          <cell r="F38" t="str">
            <v>PDW</v>
          </cell>
          <cell r="H38" t="b">
            <v>1</v>
          </cell>
          <cell r="I38" t="str">
            <v>P</v>
          </cell>
          <cell r="J38">
            <v>46</v>
          </cell>
          <cell r="K38" t="str">
            <v>K04</v>
          </cell>
          <cell r="L38" t="str">
            <v>P</v>
          </cell>
          <cell r="U38" t="str">
            <v>P</v>
          </cell>
          <cell r="V38" t="str">
            <v>BPJS</v>
          </cell>
        </row>
        <row r="39">
          <cell r="B39">
            <v>17</v>
          </cell>
          <cell r="E39" t="str">
            <v>L</v>
          </cell>
          <cell r="F39" t="str">
            <v>PDW</v>
          </cell>
          <cell r="H39" t="b">
            <v>0</v>
          </cell>
          <cell r="I39" t="str">
            <v>L</v>
          </cell>
          <cell r="J39">
            <v>34</v>
          </cell>
          <cell r="K39" t="str">
            <v>K04</v>
          </cell>
          <cell r="L39" t="str">
            <v>L</v>
          </cell>
          <cell r="S39" t="str">
            <v>L</v>
          </cell>
          <cell r="U39" t="str">
            <v>L</v>
          </cell>
          <cell r="V39" t="str">
            <v>BPJS</v>
          </cell>
          <cell r="AD39">
            <v>2</v>
          </cell>
        </row>
        <row r="40">
          <cell r="B40">
            <v>18</v>
          </cell>
          <cell r="D40" t="str">
            <v>P</v>
          </cell>
          <cell r="F40" t="str">
            <v>LW</v>
          </cell>
          <cell r="H40" t="b">
            <v>1</v>
          </cell>
          <cell r="I40" t="str">
            <v>P</v>
          </cell>
          <cell r="J40">
            <v>23</v>
          </cell>
          <cell r="K40" t="str">
            <v>K01</v>
          </cell>
          <cell r="L40" t="str">
            <v>P</v>
          </cell>
          <cell r="U40" t="str">
            <v>P</v>
          </cell>
          <cell r="V40" t="str">
            <v>UMUM</v>
          </cell>
          <cell r="AD40">
            <v>2</v>
          </cell>
        </row>
        <row r="41">
          <cell r="B41">
            <v>19</v>
          </cell>
          <cell r="E41" t="str">
            <v>P</v>
          </cell>
          <cell r="F41" t="str">
            <v>PDW</v>
          </cell>
          <cell r="H41" t="b">
            <v>0</v>
          </cell>
          <cell r="I41" t="str">
            <v>P</v>
          </cell>
          <cell r="J41">
            <v>14</v>
          </cell>
          <cell r="K41" t="str">
            <v>K02</v>
          </cell>
          <cell r="M41" t="str">
            <v>P</v>
          </cell>
          <cell r="N41" t="str">
            <v>P</v>
          </cell>
          <cell r="V41" t="str">
            <v>BPJS</v>
          </cell>
          <cell r="AD41">
            <v>0</v>
          </cell>
        </row>
        <row r="42">
          <cell r="B42">
            <v>20</v>
          </cell>
          <cell r="E42" t="str">
            <v>P</v>
          </cell>
          <cell r="F42" t="str">
            <v>PDW</v>
          </cell>
          <cell r="H42" t="b">
            <v>0</v>
          </cell>
          <cell r="I42" t="str">
            <v>P</v>
          </cell>
          <cell r="J42">
            <v>51</v>
          </cell>
          <cell r="K42" t="str">
            <v>K02</v>
          </cell>
          <cell r="L42" t="str">
            <v>P</v>
          </cell>
          <cell r="O42" t="str">
            <v>P</v>
          </cell>
          <cell r="V42" t="str">
            <v>BPJS</v>
          </cell>
          <cell r="AD42">
            <v>2</v>
          </cell>
        </row>
        <row r="43">
          <cell r="B43">
            <v>21</v>
          </cell>
          <cell r="D43" t="str">
            <v>P</v>
          </cell>
          <cell r="F43" t="str">
            <v>PDW</v>
          </cell>
          <cell r="H43" t="b">
            <v>0</v>
          </cell>
          <cell r="I43" t="str">
            <v>P</v>
          </cell>
          <cell r="J43">
            <v>16</v>
          </cell>
          <cell r="K43" t="str">
            <v>K02</v>
          </cell>
          <cell r="L43" t="str">
            <v>P</v>
          </cell>
          <cell r="N43" t="str">
            <v>P</v>
          </cell>
          <cell r="V43" t="str">
            <v>UMUM</v>
          </cell>
          <cell r="AD43">
            <v>0</v>
          </cell>
        </row>
        <row r="44">
          <cell r="B44">
            <v>22</v>
          </cell>
          <cell r="E44" t="str">
            <v>P</v>
          </cell>
          <cell r="F44" t="str">
            <v>PDW</v>
          </cell>
          <cell r="H44" t="b">
            <v>0</v>
          </cell>
          <cell r="I44" t="str">
            <v>P</v>
          </cell>
          <cell r="J44">
            <v>10</v>
          </cell>
          <cell r="K44" t="str">
            <v>K02</v>
          </cell>
          <cell r="M44" t="str">
            <v>P</v>
          </cell>
          <cell r="Q44" t="str">
            <v>P</v>
          </cell>
          <cell r="V44" t="str">
            <v>BPJS</v>
          </cell>
          <cell r="AD44">
            <v>0</v>
          </cell>
        </row>
        <row r="45">
          <cell r="A45">
            <v>45657</v>
          </cell>
          <cell r="B45">
            <v>1</v>
          </cell>
          <cell r="E45" t="str">
            <v>P</v>
          </cell>
          <cell r="F45" t="str">
            <v>LW</v>
          </cell>
          <cell r="H45" t="b">
            <v>0</v>
          </cell>
          <cell r="I45" t="str">
            <v>P</v>
          </cell>
          <cell r="J45">
            <v>56</v>
          </cell>
          <cell r="K45" t="str">
            <v>K04</v>
          </cell>
          <cell r="L45" t="str">
            <v>P</v>
          </cell>
          <cell r="U45" t="str">
            <v>P</v>
          </cell>
          <cell r="V45" t="str">
            <v>BPJS</v>
          </cell>
          <cell r="AD45">
            <v>0</v>
          </cell>
        </row>
        <row r="46">
          <cell r="B46">
            <v>2</v>
          </cell>
          <cell r="E46" t="str">
            <v>P</v>
          </cell>
          <cell r="F46" t="str">
            <v>PDW</v>
          </cell>
          <cell r="H46" t="b">
            <v>0</v>
          </cell>
          <cell r="I46" t="str">
            <v>P</v>
          </cell>
          <cell r="J46">
            <v>22</v>
          </cell>
          <cell r="K46" t="str">
            <v>K05</v>
          </cell>
          <cell r="L46" t="str">
            <v>P</v>
          </cell>
          <cell r="U46" t="str">
            <v>P</v>
          </cell>
          <cell r="V46" t="str">
            <v>BPJS</v>
          </cell>
        </row>
        <row r="47">
          <cell r="B47">
            <v>3</v>
          </cell>
          <cell r="D47" t="str">
            <v>P</v>
          </cell>
          <cell r="F47" t="str">
            <v>PDW</v>
          </cell>
          <cell r="H47" t="b">
            <v>0</v>
          </cell>
          <cell r="I47" t="str">
            <v>P</v>
          </cell>
          <cell r="J47">
            <v>13</v>
          </cell>
          <cell r="K47" t="str">
            <v>K08</v>
          </cell>
          <cell r="L47" t="str">
            <v>P</v>
          </cell>
          <cell r="S47" t="str">
            <v>P</v>
          </cell>
          <cell r="U47" t="str">
            <v>P</v>
          </cell>
          <cell r="V47" t="str">
            <v>UKS</v>
          </cell>
          <cell r="AD47">
            <v>25</v>
          </cell>
        </row>
        <row r="48">
          <cell r="B48">
            <v>4</v>
          </cell>
          <cell r="D48" t="str">
            <v>P</v>
          </cell>
          <cell r="F48" t="str">
            <v>PDW</v>
          </cell>
          <cell r="H48" t="b">
            <v>0</v>
          </cell>
          <cell r="I48" t="str">
            <v>P</v>
          </cell>
          <cell r="J48">
            <v>13</v>
          </cell>
          <cell r="K48" t="str">
            <v>K00</v>
          </cell>
          <cell r="L48" t="str">
            <v>P</v>
          </cell>
          <cell r="R48" t="str">
            <v>P</v>
          </cell>
          <cell r="U48" t="str">
            <v>P</v>
          </cell>
          <cell r="V48" t="str">
            <v>UKS</v>
          </cell>
          <cell r="AD48">
            <v>11</v>
          </cell>
        </row>
        <row r="49">
          <cell r="B49">
            <v>5</v>
          </cell>
          <cell r="D49" t="str">
            <v>P</v>
          </cell>
          <cell r="F49" t="str">
            <v>PDW</v>
          </cell>
          <cell r="H49" t="b">
            <v>0</v>
          </cell>
          <cell r="I49" t="str">
            <v>P</v>
          </cell>
          <cell r="J49">
            <v>13</v>
          </cell>
          <cell r="K49" t="str">
            <v>K08</v>
          </cell>
          <cell r="L49" t="str">
            <v>P</v>
          </cell>
          <cell r="S49" t="str">
            <v>P</v>
          </cell>
          <cell r="U49" t="str">
            <v>P</v>
          </cell>
          <cell r="V49" t="str">
            <v>UKS</v>
          </cell>
          <cell r="AD49">
            <v>14</v>
          </cell>
        </row>
        <row r="50">
          <cell r="B50">
            <v>6</v>
          </cell>
          <cell r="D50" t="str">
            <v>P</v>
          </cell>
          <cell r="F50" t="str">
            <v>PDW</v>
          </cell>
          <cell r="H50" t="b">
            <v>0</v>
          </cell>
          <cell r="I50" t="str">
            <v>P</v>
          </cell>
          <cell r="J50">
            <v>41</v>
          </cell>
          <cell r="K50" t="str">
            <v>K06</v>
          </cell>
          <cell r="L50" t="str">
            <v>P</v>
          </cell>
          <cell r="U50" t="str">
            <v>P</v>
          </cell>
          <cell r="V50" t="str">
            <v>BPJS</v>
          </cell>
          <cell r="W50" t="str">
            <v>P</v>
          </cell>
          <cell r="AD50">
            <v>32</v>
          </cell>
        </row>
        <row r="51">
          <cell r="B51">
            <v>7</v>
          </cell>
          <cell r="E51" t="str">
            <v>L</v>
          </cell>
          <cell r="F51" t="str">
            <v>LW</v>
          </cell>
          <cell r="H51" t="b">
            <v>0</v>
          </cell>
          <cell r="I51" t="str">
            <v>L</v>
          </cell>
          <cell r="J51">
            <v>11</v>
          </cell>
          <cell r="K51" t="str">
            <v>K04</v>
          </cell>
          <cell r="M51" t="str">
            <v>L</v>
          </cell>
          <cell r="N51" t="str">
            <v>L</v>
          </cell>
          <cell r="V51" t="str">
            <v>UMUM</v>
          </cell>
          <cell r="AD51">
            <v>11</v>
          </cell>
        </row>
        <row r="52">
          <cell r="B52">
            <v>8</v>
          </cell>
          <cell r="E52" t="str">
            <v>P</v>
          </cell>
          <cell r="F52" t="str">
            <v>PDW</v>
          </cell>
          <cell r="H52" t="b">
            <v>0</v>
          </cell>
          <cell r="I52" t="str">
            <v>P</v>
          </cell>
          <cell r="J52">
            <v>50</v>
          </cell>
          <cell r="K52" t="str">
            <v>K04</v>
          </cell>
          <cell r="M52" t="str">
            <v>P</v>
          </cell>
          <cell r="U52" t="str">
            <v>P</v>
          </cell>
          <cell r="V52" t="str">
            <v>BPJS</v>
          </cell>
          <cell r="W52" t="str">
            <v>P</v>
          </cell>
          <cell r="AD52">
            <v>21</v>
          </cell>
        </row>
        <row r="53">
          <cell r="B53">
            <v>9</v>
          </cell>
          <cell r="E53" t="str">
            <v>L</v>
          </cell>
          <cell r="F53" t="str">
            <v>PDW</v>
          </cell>
          <cell r="H53" t="b">
            <v>0</v>
          </cell>
          <cell r="I53" t="str">
            <v>L</v>
          </cell>
          <cell r="J53">
            <v>71</v>
          </cell>
          <cell r="K53" t="str">
            <v>K04</v>
          </cell>
          <cell r="L53" t="str">
            <v>L</v>
          </cell>
          <cell r="S53" t="str">
            <v>L</v>
          </cell>
          <cell r="U53" t="str">
            <v>L</v>
          </cell>
          <cell r="V53" t="str">
            <v>BPJS</v>
          </cell>
        </row>
        <row r="54">
          <cell r="B54">
            <v>10</v>
          </cell>
          <cell r="E54" t="str">
            <v>P</v>
          </cell>
          <cell r="F54" t="str">
            <v>PDW</v>
          </cell>
          <cell r="H54" t="b">
            <v>0</v>
          </cell>
          <cell r="I54" t="str">
            <v>P</v>
          </cell>
          <cell r="J54">
            <v>44</v>
          </cell>
          <cell r="K54" t="str">
            <v>K02</v>
          </cell>
          <cell r="L54" t="str">
            <v>P</v>
          </cell>
          <cell r="N54" t="str">
            <v>P</v>
          </cell>
          <cell r="V54" t="str">
            <v>BPJS</v>
          </cell>
          <cell r="AD54">
            <v>12</v>
          </cell>
        </row>
        <row r="55">
          <cell r="B55">
            <v>11</v>
          </cell>
          <cell r="E55" t="str">
            <v>L</v>
          </cell>
          <cell r="F55" t="str">
            <v>LW</v>
          </cell>
          <cell r="H55" t="b">
            <v>0</v>
          </cell>
          <cell r="I55" t="str">
            <v>L</v>
          </cell>
          <cell r="J55">
            <v>43</v>
          </cell>
          <cell r="K55" t="str">
            <v>K02</v>
          </cell>
          <cell r="M55" t="str">
            <v>L</v>
          </cell>
          <cell r="O55" t="str">
            <v>L</v>
          </cell>
          <cell r="V55" t="str">
            <v>BPJS</v>
          </cell>
          <cell r="AD55">
            <v>2</v>
          </cell>
        </row>
        <row r="56">
          <cell r="B56">
            <v>12</v>
          </cell>
          <cell r="D56" t="str">
            <v>P</v>
          </cell>
          <cell r="F56" t="str">
            <v>PDW</v>
          </cell>
          <cell r="H56" t="b">
            <v>1</v>
          </cell>
          <cell r="I56" t="str">
            <v>P</v>
          </cell>
          <cell r="J56">
            <v>26</v>
          </cell>
          <cell r="K56" t="str">
            <v>K05</v>
          </cell>
          <cell r="L56" t="str">
            <v>P</v>
          </cell>
          <cell r="T56" t="str">
            <v>P</v>
          </cell>
          <cell r="V56" t="str">
            <v>BPJS</v>
          </cell>
          <cell r="AD56">
            <v>10</v>
          </cell>
        </row>
        <row r="57">
          <cell r="B57">
            <v>13</v>
          </cell>
          <cell r="D57" t="str">
            <v>L</v>
          </cell>
          <cell r="F57" t="str">
            <v>PDW</v>
          </cell>
          <cell r="H57" t="b">
            <v>0</v>
          </cell>
          <cell r="I57" t="str">
            <v>L</v>
          </cell>
          <cell r="J57">
            <v>34</v>
          </cell>
          <cell r="K57" t="str">
            <v>K02</v>
          </cell>
          <cell r="L57" t="str">
            <v>L</v>
          </cell>
          <cell r="U57" t="str">
            <v>P</v>
          </cell>
          <cell r="V57" t="str">
            <v>UMUM</v>
          </cell>
        </row>
        <row r="58">
          <cell r="B58">
            <v>14</v>
          </cell>
          <cell r="D58" t="str">
            <v>P</v>
          </cell>
          <cell r="F58" t="str">
            <v>PDW</v>
          </cell>
          <cell r="H58" t="b">
            <v>1</v>
          </cell>
          <cell r="I58" t="str">
            <v>P</v>
          </cell>
          <cell r="J58">
            <v>26</v>
          </cell>
          <cell r="K58" t="str">
            <v>K04</v>
          </cell>
          <cell r="L58" t="str">
            <v>P</v>
          </cell>
          <cell r="V58" t="str">
            <v>BPJS</v>
          </cell>
          <cell r="AD58">
            <v>154</v>
          </cell>
        </row>
        <row r="59">
          <cell r="A59">
            <v>45293</v>
          </cell>
          <cell r="B59">
            <v>1</v>
          </cell>
          <cell r="D59" t="str">
            <v>P</v>
          </cell>
          <cell r="F59" t="str">
            <v>ARJ</v>
          </cell>
          <cell r="H59" t="b">
            <v>0</v>
          </cell>
          <cell r="I59" t="str">
            <v>P</v>
          </cell>
          <cell r="J59">
            <v>12</v>
          </cell>
          <cell r="K59" t="str">
            <v>K08</v>
          </cell>
          <cell r="L59" t="str">
            <v>P</v>
          </cell>
          <cell r="U59" t="str">
            <v>P</v>
          </cell>
          <cell r="V59" t="str">
            <v>BPJS</v>
          </cell>
          <cell r="AD59">
            <v>63</v>
          </cell>
        </row>
        <row r="60">
          <cell r="B60">
            <v>2</v>
          </cell>
          <cell r="D60" t="str">
            <v>P</v>
          </cell>
          <cell r="F60" t="str">
            <v>LW</v>
          </cell>
          <cell r="H60" t="b">
            <v>0</v>
          </cell>
          <cell r="I60" t="str">
            <v>P</v>
          </cell>
          <cell r="J60">
            <v>60</v>
          </cell>
          <cell r="K60" t="str">
            <v>K03</v>
          </cell>
          <cell r="L60" t="str">
            <v>P</v>
          </cell>
          <cell r="N60" t="str">
            <v>P</v>
          </cell>
          <cell r="V60" t="str">
            <v>BPJS</v>
          </cell>
          <cell r="AD60">
            <v>91</v>
          </cell>
        </row>
        <row r="61">
          <cell r="B61">
            <v>3</v>
          </cell>
          <cell r="D61" t="str">
            <v>P</v>
          </cell>
          <cell r="F61" t="str">
            <v>PDW</v>
          </cell>
          <cell r="H61" t="b">
            <v>0</v>
          </cell>
          <cell r="I61" t="str">
            <v>P</v>
          </cell>
          <cell r="J61">
            <v>67</v>
          </cell>
          <cell r="K61" t="str">
            <v>K08</v>
          </cell>
          <cell r="L61" t="str">
            <v>P</v>
          </cell>
          <cell r="U61" t="str">
            <v>P</v>
          </cell>
          <cell r="V61" t="str">
            <v>BPJS</v>
          </cell>
        </row>
        <row r="62">
          <cell r="B62">
            <v>4</v>
          </cell>
          <cell r="D62" t="str">
            <v>L</v>
          </cell>
          <cell r="F62" t="str">
            <v>PDW</v>
          </cell>
          <cell r="H62" t="b">
            <v>0</v>
          </cell>
          <cell r="I62" t="str">
            <v>L</v>
          </cell>
          <cell r="J62">
            <v>46</v>
          </cell>
          <cell r="K62" t="str">
            <v>K02</v>
          </cell>
          <cell r="L62" t="str">
            <v>L</v>
          </cell>
          <cell r="O62" t="str">
            <v>P</v>
          </cell>
          <cell r="V62" t="str">
            <v>BPJS</v>
          </cell>
          <cell r="AD62">
            <v>15</v>
          </cell>
        </row>
        <row r="63">
          <cell r="B63">
            <v>5</v>
          </cell>
          <cell r="D63" t="str">
            <v>P</v>
          </cell>
          <cell r="F63" t="str">
            <v>PDW</v>
          </cell>
          <cell r="H63" t="b">
            <v>0</v>
          </cell>
          <cell r="I63" t="str">
            <v>P</v>
          </cell>
          <cell r="J63">
            <v>14</v>
          </cell>
          <cell r="K63" t="str">
            <v>K04</v>
          </cell>
          <cell r="L63" t="str">
            <v>P</v>
          </cell>
          <cell r="O63" t="str">
            <v>P</v>
          </cell>
          <cell r="V63" t="str">
            <v>UMUM</v>
          </cell>
          <cell r="AD63">
            <v>4</v>
          </cell>
        </row>
        <row r="64">
          <cell r="B64">
            <v>6</v>
          </cell>
          <cell r="D64" t="str">
            <v>P</v>
          </cell>
          <cell r="F64" t="str">
            <v>LW</v>
          </cell>
          <cell r="H64" t="b">
            <v>0</v>
          </cell>
          <cell r="I64" t="str">
            <v>P</v>
          </cell>
          <cell r="J64">
            <v>6</v>
          </cell>
          <cell r="K64" t="str">
            <v>K00</v>
          </cell>
          <cell r="L64" t="str">
            <v>P</v>
          </cell>
          <cell r="R64" t="str">
            <v>P</v>
          </cell>
          <cell r="V64" t="str">
            <v>BPJS</v>
          </cell>
          <cell r="AD64">
            <v>3</v>
          </cell>
        </row>
        <row r="65">
          <cell r="B65">
            <v>7</v>
          </cell>
          <cell r="D65" t="str">
            <v>P</v>
          </cell>
          <cell r="F65" t="str">
            <v>PDW</v>
          </cell>
          <cell r="H65" t="b">
            <v>0</v>
          </cell>
          <cell r="I65" t="str">
            <v>P</v>
          </cell>
          <cell r="J65">
            <v>41</v>
          </cell>
          <cell r="K65" t="str">
            <v>K08</v>
          </cell>
          <cell r="L65" t="str">
            <v>P</v>
          </cell>
          <cell r="S65" t="str">
            <v>P</v>
          </cell>
          <cell r="U65" t="str">
            <v>P</v>
          </cell>
          <cell r="V65" t="str">
            <v>BPJS</v>
          </cell>
          <cell r="AD65">
            <v>1</v>
          </cell>
        </row>
        <row r="66">
          <cell r="B66">
            <v>8</v>
          </cell>
          <cell r="D66" t="str">
            <v>P</v>
          </cell>
          <cell r="F66" t="str">
            <v>PDW</v>
          </cell>
          <cell r="H66" t="b">
            <v>0</v>
          </cell>
          <cell r="I66" t="str">
            <v>P</v>
          </cell>
          <cell r="J66">
            <v>46</v>
          </cell>
          <cell r="K66" t="str">
            <v>K02</v>
          </cell>
          <cell r="M66" t="str">
            <v>P</v>
          </cell>
          <cell r="N66" t="str">
            <v>P</v>
          </cell>
          <cell r="V66" t="str">
            <v>BPJS</v>
          </cell>
          <cell r="AD66">
            <v>9</v>
          </cell>
        </row>
        <row r="67">
          <cell r="B67">
            <v>9</v>
          </cell>
          <cell r="D67" t="str">
            <v>L</v>
          </cell>
          <cell r="F67" t="str">
            <v>LW</v>
          </cell>
          <cell r="H67" t="b">
            <v>0</v>
          </cell>
          <cell r="I67" t="str">
            <v>L</v>
          </cell>
          <cell r="J67">
            <v>8</v>
          </cell>
          <cell r="K67" t="str">
            <v>K00</v>
          </cell>
          <cell r="L67" t="str">
            <v>L</v>
          </cell>
          <cell r="R67" t="str">
            <v>L</v>
          </cell>
          <cell r="V67" t="str">
            <v>UMUM</v>
          </cell>
          <cell r="AD67">
            <v>3</v>
          </cell>
        </row>
        <row r="68">
          <cell r="B68">
            <v>10</v>
          </cell>
          <cell r="D68" t="str">
            <v>L</v>
          </cell>
          <cell r="F68" t="str">
            <v>PDW</v>
          </cell>
          <cell r="H68" t="b">
            <v>0</v>
          </cell>
          <cell r="I68" t="str">
            <v>L</v>
          </cell>
          <cell r="J68">
            <v>45</v>
          </cell>
          <cell r="K68" t="str">
            <v>K04</v>
          </cell>
          <cell r="L68" t="str">
            <v>L</v>
          </cell>
          <cell r="U68" t="str">
            <v>L</v>
          </cell>
          <cell r="V68" t="str">
            <v>BPJS</v>
          </cell>
          <cell r="AD68">
            <v>6</v>
          </cell>
        </row>
        <row r="69">
          <cell r="A69">
            <v>45660</v>
          </cell>
          <cell r="B69">
            <v>1</v>
          </cell>
          <cell r="D69" t="str">
            <v>L</v>
          </cell>
          <cell r="F69" t="str">
            <v>LW</v>
          </cell>
          <cell r="H69" t="b">
            <v>0</v>
          </cell>
          <cell r="I69" t="str">
            <v>L</v>
          </cell>
          <cell r="J69">
            <v>47</v>
          </cell>
          <cell r="K69" t="str">
            <v>K04</v>
          </cell>
          <cell r="L69" t="str">
            <v>L</v>
          </cell>
          <cell r="O69" t="str">
            <v>L</v>
          </cell>
          <cell r="V69" t="str">
            <v>UMUM</v>
          </cell>
          <cell r="AD69">
            <v>2</v>
          </cell>
        </row>
        <row r="70">
          <cell r="B70">
            <v>2</v>
          </cell>
          <cell r="D70" t="str">
            <v>P</v>
          </cell>
          <cell r="F70" t="str">
            <v>PDW</v>
          </cell>
          <cell r="H70" t="b">
            <v>0</v>
          </cell>
          <cell r="I70" t="str">
            <v>P</v>
          </cell>
          <cell r="J70">
            <v>38</v>
          </cell>
          <cell r="K70" t="str">
            <v>K02</v>
          </cell>
          <cell r="L70" t="str">
            <v>P</v>
          </cell>
          <cell r="O70" t="str">
            <v>P</v>
          </cell>
          <cell r="V70" t="str">
            <v>BPJS</v>
          </cell>
          <cell r="AD70">
            <v>0</v>
          </cell>
        </row>
        <row r="71">
          <cell r="B71">
            <v>3</v>
          </cell>
          <cell r="E71" t="str">
            <v>P</v>
          </cell>
          <cell r="F71" t="str">
            <v>PDW</v>
          </cell>
          <cell r="H71" t="b">
            <v>0</v>
          </cell>
          <cell r="I71" t="str">
            <v>P</v>
          </cell>
          <cell r="J71">
            <v>26</v>
          </cell>
          <cell r="K71" t="str">
            <v>K02</v>
          </cell>
          <cell r="M71" t="str">
            <v>P</v>
          </cell>
          <cell r="N71" t="str">
            <v>P</v>
          </cell>
          <cell r="V71" t="str">
            <v>BPJS</v>
          </cell>
          <cell r="AD71">
            <v>2</v>
          </cell>
        </row>
        <row r="72">
          <cell r="B72">
            <v>4</v>
          </cell>
          <cell r="D72" t="str">
            <v>P</v>
          </cell>
          <cell r="F72" t="str">
            <v>PDW</v>
          </cell>
          <cell r="H72" t="b">
            <v>0</v>
          </cell>
          <cell r="I72" t="str">
            <v>P</v>
          </cell>
          <cell r="J72">
            <v>17</v>
          </cell>
          <cell r="K72" t="str">
            <v>K08</v>
          </cell>
          <cell r="L72" t="str">
            <v>P</v>
          </cell>
          <cell r="U72" t="str">
            <v>P</v>
          </cell>
          <cell r="V72" t="str">
            <v>UKS</v>
          </cell>
          <cell r="AD72">
            <v>3</v>
          </cell>
        </row>
        <row r="73">
          <cell r="B73">
            <v>5</v>
          </cell>
          <cell r="D73" t="str">
            <v>P</v>
          </cell>
          <cell r="F73" t="str">
            <v>PDW</v>
          </cell>
          <cell r="H73" t="b">
            <v>0</v>
          </cell>
          <cell r="I73" t="str">
            <v>P</v>
          </cell>
          <cell r="J73">
            <v>13</v>
          </cell>
          <cell r="K73" t="str">
            <v>K04</v>
          </cell>
          <cell r="L73" t="str">
            <v>P</v>
          </cell>
          <cell r="S73" t="str">
            <v>P</v>
          </cell>
          <cell r="U73" t="str">
            <v>P</v>
          </cell>
          <cell r="V73" t="str">
            <v>UKS</v>
          </cell>
          <cell r="AD73">
            <v>2</v>
          </cell>
        </row>
        <row r="74">
          <cell r="B74">
            <v>6</v>
          </cell>
          <cell r="D74" t="str">
            <v>P</v>
          </cell>
          <cell r="F74" t="str">
            <v>PDW</v>
          </cell>
          <cell r="H74" t="b">
            <v>0</v>
          </cell>
          <cell r="I74" t="str">
            <v>P</v>
          </cell>
          <cell r="J74">
            <v>16</v>
          </cell>
          <cell r="K74" t="str">
            <v>K02</v>
          </cell>
          <cell r="L74" t="str">
            <v>P</v>
          </cell>
          <cell r="N74" t="str">
            <v>P</v>
          </cell>
          <cell r="V74" t="str">
            <v>UKS</v>
          </cell>
          <cell r="AD74">
            <v>1</v>
          </cell>
        </row>
        <row r="75">
          <cell r="B75">
            <v>7</v>
          </cell>
          <cell r="E75" t="str">
            <v>P</v>
          </cell>
          <cell r="F75" t="str">
            <v>PDW</v>
          </cell>
          <cell r="H75" t="b">
            <v>0</v>
          </cell>
          <cell r="I75" t="str">
            <v>P</v>
          </cell>
          <cell r="J75">
            <v>13</v>
          </cell>
          <cell r="K75" t="str">
            <v>K00</v>
          </cell>
          <cell r="L75" t="str">
            <v>P</v>
          </cell>
          <cell r="R75" t="str">
            <v>P</v>
          </cell>
          <cell r="V75" t="str">
            <v>UKS</v>
          </cell>
        </row>
        <row r="76">
          <cell r="B76">
            <v>8</v>
          </cell>
          <cell r="E76" t="str">
            <v>P</v>
          </cell>
          <cell r="F76" t="str">
            <v>PDW</v>
          </cell>
          <cell r="H76" t="b">
            <v>0</v>
          </cell>
          <cell r="I76" t="str">
            <v>P</v>
          </cell>
          <cell r="J76">
            <v>14</v>
          </cell>
          <cell r="K76" t="str">
            <v>K04</v>
          </cell>
          <cell r="M76" t="str">
            <v>P</v>
          </cell>
          <cell r="U76" t="str">
            <v>P</v>
          </cell>
          <cell r="V76" t="str">
            <v>BPJS</v>
          </cell>
          <cell r="W76" t="str">
            <v>P</v>
          </cell>
        </row>
        <row r="77">
          <cell r="B77">
            <v>9</v>
          </cell>
          <cell r="D77" t="str">
            <v>L</v>
          </cell>
          <cell r="F77" t="str">
            <v>PDW</v>
          </cell>
          <cell r="H77" t="b">
            <v>0</v>
          </cell>
          <cell r="I77" t="str">
            <v>L</v>
          </cell>
          <cell r="J77">
            <v>26</v>
          </cell>
          <cell r="K77" t="str">
            <v>K04</v>
          </cell>
          <cell r="L77" t="str">
            <v>L</v>
          </cell>
          <cell r="U77" t="str">
            <v>P</v>
          </cell>
          <cell r="V77" t="str">
            <v>UMUM</v>
          </cell>
        </row>
        <row r="78">
          <cell r="B78">
            <v>10</v>
          </cell>
          <cell r="D78" t="str">
            <v>L</v>
          </cell>
          <cell r="F78" t="str">
            <v>ARJ</v>
          </cell>
          <cell r="H78" t="b">
            <v>0</v>
          </cell>
          <cell r="I78" t="str">
            <v>L</v>
          </cell>
          <cell r="J78">
            <v>5</v>
          </cell>
          <cell r="K78" t="str">
            <v>K04</v>
          </cell>
          <cell r="L78" t="str">
            <v>L</v>
          </cell>
          <cell r="U78" t="str">
            <v>P</v>
          </cell>
          <cell r="V78" t="str">
            <v>BPJS</v>
          </cell>
          <cell r="W78" t="str">
            <v>P</v>
          </cell>
        </row>
        <row r="79">
          <cell r="B79">
            <v>11</v>
          </cell>
          <cell r="E79" t="str">
            <v>P</v>
          </cell>
          <cell r="F79" t="str">
            <v>PDW</v>
          </cell>
          <cell r="H79" t="b">
            <v>0</v>
          </cell>
          <cell r="I79" t="str">
            <v>P</v>
          </cell>
          <cell r="J79">
            <v>8</v>
          </cell>
          <cell r="K79" t="str">
            <v>K04</v>
          </cell>
          <cell r="L79" t="str">
            <v>P</v>
          </cell>
          <cell r="U79" t="str">
            <v>P</v>
          </cell>
          <cell r="V79" t="str">
            <v>BPJS</v>
          </cell>
        </row>
        <row r="80">
          <cell r="B80">
            <v>12</v>
          </cell>
          <cell r="D80" t="str">
            <v>P</v>
          </cell>
          <cell r="F80" t="str">
            <v>PDW</v>
          </cell>
          <cell r="H80" t="b">
            <v>1</v>
          </cell>
          <cell r="I80" t="str">
            <v>P</v>
          </cell>
          <cell r="J80">
            <v>21</v>
          </cell>
          <cell r="K80" t="str">
            <v>K04</v>
          </cell>
          <cell r="L80" t="str">
            <v>P</v>
          </cell>
          <cell r="U80" t="str">
            <v>P</v>
          </cell>
          <cell r="V80" t="str">
            <v>BPJS</v>
          </cell>
        </row>
        <row r="81">
          <cell r="A81">
            <v>45295</v>
          </cell>
          <cell r="B81">
            <v>1</v>
          </cell>
          <cell r="D81" t="str">
            <v>P</v>
          </cell>
          <cell r="F81" t="str">
            <v>LW</v>
          </cell>
          <cell r="H81" t="b">
            <v>0</v>
          </cell>
          <cell r="I81" t="str">
            <v>P</v>
          </cell>
          <cell r="J81">
            <v>20</v>
          </cell>
          <cell r="K81" t="str">
            <v>K05</v>
          </cell>
          <cell r="L81" t="str">
            <v>P</v>
          </cell>
          <cell r="T81" t="str">
            <v>P</v>
          </cell>
          <cell r="U81" t="str">
            <v>P</v>
          </cell>
          <cell r="V81" t="str">
            <v>UMUM</v>
          </cell>
        </row>
        <row r="82">
          <cell r="B82">
            <v>2</v>
          </cell>
          <cell r="D82" t="str">
            <v>P</v>
          </cell>
          <cell r="F82" t="str">
            <v>LW</v>
          </cell>
          <cell r="H82" t="b">
            <v>0</v>
          </cell>
          <cell r="I82" t="str">
            <v>P</v>
          </cell>
          <cell r="J82">
            <v>15</v>
          </cell>
          <cell r="K82" t="str">
            <v>K02</v>
          </cell>
          <cell r="L82" t="str">
            <v>P</v>
          </cell>
          <cell r="O82" t="str">
            <v>P</v>
          </cell>
          <cell r="V82" t="str">
            <v>UMUM</v>
          </cell>
        </row>
        <row r="83">
          <cell r="B83">
            <v>3</v>
          </cell>
          <cell r="E83" t="str">
            <v>P</v>
          </cell>
          <cell r="F83" t="str">
            <v>PDW</v>
          </cell>
          <cell r="H83" t="b">
            <v>0</v>
          </cell>
          <cell r="I83" t="str">
            <v>P</v>
          </cell>
          <cell r="J83">
            <v>6</v>
          </cell>
          <cell r="K83" t="str">
            <v>K00</v>
          </cell>
          <cell r="L83" t="str">
            <v>P</v>
          </cell>
          <cell r="R83" t="str">
            <v>P</v>
          </cell>
          <cell r="V83" t="str">
            <v>BPJS</v>
          </cell>
        </row>
        <row r="84">
          <cell r="B84">
            <v>4</v>
          </cell>
          <cell r="E84" t="str">
            <v>P</v>
          </cell>
          <cell r="F84" t="str">
            <v>PDW</v>
          </cell>
          <cell r="H84" t="b">
            <v>0</v>
          </cell>
          <cell r="I84" t="str">
            <v>P</v>
          </cell>
          <cell r="J84">
            <v>42</v>
          </cell>
          <cell r="K84" t="str">
            <v>K12</v>
          </cell>
          <cell r="L84" t="str">
            <v>P</v>
          </cell>
          <cell r="U84" t="str">
            <v>P</v>
          </cell>
          <cell r="V84" t="str">
            <v>BPJS</v>
          </cell>
        </row>
        <row r="85">
          <cell r="B85">
            <v>5</v>
          </cell>
          <cell r="E85" t="str">
            <v>P</v>
          </cell>
          <cell r="F85" t="str">
            <v>PDW</v>
          </cell>
          <cell r="H85" t="b">
            <v>0</v>
          </cell>
          <cell r="I85" t="str">
            <v>P</v>
          </cell>
          <cell r="J85">
            <v>8</v>
          </cell>
          <cell r="K85" t="str">
            <v>K00</v>
          </cell>
          <cell r="L85" t="str">
            <v>P</v>
          </cell>
          <cell r="R85" t="str">
            <v>P</v>
          </cell>
          <cell r="V85" t="str">
            <v>BPJS</v>
          </cell>
        </row>
        <row r="86">
          <cell r="B86">
            <v>6</v>
          </cell>
          <cell r="D86" t="str">
            <v>L</v>
          </cell>
          <cell r="F86" t="str">
            <v>LW</v>
          </cell>
          <cell r="H86" t="b">
            <v>0</v>
          </cell>
          <cell r="I86" t="str">
            <v>L</v>
          </cell>
          <cell r="J86">
            <v>19</v>
          </cell>
          <cell r="K86" t="str">
            <v>K05</v>
          </cell>
          <cell r="L86" t="str">
            <v>L</v>
          </cell>
          <cell r="U86" t="str">
            <v>L</v>
          </cell>
          <cell r="V86" t="str">
            <v>BPJS</v>
          </cell>
        </row>
        <row r="87">
          <cell r="B87">
            <v>7</v>
          </cell>
          <cell r="E87" t="str">
            <v>P</v>
          </cell>
          <cell r="F87" t="str">
            <v>PDW</v>
          </cell>
          <cell r="H87" t="b">
            <v>0</v>
          </cell>
          <cell r="I87" t="str">
            <v>P</v>
          </cell>
          <cell r="J87">
            <v>6</v>
          </cell>
          <cell r="K87" t="str">
            <v>K00</v>
          </cell>
          <cell r="L87" t="str">
            <v>P</v>
          </cell>
          <cell r="R87" t="str">
            <v>P</v>
          </cell>
          <cell r="V87" t="str">
            <v>BPJS</v>
          </cell>
        </row>
        <row r="88">
          <cell r="B88">
            <v>8</v>
          </cell>
          <cell r="E88" t="str">
            <v>L</v>
          </cell>
          <cell r="F88" t="str">
            <v>LW</v>
          </cell>
          <cell r="H88" t="b">
            <v>0</v>
          </cell>
          <cell r="I88" t="str">
            <v>L</v>
          </cell>
          <cell r="J88">
            <v>64</v>
          </cell>
          <cell r="K88" t="str">
            <v>K03</v>
          </cell>
          <cell r="L88" t="str">
            <v>L</v>
          </cell>
          <cell r="N88" t="str">
            <v>L</v>
          </cell>
          <cell r="V88" t="str">
            <v>BPJS</v>
          </cell>
        </row>
        <row r="89">
          <cell r="B89">
            <v>9</v>
          </cell>
          <cell r="E89" t="str">
            <v>L</v>
          </cell>
          <cell r="F89" t="str">
            <v>PDW</v>
          </cell>
          <cell r="H89" t="b">
            <v>0</v>
          </cell>
          <cell r="I89" t="str">
            <v>L</v>
          </cell>
          <cell r="J89">
            <v>15</v>
          </cell>
          <cell r="K89" t="str">
            <v>K02</v>
          </cell>
          <cell r="M89" t="str">
            <v>L</v>
          </cell>
          <cell r="N89" t="str">
            <v>L</v>
          </cell>
          <cell r="V89" t="str">
            <v>BPJS</v>
          </cell>
        </row>
        <row r="90">
          <cell r="B90">
            <v>10</v>
          </cell>
          <cell r="D90" t="str">
            <v>P</v>
          </cell>
          <cell r="F90" t="str">
            <v>PDW</v>
          </cell>
          <cell r="H90" t="b">
            <v>0</v>
          </cell>
          <cell r="I90" t="str">
            <v>P</v>
          </cell>
          <cell r="J90">
            <v>3</v>
          </cell>
          <cell r="K90" t="str">
            <v>K02</v>
          </cell>
          <cell r="L90" t="str">
            <v>P</v>
          </cell>
          <cell r="Q90" t="str">
            <v>P</v>
          </cell>
          <cell r="V90" t="str">
            <v>BPJS</v>
          </cell>
        </row>
        <row r="91">
          <cell r="B91">
            <v>11</v>
          </cell>
          <cell r="D91" t="str">
            <v>P</v>
          </cell>
          <cell r="F91" t="str">
            <v>PDW</v>
          </cell>
          <cell r="H91" t="b">
            <v>0</v>
          </cell>
          <cell r="I91" t="str">
            <v>P</v>
          </cell>
          <cell r="J91">
            <v>23</v>
          </cell>
          <cell r="K91" t="str">
            <v>K02</v>
          </cell>
          <cell r="M91" t="str">
            <v>P</v>
          </cell>
          <cell r="N91" t="str">
            <v>P</v>
          </cell>
          <cell r="V91" t="str">
            <v>BPJS</v>
          </cell>
        </row>
        <row r="92">
          <cell r="B92">
            <v>12</v>
          </cell>
          <cell r="D92" t="str">
            <v>P</v>
          </cell>
          <cell r="F92" t="str">
            <v>PDW</v>
          </cell>
          <cell r="H92" t="b">
            <v>1</v>
          </cell>
          <cell r="I92" t="str">
            <v>P</v>
          </cell>
          <cell r="J92">
            <v>24</v>
          </cell>
          <cell r="K92" t="str">
            <v>K03</v>
          </cell>
          <cell r="L92" t="str">
            <v>P</v>
          </cell>
          <cell r="U92" t="str">
            <v>P</v>
          </cell>
          <cell r="V92" t="str">
            <v>UMUM</v>
          </cell>
        </row>
        <row r="93">
          <cell r="B93">
            <v>13</v>
          </cell>
          <cell r="D93" t="str">
            <v>P</v>
          </cell>
          <cell r="F93" t="str">
            <v>PDW</v>
          </cell>
          <cell r="H93" t="b">
            <v>1</v>
          </cell>
          <cell r="I93" t="str">
            <v>P</v>
          </cell>
          <cell r="J93">
            <v>33</v>
          </cell>
          <cell r="K93" t="str">
            <v>K04</v>
          </cell>
          <cell r="L93" t="str">
            <v>P</v>
          </cell>
          <cell r="U93" t="str">
            <v>P</v>
          </cell>
          <cell r="V93" t="str">
            <v>BPJS</v>
          </cell>
        </row>
        <row r="94">
          <cell r="B94">
            <v>14</v>
          </cell>
          <cell r="D94" t="str">
            <v>P</v>
          </cell>
          <cell r="F94" t="str">
            <v>PDW</v>
          </cell>
          <cell r="H94" t="b">
            <v>0</v>
          </cell>
          <cell r="I94" t="str">
            <v>P</v>
          </cell>
          <cell r="J94">
            <v>15</v>
          </cell>
          <cell r="K94" t="str">
            <v>K02</v>
          </cell>
          <cell r="L94" t="str">
            <v>P</v>
          </cell>
          <cell r="O94" t="str">
            <v>P</v>
          </cell>
          <cell r="V94" t="str">
            <v>BPJS</v>
          </cell>
        </row>
        <row r="95">
          <cell r="B95">
            <v>15</v>
          </cell>
          <cell r="D95" t="str">
            <v>P</v>
          </cell>
          <cell r="F95" t="str">
            <v>PDW</v>
          </cell>
          <cell r="H95" t="b">
            <v>0</v>
          </cell>
          <cell r="I95" t="str">
            <v>P</v>
          </cell>
          <cell r="J95">
            <v>46</v>
          </cell>
          <cell r="K95" t="str">
            <v>K04</v>
          </cell>
          <cell r="L95" t="str">
            <v>P</v>
          </cell>
          <cell r="U95" t="str">
            <v>P</v>
          </cell>
          <cell r="V95" t="str">
            <v>BPJS</v>
          </cell>
          <cell r="W95" t="str">
            <v>P</v>
          </cell>
        </row>
        <row r="96">
          <cell r="B96">
            <v>16</v>
          </cell>
          <cell r="D96" t="str">
            <v>P</v>
          </cell>
          <cell r="F96" t="str">
            <v>PDW</v>
          </cell>
          <cell r="H96" t="b">
            <v>1</v>
          </cell>
          <cell r="I96" t="str">
            <v>P</v>
          </cell>
          <cell r="J96">
            <v>28</v>
          </cell>
          <cell r="K96" t="str">
            <v>K02</v>
          </cell>
          <cell r="L96" t="str">
            <v>P</v>
          </cell>
          <cell r="V96" t="str">
            <v>BPJS</v>
          </cell>
        </row>
        <row r="97">
          <cell r="B97">
            <v>17</v>
          </cell>
          <cell r="D97" t="str">
            <v>P</v>
          </cell>
          <cell r="F97" t="str">
            <v>PDW</v>
          </cell>
          <cell r="H97" t="b">
            <v>1</v>
          </cell>
          <cell r="I97" t="str">
            <v>P</v>
          </cell>
          <cell r="J97">
            <v>26</v>
          </cell>
          <cell r="K97" t="str">
            <v>K05</v>
          </cell>
          <cell r="L97" t="str">
            <v>P</v>
          </cell>
          <cell r="V97" t="str">
            <v>BPJS</v>
          </cell>
        </row>
        <row r="98">
          <cell r="A98">
            <v>45663</v>
          </cell>
          <cell r="B98">
            <v>1</v>
          </cell>
          <cell r="D98" t="str">
            <v>L</v>
          </cell>
          <cell r="F98" t="str">
            <v>PDW</v>
          </cell>
          <cell r="H98" t="b">
            <v>0</v>
          </cell>
          <cell r="I98" t="str">
            <v>L</v>
          </cell>
          <cell r="J98">
            <v>32</v>
          </cell>
          <cell r="K98" t="str">
            <v>K03</v>
          </cell>
          <cell r="L98" t="str">
            <v>L</v>
          </cell>
          <cell r="N98" t="str">
            <v>L</v>
          </cell>
          <cell r="V98" t="str">
            <v>BPJS</v>
          </cell>
        </row>
        <row r="99">
          <cell r="B99">
            <v>2</v>
          </cell>
          <cell r="D99" t="str">
            <v>L</v>
          </cell>
          <cell r="F99" t="str">
            <v>PDW</v>
          </cell>
          <cell r="H99" t="b">
            <v>0</v>
          </cell>
          <cell r="I99" t="str">
            <v>L</v>
          </cell>
          <cell r="J99">
            <v>36</v>
          </cell>
          <cell r="K99" t="str">
            <v>K04</v>
          </cell>
          <cell r="L99" t="str">
            <v>L</v>
          </cell>
          <cell r="O99" t="str">
            <v>L</v>
          </cell>
          <cell r="U99" t="str">
            <v>L</v>
          </cell>
          <cell r="V99" t="str">
            <v>BPJS</v>
          </cell>
        </row>
        <row r="100">
          <cell r="B100">
            <v>3</v>
          </cell>
          <cell r="D100" t="str">
            <v>P</v>
          </cell>
          <cell r="F100" t="str">
            <v>PDW</v>
          </cell>
          <cell r="H100" t="b">
            <v>0</v>
          </cell>
          <cell r="I100" t="str">
            <v>L</v>
          </cell>
          <cell r="J100">
            <v>58</v>
          </cell>
          <cell r="K100" t="str">
            <v>K04</v>
          </cell>
          <cell r="L100" t="str">
            <v>L</v>
          </cell>
          <cell r="S100" t="str">
            <v>L</v>
          </cell>
          <cell r="U100" t="str">
            <v>L</v>
          </cell>
          <cell r="V100" t="str">
            <v>BPJS</v>
          </cell>
        </row>
        <row r="101">
          <cell r="B101">
            <v>4</v>
          </cell>
          <cell r="D101" t="str">
            <v>P</v>
          </cell>
          <cell r="F101" t="str">
            <v>PDW</v>
          </cell>
          <cell r="H101" t="b">
            <v>0</v>
          </cell>
          <cell r="I101" t="str">
            <v>P</v>
          </cell>
          <cell r="J101">
            <v>8</v>
          </cell>
          <cell r="K101" t="str">
            <v>K02</v>
          </cell>
          <cell r="L101" t="str">
            <v>P</v>
          </cell>
          <cell r="R101" t="str">
            <v>P</v>
          </cell>
          <cell r="V101" t="str">
            <v>BPJS</v>
          </cell>
        </row>
        <row r="102">
          <cell r="B102">
            <v>5</v>
          </cell>
          <cell r="D102" t="str">
            <v>L</v>
          </cell>
          <cell r="F102" t="str">
            <v>PDW</v>
          </cell>
          <cell r="H102" t="b">
            <v>0</v>
          </cell>
          <cell r="I102" t="str">
            <v>L</v>
          </cell>
          <cell r="J102">
            <v>69</v>
          </cell>
          <cell r="K102" t="str">
            <v>K05</v>
          </cell>
          <cell r="L102" t="str">
            <v>L</v>
          </cell>
          <cell r="U102" t="str">
            <v>L</v>
          </cell>
          <cell r="V102" t="str">
            <v>BPJS</v>
          </cell>
        </row>
        <row r="103">
          <cell r="B103">
            <v>6</v>
          </cell>
          <cell r="D103" t="str">
            <v>L</v>
          </cell>
          <cell r="F103" t="str">
            <v>PDW</v>
          </cell>
          <cell r="H103" t="b">
            <v>0</v>
          </cell>
          <cell r="I103" t="str">
            <v>L</v>
          </cell>
          <cell r="J103">
            <v>13</v>
          </cell>
          <cell r="K103" t="str">
            <v>K04</v>
          </cell>
          <cell r="L103" t="str">
            <v>L</v>
          </cell>
          <cell r="U103" t="str">
            <v>L</v>
          </cell>
          <cell r="V103" t="str">
            <v>UKS</v>
          </cell>
        </row>
        <row r="104">
          <cell r="B104">
            <v>7</v>
          </cell>
          <cell r="D104" t="str">
            <v>P</v>
          </cell>
          <cell r="F104" t="str">
            <v>PDW</v>
          </cell>
          <cell r="H104" t="b">
            <v>0</v>
          </cell>
          <cell r="I104" t="str">
            <v>P</v>
          </cell>
          <cell r="J104">
            <v>24</v>
          </cell>
          <cell r="K104" t="str">
            <v>K03</v>
          </cell>
          <cell r="L104" t="str">
            <v>P</v>
          </cell>
          <cell r="T104" t="str">
            <v>P</v>
          </cell>
          <cell r="V104" t="str">
            <v>UMUM</v>
          </cell>
        </row>
        <row r="105">
          <cell r="B105">
            <v>8</v>
          </cell>
          <cell r="D105" t="str">
            <v>L</v>
          </cell>
          <cell r="F105" t="str">
            <v>PDW</v>
          </cell>
          <cell r="H105" t="b">
            <v>0</v>
          </cell>
          <cell r="I105" t="str">
            <v>L</v>
          </cell>
          <cell r="J105">
            <v>19</v>
          </cell>
          <cell r="K105" t="str">
            <v>K04</v>
          </cell>
          <cell r="L105" t="str">
            <v>L</v>
          </cell>
          <cell r="U105" t="str">
            <v>L</v>
          </cell>
          <cell r="V105" t="str">
            <v>BPJS</v>
          </cell>
          <cell r="W105" t="str">
            <v>L</v>
          </cell>
        </row>
        <row r="106">
          <cell r="B106">
            <v>9</v>
          </cell>
          <cell r="D106" t="str">
            <v>P</v>
          </cell>
          <cell r="F106" t="str">
            <v>PDW</v>
          </cell>
          <cell r="H106" t="b">
            <v>1</v>
          </cell>
          <cell r="I106" t="str">
            <v>P</v>
          </cell>
          <cell r="J106">
            <v>30</v>
          </cell>
          <cell r="K106" t="str">
            <v>K04</v>
          </cell>
          <cell r="L106" t="str">
            <v>P</v>
          </cell>
          <cell r="V106" t="str">
            <v>BPJS</v>
          </cell>
        </row>
        <row r="107">
          <cell r="B107">
            <v>10</v>
          </cell>
          <cell r="D107" t="str">
            <v>L</v>
          </cell>
          <cell r="F107" t="str">
            <v>LW</v>
          </cell>
          <cell r="H107" t="b">
            <v>0</v>
          </cell>
          <cell r="I107" t="str">
            <v>L</v>
          </cell>
          <cell r="J107">
            <v>19</v>
          </cell>
          <cell r="K107" t="str">
            <v>K05</v>
          </cell>
          <cell r="L107" t="str">
            <v>L</v>
          </cell>
          <cell r="U107" t="str">
            <v>L</v>
          </cell>
          <cell r="V107" t="str">
            <v>BPJS</v>
          </cell>
        </row>
        <row r="108">
          <cell r="B108">
            <v>11</v>
          </cell>
          <cell r="D108" t="str">
            <v>P</v>
          </cell>
          <cell r="F108" t="str">
            <v>LW</v>
          </cell>
          <cell r="H108" t="b">
            <v>1</v>
          </cell>
          <cell r="I108" t="str">
            <v>P</v>
          </cell>
          <cell r="J108">
            <v>28</v>
          </cell>
          <cell r="K108" t="str">
            <v>K04</v>
          </cell>
          <cell r="L108" t="str">
            <v>P</v>
          </cell>
          <cell r="V108" t="str">
            <v>UMUM</v>
          </cell>
        </row>
        <row r="109">
          <cell r="A109">
            <v>45298</v>
          </cell>
          <cell r="B109">
            <v>1</v>
          </cell>
          <cell r="D109" t="str">
            <v>P</v>
          </cell>
          <cell r="F109" t="str">
            <v>ARJ</v>
          </cell>
          <cell r="H109" t="b">
            <v>0</v>
          </cell>
          <cell r="I109" t="str">
            <v>P</v>
          </cell>
          <cell r="J109">
            <v>4</v>
          </cell>
          <cell r="K109" t="str">
            <v>K04</v>
          </cell>
          <cell r="L109" t="str">
            <v>P</v>
          </cell>
          <cell r="U109" t="str">
            <v>P</v>
          </cell>
          <cell r="V109" t="str">
            <v>BPJS</v>
          </cell>
        </row>
        <row r="110">
          <cell r="B110">
            <v>2</v>
          </cell>
          <cell r="D110" t="str">
            <v>P</v>
          </cell>
          <cell r="F110" t="str">
            <v>PDW</v>
          </cell>
          <cell r="H110" t="b">
            <v>0</v>
          </cell>
          <cell r="I110" t="str">
            <v>P</v>
          </cell>
          <cell r="J110">
            <v>3</v>
          </cell>
          <cell r="K110" t="str">
            <v>K05</v>
          </cell>
          <cell r="L110" t="str">
            <v>P</v>
          </cell>
          <cell r="U110" t="str">
            <v>P</v>
          </cell>
          <cell r="V110" t="str">
            <v>UMUM</v>
          </cell>
        </row>
        <row r="111">
          <cell r="B111">
            <v>3</v>
          </cell>
          <cell r="D111" t="str">
            <v>L</v>
          </cell>
          <cell r="F111" t="str">
            <v>PDW</v>
          </cell>
          <cell r="H111" t="b">
            <v>0</v>
          </cell>
          <cell r="I111" t="str">
            <v>L</v>
          </cell>
          <cell r="J111">
            <v>20</v>
          </cell>
          <cell r="K111" t="str">
            <v>K04</v>
          </cell>
          <cell r="L111" t="str">
            <v>L</v>
          </cell>
          <cell r="O111" t="str">
            <v>L</v>
          </cell>
          <cell r="U111" t="str">
            <v>L</v>
          </cell>
          <cell r="V111" t="str">
            <v>BPJS</v>
          </cell>
        </row>
        <row r="112">
          <cell r="B112">
            <v>4</v>
          </cell>
          <cell r="D112" t="str">
            <v>P</v>
          </cell>
          <cell r="F112" t="str">
            <v>ARJ</v>
          </cell>
          <cell r="H112" t="b">
            <v>1</v>
          </cell>
          <cell r="I112" t="str">
            <v>P</v>
          </cell>
          <cell r="J112">
            <v>24</v>
          </cell>
          <cell r="K112" t="str">
            <v>K04</v>
          </cell>
          <cell r="L112" t="str">
            <v>P</v>
          </cell>
          <cell r="V112" t="str">
            <v>UMUM</v>
          </cell>
        </row>
        <row r="113">
          <cell r="A113">
            <v>45299</v>
          </cell>
          <cell r="B113">
            <v>1</v>
          </cell>
          <cell r="E113" t="str">
            <v>P</v>
          </cell>
          <cell r="F113" t="str">
            <v>PDW</v>
          </cell>
          <cell r="H113" t="b">
            <v>0</v>
          </cell>
          <cell r="I113" t="str">
            <v>P</v>
          </cell>
          <cell r="J113">
            <v>13</v>
          </cell>
          <cell r="K113" t="str">
            <v>K05</v>
          </cell>
          <cell r="L113" t="str">
            <v>P</v>
          </cell>
          <cell r="U113" t="str">
            <v>P</v>
          </cell>
          <cell r="V113" t="str">
            <v>UMUM</v>
          </cell>
        </row>
        <row r="114">
          <cell r="B114">
            <v>2</v>
          </cell>
          <cell r="D114" t="str">
            <v>P</v>
          </cell>
          <cell r="F114" t="str">
            <v>PDW</v>
          </cell>
          <cell r="H114" t="b">
            <v>0</v>
          </cell>
          <cell r="I114" t="str">
            <v>P</v>
          </cell>
          <cell r="J114">
            <v>7</v>
          </cell>
          <cell r="K114" t="str">
            <v>K00</v>
          </cell>
          <cell r="L114" t="str">
            <v>P</v>
          </cell>
          <cell r="R114" t="str">
            <v>P</v>
          </cell>
          <cell r="V114" t="str">
            <v>BPJS</v>
          </cell>
        </row>
        <row r="115">
          <cell r="B115">
            <v>3</v>
          </cell>
          <cell r="D115" t="str">
            <v>P</v>
          </cell>
          <cell r="F115" t="str">
            <v>ARJ</v>
          </cell>
          <cell r="H115" t="b">
            <v>0</v>
          </cell>
          <cell r="I115" t="str">
            <v>P</v>
          </cell>
          <cell r="J115">
            <v>5</v>
          </cell>
          <cell r="K115" t="str">
            <v>K00</v>
          </cell>
          <cell r="L115" t="str">
            <v>P</v>
          </cell>
          <cell r="R115" t="str">
            <v>P</v>
          </cell>
          <cell r="V115" t="str">
            <v>BPJS</v>
          </cell>
        </row>
        <row r="116">
          <cell r="B116">
            <v>4</v>
          </cell>
          <cell r="D116" t="str">
            <v>L</v>
          </cell>
          <cell r="F116" t="str">
            <v>PDW</v>
          </cell>
          <cell r="H116" t="b">
            <v>0</v>
          </cell>
          <cell r="I116" t="str">
            <v>L</v>
          </cell>
          <cell r="J116">
            <v>31</v>
          </cell>
          <cell r="K116" t="str">
            <v>K04</v>
          </cell>
          <cell r="L116" t="str">
            <v>L</v>
          </cell>
          <cell r="U116" t="str">
            <v>L</v>
          </cell>
          <cell r="V116" t="str">
            <v>UMUM</v>
          </cell>
        </row>
        <row r="117">
          <cell r="B117">
            <v>5</v>
          </cell>
          <cell r="D117" t="str">
            <v>P</v>
          </cell>
          <cell r="F117" t="str">
            <v>LW</v>
          </cell>
          <cell r="H117" t="b">
            <v>0</v>
          </cell>
          <cell r="I117" t="str">
            <v>P</v>
          </cell>
          <cell r="J117">
            <v>20</v>
          </cell>
          <cell r="K117" t="str">
            <v>K04</v>
          </cell>
          <cell r="L117" t="str">
            <v>P</v>
          </cell>
          <cell r="S117" t="str">
            <v>P</v>
          </cell>
          <cell r="U117" t="str">
            <v>P</v>
          </cell>
          <cell r="V117" t="str">
            <v>BPJS</v>
          </cell>
        </row>
        <row r="118">
          <cell r="B118">
            <v>6</v>
          </cell>
          <cell r="D118" t="str">
            <v>P</v>
          </cell>
          <cell r="F118" t="str">
            <v>ARJ</v>
          </cell>
          <cell r="H118" t="b">
            <v>0</v>
          </cell>
          <cell r="I118" t="str">
            <v>P</v>
          </cell>
          <cell r="J118">
            <v>24</v>
          </cell>
          <cell r="K118" t="str">
            <v>K04</v>
          </cell>
          <cell r="L118" t="str">
            <v>P</v>
          </cell>
          <cell r="U118" t="str">
            <v>P</v>
          </cell>
          <cell r="V118" t="str">
            <v>BPJS</v>
          </cell>
        </row>
        <row r="119">
          <cell r="B119">
            <v>7</v>
          </cell>
          <cell r="D119" t="str">
            <v>P</v>
          </cell>
          <cell r="F119" t="str">
            <v>PDW</v>
          </cell>
          <cell r="H119" t="b">
            <v>0</v>
          </cell>
          <cell r="I119" t="str">
            <v>P</v>
          </cell>
          <cell r="J119">
            <v>25</v>
          </cell>
          <cell r="K119" t="str">
            <v>K05</v>
          </cell>
          <cell r="L119" t="str">
            <v>P</v>
          </cell>
          <cell r="U119" t="str">
            <v>P</v>
          </cell>
          <cell r="V119" t="str">
            <v>BPJS</v>
          </cell>
          <cell r="W119" t="str">
            <v>P</v>
          </cell>
        </row>
        <row r="120">
          <cell r="B120">
            <v>8</v>
          </cell>
          <cell r="D120" t="str">
            <v>P</v>
          </cell>
          <cell r="F120" t="str">
            <v>PDW</v>
          </cell>
          <cell r="H120" t="b">
            <v>0</v>
          </cell>
          <cell r="I120" t="str">
            <v>P</v>
          </cell>
          <cell r="J120">
            <v>19</v>
          </cell>
          <cell r="K120" t="str">
            <v>K04</v>
          </cell>
          <cell r="L120" t="str">
            <v>P</v>
          </cell>
          <cell r="U120" t="str">
            <v>P</v>
          </cell>
          <cell r="V120" t="str">
            <v>BPJS</v>
          </cell>
          <cell r="W120" t="str">
            <v>P</v>
          </cell>
        </row>
        <row r="121">
          <cell r="B121">
            <v>9</v>
          </cell>
          <cell r="D121" t="str">
            <v>L</v>
          </cell>
          <cell r="F121" t="str">
            <v>ARJ</v>
          </cell>
          <cell r="H121" t="b">
            <v>0</v>
          </cell>
          <cell r="I121" t="str">
            <v>L</v>
          </cell>
          <cell r="J121">
            <v>6</v>
          </cell>
          <cell r="K121" t="str">
            <v>K08</v>
          </cell>
          <cell r="L121" t="str">
            <v>P</v>
          </cell>
          <cell r="U121" t="str">
            <v>L</v>
          </cell>
          <cell r="V121" t="str">
            <v>BPJS</v>
          </cell>
        </row>
        <row r="122">
          <cell r="B122">
            <v>10</v>
          </cell>
          <cell r="D122" t="str">
            <v>P</v>
          </cell>
          <cell r="F122" t="str">
            <v>PDW</v>
          </cell>
          <cell r="H122" t="b">
            <v>0</v>
          </cell>
          <cell r="I122" t="str">
            <v>P</v>
          </cell>
          <cell r="J122">
            <v>51</v>
          </cell>
          <cell r="K122" t="str">
            <v>K02</v>
          </cell>
          <cell r="M122" t="str">
            <v>P</v>
          </cell>
          <cell r="O122" t="str">
            <v>P</v>
          </cell>
          <cell r="V122" t="str">
            <v>BPJS</v>
          </cell>
        </row>
        <row r="123">
          <cell r="B123">
            <v>11</v>
          </cell>
          <cell r="D123" t="str">
            <v>L</v>
          </cell>
          <cell r="F123" t="str">
            <v>ARJ</v>
          </cell>
          <cell r="H123" t="b">
            <v>0</v>
          </cell>
          <cell r="I123" t="str">
            <v>L</v>
          </cell>
          <cell r="J123">
            <v>81</v>
          </cell>
          <cell r="K123" t="str">
            <v>K08</v>
          </cell>
          <cell r="L123" t="str">
            <v>L</v>
          </cell>
          <cell r="U123" t="str">
            <v>L</v>
          </cell>
          <cell r="V123" t="str">
            <v>BPJS</v>
          </cell>
          <cell r="W123" t="str">
            <v>L</v>
          </cell>
        </row>
        <row r="124">
          <cell r="B124">
            <v>12</v>
          </cell>
          <cell r="D124" t="str">
            <v>P</v>
          </cell>
          <cell r="F124" t="str">
            <v>ARJ</v>
          </cell>
          <cell r="H124" t="b">
            <v>0</v>
          </cell>
          <cell r="I124" t="str">
            <v>P</v>
          </cell>
          <cell r="J124">
            <v>31</v>
          </cell>
          <cell r="K124" t="str">
            <v>K04</v>
          </cell>
          <cell r="L124" t="str">
            <v>P</v>
          </cell>
          <cell r="V124" t="str">
            <v>UMUM</v>
          </cell>
        </row>
        <row r="125">
          <cell r="B125">
            <v>13</v>
          </cell>
          <cell r="D125" t="str">
            <v>P</v>
          </cell>
          <cell r="F125" t="str">
            <v>PDW</v>
          </cell>
          <cell r="H125" t="b">
            <v>1</v>
          </cell>
          <cell r="I125" t="str">
            <v>P</v>
          </cell>
          <cell r="J125">
            <v>26</v>
          </cell>
          <cell r="K125" t="str">
            <v>K03</v>
          </cell>
          <cell r="L125" t="str">
            <v>P</v>
          </cell>
          <cell r="V125" t="str">
            <v>BPJS</v>
          </cell>
        </row>
        <row r="126">
          <cell r="B126">
            <v>14</v>
          </cell>
          <cell r="D126" t="str">
            <v>L</v>
          </cell>
          <cell r="F126" t="str">
            <v>PDW</v>
          </cell>
          <cell r="H126" t="b">
            <v>0</v>
          </cell>
          <cell r="I126" t="str">
            <v>L</v>
          </cell>
          <cell r="J126">
            <v>3</v>
          </cell>
          <cell r="K126" t="str">
            <v>K00</v>
          </cell>
          <cell r="L126" t="str">
            <v>L</v>
          </cell>
          <cell r="U126" t="str">
            <v>L</v>
          </cell>
          <cell r="V126" t="str">
            <v>BPJS</v>
          </cell>
        </row>
        <row r="127">
          <cell r="A127">
            <v>45847</v>
          </cell>
          <cell r="B127">
            <v>1</v>
          </cell>
          <cell r="D127" t="str">
            <v>P</v>
          </cell>
          <cell r="F127" t="str">
            <v>PDW</v>
          </cell>
          <cell r="H127" t="b">
            <v>0</v>
          </cell>
          <cell r="I127" t="str">
            <v>P</v>
          </cell>
          <cell r="J127">
            <v>13</v>
          </cell>
          <cell r="K127" t="str">
            <v>K02</v>
          </cell>
          <cell r="L127" t="str">
            <v>P</v>
          </cell>
          <cell r="N127" t="str">
            <v>P</v>
          </cell>
          <cell r="V127" t="str">
            <v>BPJS</v>
          </cell>
        </row>
        <row r="128">
          <cell r="B128">
            <v>2</v>
          </cell>
          <cell r="E128" t="str">
            <v>L</v>
          </cell>
          <cell r="F128" t="str">
            <v>PDW</v>
          </cell>
          <cell r="H128" t="b">
            <v>0</v>
          </cell>
          <cell r="I128" t="str">
            <v>L</v>
          </cell>
          <cell r="J128">
            <v>70</v>
          </cell>
          <cell r="K128" t="str">
            <v>K08</v>
          </cell>
          <cell r="L128" t="str">
            <v>L</v>
          </cell>
          <cell r="S128" t="str">
            <v>L</v>
          </cell>
          <cell r="U128" t="str">
            <v>L</v>
          </cell>
          <cell r="V128" t="str">
            <v>BPJS</v>
          </cell>
        </row>
        <row r="129">
          <cell r="B129">
            <v>3</v>
          </cell>
          <cell r="D129" t="str">
            <v>L</v>
          </cell>
          <cell r="F129" t="str">
            <v>PDW</v>
          </cell>
          <cell r="H129" t="b">
            <v>0</v>
          </cell>
          <cell r="I129" t="str">
            <v>L</v>
          </cell>
          <cell r="J129">
            <v>9</v>
          </cell>
          <cell r="K129" t="str">
            <v>K04</v>
          </cell>
          <cell r="L129" t="str">
            <v>L</v>
          </cell>
          <cell r="O129" t="str">
            <v>L</v>
          </cell>
          <cell r="U129" t="str">
            <v>L</v>
          </cell>
          <cell r="V129" t="str">
            <v>UMUM</v>
          </cell>
        </row>
        <row r="130">
          <cell r="B130">
            <v>4</v>
          </cell>
          <cell r="E130" t="str">
            <v>P</v>
          </cell>
          <cell r="F130" t="str">
            <v>PDW</v>
          </cell>
          <cell r="H130" t="b">
            <v>0</v>
          </cell>
          <cell r="I130" t="str">
            <v>P</v>
          </cell>
          <cell r="J130">
            <v>8</v>
          </cell>
          <cell r="K130" t="str">
            <v>K04</v>
          </cell>
          <cell r="M130" t="str">
            <v>P</v>
          </cell>
          <cell r="O130" t="str">
            <v>P</v>
          </cell>
          <cell r="U130" t="str">
            <v>P</v>
          </cell>
          <cell r="V130" t="str">
            <v>BPJS</v>
          </cell>
        </row>
        <row r="131">
          <cell r="B131">
            <v>5</v>
          </cell>
          <cell r="D131" t="str">
            <v>L</v>
          </cell>
          <cell r="F131" t="str">
            <v>PDW</v>
          </cell>
          <cell r="H131" t="b">
            <v>0</v>
          </cell>
          <cell r="I131" t="str">
            <v>L</v>
          </cell>
          <cell r="J131">
            <v>9</v>
          </cell>
          <cell r="K131" t="str">
            <v>K00</v>
          </cell>
          <cell r="L131" t="str">
            <v>L</v>
          </cell>
          <cell r="R131" t="str">
            <v>L</v>
          </cell>
          <cell r="V131" t="str">
            <v>UKS</v>
          </cell>
        </row>
        <row r="132">
          <cell r="B132">
            <v>6</v>
          </cell>
          <cell r="D132" t="str">
            <v>P</v>
          </cell>
          <cell r="F132" t="str">
            <v>LW</v>
          </cell>
          <cell r="H132" t="b">
            <v>0</v>
          </cell>
          <cell r="I132" t="str">
            <v>P</v>
          </cell>
          <cell r="J132">
            <v>49</v>
          </cell>
          <cell r="K132" t="str">
            <v>K05</v>
          </cell>
          <cell r="L132" t="str">
            <v>P</v>
          </cell>
          <cell r="U132" t="str">
            <v>p</v>
          </cell>
          <cell r="V132" t="str">
            <v>UMUM</v>
          </cell>
        </row>
        <row r="133">
          <cell r="B133">
            <v>7</v>
          </cell>
          <cell r="D133" t="str">
            <v>P</v>
          </cell>
          <cell r="F133" t="str">
            <v>PDW</v>
          </cell>
          <cell r="H133" t="b">
            <v>1</v>
          </cell>
          <cell r="I133" t="str">
            <v>P</v>
          </cell>
          <cell r="J133">
            <v>34</v>
          </cell>
          <cell r="K133" t="str">
            <v>K01</v>
          </cell>
          <cell r="L133" t="str">
            <v>P</v>
          </cell>
          <cell r="V133" t="str">
            <v>BPJS</v>
          </cell>
        </row>
        <row r="134">
          <cell r="A134">
            <v>45667</v>
          </cell>
          <cell r="B134">
            <v>1</v>
          </cell>
          <cell r="E134" t="str">
            <v>L</v>
          </cell>
          <cell r="F134" t="str">
            <v>LW</v>
          </cell>
          <cell r="H134" t="b">
            <v>0</v>
          </cell>
          <cell r="I134" t="str">
            <v>L</v>
          </cell>
          <cell r="J134">
            <v>47</v>
          </cell>
          <cell r="K134" t="str">
            <v>K04</v>
          </cell>
          <cell r="M134" t="str">
            <v>L</v>
          </cell>
          <cell r="U134" t="str">
            <v>L</v>
          </cell>
          <cell r="V134" t="str">
            <v>UMUM</v>
          </cell>
        </row>
        <row r="135">
          <cell r="B135">
            <v>2</v>
          </cell>
          <cell r="D135" t="str">
            <v>P</v>
          </cell>
          <cell r="F135" t="str">
            <v>PDW</v>
          </cell>
          <cell r="H135" t="b">
            <v>0</v>
          </cell>
          <cell r="I135" t="str">
            <v>P</v>
          </cell>
          <cell r="J135">
            <v>32</v>
          </cell>
          <cell r="K135" t="str">
            <v>K04</v>
          </cell>
          <cell r="L135" t="str">
            <v>P</v>
          </cell>
          <cell r="U135" t="str">
            <v>P</v>
          </cell>
          <cell r="V135" t="str">
            <v>BPJS</v>
          </cell>
        </row>
        <row r="136">
          <cell r="B136">
            <v>3</v>
          </cell>
          <cell r="D136" t="str">
            <v>P</v>
          </cell>
          <cell r="F136" t="str">
            <v>LW</v>
          </cell>
          <cell r="H136" t="b">
            <v>0</v>
          </cell>
          <cell r="I136" t="str">
            <v>P</v>
          </cell>
          <cell r="J136">
            <v>26</v>
          </cell>
          <cell r="K136" t="str">
            <v>K01</v>
          </cell>
          <cell r="L136" t="str">
            <v>P</v>
          </cell>
          <cell r="U136" t="str">
            <v>P</v>
          </cell>
          <cell r="V136" t="str">
            <v>BPJS</v>
          </cell>
        </row>
        <row r="137">
          <cell r="B137">
            <v>4</v>
          </cell>
          <cell r="D137" t="str">
            <v>L</v>
          </cell>
          <cell r="F137" t="str">
            <v>LW</v>
          </cell>
          <cell r="H137" t="b">
            <v>0</v>
          </cell>
          <cell r="I137" t="str">
            <v>L</v>
          </cell>
          <cell r="J137">
            <v>15</v>
          </cell>
          <cell r="K137" t="str">
            <v>K04</v>
          </cell>
          <cell r="L137" t="str">
            <v>L</v>
          </cell>
          <cell r="O137" t="str">
            <v>L</v>
          </cell>
          <cell r="U137" t="str">
            <v>L</v>
          </cell>
          <cell r="V137" t="str">
            <v>UMUM</v>
          </cell>
        </row>
        <row r="138">
          <cell r="B138">
            <v>5</v>
          </cell>
          <cell r="D138" t="str">
            <v>P</v>
          </cell>
          <cell r="F138" t="str">
            <v>PDW</v>
          </cell>
          <cell r="H138" t="b">
            <v>0</v>
          </cell>
          <cell r="I138" t="str">
            <v>P</v>
          </cell>
          <cell r="J138">
            <v>36</v>
          </cell>
          <cell r="K138" t="str">
            <v>K03</v>
          </cell>
          <cell r="L138" t="str">
            <v>P</v>
          </cell>
          <cell r="T138" t="str">
            <v>P</v>
          </cell>
          <cell r="V138" t="str">
            <v>BPJS</v>
          </cell>
        </row>
        <row r="139">
          <cell r="B139">
            <v>6</v>
          </cell>
          <cell r="D139" t="str">
            <v>P</v>
          </cell>
          <cell r="F139" t="str">
            <v>LW</v>
          </cell>
          <cell r="H139" t="b">
            <v>1</v>
          </cell>
          <cell r="I139" t="str">
            <v>P</v>
          </cell>
          <cell r="J139">
            <v>26</v>
          </cell>
          <cell r="K139" t="str">
            <v>K02</v>
          </cell>
          <cell r="L139" t="str">
            <v>P</v>
          </cell>
          <cell r="V139" t="str">
            <v>BPJS</v>
          </cell>
        </row>
        <row r="140">
          <cell r="B140">
            <v>7</v>
          </cell>
          <cell r="D140" t="str">
            <v>P</v>
          </cell>
          <cell r="F140" t="str">
            <v>PDW</v>
          </cell>
          <cell r="H140" t="b">
            <v>0</v>
          </cell>
          <cell r="I140" t="str">
            <v>P</v>
          </cell>
          <cell r="J140">
            <v>43</v>
          </cell>
          <cell r="K140" t="str">
            <v>K02</v>
          </cell>
          <cell r="L140" t="str">
            <v>P</v>
          </cell>
          <cell r="U140" t="str">
            <v>P</v>
          </cell>
          <cell r="V140" t="str">
            <v>BPJS</v>
          </cell>
        </row>
        <row r="141">
          <cell r="B141">
            <v>8</v>
          </cell>
          <cell r="D141" t="str">
            <v>L</v>
          </cell>
          <cell r="F141" t="str">
            <v>LW</v>
          </cell>
          <cell r="H141" t="b">
            <v>0</v>
          </cell>
          <cell r="I141" t="str">
            <v>L</v>
          </cell>
          <cell r="J141">
            <v>14</v>
          </cell>
          <cell r="K141" t="str">
            <v>K05</v>
          </cell>
          <cell r="L141" t="str">
            <v>L</v>
          </cell>
          <cell r="U141" t="str">
            <v>L</v>
          </cell>
          <cell r="V141" t="str">
            <v>UMUM</v>
          </cell>
        </row>
        <row r="142">
          <cell r="B142">
            <v>9</v>
          </cell>
          <cell r="D142" t="str">
            <v>P</v>
          </cell>
          <cell r="F142" t="str">
            <v>PDW</v>
          </cell>
          <cell r="H142" t="b">
            <v>0</v>
          </cell>
          <cell r="I142" t="str">
            <v>P</v>
          </cell>
          <cell r="J142">
            <v>31</v>
          </cell>
          <cell r="K142" t="str">
            <v>K02</v>
          </cell>
          <cell r="L142" t="str">
            <v>P</v>
          </cell>
          <cell r="N142" t="str">
            <v>P</v>
          </cell>
          <cell r="V142" t="str">
            <v>BPJS</v>
          </cell>
        </row>
        <row r="143">
          <cell r="B143">
            <v>10</v>
          </cell>
          <cell r="D143" t="str">
            <v>P</v>
          </cell>
          <cell r="F143" t="str">
            <v>PDW</v>
          </cell>
          <cell r="H143" t="b">
            <v>0</v>
          </cell>
          <cell r="I143" t="str">
            <v>P</v>
          </cell>
          <cell r="J143">
            <v>13</v>
          </cell>
          <cell r="K143" t="str">
            <v>K00</v>
          </cell>
          <cell r="L143" t="str">
            <v>P</v>
          </cell>
          <cell r="R143" t="str">
            <v>P</v>
          </cell>
          <cell r="V143" t="str">
            <v>BPJS</v>
          </cell>
        </row>
        <row r="144">
          <cell r="A144">
            <v>45302</v>
          </cell>
          <cell r="B144">
            <v>1</v>
          </cell>
          <cell r="D144" t="str">
            <v>L</v>
          </cell>
          <cell r="F144" t="str">
            <v>LW</v>
          </cell>
          <cell r="H144" t="b">
            <v>0</v>
          </cell>
          <cell r="I144" t="str">
            <v>L</v>
          </cell>
          <cell r="J144">
            <v>6</v>
          </cell>
          <cell r="K144" t="str">
            <v>K00</v>
          </cell>
          <cell r="L144" t="str">
            <v>L</v>
          </cell>
          <cell r="R144" t="str">
            <v>L</v>
          </cell>
          <cell r="V144" t="str">
            <v>UMUM</v>
          </cell>
        </row>
        <row r="145">
          <cell r="B145">
            <v>2</v>
          </cell>
          <cell r="D145" t="str">
            <v>L</v>
          </cell>
          <cell r="F145" t="str">
            <v>LW</v>
          </cell>
          <cell r="H145" t="b">
            <v>0</v>
          </cell>
          <cell r="I145" t="str">
            <v>L</v>
          </cell>
          <cell r="J145">
            <v>40</v>
          </cell>
          <cell r="K145" t="str">
            <v>K05</v>
          </cell>
          <cell r="L145" t="str">
            <v>L</v>
          </cell>
          <cell r="U145" t="str">
            <v>L</v>
          </cell>
          <cell r="V145" t="str">
            <v>BPJS</v>
          </cell>
        </row>
        <row r="146">
          <cell r="B146">
            <v>3</v>
          </cell>
          <cell r="D146" t="str">
            <v>P</v>
          </cell>
          <cell r="F146" t="str">
            <v>PDW</v>
          </cell>
          <cell r="H146" t="b">
            <v>0</v>
          </cell>
          <cell r="I146" t="str">
            <v>P</v>
          </cell>
          <cell r="J146">
            <v>54</v>
          </cell>
          <cell r="K146" t="str">
            <v>K03</v>
          </cell>
          <cell r="L146" t="str">
            <v>P</v>
          </cell>
          <cell r="N146" t="str">
            <v>P</v>
          </cell>
          <cell r="V146" t="str">
            <v>BPJS</v>
          </cell>
        </row>
        <row r="147">
          <cell r="B147">
            <v>4</v>
          </cell>
          <cell r="D147" t="str">
            <v>P</v>
          </cell>
          <cell r="F147" t="str">
            <v>PDW</v>
          </cell>
          <cell r="H147" t="b">
            <v>0</v>
          </cell>
          <cell r="I147" t="str">
            <v>P</v>
          </cell>
          <cell r="J147">
            <v>5</v>
          </cell>
          <cell r="K147" t="str">
            <v>K02</v>
          </cell>
          <cell r="L147" t="str">
            <v>P</v>
          </cell>
          <cell r="P147" t="str">
            <v>P</v>
          </cell>
          <cell r="V147" t="str">
            <v>BPJS</v>
          </cell>
        </row>
        <row r="148">
          <cell r="B148">
            <v>5</v>
          </cell>
          <cell r="D148" t="str">
            <v>P</v>
          </cell>
          <cell r="F148" t="str">
            <v>LW</v>
          </cell>
          <cell r="H148" t="b">
            <v>0</v>
          </cell>
          <cell r="I148" t="str">
            <v>P</v>
          </cell>
          <cell r="J148">
            <v>50</v>
          </cell>
          <cell r="K148" t="str">
            <v>K04</v>
          </cell>
          <cell r="L148" t="str">
            <v>P</v>
          </cell>
          <cell r="U148" t="str">
            <v>P</v>
          </cell>
          <cell r="V148" t="str">
            <v>BPJS</v>
          </cell>
          <cell r="W148" t="str">
            <v>P</v>
          </cell>
        </row>
        <row r="149">
          <cell r="B149">
            <v>6</v>
          </cell>
          <cell r="D149" t="str">
            <v>P</v>
          </cell>
          <cell r="F149" t="str">
            <v>PDW</v>
          </cell>
          <cell r="H149" t="b">
            <v>0</v>
          </cell>
          <cell r="I149" t="str">
            <v>P</v>
          </cell>
          <cell r="J149">
            <v>8</v>
          </cell>
          <cell r="K149" t="str">
            <v>K00</v>
          </cell>
          <cell r="L149" t="str">
            <v>P</v>
          </cell>
          <cell r="U149" t="str">
            <v>P</v>
          </cell>
          <cell r="V149" t="str">
            <v>BPJS</v>
          </cell>
        </row>
        <row r="150">
          <cell r="B150">
            <v>7</v>
          </cell>
          <cell r="D150" t="str">
            <v>P</v>
          </cell>
          <cell r="F150" t="str">
            <v>LW</v>
          </cell>
          <cell r="H150" t="b">
            <v>0</v>
          </cell>
          <cell r="I150" t="str">
            <v>P</v>
          </cell>
          <cell r="J150">
            <v>22</v>
          </cell>
          <cell r="K150" t="str">
            <v>K04</v>
          </cell>
          <cell r="L150" t="str">
            <v>P</v>
          </cell>
          <cell r="U150" t="str">
            <v>P</v>
          </cell>
          <cell r="V150" t="str">
            <v>BPJS</v>
          </cell>
          <cell r="W150" t="str">
            <v>P</v>
          </cell>
        </row>
        <row r="151">
          <cell r="B151">
            <v>8</v>
          </cell>
          <cell r="D151" t="str">
            <v>L</v>
          </cell>
          <cell r="F151" t="str">
            <v>ARJ</v>
          </cell>
          <cell r="H151" t="b">
            <v>0</v>
          </cell>
          <cell r="I151" t="str">
            <v>L</v>
          </cell>
          <cell r="J151">
            <v>17</v>
          </cell>
          <cell r="K151" t="str">
            <v>K03</v>
          </cell>
          <cell r="L151" t="str">
            <v>L</v>
          </cell>
          <cell r="T151" t="str">
            <v>L</v>
          </cell>
          <cell r="V151" t="str">
            <v>UMUM</v>
          </cell>
        </row>
        <row r="152">
          <cell r="B152">
            <v>9</v>
          </cell>
          <cell r="D152" t="str">
            <v>L</v>
          </cell>
          <cell r="F152" t="str">
            <v>LW</v>
          </cell>
          <cell r="H152" t="b">
            <v>0</v>
          </cell>
          <cell r="I152" t="str">
            <v>L</v>
          </cell>
          <cell r="J152">
            <v>8</v>
          </cell>
          <cell r="K152" t="str">
            <v>K00</v>
          </cell>
          <cell r="L152" t="str">
            <v>L</v>
          </cell>
          <cell r="R152" t="str">
            <v>L</v>
          </cell>
          <cell r="V152" t="str">
            <v>UMUM</v>
          </cell>
        </row>
        <row r="153">
          <cell r="B153">
            <v>10</v>
          </cell>
          <cell r="D153" t="str">
            <v>P</v>
          </cell>
          <cell r="F153" t="str">
            <v>PDW</v>
          </cell>
          <cell r="H153" t="b">
            <v>1</v>
          </cell>
          <cell r="I153" t="str">
            <v>P</v>
          </cell>
          <cell r="J153">
            <v>26</v>
          </cell>
          <cell r="K153" t="str">
            <v>K04</v>
          </cell>
          <cell r="L153" t="str">
            <v>P</v>
          </cell>
          <cell r="V153" t="str">
            <v>BPJS</v>
          </cell>
        </row>
        <row r="154">
          <cell r="B154">
            <v>11</v>
          </cell>
          <cell r="D154" t="str">
            <v>L</v>
          </cell>
          <cell r="F154" t="str">
            <v>PDW</v>
          </cell>
          <cell r="H154" t="b">
            <v>0</v>
          </cell>
          <cell r="I154" t="str">
            <v>L</v>
          </cell>
          <cell r="J154">
            <v>8</v>
          </cell>
          <cell r="K154" t="str">
            <v>K00</v>
          </cell>
          <cell r="L154" t="str">
            <v>L</v>
          </cell>
          <cell r="R154" t="str">
            <v>L</v>
          </cell>
          <cell r="V154" t="str">
            <v>BPJS</v>
          </cell>
        </row>
        <row r="155">
          <cell r="B155">
            <v>12</v>
          </cell>
          <cell r="D155" t="str">
            <v>P</v>
          </cell>
          <cell r="F155" t="str">
            <v>PDW</v>
          </cell>
          <cell r="H155" t="b">
            <v>0</v>
          </cell>
          <cell r="I155" t="str">
            <v>P</v>
          </cell>
          <cell r="J155">
            <v>10</v>
          </cell>
          <cell r="K155" t="str">
            <v>K02</v>
          </cell>
          <cell r="M155" t="str">
            <v>P</v>
          </cell>
          <cell r="P155" t="str">
            <v>P</v>
          </cell>
          <cell r="V155" t="str">
            <v>BPJS</v>
          </cell>
        </row>
        <row r="156">
          <cell r="B156">
            <v>13</v>
          </cell>
          <cell r="D156" t="str">
            <v>L</v>
          </cell>
          <cell r="F156" t="str">
            <v>LW</v>
          </cell>
          <cell r="H156" t="b">
            <v>0</v>
          </cell>
          <cell r="I156" t="str">
            <v>L</v>
          </cell>
          <cell r="J156">
            <v>43</v>
          </cell>
          <cell r="K156" t="str">
            <v>K02</v>
          </cell>
          <cell r="M156" t="str">
            <v>L</v>
          </cell>
          <cell r="O156" t="str">
            <v>L</v>
          </cell>
          <cell r="V156" t="str">
            <v>BPJS</v>
          </cell>
        </row>
        <row r="157">
          <cell r="B157">
            <v>14</v>
          </cell>
          <cell r="E157" t="str">
            <v>L</v>
          </cell>
          <cell r="F157" t="str">
            <v>LW</v>
          </cell>
          <cell r="H157" t="b">
            <v>0</v>
          </cell>
          <cell r="I157" t="str">
            <v>L</v>
          </cell>
          <cell r="J157">
            <v>64</v>
          </cell>
          <cell r="K157" t="str">
            <v>K03</v>
          </cell>
          <cell r="L157" t="str">
            <v>L</v>
          </cell>
          <cell r="N157" t="str">
            <v>L</v>
          </cell>
          <cell r="V157" t="str">
            <v>BPJS</v>
          </cell>
        </row>
        <row r="158">
          <cell r="B158">
            <v>15</v>
          </cell>
          <cell r="D158" t="str">
            <v>P</v>
          </cell>
          <cell r="F158" t="str">
            <v>PDW</v>
          </cell>
          <cell r="H158" t="b">
            <v>1</v>
          </cell>
          <cell r="I158" t="str">
            <v>P</v>
          </cell>
          <cell r="J158">
            <v>36</v>
          </cell>
          <cell r="K158" t="str">
            <v>K03</v>
          </cell>
          <cell r="L158" t="str">
            <v>P</v>
          </cell>
          <cell r="V158" t="str">
            <v>BPJS</v>
          </cell>
        </row>
        <row r="159">
          <cell r="B159">
            <v>16</v>
          </cell>
          <cell r="D159" t="str">
            <v>P</v>
          </cell>
          <cell r="F159" t="str">
            <v>ARJ</v>
          </cell>
          <cell r="H159" t="b">
            <v>1</v>
          </cell>
          <cell r="I159" t="str">
            <v>P</v>
          </cell>
          <cell r="J159">
            <v>37</v>
          </cell>
          <cell r="K159" t="str">
            <v>K04</v>
          </cell>
          <cell r="L159" t="str">
            <v>P</v>
          </cell>
          <cell r="V159" t="str">
            <v>UMUM</v>
          </cell>
        </row>
        <row r="160">
          <cell r="A160">
            <v>45304</v>
          </cell>
          <cell r="B160">
            <v>1</v>
          </cell>
          <cell r="D160" t="str">
            <v>P</v>
          </cell>
          <cell r="F160" t="str">
            <v>ARJ</v>
          </cell>
          <cell r="H160" t="b">
            <v>0</v>
          </cell>
          <cell r="I160" t="str">
            <v>P</v>
          </cell>
          <cell r="J160">
            <v>63</v>
          </cell>
          <cell r="K160" t="str">
            <v>K04</v>
          </cell>
          <cell r="M160" t="str">
            <v>P</v>
          </cell>
          <cell r="O160" t="str">
            <v>P</v>
          </cell>
          <cell r="V160" t="str">
            <v>UMUM</v>
          </cell>
        </row>
        <row r="161">
          <cell r="B161">
            <v>2</v>
          </cell>
          <cell r="E161" t="str">
            <v>P</v>
          </cell>
          <cell r="F161" t="str">
            <v>PDW</v>
          </cell>
          <cell r="H161" t="b">
            <v>0</v>
          </cell>
          <cell r="I161" t="str">
            <v>P</v>
          </cell>
          <cell r="J161">
            <v>32</v>
          </cell>
          <cell r="K161" t="str">
            <v>K04</v>
          </cell>
          <cell r="M161" t="str">
            <v>P</v>
          </cell>
          <cell r="U161" t="str">
            <v>P</v>
          </cell>
          <cell r="V161" t="str">
            <v>BPJS</v>
          </cell>
          <cell r="W161" t="str">
            <v>P</v>
          </cell>
        </row>
        <row r="162">
          <cell r="B162">
            <v>3</v>
          </cell>
          <cell r="D162" t="str">
            <v>P</v>
          </cell>
          <cell r="F162" t="str">
            <v>PDW</v>
          </cell>
          <cell r="H162" t="b">
            <v>0</v>
          </cell>
          <cell r="I162" t="str">
            <v>P</v>
          </cell>
          <cell r="J162">
            <v>6</v>
          </cell>
          <cell r="K162" t="str">
            <v>K04</v>
          </cell>
          <cell r="L162" t="str">
            <v>P</v>
          </cell>
          <cell r="U162" t="str">
            <v>P</v>
          </cell>
          <cell r="V162" t="str">
            <v>BPJS</v>
          </cell>
        </row>
        <row r="163">
          <cell r="B163">
            <v>4</v>
          </cell>
          <cell r="D163" t="str">
            <v>P</v>
          </cell>
          <cell r="F163" t="str">
            <v>PDW</v>
          </cell>
          <cell r="H163" t="b">
            <v>0</v>
          </cell>
          <cell r="I163" t="str">
            <v>P</v>
          </cell>
          <cell r="J163">
            <v>6</v>
          </cell>
          <cell r="K163" t="str">
            <v>K00</v>
          </cell>
          <cell r="L163" t="str">
            <v>P</v>
          </cell>
          <cell r="R163" t="str">
            <v>P</v>
          </cell>
          <cell r="V163" t="str">
            <v>UKS</v>
          </cell>
        </row>
        <row r="164">
          <cell r="B164">
            <v>5</v>
          </cell>
          <cell r="D164" t="str">
            <v>P</v>
          </cell>
          <cell r="F164" t="str">
            <v>PDW</v>
          </cell>
          <cell r="H164" t="b">
            <v>0</v>
          </cell>
          <cell r="I164" t="str">
            <v>P</v>
          </cell>
          <cell r="J164">
            <v>9</v>
          </cell>
          <cell r="K164" t="str">
            <v>K00</v>
          </cell>
          <cell r="L164" t="str">
            <v>P</v>
          </cell>
          <cell r="U164" t="str">
            <v>P</v>
          </cell>
          <cell r="V164" t="str">
            <v>BPJS</v>
          </cell>
        </row>
        <row r="165">
          <cell r="B165">
            <v>6</v>
          </cell>
          <cell r="D165" t="str">
            <v>L</v>
          </cell>
          <cell r="F165" t="str">
            <v>PDW</v>
          </cell>
          <cell r="H165" t="b">
            <v>0</v>
          </cell>
          <cell r="I165" t="str">
            <v>L</v>
          </cell>
          <cell r="J165">
            <v>3</v>
          </cell>
          <cell r="K165" t="str">
            <v>K04</v>
          </cell>
          <cell r="L165" t="str">
            <v>L</v>
          </cell>
          <cell r="U165" t="str">
            <v>L</v>
          </cell>
          <cell r="V165" t="str">
            <v>BPJS</v>
          </cell>
        </row>
        <row r="166">
          <cell r="B166">
            <v>7</v>
          </cell>
          <cell r="D166" t="str">
            <v>P</v>
          </cell>
          <cell r="F166" t="str">
            <v>PDW</v>
          </cell>
          <cell r="H166" t="b">
            <v>0</v>
          </cell>
          <cell r="I166" t="str">
            <v>P</v>
          </cell>
          <cell r="J166">
            <v>34</v>
          </cell>
          <cell r="K166" t="str">
            <v>K08</v>
          </cell>
          <cell r="L166" t="str">
            <v>P</v>
          </cell>
          <cell r="U166" t="str">
            <v>P</v>
          </cell>
          <cell r="V166" t="str">
            <v>BPJS</v>
          </cell>
          <cell r="W166" t="str">
            <v>P</v>
          </cell>
        </row>
        <row r="167">
          <cell r="B167">
            <v>8</v>
          </cell>
          <cell r="D167" t="str">
            <v>P</v>
          </cell>
          <cell r="F167" t="str">
            <v>LW</v>
          </cell>
          <cell r="H167" t="b">
            <v>1</v>
          </cell>
          <cell r="I167" t="str">
            <v>P</v>
          </cell>
          <cell r="J167">
            <v>21</v>
          </cell>
          <cell r="K167" t="str">
            <v>K04</v>
          </cell>
          <cell r="L167" t="str">
            <v>P</v>
          </cell>
          <cell r="V167" t="str">
            <v>BPJS</v>
          </cell>
        </row>
        <row r="168">
          <cell r="B168">
            <v>9</v>
          </cell>
          <cell r="D168" t="str">
            <v>P</v>
          </cell>
          <cell r="F168" t="str">
            <v>PDW</v>
          </cell>
          <cell r="H168" t="b">
            <v>0</v>
          </cell>
          <cell r="I168" t="str">
            <v>P</v>
          </cell>
          <cell r="J168">
            <v>51</v>
          </cell>
          <cell r="K168" t="str">
            <v>K02</v>
          </cell>
          <cell r="M168" t="str">
            <v>P</v>
          </cell>
          <cell r="N168" t="str">
            <v>P</v>
          </cell>
          <cell r="V168" t="str">
            <v>BPJS</v>
          </cell>
        </row>
        <row r="169">
          <cell r="B169">
            <v>10</v>
          </cell>
          <cell r="D169" t="str">
            <v>P</v>
          </cell>
          <cell r="F169" t="str">
            <v>PDW</v>
          </cell>
          <cell r="H169" t="b">
            <v>1</v>
          </cell>
          <cell r="I169" t="str">
            <v>P</v>
          </cell>
          <cell r="J169">
            <v>27</v>
          </cell>
          <cell r="K169" t="str">
            <v>K04</v>
          </cell>
          <cell r="L169" t="str">
            <v>P</v>
          </cell>
          <cell r="V169" t="str">
            <v>BPJS</v>
          </cell>
        </row>
        <row r="170">
          <cell r="B170">
            <v>11</v>
          </cell>
          <cell r="D170" t="str">
            <v>P</v>
          </cell>
          <cell r="F170" t="str">
            <v>LW</v>
          </cell>
          <cell r="H170" t="b">
            <v>1</v>
          </cell>
          <cell r="I170" t="str">
            <v>P</v>
          </cell>
          <cell r="J170">
            <v>34</v>
          </cell>
          <cell r="K170" t="str">
            <v>K01</v>
          </cell>
          <cell r="L170" t="str">
            <v>P</v>
          </cell>
          <cell r="V170" t="str">
            <v>BPJS</v>
          </cell>
        </row>
        <row r="171">
          <cell r="B171">
            <v>12</v>
          </cell>
          <cell r="D171" t="str">
            <v>P</v>
          </cell>
          <cell r="F171" t="str">
            <v>PDW</v>
          </cell>
          <cell r="H171" t="b">
            <v>1</v>
          </cell>
          <cell r="I171" t="str">
            <v>P</v>
          </cell>
          <cell r="J171">
            <v>37</v>
          </cell>
          <cell r="K171" t="str">
            <v>K02</v>
          </cell>
          <cell r="L171" t="str">
            <v>P</v>
          </cell>
          <cell r="V171" t="str">
            <v>BPJS</v>
          </cell>
        </row>
        <row r="172">
          <cell r="A172">
            <v>45671</v>
          </cell>
          <cell r="B172">
            <v>1</v>
          </cell>
          <cell r="D172" t="str">
            <v>P</v>
          </cell>
          <cell r="F172" t="str">
            <v>ARJ</v>
          </cell>
          <cell r="H172" t="b">
            <v>0</v>
          </cell>
          <cell r="I172" t="str">
            <v>P</v>
          </cell>
          <cell r="J172">
            <v>34</v>
          </cell>
          <cell r="K172" t="str">
            <v>K03</v>
          </cell>
          <cell r="L172" t="str">
            <v>P</v>
          </cell>
          <cell r="T172" t="str">
            <v>P</v>
          </cell>
          <cell r="V172" t="str">
            <v>BPJS</v>
          </cell>
        </row>
        <row r="173">
          <cell r="B173">
            <v>2</v>
          </cell>
          <cell r="E173" t="str">
            <v>P</v>
          </cell>
          <cell r="F173" t="str">
            <v>PDW</v>
          </cell>
          <cell r="H173" t="b">
            <v>0</v>
          </cell>
          <cell r="I173" t="str">
            <v>P</v>
          </cell>
          <cell r="J173">
            <v>32</v>
          </cell>
          <cell r="K173" t="str">
            <v>K04</v>
          </cell>
          <cell r="M173" t="str">
            <v>P</v>
          </cell>
          <cell r="U173" t="str">
            <v>P</v>
          </cell>
          <cell r="V173" t="str">
            <v>BPJS</v>
          </cell>
        </row>
        <row r="174">
          <cell r="B174">
            <v>3</v>
          </cell>
          <cell r="D174" t="str">
            <v>L</v>
          </cell>
          <cell r="F174" t="str">
            <v>PDW</v>
          </cell>
          <cell r="H174" t="b">
            <v>0</v>
          </cell>
          <cell r="I174" t="str">
            <v>L</v>
          </cell>
          <cell r="J174">
            <v>41</v>
          </cell>
          <cell r="K174" t="str">
            <v>K04</v>
          </cell>
          <cell r="L174" t="str">
            <v>L</v>
          </cell>
          <cell r="U174" t="str">
            <v>L</v>
          </cell>
          <cell r="V174" t="str">
            <v>UMUM</v>
          </cell>
        </row>
        <row r="175">
          <cell r="B175">
            <v>4</v>
          </cell>
          <cell r="D175" t="str">
            <v>P</v>
          </cell>
          <cell r="F175" t="str">
            <v>LW</v>
          </cell>
          <cell r="H175" t="b">
            <v>0</v>
          </cell>
          <cell r="I175" t="str">
            <v>P</v>
          </cell>
          <cell r="J175">
            <v>63</v>
          </cell>
          <cell r="K175" t="str">
            <v>K04</v>
          </cell>
          <cell r="L175" t="str">
            <v>P</v>
          </cell>
          <cell r="U175" t="str">
            <v>P</v>
          </cell>
          <cell r="V175" t="str">
            <v>BPJS</v>
          </cell>
        </row>
        <row r="176">
          <cell r="B176">
            <v>5</v>
          </cell>
          <cell r="D176" t="str">
            <v>P</v>
          </cell>
          <cell r="F176" t="str">
            <v>PDW</v>
          </cell>
          <cell r="H176" t="b">
            <v>0</v>
          </cell>
          <cell r="I176" t="str">
            <v>P</v>
          </cell>
          <cell r="J176">
            <v>13</v>
          </cell>
          <cell r="K176" t="str">
            <v>K04</v>
          </cell>
          <cell r="L176" t="str">
            <v>P</v>
          </cell>
          <cell r="O176" t="str">
            <v>P</v>
          </cell>
          <cell r="U176" t="str">
            <v>P</v>
          </cell>
          <cell r="V176" t="str">
            <v>BPJS</v>
          </cell>
        </row>
        <row r="177">
          <cell r="B177">
            <v>6</v>
          </cell>
          <cell r="E177" t="str">
            <v>L</v>
          </cell>
          <cell r="F177" t="str">
            <v>LW</v>
          </cell>
          <cell r="H177" t="b">
            <v>0</v>
          </cell>
          <cell r="I177" t="str">
            <v>L</v>
          </cell>
          <cell r="J177">
            <v>72</v>
          </cell>
          <cell r="K177" t="str">
            <v>K08</v>
          </cell>
          <cell r="L177" t="str">
            <v>L</v>
          </cell>
          <cell r="S177" t="str">
            <v>L</v>
          </cell>
          <cell r="V177" t="str">
            <v>BPJS</v>
          </cell>
        </row>
        <row r="178">
          <cell r="B178">
            <v>7</v>
          </cell>
          <cell r="D178" t="str">
            <v>P</v>
          </cell>
          <cell r="F178" t="str">
            <v>LW</v>
          </cell>
          <cell r="H178" t="b">
            <v>1</v>
          </cell>
          <cell r="I178" t="str">
            <v>P</v>
          </cell>
          <cell r="J178">
            <v>30</v>
          </cell>
          <cell r="K178" t="str">
            <v>K04</v>
          </cell>
          <cell r="L178" t="str">
            <v>P</v>
          </cell>
          <cell r="V178" t="str">
            <v>BPJS</v>
          </cell>
        </row>
        <row r="179">
          <cell r="B179">
            <v>8</v>
          </cell>
          <cell r="D179" t="str">
            <v>P</v>
          </cell>
          <cell r="F179" t="str">
            <v>PDW</v>
          </cell>
          <cell r="H179" t="b">
            <v>0</v>
          </cell>
          <cell r="I179" t="str">
            <v>P</v>
          </cell>
          <cell r="J179">
            <v>31</v>
          </cell>
          <cell r="K179" t="str">
            <v>K02</v>
          </cell>
          <cell r="L179" t="str">
            <v>P</v>
          </cell>
          <cell r="N179" t="str">
            <v>P</v>
          </cell>
          <cell r="V179" t="str">
            <v>BPJS</v>
          </cell>
        </row>
        <row r="180">
          <cell r="B180">
            <v>9</v>
          </cell>
          <cell r="D180" t="str">
            <v>P</v>
          </cell>
          <cell r="F180" t="str">
            <v>LW</v>
          </cell>
          <cell r="H180" t="b">
            <v>0</v>
          </cell>
          <cell r="I180" t="str">
            <v>P</v>
          </cell>
          <cell r="J180">
            <v>21</v>
          </cell>
          <cell r="K180" t="str">
            <v>K02</v>
          </cell>
          <cell r="L180" t="str">
            <v>P</v>
          </cell>
          <cell r="N180" t="str">
            <v>P</v>
          </cell>
          <cell r="V180" t="str">
            <v>BPJS</v>
          </cell>
        </row>
        <row r="181">
          <cell r="B181">
            <v>10</v>
          </cell>
          <cell r="D181" t="str">
            <v>L</v>
          </cell>
          <cell r="F181" t="str">
            <v>PDW</v>
          </cell>
          <cell r="H181" t="b">
            <v>0</v>
          </cell>
          <cell r="I181" t="str">
            <v>L</v>
          </cell>
          <cell r="J181">
            <v>22</v>
          </cell>
          <cell r="K181" t="str">
            <v>K04</v>
          </cell>
          <cell r="L181" t="str">
            <v>L</v>
          </cell>
          <cell r="O181" t="str">
            <v>L</v>
          </cell>
          <cell r="U181" t="str">
            <v>L</v>
          </cell>
          <cell r="V181" t="str">
            <v>UMUM</v>
          </cell>
        </row>
        <row r="182">
          <cell r="A182">
            <v>45672</v>
          </cell>
          <cell r="B182">
            <v>1</v>
          </cell>
          <cell r="D182" t="str">
            <v>L</v>
          </cell>
          <cell r="F182" t="str">
            <v>PDW</v>
          </cell>
          <cell r="H182" t="b">
            <v>0</v>
          </cell>
          <cell r="I182" t="str">
            <v>L</v>
          </cell>
          <cell r="J182">
            <v>13</v>
          </cell>
          <cell r="K182" t="str">
            <v>K04</v>
          </cell>
          <cell r="L182" t="str">
            <v>L</v>
          </cell>
          <cell r="O182" t="str">
            <v>L</v>
          </cell>
          <cell r="U182" t="str">
            <v>L</v>
          </cell>
          <cell r="V182" t="str">
            <v>BPJS</v>
          </cell>
        </row>
        <row r="183">
          <cell r="B183">
            <v>2</v>
          </cell>
          <cell r="D183" t="str">
            <v>P</v>
          </cell>
          <cell r="F183" t="str">
            <v>PDW</v>
          </cell>
          <cell r="H183" t="b">
            <v>0</v>
          </cell>
          <cell r="I183" t="str">
            <v>P</v>
          </cell>
          <cell r="J183">
            <v>32</v>
          </cell>
          <cell r="K183" t="str">
            <v>K04</v>
          </cell>
          <cell r="L183" t="str">
            <v>P</v>
          </cell>
          <cell r="U183" t="str">
            <v>P</v>
          </cell>
          <cell r="V183" t="str">
            <v>BPJS</v>
          </cell>
        </row>
        <row r="184">
          <cell r="B184">
            <v>3</v>
          </cell>
          <cell r="D184" t="str">
            <v>P</v>
          </cell>
          <cell r="F184" t="str">
            <v>LW</v>
          </cell>
          <cell r="H184" t="b">
            <v>0</v>
          </cell>
          <cell r="I184" t="str">
            <v>P</v>
          </cell>
          <cell r="J184">
            <v>62</v>
          </cell>
          <cell r="K184" t="str">
            <v>K08</v>
          </cell>
          <cell r="L184" t="str">
            <v>P</v>
          </cell>
          <cell r="S184" t="str">
            <v>P</v>
          </cell>
          <cell r="U184" t="str">
            <v>P</v>
          </cell>
          <cell r="V184" t="str">
            <v>UMUM</v>
          </cell>
        </row>
        <row r="185">
          <cell r="B185">
            <v>4</v>
          </cell>
          <cell r="D185" t="str">
            <v>P</v>
          </cell>
          <cell r="F185" t="str">
            <v>ARJ</v>
          </cell>
          <cell r="H185" t="b">
            <v>0</v>
          </cell>
          <cell r="I185" t="str">
            <v>P</v>
          </cell>
          <cell r="J185">
            <v>18</v>
          </cell>
          <cell r="K185" t="str">
            <v>K03</v>
          </cell>
          <cell r="L185" t="str">
            <v>P</v>
          </cell>
          <cell r="T185" t="str">
            <v>P</v>
          </cell>
          <cell r="V185" t="str">
            <v>BPJS</v>
          </cell>
        </row>
        <row r="186">
          <cell r="B186">
            <v>5</v>
          </cell>
          <cell r="E186" t="str">
            <v>P</v>
          </cell>
          <cell r="F186" t="str">
            <v>ARJ</v>
          </cell>
          <cell r="H186" t="b">
            <v>0</v>
          </cell>
          <cell r="I186" t="str">
            <v>P</v>
          </cell>
          <cell r="J186">
            <v>24</v>
          </cell>
          <cell r="K186" t="str">
            <v>K08</v>
          </cell>
          <cell r="L186" t="str">
            <v>P</v>
          </cell>
          <cell r="U186" t="str">
            <v>P</v>
          </cell>
          <cell r="V186" t="str">
            <v>BPJS</v>
          </cell>
          <cell r="W186" t="str">
            <v>P</v>
          </cell>
        </row>
        <row r="187">
          <cell r="B187">
            <v>6</v>
          </cell>
          <cell r="D187" t="str">
            <v>P</v>
          </cell>
          <cell r="F187" t="str">
            <v>PDW</v>
          </cell>
          <cell r="H187" t="b">
            <v>0</v>
          </cell>
          <cell r="I187" t="str">
            <v>P</v>
          </cell>
          <cell r="J187">
            <v>23</v>
          </cell>
          <cell r="K187" t="str">
            <v>K07</v>
          </cell>
          <cell r="L187" t="str">
            <v>P</v>
          </cell>
          <cell r="U187" t="str">
            <v>P</v>
          </cell>
          <cell r="V187" t="str">
            <v>BPJS</v>
          </cell>
        </row>
        <row r="188">
          <cell r="B188">
            <v>7</v>
          </cell>
          <cell r="D188" t="str">
            <v>P</v>
          </cell>
          <cell r="F188" t="str">
            <v>PDW</v>
          </cell>
          <cell r="H188" t="b">
            <v>1</v>
          </cell>
          <cell r="I188" t="str">
            <v>P</v>
          </cell>
          <cell r="J188">
            <v>23</v>
          </cell>
          <cell r="K188" t="str">
            <v>K04</v>
          </cell>
          <cell r="L188" t="str">
            <v>P</v>
          </cell>
          <cell r="V188" t="str">
            <v>BPJS</v>
          </cell>
        </row>
        <row r="189">
          <cell r="B189">
            <v>8</v>
          </cell>
          <cell r="D189" t="str">
            <v>L</v>
          </cell>
          <cell r="F189" t="str">
            <v>PDW</v>
          </cell>
          <cell r="H189" t="b">
            <v>0</v>
          </cell>
          <cell r="I189" t="str">
            <v>L</v>
          </cell>
          <cell r="J189">
            <v>30</v>
          </cell>
          <cell r="K189" t="str">
            <v>K02</v>
          </cell>
          <cell r="L189" t="str">
            <v>L</v>
          </cell>
          <cell r="N189" t="str">
            <v>L</v>
          </cell>
          <cell r="V189" t="str">
            <v>BPJS</v>
          </cell>
        </row>
        <row r="190">
          <cell r="B190">
            <v>9</v>
          </cell>
          <cell r="D190" t="str">
            <v>P</v>
          </cell>
          <cell r="F190" t="str">
            <v>PDW</v>
          </cell>
          <cell r="H190" t="b">
            <v>1</v>
          </cell>
          <cell r="I190" t="str">
            <v>P</v>
          </cell>
          <cell r="J190">
            <v>31</v>
          </cell>
          <cell r="K190" t="str">
            <v>K02</v>
          </cell>
          <cell r="L190" t="str">
            <v>P</v>
          </cell>
          <cell r="V190" t="str">
            <v>BPJS</v>
          </cell>
        </row>
        <row r="191">
          <cell r="B191">
            <v>10</v>
          </cell>
          <cell r="D191" t="str">
            <v>L</v>
          </cell>
          <cell r="F191" t="str">
            <v>LW</v>
          </cell>
          <cell r="H191" t="b">
            <v>0</v>
          </cell>
          <cell r="I191" t="str">
            <v>L</v>
          </cell>
          <cell r="J191">
            <v>55</v>
          </cell>
          <cell r="K191" t="str">
            <v>K02</v>
          </cell>
          <cell r="L191" t="str">
            <v>L</v>
          </cell>
          <cell r="O191" t="str">
            <v>L</v>
          </cell>
          <cell r="V191" t="str">
            <v>BPJS</v>
          </cell>
        </row>
        <row r="192">
          <cell r="B192">
            <v>11</v>
          </cell>
          <cell r="D192" t="str">
            <v>P</v>
          </cell>
          <cell r="F192" t="str">
            <v>PDW</v>
          </cell>
          <cell r="H192" t="b">
            <v>1</v>
          </cell>
          <cell r="I192" t="str">
            <v>P</v>
          </cell>
          <cell r="J192">
            <v>28</v>
          </cell>
          <cell r="K192" t="str">
            <v>K08</v>
          </cell>
          <cell r="L192" t="str">
            <v>P</v>
          </cell>
          <cell r="V192" t="str">
            <v>BPJS</v>
          </cell>
        </row>
        <row r="193">
          <cell r="B193">
            <v>12</v>
          </cell>
          <cell r="D193" t="str">
            <v>P</v>
          </cell>
          <cell r="F193" t="str">
            <v>PDW</v>
          </cell>
          <cell r="H193" t="b">
            <v>0</v>
          </cell>
          <cell r="I193" t="str">
            <v>P</v>
          </cell>
          <cell r="J193">
            <v>13</v>
          </cell>
          <cell r="K193" t="str">
            <v>K05</v>
          </cell>
          <cell r="L193" t="str">
            <v>P</v>
          </cell>
          <cell r="U193" t="str">
            <v>P</v>
          </cell>
          <cell r="V193" t="str">
            <v>BPJS</v>
          </cell>
        </row>
        <row r="194">
          <cell r="B194">
            <v>13</v>
          </cell>
          <cell r="D194" t="str">
            <v>P</v>
          </cell>
          <cell r="F194" t="str">
            <v>PDW</v>
          </cell>
          <cell r="H194" t="b">
            <v>0</v>
          </cell>
          <cell r="I194" t="str">
            <v>P</v>
          </cell>
          <cell r="J194">
            <v>27</v>
          </cell>
          <cell r="K194" t="str">
            <v>K03</v>
          </cell>
          <cell r="L194" t="str">
            <v>P</v>
          </cell>
          <cell r="T194" t="str">
            <v>P</v>
          </cell>
          <cell r="V194" t="str">
            <v>BPJS</v>
          </cell>
        </row>
        <row r="195">
          <cell r="B195">
            <v>14</v>
          </cell>
          <cell r="D195" t="str">
            <v>P</v>
          </cell>
          <cell r="F195" t="str">
            <v>PDW</v>
          </cell>
          <cell r="H195" t="b">
            <v>1</v>
          </cell>
          <cell r="I195" t="str">
            <v>P</v>
          </cell>
          <cell r="J195">
            <v>19</v>
          </cell>
          <cell r="K195" t="str">
            <v>K02</v>
          </cell>
          <cell r="L195" t="str">
            <v>P</v>
          </cell>
          <cell r="V195" t="str">
            <v>UMUM</v>
          </cell>
        </row>
        <row r="196">
          <cell r="B196">
            <v>15</v>
          </cell>
          <cell r="D196" t="str">
            <v>P</v>
          </cell>
          <cell r="F196" t="str">
            <v>ARJ</v>
          </cell>
          <cell r="H196" t="b">
            <v>1</v>
          </cell>
          <cell r="I196" t="str">
            <v>P</v>
          </cell>
          <cell r="J196">
            <v>33</v>
          </cell>
          <cell r="K196" t="str">
            <v>K04</v>
          </cell>
          <cell r="L196" t="str">
            <v>P</v>
          </cell>
          <cell r="V196" t="str">
            <v>BPJS</v>
          </cell>
        </row>
        <row r="197">
          <cell r="A197">
            <v>45673</v>
          </cell>
          <cell r="B197">
            <v>1</v>
          </cell>
          <cell r="D197" t="str">
            <v>P</v>
          </cell>
          <cell r="F197" t="str">
            <v>PDW</v>
          </cell>
          <cell r="H197" t="b">
            <v>0</v>
          </cell>
          <cell r="I197" t="str">
            <v>P</v>
          </cell>
          <cell r="J197">
            <v>14</v>
          </cell>
          <cell r="K197" t="str">
            <v>K05</v>
          </cell>
          <cell r="L197" t="str">
            <v>P</v>
          </cell>
          <cell r="U197" t="str">
            <v>P</v>
          </cell>
          <cell r="V197" t="str">
            <v>BPJS</v>
          </cell>
        </row>
        <row r="198">
          <cell r="B198">
            <v>2</v>
          </cell>
          <cell r="D198" t="str">
            <v>P</v>
          </cell>
          <cell r="F198" t="str">
            <v>PDW</v>
          </cell>
          <cell r="H198" t="b">
            <v>0</v>
          </cell>
          <cell r="I198" t="str">
            <v>P</v>
          </cell>
          <cell r="J198">
            <v>24</v>
          </cell>
          <cell r="K198" t="str">
            <v>K08</v>
          </cell>
          <cell r="L198" t="str">
            <v>P</v>
          </cell>
          <cell r="S198" t="str">
            <v>P</v>
          </cell>
          <cell r="U198" t="str">
            <v>P</v>
          </cell>
          <cell r="V198" t="str">
            <v>BPJS</v>
          </cell>
        </row>
        <row r="199">
          <cell r="B199">
            <v>3</v>
          </cell>
          <cell r="D199" t="str">
            <v>P</v>
          </cell>
          <cell r="F199" t="str">
            <v>PDW</v>
          </cell>
          <cell r="H199" t="b">
            <v>0</v>
          </cell>
          <cell r="I199" t="str">
            <v>L</v>
          </cell>
          <cell r="J199">
            <v>21</v>
          </cell>
          <cell r="K199" t="str">
            <v>K04</v>
          </cell>
          <cell r="L199" t="str">
            <v>L</v>
          </cell>
          <cell r="U199" t="str">
            <v>L</v>
          </cell>
          <cell r="V199" t="str">
            <v>BPJS</v>
          </cell>
        </row>
        <row r="200">
          <cell r="B200">
            <v>4</v>
          </cell>
          <cell r="D200" t="str">
            <v>P</v>
          </cell>
          <cell r="F200" t="str">
            <v>PDW</v>
          </cell>
          <cell r="H200" t="b">
            <v>0</v>
          </cell>
          <cell r="I200" t="str">
            <v>P</v>
          </cell>
          <cell r="J200">
            <v>23</v>
          </cell>
          <cell r="K200" t="str">
            <v>K07</v>
          </cell>
          <cell r="L200" t="str">
            <v>P</v>
          </cell>
          <cell r="U200" t="str">
            <v>P</v>
          </cell>
          <cell r="V200" t="str">
            <v>BPJS</v>
          </cell>
        </row>
        <row r="201">
          <cell r="B201">
            <v>5</v>
          </cell>
          <cell r="D201" t="str">
            <v>L</v>
          </cell>
          <cell r="F201" t="str">
            <v>PDW</v>
          </cell>
          <cell r="H201" t="b">
            <v>0</v>
          </cell>
          <cell r="I201" t="str">
            <v>L</v>
          </cell>
          <cell r="J201">
            <v>11</v>
          </cell>
          <cell r="K201" t="str">
            <v>K04</v>
          </cell>
          <cell r="L201" t="str">
            <v>L</v>
          </cell>
          <cell r="U201" t="str">
            <v>L</v>
          </cell>
          <cell r="V201" t="str">
            <v>UKS</v>
          </cell>
        </row>
        <row r="202">
          <cell r="B202">
            <v>6</v>
          </cell>
          <cell r="D202" t="str">
            <v>L</v>
          </cell>
          <cell r="F202" t="str">
            <v>PDW</v>
          </cell>
          <cell r="H202" t="b">
            <v>0</v>
          </cell>
          <cell r="I202" t="str">
            <v>L</v>
          </cell>
          <cell r="J202">
            <v>15</v>
          </cell>
          <cell r="K202" t="str">
            <v>K01</v>
          </cell>
          <cell r="L202" t="str">
            <v>L</v>
          </cell>
          <cell r="U202" t="str">
            <v>L</v>
          </cell>
          <cell r="V202" t="str">
            <v>UKS</v>
          </cell>
        </row>
        <row r="203">
          <cell r="B203">
            <v>7</v>
          </cell>
          <cell r="D203" t="str">
            <v>P</v>
          </cell>
          <cell r="F203" t="str">
            <v>PDW</v>
          </cell>
          <cell r="H203" t="b">
            <v>0</v>
          </cell>
          <cell r="I203" t="str">
            <v>P</v>
          </cell>
          <cell r="J203">
            <v>22</v>
          </cell>
          <cell r="K203" t="str">
            <v>K05</v>
          </cell>
          <cell r="L203" t="str">
            <v>P</v>
          </cell>
          <cell r="U203" t="str">
            <v>P</v>
          </cell>
          <cell r="V203" t="str">
            <v>BPJS</v>
          </cell>
        </row>
        <row r="204">
          <cell r="B204">
            <v>8</v>
          </cell>
          <cell r="E204" t="str">
            <v>P</v>
          </cell>
          <cell r="F204" t="str">
            <v>PDW</v>
          </cell>
          <cell r="H204" t="b">
            <v>0</v>
          </cell>
          <cell r="I204" t="str">
            <v>P</v>
          </cell>
          <cell r="J204">
            <v>38</v>
          </cell>
          <cell r="K204" t="str">
            <v>K02</v>
          </cell>
          <cell r="M204" t="str">
            <v>P</v>
          </cell>
          <cell r="O204" t="str">
            <v>P</v>
          </cell>
          <cell r="V204" t="str">
            <v>BPJS</v>
          </cell>
        </row>
        <row r="205">
          <cell r="B205">
            <v>9</v>
          </cell>
          <cell r="D205" t="str">
            <v>L</v>
          </cell>
          <cell r="F205" t="str">
            <v>PDW</v>
          </cell>
          <cell r="H205" t="b">
            <v>0</v>
          </cell>
          <cell r="I205" t="str">
            <v>L</v>
          </cell>
          <cell r="J205">
            <v>58</v>
          </cell>
          <cell r="K205" t="str">
            <v>K04</v>
          </cell>
          <cell r="L205" t="str">
            <v>L</v>
          </cell>
          <cell r="U205" t="str">
            <v>L</v>
          </cell>
          <cell r="V205" t="str">
            <v>BPJS</v>
          </cell>
        </row>
        <row r="206">
          <cell r="B206">
            <v>10</v>
          </cell>
          <cell r="D206" t="str">
            <v>P</v>
          </cell>
          <cell r="F206" t="str">
            <v>LW</v>
          </cell>
          <cell r="H206" t="b">
            <v>0</v>
          </cell>
          <cell r="I206" t="str">
            <v>P</v>
          </cell>
          <cell r="J206">
            <v>16</v>
          </cell>
          <cell r="K206" t="str">
            <v>K02</v>
          </cell>
          <cell r="L206" t="str">
            <v>P</v>
          </cell>
          <cell r="N206" t="str">
            <v>P</v>
          </cell>
          <cell r="V206" t="str">
            <v>BPJS</v>
          </cell>
        </row>
        <row r="207">
          <cell r="B207">
            <v>11</v>
          </cell>
          <cell r="E207" t="str">
            <v>L</v>
          </cell>
          <cell r="F207" t="str">
            <v>PDW</v>
          </cell>
          <cell r="H207" t="b">
            <v>0</v>
          </cell>
          <cell r="I207" t="str">
            <v>L</v>
          </cell>
          <cell r="J207">
            <v>30</v>
          </cell>
          <cell r="K207" t="str">
            <v>K04</v>
          </cell>
          <cell r="L207" t="str">
            <v>L</v>
          </cell>
          <cell r="U207" t="str">
            <v>L</v>
          </cell>
          <cell r="V207" t="str">
            <v>BPJS</v>
          </cell>
          <cell r="W207" t="str">
            <v>L</v>
          </cell>
        </row>
        <row r="208">
          <cell r="B208">
            <v>12</v>
          </cell>
          <cell r="D208" t="str">
            <v>L</v>
          </cell>
          <cell r="F208" t="str">
            <v>PDW</v>
          </cell>
          <cell r="H208" t="b">
            <v>0</v>
          </cell>
          <cell r="I208" t="str">
            <v>L</v>
          </cell>
          <cell r="J208">
            <v>10</v>
          </cell>
          <cell r="K208" t="str">
            <v>K00</v>
          </cell>
          <cell r="L208" t="str">
            <v>L</v>
          </cell>
          <cell r="R208" t="str">
            <v>L</v>
          </cell>
          <cell r="V208" t="str">
            <v>BPJS</v>
          </cell>
        </row>
        <row r="209">
          <cell r="A209">
            <v>45674</v>
          </cell>
          <cell r="B209">
            <v>1</v>
          </cell>
          <cell r="D209" t="str">
            <v>P</v>
          </cell>
          <cell r="F209" t="str">
            <v>PDW</v>
          </cell>
          <cell r="H209" t="b">
            <v>0</v>
          </cell>
          <cell r="I209" t="str">
            <v>P</v>
          </cell>
          <cell r="J209">
            <v>54</v>
          </cell>
          <cell r="K209" t="str">
            <v>K02</v>
          </cell>
          <cell r="L209" t="str">
            <v>P</v>
          </cell>
          <cell r="N209" t="str">
            <v>P</v>
          </cell>
          <cell r="V209" t="str">
            <v>BPJS</v>
          </cell>
        </row>
        <row r="210">
          <cell r="B210">
            <v>2</v>
          </cell>
          <cell r="D210" t="str">
            <v>P</v>
          </cell>
          <cell r="F210" t="str">
            <v>PDW</v>
          </cell>
          <cell r="H210" t="b">
            <v>0</v>
          </cell>
          <cell r="I210" t="str">
            <v>P</v>
          </cell>
          <cell r="J210">
            <v>22</v>
          </cell>
          <cell r="K210" t="str">
            <v>K02</v>
          </cell>
          <cell r="L210" t="str">
            <v>P</v>
          </cell>
          <cell r="N210" t="str">
            <v>L</v>
          </cell>
          <cell r="V210" t="str">
            <v>BPJS</v>
          </cell>
        </row>
        <row r="211">
          <cell r="B211">
            <v>3</v>
          </cell>
          <cell r="D211" t="str">
            <v>L</v>
          </cell>
          <cell r="F211" t="str">
            <v>PDW</v>
          </cell>
          <cell r="H211" t="b">
            <v>0</v>
          </cell>
          <cell r="I211" t="str">
            <v>L</v>
          </cell>
          <cell r="J211">
            <v>47</v>
          </cell>
          <cell r="K211" t="str">
            <v>K04</v>
          </cell>
          <cell r="L211" t="str">
            <v>L</v>
          </cell>
          <cell r="U211" t="str">
            <v>L</v>
          </cell>
          <cell r="V211" t="str">
            <v>BPJS</v>
          </cell>
        </row>
        <row r="212">
          <cell r="B212">
            <v>4</v>
          </cell>
          <cell r="D212" t="str">
            <v>P</v>
          </cell>
          <cell r="F212" t="str">
            <v>PDW</v>
          </cell>
          <cell r="H212" t="b">
            <v>0</v>
          </cell>
          <cell r="I212" t="str">
            <v>P</v>
          </cell>
          <cell r="J212">
            <v>29</v>
          </cell>
          <cell r="K212" t="str">
            <v>K06</v>
          </cell>
          <cell r="L212" t="str">
            <v>P</v>
          </cell>
          <cell r="U212" t="str">
            <v>P</v>
          </cell>
          <cell r="V212" t="str">
            <v>BPJS</v>
          </cell>
          <cell r="W212" t="str">
            <v>P</v>
          </cell>
        </row>
        <row r="213">
          <cell r="B213">
            <v>5</v>
          </cell>
          <cell r="D213" t="str">
            <v>L</v>
          </cell>
          <cell r="F213" t="str">
            <v>LW</v>
          </cell>
          <cell r="H213" t="b">
            <v>0</v>
          </cell>
          <cell r="I213" t="str">
            <v>L</v>
          </cell>
          <cell r="J213">
            <v>54</v>
          </cell>
          <cell r="K213" t="str">
            <v>K08</v>
          </cell>
          <cell r="L213" t="str">
            <v>L</v>
          </cell>
          <cell r="U213" t="str">
            <v>L</v>
          </cell>
          <cell r="V213" t="str">
            <v>BPJS</v>
          </cell>
        </row>
        <row r="214">
          <cell r="B214">
            <v>6</v>
          </cell>
          <cell r="D214" t="str">
            <v>L</v>
          </cell>
          <cell r="F214" t="str">
            <v>PDW</v>
          </cell>
          <cell r="H214" t="b">
            <v>0</v>
          </cell>
          <cell r="I214" t="str">
            <v>L</v>
          </cell>
          <cell r="J214">
            <v>18</v>
          </cell>
          <cell r="K214" t="str">
            <v>K04</v>
          </cell>
          <cell r="L214" t="str">
            <v>L</v>
          </cell>
          <cell r="U214" t="str">
            <v>L</v>
          </cell>
          <cell r="V214" t="str">
            <v>BPJS</v>
          </cell>
        </row>
        <row r="215">
          <cell r="B215">
            <v>7</v>
          </cell>
          <cell r="D215" t="str">
            <v>P</v>
          </cell>
          <cell r="F215" t="str">
            <v>PDW</v>
          </cell>
          <cell r="H215" t="b">
            <v>0</v>
          </cell>
          <cell r="I215" t="str">
            <v>P</v>
          </cell>
          <cell r="J215">
            <v>6</v>
          </cell>
          <cell r="K215" t="str">
            <v>K05</v>
          </cell>
          <cell r="L215" t="str">
            <v>P</v>
          </cell>
          <cell r="U215" t="str">
            <v>P</v>
          </cell>
          <cell r="V215" t="str">
            <v>BPJS</v>
          </cell>
        </row>
        <row r="216">
          <cell r="A216">
            <v>45309</v>
          </cell>
          <cell r="B216">
            <v>1</v>
          </cell>
          <cell r="D216" t="str">
            <v>L</v>
          </cell>
          <cell r="F216" t="str">
            <v>LW</v>
          </cell>
          <cell r="H216" t="b">
            <v>0</v>
          </cell>
          <cell r="I216" t="str">
            <v>L</v>
          </cell>
          <cell r="J216">
            <v>67</v>
          </cell>
          <cell r="K216" t="str">
            <v>K08</v>
          </cell>
          <cell r="L216" t="str">
            <v>L</v>
          </cell>
          <cell r="U216" t="str">
            <v>L</v>
          </cell>
          <cell r="V216" t="str">
            <v>BPJS</v>
          </cell>
        </row>
        <row r="217">
          <cell r="B217">
            <v>2</v>
          </cell>
          <cell r="D217" t="str">
            <v>L</v>
          </cell>
          <cell r="F217" t="str">
            <v>ARJ</v>
          </cell>
          <cell r="H217" t="b">
            <v>0</v>
          </cell>
          <cell r="I217" t="str">
            <v>L</v>
          </cell>
          <cell r="J217">
            <v>28</v>
          </cell>
          <cell r="K217" t="str">
            <v>K05</v>
          </cell>
          <cell r="L217" t="str">
            <v>L</v>
          </cell>
          <cell r="U217" t="str">
            <v>L</v>
          </cell>
          <cell r="V217" t="str">
            <v>BPJS</v>
          </cell>
          <cell r="W217" t="str">
            <v>L</v>
          </cell>
        </row>
        <row r="218">
          <cell r="B218">
            <v>3</v>
          </cell>
          <cell r="D218" t="str">
            <v>L</v>
          </cell>
          <cell r="F218" t="str">
            <v>PDW</v>
          </cell>
          <cell r="H218" t="b">
            <v>0</v>
          </cell>
          <cell r="I218" t="str">
            <v>L</v>
          </cell>
          <cell r="J218">
            <v>7</v>
          </cell>
          <cell r="K218" t="str">
            <v>K00</v>
          </cell>
          <cell r="L218" t="str">
            <v>L</v>
          </cell>
          <cell r="R218" t="str">
            <v>L</v>
          </cell>
          <cell r="V218" t="str">
            <v>BPJS</v>
          </cell>
        </row>
        <row r="219">
          <cell r="B219">
            <v>4</v>
          </cell>
          <cell r="D219" t="str">
            <v>L</v>
          </cell>
          <cell r="F219" t="str">
            <v>PDW</v>
          </cell>
          <cell r="H219" t="b">
            <v>0</v>
          </cell>
          <cell r="I219" t="str">
            <v>L</v>
          </cell>
          <cell r="J219">
            <v>7</v>
          </cell>
          <cell r="K219" t="str">
            <v>K00</v>
          </cell>
          <cell r="L219" t="str">
            <v>L</v>
          </cell>
          <cell r="R219" t="str">
            <v>LL</v>
          </cell>
          <cell r="V219" t="str">
            <v>UMUM</v>
          </cell>
        </row>
        <row r="220">
          <cell r="B220">
            <v>5</v>
          </cell>
          <cell r="D220" t="str">
            <v>P</v>
          </cell>
          <cell r="F220" t="str">
            <v>PDW</v>
          </cell>
          <cell r="H220" t="b">
            <v>0</v>
          </cell>
          <cell r="I220" t="str">
            <v>P</v>
          </cell>
          <cell r="J220">
            <v>31</v>
          </cell>
          <cell r="K220" t="str">
            <v>K04</v>
          </cell>
          <cell r="L220" t="str">
            <v>P</v>
          </cell>
          <cell r="O220" t="str">
            <v>P</v>
          </cell>
          <cell r="U220" t="str">
            <v>P</v>
          </cell>
          <cell r="V220" t="str">
            <v>BPJS</v>
          </cell>
        </row>
        <row r="221">
          <cell r="B221">
            <v>6</v>
          </cell>
          <cell r="E221" t="str">
            <v>L</v>
          </cell>
          <cell r="F221" t="str">
            <v>ARJ</v>
          </cell>
          <cell r="H221" t="b">
            <v>0</v>
          </cell>
          <cell r="I221" t="str">
            <v>L</v>
          </cell>
          <cell r="J221">
            <v>17</v>
          </cell>
          <cell r="K221" t="str">
            <v>K03</v>
          </cell>
          <cell r="M221" t="str">
            <v>L</v>
          </cell>
          <cell r="T221" t="str">
            <v>L</v>
          </cell>
          <cell r="V221" t="str">
            <v>UMUM</v>
          </cell>
        </row>
        <row r="222">
          <cell r="B222">
            <v>7</v>
          </cell>
          <cell r="E222" t="str">
            <v>L</v>
          </cell>
          <cell r="F222" t="str">
            <v>LW</v>
          </cell>
          <cell r="H222" t="b">
            <v>0</v>
          </cell>
          <cell r="I222" t="str">
            <v>L</v>
          </cell>
          <cell r="J222">
            <v>64</v>
          </cell>
          <cell r="K222" t="str">
            <v>K03</v>
          </cell>
          <cell r="L222" t="str">
            <v>L</v>
          </cell>
          <cell r="N222" t="str">
            <v>LL</v>
          </cell>
          <cell r="V222" t="str">
            <v>BPJS</v>
          </cell>
        </row>
        <row r="223">
          <cell r="B223">
            <v>8</v>
          </cell>
          <cell r="D223" t="str">
            <v>L</v>
          </cell>
          <cell r="F223" t="str">
            <v>LW</v>
          </cell>
          <cell r="H223" t="b">
            <v>0</v>
          </cell>
          <cell r="I223" t="str">
            <v>L</v>
          </cell>
          <cell r="J223">
            <v>5</v>
          </cell>
          <cell r="K223" t="str">
            <v>K04</v>
          </cell>
          <cell r="L223" t="str">
            <v>L</v>
          </cell>
          <cell r="U223" t="str">
            <v>L</v>
          </cell>
          <cell r="V223" t="str">
            <v>UKS</v>
          </cell>
        </row>
        <row r="224">
          <cell r="B224">
            <v>9</v>
          </cell>
          <cell r="E224" t="str">
            <v>P</v>
          </cell>
          <cell r="F224" t="str">
            <v>PDW</v>
          </cell>
          <cell r="H224" t="b">
            <v>0</v>
          </cell>
          <cell r="I224" t="str">
            <v>P</v>
          </cell>
          <cell r="J224">
            <v>15</v>
          </cell>
          <cell r="K224" t="str">
            <v>K02</v>
          </cell>
          <cell r="M224" t="str">
            <v>P</v>
          </cell>
          <cell r="N224" t="str">
            <v>P</v>
          </cell>
          <cell r="V224" t="str">
            <v>BPJS</v>
          </cell>
        </row>
        <row r="225">
          <cell r="B225">
            <v>10</v>
          </cell>
          <cell r="D225" t="str">
            <v>P</v>
          </cell>
          <cell r="F225" t="str">
            <v>PDW</v>
          </cell>
          <cell r="H225" t="b">
            <v>0</v>
          </cell>
          <cell r="I225" t="str">
            <v>P</v>
          </cell>
          <cell r="J225">
            <v>23</v>
          </cell>
          <cell r="K225" t="str">
            <v>K04</v>
          </cell>
          <cell r="L225" t="str">
            <v>P</v>
          </cell>
          <cell r="U225" t="str">
            <v>L</v>
          </cell>
          <cell r="V225" t="str">
            <v>BPJS</v>
          </cell>
        </row>
        <row r="226">
          <cell r="A226">
            <v>45677</v>
          </cell>
          <cell r="B226">
            <v>1</v>
          </cell>
          <cell r="D226" t="str">
            <v>P</v>
          </cell>
          <cell r="F226" t="str">
            <v>PDW</v>
          </cell>
          <cell r="H226" t="b">
            <v>0</v>
          </cell>
          <cell r="I226" t="str">
            <v>P</v>
          </cell>
          <cell r="J226">
            <v>72</v>
          </cell>
          <cell r="K226" t="str">
            <v>K06</v>
          </cell>
          <cell r="L226" t="str">
            <v>P</v>
          </cell>
          <cell r="U226" t="str">
            <v>P</v>
          </cell>
          <cell r="V226" t="str">
            <v>BPJS</v>
          </cell>
          <cell r="W226" t="str">
            <v>P</v>
          </cell>
        </row>
        <row r="227">
          <cell r="B227">
            <v>2</v>
          </cell>
          <cell r="D227" t="str">
            <v>P</v>
          </cell>
          <cell r="F227" t="str">
            <v>LW</v>
          </cell>
          <cell r="H227" t="b">
            <v>0</v>
          </cell>
          <cell r="I227" t="str">
            <v>P</v>
          </cell>
          <cell r="J227">
            <v>61</v>
          </cell>
          <cell r="K227" t="str">
            <v>K02</v>
          </cell>
          <cell r="M227" t="str">
            <v>P</v>
          </cell>
          <cell r="N227" t="str">
            <v>P</v>
          </cell>
          <cell r="V227" t="str">
            <v>BPJS</v>
          </cell>
        </row>
        <row r="228">
          <cell r="B228">
            <v>3</v>
          </cell>
          <cell r="D228" t="str">
            <v>P</v>
          </cell>
          <cell r="F228" t="str">
            <v>LW</v>
          </cell>
          <cell r="H228" t="b">
            <v>0</v>
          </cell>
          <cell r="I228" t="str">
            <v>P</v>
          </cell>
          <cell r="J228">
            <v>43</v>
          </cell>
          <cell r="K228" t="str">
            <v>K04</v>
          </cell>
          <cell r="L228" t="str">
            <v>P</v>
          </cell>
          <cell r="U228" t="str">
            <v>P</v>
          </cell>
          <cell r="V228" t="str">
            <v>UMUM</v>
          </cell>
        </row>
        <row r="229">
          <cell r="B229">
            <v>4</v>
          </cell>
          <cell r="D229" t="str">
            <v>L</v>
          </cell>
          <cell r="F229" t="str">
            <v>PDW</v>
          </cell>
          <cell r="H229" t="b">
            <v>0</v>
          </cell>
          <cell r="I229" t="str">
            <v>L</v>
          </cell>
          <cell r="J229">
            <v>63</v>
          </cell>
          <cell r="K229" t="str">
            <v>K05</v>
          </cell>
          <cell r="L229" t="str">
            <v>L</v>
          </cell>
          <cell r="S229" t="str">
            <v>L</v>
          </cell>
          <cell r="U229" t="str">
            <v>L</v>
          </cell>
          <cell r="V229" t="str">
            <v>UMUM</v>
          </cell>
        </row>
        <row r="230">
          <cell r="B230">
            <v>5</v>
          </cell>
          <cell r="D230" t="str">
            <v>L</v>
          </cell>
          <cell r="F230" t="str">
            <v>PDW</v>
          </cell>
          <cell r="H230" t="b">
            <v>0</v>
          </cell>
          <cell r="I230" t="str">
            <v>L</v>
          </cell>
          <cell r="J230">
            <v>5</v>
          </cell>
          <cell r="K230" t="str">
            <v>K00</v>
          </cell>
          <cell r="L230" t="str">
            <v>L</v>
          </cell>
          <cell r="R230" t="str">
            <v>L</v>
          </cell>
          <cell r="V230" t="str">
            <v>UKS</v>
          </cell>
        </row>
        <row r="231">
          <cell r="B231">
            <v>6</v>
          </cell>
          <cell r="D231" t="str">
            <v>P</v>
          </cell>
          <cell r="F231" t="str">
            <v>PDW</v>
          </cell>
          <cell r="H231" t="b">
            <v>0</v>
          </cell>
          <cell r="I231" t="str">
            <v>P</v>
          </cell>
          <cell r="J231">
            <v>54</v>
          </cell>
          <cell r="K231" t="str">
            <v>K04</v>
          </cell>
          <cell r="L231" t="str">
            <v>P</v>
          </cell>
          <cell r="U231" t="str">
            <v>P</v>
          </cell>
          <cell r="V231" t="str">
            <v>BPJS</v>
          </cell>
          <cell r="W231" t="str">
            <v>P</v>
          </cell>
        </row>
        <row r="232">
          <cell r="B232">
            <v>7</v>
          </cell>
          <cell r="D232" t="str">
            <v>P</v>
          </cell>
          <cell r="F232" t="str">
            <v>PDW</v>
          </cell>
          <cell r="H232" t="b">
            <v>0</v>
          </cell>
          <cell r="I232" t="str">
            <v>P</v>
          </cell>
          <cell r="J232">
            <v>30</v>
          </cell>
          <cell r="K232" t="str">
            <v>K01</v>
          </cell>
          <cell r="L232" t="str">
            <v>P</v>
          </cell>
          <cell r="U232" t="str">
            <v>P</v>
          </cell>
          <cell r="V232" t="str">
            <v>UMUM</v>
          </cell>
        </row>
        <row r="233">
          <cell r="B233">
            <v>8</v>
          </cell>
          <cell r="D233" t="str">
            <v>P</v>
          </cell>
          <cell r="F233" t="str">
            <v>PDW</v>
          </cell>
          <cell r="H233" t="b">
            <v>0</v>
          </cell>
          <cell r="I233" t="str">
            <v>P</v>
          </cell>
          <cell r="J233">
            <v>8</v>
          </cell>
          <cell r="K233" t="str">
            <v>K04</v>
          </cell>
          <cell r="L233" t="str">
            <v>P</v>
          </cell>
          <cell r="U233" t="str">
            <v>P</v>
          </cell>
          <cell r="V233" t="str">
            <v>UKS</v>
          </cell>
        </row>
        <row r="234">
          <cell r="B234">
            <v>9</v>
          </cell>
          <cell r="D234" t="str">
            <v>P</v>
          </cell>
          <cell r="F234" t="str">
            <v>PDW</v>
          </cell>
          <cell r="H234" t="b">
            <v>0</v>
          </cell>
          <cell r="I234" t="str">
            <v>P</v>
          </cell>
          <cell r="J234">
            <v>6</v>
          </cell>
          <cell r="K234" t="str">
            <v>K00</v>
          </cell>
          <cell r="L234" t="str">
            <v>P</v>
          </cell>
          <cell r="R234" t="str">
            <v>P</v>
          </cell>
          <cell r="V234" t="str">
            <v>UMUM</v>
          </cell>
        </row>
        <row r="235">
          <cell r="B235">
            <v>10</v>
          </cell>
          <cell r="D235" t="str">
            <v>L</v>
          </cell>
          <cell r="F235" t="str">
            <v>LW</v>
          </cell>
          <cell r="H235" t="b">
            <v>0</v>
          </cell>
          <cell r="I235" t="str">
            <v>L</v>
          </cell>
          <cell r="J235">
            <v>21</v>
          </cell>
          <cell r="K235" t="str">
            <v>K04</v>
          </cell>
          <cell r="L235" t="str">
            <v>L</v>
          </cell>
          <cell r="U235" t="str">
            <v>L</v>
          </cell>
          <cell r="V235" t="str">
            <v>UMUM</v>
          </cell>
        </row>
        <row r="236">
          <cell r="B236">
            <v>11</v>
          </cell>
          <cell r="D236" t="str">
            <v>L</v>
          </cell>
          <cell r="F236" t="str">
            <v>PDW</v>
          </cell>
          <cell r="H236" t="b">
            <v>0</v>
          </cell>
          <cell r="I236" t="str">
            <v>L</v>
          </cell>
          <cell r="J236">
            <v>62</v>
          </cell>
          <cell r="K236" t="str">
            <v>K04</v>
          </cell>
          <cell r="L236" t="str">
            <v>L</v>
          </cell>
          <cell r="U236" t="str">
            <v>L</v>
          </cell>
          <cell r="V236" t="str">
            <v>BPJS</v>
          </cell>
        </row>
        <row r="237">
          <cell r="B237">
            <v>12</v>
          </cell>
          <cell r="D237" t="str">
            <v>P</v>
          </cell>
          <cell r="F237" t="str">
            <v>LW</v>
          </cell>
          <cell r="H237" t="b">
            <v>0</v>
          </cell>
          <cell r="I237" t="str">
            <v>P</v>
          </cell>
          <cell r="J237">
            <v>9</v>
          </cell>
          <cell r="K237" t="str">
            <v>K00</v>
          </cell>
          <cell r="L237" t="str">
            <v>P</v>
          </cell>
          <cell r="R237" t="str">
            <v>P</v>
          </cell>
          <cell r="V237" t="str">
            <v>UMUM</v>
          </cell>
        </row>
        <row r="238">
          <cell r="B238">
            <v>13</v>
          </cell>
          <cell r="D238" t="str">
            <v>P</v>
          </cell>
          <cell r="F238" t="str">
            <v>PDW</v>
          </cell>
          <cell r="H238" t="b">
            <v>0</v>
          </cell>
          <cell r="I238" t="str">
            <v>P</v>
          </cell>
          <cell r="J238">
            <v>13</v>
          </cell>
          <cell r="K238" t="str">
            <v>K04</v>
          </cell>
          <cell r="L238" t="str">
            <v>P</v>
          </cell>
          <cell r="O238" t="str">
            <v>P</v>
          </cell>
          <cell r="V238" t="str">
            <v>UKS</v>
          </cell>
        </row>
        <row r="239">
          <cell r="B239">
            <v>14</v>
          </cell>
          <cell r="D239" t="str">
            <v>P</v>
          </cell>
          <cell r="F239" t="str">
            <v>PDW</v>
          </cell>
          <cell r="H239" t="b">
            <v>0</v>
          </cell>
          <cell r="I239" t="str">
            <v>P</v>
          </cell>
          <cell r="J239">
            <v>6</v>
          </cell>
          <cell r="K239" t="str">
            <v>K00</v>
          </cell>
          <cell r="L239" t="str">
            <v>P</v>
          </cell>
          <cell r="R239" t="str">
            <v>PP</v>
          </cell>
          <cell r="V239" t="str">
            <v>BPJS</v>
          </cell>
        </row>
        <row r="240">
          <cell r="B240">
            <v>15</v>
          </cell>
          <cell r="D240" t="str">
            <v>L</v>
          </cell>
          <cell r="F240" t="str">
            <v>LW</v>
          </cell>
          <cell r="H240" t="b">
            <v>0</v>
          </cell>
          <cell r="I240" t="str">
            <v>L</v>
          </cell>
          <cell r="J240">
            <v>4</v>
          </cell>
          <cell r="K240" t="str">
            <v>K05</v>
          </cell>
          <cell r="L240" t="str">
            <v>P</v>
          </cell>
          <cell r="U240" t="str">
            <v>L</v>
          </cell>
          <cell r="V240" t="str">
            <v>UMUM</v>
          </cell>
        </row>
        <row r="241">
          <cell r="B241">
            <v>16</v>
          </cell>
          <cell r="D241" t="str">
            <v>P</v>
          </cell>
          <cell r="F241" t="str">
            <v>PDW</v>
          </cell>
          <cell r="H241" t="b">
            <v>1</v>
          </cell>
          <cell r="I241" t="str">
            <v>P</v>
          </cell>
          <cell r="J241">
            <v>24</v>
          </cell>
          <cell r="K241" t="str">
            <v>K03</v>
          </cell>
          <cell r="L241" t="str">
            <v>P</v>
          </cell>
          <cell r="V241" t="str">
            <v>BPJS</v>
          </cell>
        </row>
        <row r="242">
          <cell r="B242">
            <v>17</v>
          </cell>
          <cell r="D242" t="str">
            <v>P</v>
          </cell>
          <cell r="F242" t="str">
            <v>LW</v>
          </cell>
          <cell r="H242" t="b">
            <v>1</v>
          </cell>
          <cell r="I242" t="str">
            <v>P</v>
          </cell>
          <cell r="J242">
            <v>28</v>
          </cell>
          <cell r="K242" t="str">
            <v>K04</v>
          </cell>
          <cell r="L242" t="str">
            <v>P</v>
          </cell>
          <cell r="V242" t="str">
            <v>BPJS</v>
          </cell>
        </row>
        <row r="243">
          <cell r="A243">
            <v>45312</v>
          </cell>
          <cell r="B243">
            <v>1</v>
          </cell>
          <cell r="E243" t="str">
            <v>L</v>
          </cell>
          <cell r="F243" t="str">
            <v>PDW</v>
          </cell>
          <cell r="H243" t="b">
            <v>0</v>
          </cell>
          <cell r="I243" t="str">
            <v>L</v>
          </cell>
          <cell r="J243">
            <v>70</v>
          </cell>
          <cell r="K243" t="str">
            <v>K05</v>
          </cell>
          <cell r="L243" t="str">
            <v>P</v>
          </cell>
          <cell r="U243" t="str">
            <v>L</v>
          </cell>
          <cell r="V243" t="str">
            <v>BPJS</v>
          </cell>
        </row>
        <row r="244">
          <cell r="B244">
            <v>2</v>
          </cell>
          <cell r="E244" t="str">
            <v>P</v>
          </cell>
          <cell r="F244" t="str">
            <v>PDW</v>
          </cell>
          <cell r="H244" t="b">
            <v>0</v>
          </cell>
          <cell r="I244" t="str">
            <v>P</v>
          </cell>
          <cell r="J244">
            <v>24</v>
          </cell>
          <cell r="K244" t="str">
            <v>K08</v>
          </cell>
          <cell r="L244" t="str">
            <v>P</v>
          </cell>
          <cell r="S244" t="str">
            <v>P</v>
          </cell>
          <cell r="U244" t="str">
            <v>P</v>
          </cell>
          <cell r="V244" t="str">
            <v>BPJS</v>
          </cell>
        </row>
        <row r="245">
          <cell r="B245">
            <v>3</v>
          </cell>
          <cell r="D245" t="str">
            <v>L</v>
          </cell>
          <cell r="F245" t="str">
            <v>ARJ</v>
          </cell>
          <cell r="H245" t="b">
            <v>0</v>
          </cell>
          <cell r="I245" t="str">
            <v>L</v>
          </cell>
          <cell r="J245">
            <v>26</v>
          </cell>
          <cell r="K245" t="str">
            <v>K05</v>
          </cell>
          <cell r="L245" t="str">
            <v>L</v>
          </cell>
          <cell r="U245" t="str">
            <v>L</v>
          </cell>
          <cell r="V245" t="str">
            <v>BPJS</v>
          </cell>
        </row>
        <row r="246">
          <cell r="B246">
            <v>4</v>
          </cell>
          <cell r="D246" t="str">
            <v>L</v>
          </cell>
          <cell r="F246" t="str">
            <v>PDW</v>
          </cell>
          <cell r="H246" t="b">
            <v>0</v>
          </cell>
          <cell r="I246" t="str">
            <v>L</v>
          </cell>
          <cell r="J246">
            <v>20</v>
          </cell>
          <cell r="K246" t="str">
            <v>K02</v>
          </cell>
          <cell r="L246" t="str">
            <v>L</v>
          </cell>
          <cell r="N246" t="str">
            <v>L</v>
          </cell>
          <cell r="V246" t="str">
            <v>BPJS</v>
          </cell>
        </row>
        <row r="247">
          <cell r="B247">
            <v>5</v>
          </cell>
          <cell r="D247" t="str">
            <v>P</v>
          </cell>
          <cell r="F247" t="str">
            <v>PDW</v>
          </cell>
          <cell r="H247" t="b">
            <v>0</v>
          </cell>
          <cell r="I247" t="str">
            <v>P</v>
          </cell>
          <cell r="J247">
            <v>63</v>
          </cell>
          <cell r="K247" t="str">
            <v>K02</v>
          </cell>
          <cell r="L247" t="str">
            <v>P</v>
          </cell>
          <cell r="O247" t="str">
            <v>P</v>
          </cell>
          <cell r="V247" t="str">
            <v>BPJS</v>
          </cell>
        </row>
        <row r="248">
          <cell r="B248">
            <v>6</v>
          </cell>
          <cell r="D248" t="str">
            <v>P</v>
          </cell>
          <cell r="F248" t="str">
            <v>LW</v>
          </cell>
          <cell r="H248" t="b">
            <v>0</v>
          </cell>
          <cell r="I248" t="str">
            <v>P</v>
          </cell>
          <cell r="J248">
            <v>5</v>
          </cell>
          <cell r="K248" t="str">
            <v>K05</v>
          </cell>
          <cell r="L248" t="str">
            <v>P</v>
          </cell>
          <cell r="U248" t="str">
            <v>P</v>
          </cell>
          <cell r="V248" t="str">
            <v>BPJS</v>
          </cell>
        </row>
        <row r="249">
          <cell r="B249">
            <v>7</v>
          </cell>
          <cell r="D249" t="str">
            <v>L</v>
          </cell>
          <cell r="F249" t="str">
            <v>PDW</v>
          </cell>
          <cell r="H249" t="b">
            <v>0</v>
          </cell>
          <cell r="I249" t="str">
            <v>L</v>
          </cell>
          <cell r="J249">
            <v>64</v>
          </cell>
          <cell r="K249" t="str">
            <v>K08</v>
          </cell>
          <cell r="L249" t="str">
            <v>L</v>
          </cell>
          <cell r="U249" t="str">
            <v>L</v>
          </cell>
          <cell r="V249" t="str">
            <v>BPJS</v>
          </cell>
        </row>
        <row r="250">
          <cell r="B250">
            <v>8</v>
          </cell>
          <cell r="D250" t="str">
            <v>P</v>
          </cell>
          <cell r="F250" t="str">
            <v>PDW</v>
          </cell>
          <cell r="H250" t="b">
            <v>0</v>
          </cell>
          <cell r="I250" t="str">
            <v>P</v>
          </cell>
          <cell r="J250">
            <v>47</v>
          </cell>
          <cell r="K250" t="str">
            <v>K05</v>
          </cell>
          <cell r="L250" t="str">
            <v>P</v>
          </cell>
          <cell r="S250" t="str">
            <v>P</v>
          </cell>
          <cell r="V250" t="str">
            <v>BPJS</v>
          </cell>
        </row>
        <row r="251">
          <cell r="D251" t="str">
            <v>P</v>
          </cell>
          <cell r="F251" t="str">
            <v>LW</v>
          </cell>
          <cell r="H251" t="b">
            <v>0</v>
          </cell>
          <cell r="I251" t="str">
            <v>P</v>
          </cell>
          <cell r="J251">
            <v>22</v>
          </cell>
          <cell r="L251" t="str">
            <v>P</v>
          </cell>
          <cell r="U251" t="str">
            <v>P</v>
          </cell>
          <cell r="V251" t="str">
            <v>BPJS</v>
          </cell>
        </row>
        <row r="252">
          <cell r="A252">
            <v>45679</v>
          </cell>
          <cell r="B252">
            <v>1</v>
          </cell>
          <cell r="D252" t="str">
            <v>L</v>
          </cell>
          <cell r="F252" t="str">
            <v>PDW</v>
          </cell>
          <cell r="H252" t="b">
            <v>0</v>
          </cell>
          <cell r="I252" t="str">
            <v>L</v>
          </cell>
          <cell r="J252">
            <v>47</v>
          </cell>
          <cell r="K252" t="str">
            <v>K04</v>
          </cell>
          <cell r="M252" t="str">
            <v>L</v>
          </cell>
          <cell r="N252" t="str">
            <v>L</v>
          </cell>
          <cell r="V252" t="str">
            <v>BPJS</v>
          </cell>
        </row>
        <row r="253">
          <cell r="B253">
            <v>2</v>
          </cell>
          <cell r="D253" t="str">
            <v>P</v>
          </cell>
          <cell r="F253" t="str">
            <v>PDW</v>
          </cell>
          <cell r="H253" t="b">
            <v>0</v>
          </cell>
          <cell r="I253" t="str">
            <v>P</v>
          </cell>
          <cell r="J253">
            <v>17</v>
          </cell>
          <cell r="K253" t="str">
            <v>K01</v>
          </cell>
          <cell r="M253" t="str">
            <v>L</v>
          </cell>
          <cell r="U253" t="str">
            <v>P</v>
          </cell>
          <cell r="V253" t="str">
            <v>BPJS</v>
          </cell>
        </row>
        <row r="254">
          <cell r="B254">
            <v>3</v>
          </cell>
          <cell r="D254" t="str">
            <v>P</v>
          </cell>
          <cell r="F254" t="str">
            <v>PDW</v>
          </cell>
          <cell r="H254" t="b">
            <v>0</v>
          </cell>
          <cell r="I254" t="str">
            <v>P</v>
          </cell>
          <cell r="J254">
            <v>38</v>
          </cell>
          <cell r="K254" t="str">
            <v>K04</v>
          </cell>
          <cell r="L254" t="str">
            <v>P</v>
          </cell>
          <cell r="U254" t="str">
            <v>P</v>
          </cell>
          <cell r="V254" t="str">
            <v>BPJS</v>
          </cell>
        </row>
        <row r="255">
          <cell r="B255">
            <v>4</v>
          </cell>
          <cell r="D255" t="str">
            <v>P</v>
          </cell>
          <cell r="F255" t="str">
            <v>PDW</v>
          </cell>
          <cell r="H255" t="b">
            <v>0</v>
          </cell>
          <cell r="I255" t="str">
            <v>P</v>
          </cell>
          <cell r="J255">
            <v>8</v>
          </cell>
          <cell r="K255" t="str">
            <v>K00</v>
          </cell>
          <cell r="L255" t="str">
            <v>P</v>
          </cell>
          <cell r="R255" t="str">
            <v>P</v>
          </cell>
          <cell r="V255" t="str">
            <v>BPJS</v>
          </cell>
        </row>
        <row r="256">
          <cell r="B256">
            <v>5</v>
          </cell>
          <cell r="D256" t="str">
            <v>P</v>
          </cell>
          <cell r="F256" t="str">
            <v>PDW</v>
          </cell>
          <cell r="H256" t="b">
            <v>0</v>
          </cell>
          <cell r="I256" t="str">
            <v>P</v>
          </cell>
          <cell r="J256">
            <v>5</v>
          </cell>
          <cell r="K256" t="str">
            <v>K08</v>
          </cell>
          <cell r="L256" t="str">
            <v>P</v>
          </cell>
          <cell r="U256" t="str">
            <v>P</v>
          </cell>
          <cell r="V256" t="str">
            <v>BPJS</v>
          </cell>
        </row>
        <row r="257">
          <cell r="B257">
            <v>6</v>
          </cell>
          <cell r="E257" t="str">
            <v>L</v>
          </cell>
          <cell r="F257" t="str">
            <v>PDW</v>
          </cell>
          <cell r="H257" t="b">
            <v>0</v>
          </cell>
          <cell r="I257" t="str">
            <v>L</v>
          </cell>
          <cell r="J257">
            <v>14</v>
          </cell>
          <cell r="K257" t="str">
            <v>K05</v>
          </cell>
          <cell r="M257" t="str">
            <v>L</v>
          </cell>
          <cell r="U257" t="str">
            <v>L</v>
          </cell>
          <cell r="V257" t="str">
            <v>UKS</v>
          </cell>
        </row>
        <row r="258">
          <cell r="B258">
            <v>7</v>
          </cell>
          <cell r="D258" t="str">
            <v>P</v>
          </cell>
          <cell r="F258" t="str">
            <v>LW</v>
          </cell>
          <cell r="H258" t="b">
            <v>0</v>
          </cell>
          <cell r="I258" t="str">
            <v>P</v>
          </cell>
          <cell r="J258">
            <v>7</v>
          </cell>
          <cell r="K258" t="str">
            <v>K00</v>
          </cell>
          <cell r="L258" t="str">
            <v>P</v>
          </cell>
          <cell r="R258" t="str">
            <v>PP</v>
          </cell>
          <cell r="V258" t="str">
            <v>UMUM</v>
          </cell>
        </row>
        <row r="259">
          <cell r="B259">
            <v>8</v>
          </cell>
          <cell r="D259" t="str">
            <v>L</v>
          </cell>
          <cell r="F259" t="str">
            <v>PDW</v>
          </cell>
          <cell r="H259" t="b">
            <v>0</v>
          </cell>
          <cell r="I259" t="str">
            <v>L</v>
          </cell>
          <cell r="J259">
            <v>44</v>
          </cell>
          <cell r="K259" t="str">
            <v>K05</v>
          </cell>
          <cell r="L259" t="str">
            <v>L</v>
          </cell>
          <cell r="U259" t="str">
            <v>L</v>
          </cell>
          <cell r="V259" t="str">
            <v>BPJS</v>
          </cell>
        </row>
        <row r="260">
          <cell r="B260">
            <v>9</v>
          </cell>
          <cell r="D260" t="str">
            <v>L</v>
          </cell>
          <cell r="F260" t="str">
            <v>PDW</v>
          </cell>
          <cell r="H260" t="b">
            <v>0</v>
          </cell>
          <cell r="I260" t="str">
            <v>L</v>
          </cell>
          <cell r="J260">
            <v>4</v>
          </cell>
          <cell r="K260" t="str">
            <v>K04</v>
          </cell>
          <cell r="L260" t="str">
            <v>L</v>
          </cell>
          <cell r="U260" t="str">
            <v>L</v>
          </cell>
          <cell r="V260" t="str">
            <v>BPJS</v>
          </cell>
          <cell r="W260" t="str">
            <v>L</v>
          </cell>
        </row>
        <row r="261">
          <cell r="B261">
            <v>10</v>
          </cell>
          <cell r="D261" t="str">
            <v>P</v>
          </cell>
          <cell r="F261" t="str">
            <v>PDW</v>
          </cell>
          <cell r="H261" t="b">
            <v>0</v>
          </cell>
          <cell r="I261" t="str">
            <v>P</v>
          </cell>
          <cell r="J261">
            <v>34</v>
          </cell>
          <cell r="K261" t="str">
            <v>K04</v>
          </cell>
          <cell r="L261" t="str">
            <v>P</v>
          </cell>
          <cell r="U261" t="str">
            <v>P</v>
          </cell>
          <cell r="V261" t="str">
            <v>UMUM</v>
          </cell>
        </row>
        <row r="262">
          <cell r="B262">
            <v>11</v>
          </cell>
          <cell r="D262" t="str">
            <v>P</v>
          </cell>
          <cell r="F262" t="str">
            <v>LW</v>
          </cell>
          <cell r="H262" t="b">
            <v>0</v>
          </cell>
          <cell r="I262" t="str">
            <v>P</v>
          </cell>
          <cell r="J262">
            <v>22</v>
          </cell>
          <cell r="K262" t="str">
            <v>K04</v>
          </cell>
          <cell r="M262" t="str">
            <v>P</v>
          </cell>
          <cell r="U262" t="str">
            <v>P</v>
          </cell>
          <cell r="V262" t="str">
            <v>BPJS</v>
          </cell>
        </row>
        <row r="263">
          <cell r="B263">
            <v>12</v>
          </cell>
          <cell r="D263" t="str">
            <v>P</v>
          </cell>
          <cell r="F263" t="str">
            <v>PDW</v>
          </cell>
          <cell r="H263" t="b">
            <v>0</v>
          </cell>
          <cell r="I263" t="str">
            <v>P</v>
          </cell>
          <cell r="J263">
            <v>3</v>
          </cell>
          <cell r="K263" t="str">
            <v>K05</v>
          </cell>
          <cell r="L263" t="str">
            <v>P</v>
          </cell>
          <cell r="U263" t="str">
            <v>P</v>
          </cell>
          <cell r="V263" t="str">
            <v>BPJS</v>
          </cell>
        </row>
        <row r="264">
          <cell r="B264">
            <v>13</v>
          </cell>
          <cell r="D264" t="str">
            <v>P</v>
          </cell>
          <cell r="F264" t="str">
            <v>PDW</v>
          </cell>
          <cell r="H264" t="b">
            <v>0</v>
          </cell>
          <cell r="I264" t="str">
            <v>P</v>
          </cell>
          <cell r="J264">
            <v>5</v>
          </cell>
          <cell r="K264" t="str">
            <v>K00</v>
          </cell>
          <cell r="L264" t="str">
            <v>P</v>
          </cell>
          <cell r="R264" t="str">
            <v>PP</v>
          </cell>
          <cell r="V264" t="str">
            <v>BPJS</v>
          </cell>
        </row>
        <row r="265">
          <cell r="A265">
            <v>45314</v>
          </cell>
          <cell r="B265">
            <v>1</v>
          </cell>
          <cell r="D265" t="str">
            <v>L</v>
          </cell>
          <cell r="F265" t="str">
            <v>LW</v>
          </cell>
          <cell r="H265" t="b">
            <v>0</v>
          </cell>
          <cell r="I265" t="str">
            <v>L</v>
          </cell>
          <cell r="J265">
            <v>61</v>
          </cell>
          <cell r="K265" t="str">
            <v>K04</v>
          </cell>
          <cell r="L265" t="str">
            <v>L</v>
          </cell>
          <cell r="U265" t="str">
            <v>L</v>
          </cell>
          <cell r="V265" t="str">
            <v>UMUM</v>
          </cell>
        </row>
        <row r="266">
          <cell r="B266">
            <v>2</v>
          </cell>
          <cell r="E266" t="str">
            <v>P</v>
          </cell>
          <cell r="F266" t="str">
            <v>PDW</v>
          </cell>
          <cell r="H266" t="b">
            <v>0</v>
          </cell>
          <cell r="I266" t="str">
            <v>P</v>
          </cell>
          <cell r="J266">
            <v>38</v>
          </cell>
          <cell r="K266" t="str">
            <v>K02</v>
          </cell>
          <cell r="M266" t="str">
            <v>P</v>
          </cell>
          <cell r="N266" t="str">
            <v>P</v>
          </cell>
          <cell r="V266" t="str">
            <v>BPJS</v>
          </cell>
        </row>
        <row r="267">
          <cell r="B267">
            <v>3</v>
          </cell>
          <cell r="D267" t="str">
            <v>P</v>
          </cell>
          <cell r="F267" t="str">
            <v>PDW</v>
          </cell>
          <cell r="H267" t="b">
            <v>0</v>
          </cell>
          <cell r="I267" t="str">
            <v>P</v>
          </cell>
          <cell r="J267">
            <v>14</v>
          </cell>
          <cell r="K267" t="str">
            <v>K03</v>
          </cell>
          <cell r="L267" t="str">
            <v>P</v>
          </cell>
          <cell r="T267" t="str">
            <v>P</v>
          </cell>
          <cell r="V267" t="str">
            <v>BPJS</v>
          </cell>
        </row>
        <row r="268">
          <cell r="B268">
            <v>4</v>
          </cell>
          <cell r="D268" t="str">
            <v>P</v>
          </cell>
          <cell r="F268" t="str">
            <v>PDW</v>
          </cell>
          <cell r="H268" t="b">
            <v>0</v>
          </cell>
          <cell r="I268" t="str">
            <v>P</v>
          </cell>
          <cell r="J268">
            <v>57</v>
          </cell>
          <cell r="K268" t="str">
            <v>K08</v>
          </cell>
          <cell r="L268" t="str">
            <v>P</v>
          </cell>
          <cell r="S268" t="str">
            <v>P</v>
          </cell>
          <cell r="U268" t="str">
            <v>P</v>
          </cell>
          <cell r="V268" t="str">
            <v>BPJS</v>
          </cell>
        </row>
        <row r="269">
          <cell r="B269">
            <v>5</v>
          </cell>
          <cell r="D269" t="str">
            <v>L</v>
          </cell>
          <cell r="F269" t="str">
            <v>PDW</v>
          </cell>
          <cell r="H269" t="b">
            <v>0</v>
          </cell>
          <cell r="I269" t="str">
            <v>L</v>
          </cell>
          <cell r="J269">
            <v>17</v>
          </cell>
          <cell r="K269" t="str">
            <v>K04</v>
          </cell>
          <cell r="L269" t="str">
            <v>L</v>
          </cell>
          <cell r="U269" t="str">
            <v>L</v>
          </cell>
          <cell r="V269" t="str">
            <v>UMUM</v>
          </cell>
        </row>
        <row r="270">
          <cell r="B270">
            <v>6</v>
          </cell>
          <cell r="D270" t="str">
            <v>L</v>
          </cell>
          <cell r="F270" t="str">
            <v>PDW</v>
          </cell>
          <cell r="H270" t="b">
            <v>0</v>
          </cell>
          <cell r="I270" t="str">
            <v>L</v>
          </cell>
          <cell r="J270">
            <v>12</v>
          </cell>
          <cell r="K270" t="str">
            <v>K04</v>
          </cell>
          <cell r="L270" t="str">
            <v>L</v>
          </cell>
          <cell r="U270" t="str">
            <v>L</v>
          </cell>
          <cell r="V270" t="str">
            <v>UKS</v>
          </cell>
        </row>
        <row r="271">
          <cell r="B271">
            <v>7</v>
          </cell>
          <cell r="E271" t="str">
            <v>P</v>
          </cell>
          <cell r="F271" t="str">
            <v>PDW</v>
          </cell>
          <cell r="H271" t="b">
            <v>0</v>
          </cell>
          <cell r="I271" t="str">
            <v>P</v>
          </cell>
          <cell r="J271">
            <v>51</v>
          </cell>
          <cell r="K271" t="str">
            <v>K02</v>
          </cell>
          <cell r="M271" t="str">
            <v>P</v>
          </cell>
          <cell r="N271" t="str">
            <v>P</v>
          </cell>
          <cell r="V271" t="str">
            <v>BPJS</v>
          </cell>
        </row>
        <row r="272">
          <cell r="B272">
            <v>8</v>
          </cell>
          <cell r="E272" t="str">
            <v>L</v>
          </cell>
          <cell r="F272" t="str">
            <v>PDW</v>
          </cell>
          <cell r="H272" t="b">
            <v>0</v>
          </cell>
          <cell r="I272" t="str">
            <v>L</v>
          </cell>
          <cell r="J272">
            <v>30</v>
          </cell>
          <cell r="K272" t="str">
            <v>K02</v>
          </cell>
          <cell r="M272" t="str">
            <v>L</v>
          </cell>
          <cell r="N272" t="str">
            <v>L</v>
          </cell>
          <cell r="V272" t="str">
            <v>BPJS</v>
          </cell>
        </row>
        <row r="273">
          <cell r="B273">
            <v>9</v>
          </cell>
          <cell r="D273" t="str">
            <v>L</v>
          </cell>
          <cell r="F273" t="str">
            <v>PDW</v>
          </cell>
          <cell r="H273" t="b">
            <v>0</v>
          </cell>
          <cell r="I273" t="str">
            <v>L</v>
          </cell>
          <cell r="J273">
            <v>43</v>
          </cell>
          <cell r="K273" t="str">
            <v>K08</v>
          </cell>
          <cell r="L273" t="str">
            <v>L</v>
          </cell>
          <cell r="S273" t="str">
            <v>L</v>
          </cell>
          <cell r="U273" t="str">
            <v>L</v>
          </cell>
          <cell r="V273" t="str">
            <v>BPJS</v>
          </cell>
        </row>
        <row r="274">
          <cell r="A274">
            <v>45681</v>
          </cell>
          <cell r="B274">
            <v>1</v>
          </cell>
          <cell r="E274" t="str">
            <v>P</v>
          </cell>
          <cell r="F274" t="str">
            <v>LW</v>
          </cell>
          <cell r="H274" t="b">
            <v>0</v>
          </cell>
          <cell r="I274" t="str">
            <v>P</v>
          </cell>
          <cell r="J274">
            <v>61</v>
          </cell>
          <cell r="K274" t="str">
            <v>K02</v>
          </cell>
          <cell r="M274" t="str">
            <v>P</v>
          </cell>
          <cell r="N274" t="str">
            <v>P</v>
          </cell>
          <cell r="V274" t="str">
            <v>BPJS</v>
          </cell>
        </row>
        <row r="275">
          <cell r="B275">
            <v>2</v>
          </cell>
          <cell r="E275" t="str">
            <v>L</v>
          </cell>
          <cell r="F275" t="str">
            <v>LW</v>
          </cell>
          <cell r="H275" t="b">
            <v>0</v>
          </cell>
          <cell r="I275" t="str">
            <v>L</v>
          </cell>
          <cell r="J275">
            <v>55</v>
          </cell>
          <cell r="K275" t="str">
            <v>K04</v>
          </cell>
          <cell r="L275" t="str">
            <v>L</v>
          </cell>
          <cell r="S275" t="str">
            <v>L</v>
          </cell>
          <cell r="U275" t="str">
            <v>L</v>
          </cell>
          <cell r="V275" t="str">
            <v>BPJS</v>
          </cell>
        </row>
        <row r="276">
          <cell r="B276">
            <v>3</v>
          </cell>
          <cell r="D276" t="str">
            <v>P</v>
          </cell>
          <cell r="F276" t="str">
            <v>PDW</v>
          </cell>
          <cell r="H276" t="b">
            <v>0</v>
          </cell>
          <cell r="I276" t="str">
            <v>P</v>
          </cell>
          <cell r="J276">
            <v>35</v>
          </cell>
          <cell r="K276" t="str">
            <v>K02</v>
          </cell>
          <cell r="L276" t="str">
            <v>P</v>
          </cell>
          <cell r="N276" t="str">
            <v>P</v>
          </cell>
          <cell r="V276" t="str">
            <v>BPJS</v>
          </cell>
        </row>
        <row r="277">
          <cell r="B277">
            <v>4</v>
          </cell>
          <cell r="E277" t="str">
            <v>L</v>
          </cell>
          <cell r="F277" t="str">
            <v>PDW</v>
          </cell>
          <cell r="H277" t="b">
            <v>0</v>
          </cell>
          <cell r="I277" t="str">
            <v>L</v>
          </cell>
          <cell r="J277">
            <v>70</v>
          </cell>
          <cell r="K277" t="str">
            <v>K08</v>
          </cell>
          <cell r="L277" t="str">
            <v>L</v>
          </cell>
          <cell r="S277" t="str">
            <v>L</v>
          </cell>
          <cell r="U277" t="str">
            <v>L</v>
          </cell>
          <cell r="V277" t="str">
            <v>BPJS</v>
          </cell>
        </row>
        <row r="278">
          <cell r="B278">
            <v>5</v>
          </cell>
          <cell r="D278" t="str">
            <v>P</v>
          </cell>
          <cell r="F278" t="str">
            <v>LW</v>
          </cell>
          <cell r="H278" t="b">
            <v>0</v>
          </cell>
          <cell r="I278" t="str">
            <v>P</v>
          </cell>
          <cell r="J278">
            <v>48</v>
          </cell>
          <cell r="K278" t="str">
            <v>K04</v>
          </cell>
          <cell r="L278" t="str">
            <v>P</v>
          </cell>
          <cell r="O278" t="str">
            <v>P</v>
          </cell>
          <cell r="U278" t="str">
            <v>P</v>
          </cell>
          <cell r="V278" t="str">
            <v>BPJS</v>
          </cell>
        </row>
        <row r="279">
          <cell r="B279">
            <v>6</v>
          </cell>
          <cell r="D279" t="str">
            <v>L</v>
          </cell>
          <cell r="F279" t="str">
            <v>PDW</v>
          </cell>
          <cell r="H279" t="b">
            <v>0</v>
          </cell>
          <cell r="I279" t="str">
            <v>L</v>
          </cell>
          <cell r="J279">
            <v>48</v>
          </cell>
          <cell r="K279" t="str">
            <v>K04</v>
          </cell>
          <cell r="L279" t="str">
            <v>L</v>
          </cell>
          <cell r="U279" t="str">
            <v>L</v>
          </cell>
          <cell r="V279" t="str">
            <v>BPJS</v>
          </cell>
        </row>
        <row r="280">
          <cell r="B280">
            <v>7</v>
          </cell>
          <cell r="E280" t="str">
            <v>L</v>
          </cell>
          <cell r="F280" t="str">
            <v>PDW</v>
          </cell>
          <cell r="H280" t="b">
            <v>0</v>
          </cell>
          <cell r="I280" t="str">
            <v>L</v>
          </cell>
          <cell r="J280">
            <v>64</v>
          </cell>
          <cell r="K280" t="str">
            <v>K08</v>
          </cell>
          <cell r="M280" t="str">
            <v>L</v>
          </cell>
          <cell r="S280" t="str">
            <v>L</v>
          </cell>
          <cell r="U280" t="str">
            <v>L</v>
          </cell>
          <cell r="V280" t="str">
            <v>BPJS</v>
          </cell>
        </row>
        <row r="281">
          <cell r="B281">
            <v>8</v>
          </cell>
          <cell r="D281" t="str">
            <v>P</v>
          </cell>
          <cell r="F281" t="str">
            <v>PDW</v>
          </cell>
          <cell r="H281" t="b">
            <v>0</v>
          </cell>
          <cell r="I281" t="str">
            <v>P</v>
          </cell>
          <cell r="J281">
            <v>26</v>
          </cell>
          <cell r="K281" t="str">
            <v>K03</v>
          </cell>
          <cell r="L281" t="str">
            <v>P</v>
          </cell>
          <cell r="U281" t="str">
            <v>P</v>
          </cell>
          <cell r="V281" t="str">
            <v>BPJS</v>
          </cell>
        </row>
        <row r="282">
          <cell r="B282">
            <v>9</v>
          </cell>
          <cell r="E282" t="str">
            <v>L</v>
          </cell>
          <cell r="F282" t="str">
            <v>LW</v>
          </cell>
          <cell r="H282" t="b">
            <v>0</v>
          </cell>
          <cell r="I282" t="str">
            <v>L</v>
          </cell>
          <cell r="J282">
            <v>15</v>
          </cell>
          <cell r="K282" t="str">
            <v>K04</v>
          </cell>
          <cell r="M282" t="str">
            <v>L</v>
          </cell>
          <cell r="O282" t="str">
            <v>L</v>
          </cell>
          <cell r="V282" t="str">
            <v>UMUM</v>
          </cell>
        </row>
        <row r="283">
          <cell r="B283">
            <v>10</v>
          </cell>
          <cell r="D283" t="str">
            <v>P</v>
          </cell>
          <cell r="F283" t="str">
            <v>PDW</v>
          </cell>
          <cell r="H283" t="b">
            <v>0</v>
          </cell>
          <cell r="I283" t="str">
            <v>P</v>
          </cell>
          <cell r="J283">
            <v>9</v>
          </cell>
          <cell r="K283" t="str">
            <v>K08</v>
          </cell>
          <cell r="L283" t="str">
            <v>P</v>
          </cell>
          <cell r="U283" t="str">
            <v>P</v>
          </cell>
          <cell r="V283" t="str">
            <v>BPJS</v>
          </cell>
        </row>
        <row r="284">
          <cell r="A284">
            <v>45682</v>
          </cell>
          <cell r="B284">
            <v>1</v>
          </cell>
          <cell r="D284" t="str">
            <v>P</v>
          </cell>
          <cell r="F284" t="str">
            <v>LW</v>
          </cell>
          <cell r="H284" t="b">
            <v>0</v>
          </cell>
          <cell r="I284" t="str">
            <v>P</v>
          </cell>
          <cell r="J284">
            <v>28</v>
          </cell>
          <cell r="K284" t="str">
            <v>K03</v>
          </cell>
          <cell r="L284" t="str">
            <v>P</v>
          </cell>
          <cell r="T284" t="str">
            <v>P</v>
          </cell>
          <cell r="V284" t="str">
            <v>UMUM</v>
          </cell>
        </row>
        <row r="285">
          <cell r="B285">
            <v>2</v>
          </cell>
          <cell r="E285" t="str">
            <v>P</v>
          </cell>
          <cell r="F285" t="str">
            <v>PDW</v>
          </cell>
          <cell r="H285" t="b">
            <v>0</v>
          </cell>
          <cell r="I285" t="str">
            <v>P</v>
          </cell>
          <cell r="J285">
            <v>6</v>
          </cell>
          <cell r="K285" t="str">
            <v>K04</v>
          </cell>
          <cell r="L285" t="str">
            <v>P</v>
          </cell>
          <cell r="U285" t="str">
            <v>P</v>
          </cell>
          <cell r="V285" t="str">
            <v>BPJS</v>
          </cell>
        </row>
        <row r="286">
          <cell r="B286">
            <v>3</v>
          </cell>
          <cell r="D286" t="str">
            <v>L</v>
          </cell>
          <cell r="F286" t="str">
            <v>LW</v>
          </cell>
          <cell r="H286" t="b">
            <v>0</v>
          </cell>
          <cell r="I286" t="str">
            <v>P</v>
          </cell>
          <cell r="J286">
            <v>51</v>
          </cell>
          <cell r="K286" t="str">
            <v>K04</v>
          </cell>
          <cell r="L286" t="str">
            <v>L</v>
          </cell>
          <cell r="U286" t="str">
            <v>L</v>
          </cell>
          <cell r="V286" t="str">
            <v>BPJS</v>
          </cell>
        </row>
        <row r="287">
          <cell r="B287">
            <v>4</v>
          </cell>
          <cell r="D287" t="str">
            <v>P</v>
          </cell>
          <cell r="F287" t="str">
            <v>PDW</v>
          </cell>
          <cell r="H287" t="b">
            <v>0</v>
          </cell>
          <cell r="I287" t="str">
            <v>P</v>
          </cell>
          <cell r="J287">
            <v>26</v>
          </cell>
          <cell r="K287" t="str">
            <v>K04</v>
          </cell>
          <cell r="L287" t="str">
            <v>P</v>
          </cell>
          <cell r="N287" t="str">
            <v>P</v>
          </cell>
          <cell r="V287" t="str">
            <v>BPJS</v>
          </cell>
        </row>
        <row r="288">
          <cell r="B288">
            <v>5</v>
          </cell>
          <cell r="D288" t="str">
            <v>L</v>
          </cell>
          <cell r="F288" t="str">
            <v>PDW</v>
          </cell>
          <cell r="H288" t="b">
            <v>0</v>
          </cell>
          <cell r="I288" t="str">
            <v>L</v>
          </cell>
          <cell r="J288">
            <v>7</v>
          </cell>
          <cell r="K288" t="str">
            <v>K00</v>
          </cell>
          <cell r="L288" t="str">
            <v>L</v>
          </cell>
          <cell r="R288" t="str">
            <v>LL</v>
          </cell>
          <cell r="V288" t="str">
            <v>BPJS</v>
          </cell>
        </row>
        <row r="289">
          <cell r="B289">
            <v>6</v>
          </cell>
          <cell r="E289" t="str">
            <v>L</v>
          </cell>
          <cell r="F289" t="str">
            <v>LW</v>
          </cell>
          <cell r="H289" t="b">
            <v>0</v>
          </cell>
          <cell r="I289" t="str">
            <v>L</v>
          </cell>
          <cell r="J289">
            <v>40</v>
          </cell>
          <cell r="K289" t="str">
            <v>K02</v>
          </cell>
          <cell r="M289" t="str">
            <v>L</v>
          </cell>
          <cell r="N289" t="str">
            <v>L</v>
          </cell>
          <cell r="V289" t="str">
            <v>BPJS</v>
          </cell>
        </row>
        <row r="290">
          <cell r="B290">
            <v>7</v>
          </cell>
          <cell r="E290" t="str">
            <v>P</v>
          </cell>
          <cell r="F290" t="str">
            <v>ARJ</v>
          </cell>
          <cell r="H290" t="b">
            <v>0</v>
          </cell>
          <cell r="I290" t="str">
            <v>P</v>
          </cell>
          <cell r="J290">
            <v>7</v>
          </cell>
          <cell r="K290" t="str">
            <v>K00</v>
          </cell>
          <cell r="L290" t="str">
            <v>P</v>
          </cell>
          <cell r="R290" t="str">
            <v>P</v>
          </cell>
          <cell r="V290" t="str">
            <v>BPJS</v>
          </cell>
        </row>
        <row r="291">
          <cell r="B291">
            <v>8</v>
          </cell>
          <cell r="D291" t="str">
            <v>P</v>
          </cell>
          <cell r="F291" t="str">
            <v>PDW</v>
          </cell>
          <cell r="H291" t="b">
            <v>0</v>
          </cell>
          <cell r="I291" t="str">
            <v>P</v>
          </cell>
          <cell r="J291">
            <v>24</v>
          </cell>
          <cell r="K291" t="str">
            <v>K05</v>
          </cell>
          <cell r="L291" t="str">
            <v>P</v>
          </cell>
          <cell r="U291" t="str">
            <v>P</v>
          </cell>
          <cell r="V291" t="str">
            <v>BPJS</v>
          </cell>
        </row>
        <row r="292">
          <cell r="B292">
            <v>9</v>
          </cell>
          <cell r="E292" t="str">
            <v>P</v>
          </cell>
          <cell r="F292" t="str">
            <v>PDW</v>
          </cell>
          <cell r="H292" t="b">
            <v>0</v>
          </cell>
          <cell r="I292" t="str">
            <v>P</v>
          </cell>
          <cell r="J292">
            <v>10</v>
          </cell>
          <cell r="K292" t="str">
            <v>K00</v>
          </cell>
          <cell r="L292" t="str">
            <v>P</v>
          </cell>
          <cell r="R292" t="str">
            <v>P</v>
          </cell>
          <cell r="V292" t="str">
            <v>BPJS</v>
          </cell>
        </row>
        <row r="293">
          <cell r="B293">
            <v>10</v>
          </cell>
          <cell r="D293" t="str">
            <v>L</v>
          </cell>
          <cell r="F293" t="str">
            <v>PDW</v>
          </cell>
          <cell r="H293" t="b">
            <v>0</v>
          </cell>
          <cell r="I293" t="str">
            <v>L</v>
          </cell>
          <cell r="J293">
            <v>47</v>
          </cell>
          <cell r="K293" t="str">
            <v>K04</v>
          </cell>
          <cell r="L293" t="str">
            <v>L</v>
          </cell>
          <cell r="U293" t="str">
            <v>L</v>
          </cell>
          <cell r="V293" t="str">
            <v>BPJS</v>
          </cell>
        </row>
        <row r="294">
          <cell r="B294">
            <v>11</v>
          </cell>
          <cell r="E294" t="str">
            <v>L</v>
          </cell>
          <cell r="F294" t="str">
            <v>PDW</v>
          </cell>
          <cell r="H294" t="b">
            <v>0</v>
          </cell>
          <cell r="I294" t="str">
            <v>L</v>
          </cell>
          <cell r="J294">
            <v>32</v>
          </cell>
          <cell r="K294" t="str">
            <v>K04</v>
          </cell>
          <cell r="M294" t="str">
            <v>L</v>
          </cell>
          <cell r="U294" t="str">
            <v>L</v>
          </cell>
          <cell r="V294" t="str">
            <v>UMUM</v>
          </cell>
        </row>
        <row r="295">
          <cell r="B295">
            <v>12</v>
          </cell>
          <cell r="E295" t="str">
            <v>P</v>
          </cell>
          <cell r="F295" t="str">
            <v>PDW</v>
          </cell>
          <cell r="H295" t="b">
            <v>0</v>
          </cell>
          <cell r="I295" t="str">
            <v>P</v>
          </cell>
          <cell r="J295">
            <v>66</v>
          </cell>
          <cell r="K295" t="str">
            <v>K04</v>
          </cell>
          <cell r="L295" t="str">
            <v>P</v>
          </cell>
          <cell r="S295" t="str">
            <v>P</v>
          </cell>
          <cell r="U295" t="str">
            <v>P</v>
          </cell>
          <cell r="V295" t="str">
            <v>BPJS</v>
          </cell>
        </row>
        <row r="296">
          <cell r="B296">
            <v>13</v>
          </cell>
          <cell r="E296" t="str">
            <v>P</v>
          </cell>
          <cell r="F296" t="str">
            <v>PDW</v>
          </cell>
          <cell r="H296" t="b">
            <v>1</v>
          </cell>
          <cell r="I296" t="str">
            <v>P</v>
          </cell>
          <cell r="J296">
            <v>28</v>
          </cell>
          <cell r="K296" t="str">
            <v>K08</v>
          </cell>
          <cell r="L296" t="str">
            <v>P</v>
          </cell>
          <cell r="U296" t="str">
            <v>P</v>
          </cell>
          <cell r="V296" t="str">
            <v>BPJS</v>
          </cell>
        </row>
        <row r="297">
          <cell r="B297">
            <v>14</v>
          </cell>
          <cell r="D297" t="str">
            <v>P</v>
          </cell>
          <cell r="F297" t="str">
            <v>PDW</v>
          </cell>
          <cell r="H297" t="b">
            <v>1</v>
          </cell>
          <cell r="I297" t="str">
            <v>P</v>
          </cell>
          <cell r="J297">
            <v>33</v>
          </cell>
          <cell r="K297" t="str">
            <v>K02</v>
          </cell>
          <cell r="L297" t="str">
            <v>P</v>
          </cell>
          <cell r="V297" t="str">
            <v>BPJS</v>
          </cell>
        </row>
        <row r="298">
          <cell r="D298">
            <v>223</v>
          </cell>
          <cell r="E298">
            <v>67</v>
          </cell>
          <cell r="F298">
            <v>290</v>
          </cell>
          <cell r="H298">
            <v>36</v>
          </cell>
          <cell r="I298">
            <v>290</v>
          </cell>
          <cell r="L298">
            <v>250</v>
          </cell>
          <cell r="M298">
            <v>40</v>
          </cell>
          <cell r="N298">
            <v>38</v>
          </cell>
          <cell r="O298">
            <v>29</v>
          </cell>
          <cell r="P298">
            <v>2</v>
          </cell>
          <cell r="Q298">
            <v>2</v>
          </cell>
          <cell r="R298">
            <v>37</v>
          </cell>
          <cell r="S298">
            <v>25</v>
          </cell>
          <cell r="T298">
            <v>12</v>
          </cell>
          <cell r="U298">
            <v>154</v>
          </cell>
          <cell r="V298">
            <v>290</v>
          </cell>
          <cell r="W298">
            <v>20</v>
          </cell>
        </row>
      </sheetData>
      <sheetData sheetId="4">
        <row r="1">
          <cell r="F1" t="str">
            <v>Dx</v>
          </cell>
        </row>
        <row r="3">
          <cell r="C3" t="str">
            <v>Dx</v>
          </cell>
          <cell r="D3" t="str">
            <v>Umur</v>
          </cell>
          <cell r="F3" t="str">
            <v>B</v>
          </cell>
          <cell r="G3" t="str">
            <v>L</v>
          </cell>
        </row>
        <row r="4">
          <cell r="C4" t="str">
            <v>K03</v>
          </cell>
          <cell r="D4">
            <v>70</v>
          </cell>
          <cell r="F4" t="str">
            <v>L</v>
          </cell>
          <cell r="G4">
            <v>0</v>
          </cell>
        </row>
        <row r="5">
          <cell r="C5" t="str">
            <v>K00</v>
          </cell>
          <cell r="D5">
            <v>7</v>
          </cell>
          <cell r="F5" t="str">
            <v>L</v>
          </cell>
          <cell r="G5">
            <v>0</v>
          </cell>
        </row>
        <row r="6">
          <cell r="C6" t="str">
            <v>K05</v>
          </cell>
          <cell r="D6">
            <v>60</v>
          </cell>
          <cell r="F6" t="str">
            <v>P</v>
          </cell>
          <cell r="G6">
            <v>0</v>
          </cell>
          <cell r="V6">
            <v>53</v>
          </cell>
        </row>
        <row r="7">
          <cell r="C7" t="str">
            <v>K02</v>
          </cell>
          <cell r="D7">
            <v>25</v>
          </cell>
          <cell r="F7" t="str">
            <v>P</v>
          </cell>
          <cell r="G7">
            <v>0</v>
          </cell>
        </row>
        <row r="8">
          <cell r="C8" t="str">
            <v>K00</v>
          </cell>
          <cell r="D8">
            <v>10</v>
          </cell>
          <cell r="F8" t="str">
            <v>L</v>
          </cell>
          <cell r="G8">
            <v>0</v>
          </cell>
        </row>
        <row r="9">
          <cell r="C9" t="str">
            <v>K04</v>
          </cell>
          <cell r="D9">
            <v>8</v>
          </cell>
          <cell r="F9" t="str">
            <v>P</v>
          </cell>
          <cell r="G9">
            <v>0</v>
          </cell>
          <cell r="V9">
            <v>35</v>
          </cell>
        </row>
        <row r="10">
          <cell r="C10" t="str">
            <v>K00</v>
          </cell>
          <cell r="D10">
            <v>8</v>
          </cell>
          <cell r="F10" t="str">
            <v>P</v>
          </cell>
          <cell r="G10">
            <v>0</v>
          </cell>
        </row>
        <row r="11">
          <cell r="C11" t="str">
            <v>K02</v>
          </cell>
          <cell r="D11">
            <v>30</v>
          </cell>
          <cell r="F11" t="str">
            <v>P</v>
          </cell>
          <cell r="G11">
            <v>0</v>
          </cell>
        </row>
        <row r="12">
          <cell r="C12" t="str">
            <v>K05</v>
          </cell>
          <cell r="D12">
            <v>72</v>
          </cell>
          <cell r="F12" t="str">
            <v>L</v>
          </cell>
          <cell r="G12">
            <v>0</v>
          </cell>
        </row>
        <row r="13">
          <cell r="C13" t="str">
            <v>K05</v>
          </cell>
          <cell r="D13">
            <v>63</v>
          </cell>
          <cell r="F13" t="str">
            <v>P</v>
          </cell>
          <cell r="G13">
            <v>0</v>
          </cell>
        </row>
        <row r="14">
          <cell r="C14" t="str">
            <v>K04</v>
          </cell>
          <cell r="D14">
            <v>9</v>
          </cell>
          <cell r="F14" t="str">
            <v>L</v>
          </cell>
          <cell r="G14">
            <v>0</v>
          </cell>
        </row>
        <row r="15">
          <cell r="C15" t="str">
            <v>K04</v>
          </cell>
          <cell r="D15">
            <v>62</v>
          </cell>
          <cell r="F15">
            <v>0</v>
          </cell>
          <cell r="G15" t="str">
            <v>P</v>
          </cell>
        </row>
        <row r="16">
          <cell r="C16" t="str">
            <v>K00</v>
          </cell>
          <cell r="D16">
            <v>6</v>
          </cell>
          <cell r="F16" t="str">
            <v>P</v>
          </cell>
          <cell r="G16">
            <v>0</v>
          </cell>
        </row>
        <row r="17">
          <cell r="C17" t="str">
            <v>K04</v>
          </cell>
          <cell r="D17">
            <v>51</v>
          </cell>
          <cell r="F17">
            <v>0</v>
          </cell>
          <cell r="G17" t="str">
            <v>P</v>
          </cell>
        </row>
        <row r="18">
          <cell r="C18" t="str">
            <v>K00</v>
          </cell>
          <cell r="D18">
            <v>6</v>
          </cell>
          <cell r="F18" t="str">
            <v>P</v>
          </cell>
          <cell r="G18">
            <v>0</v>
          </cell>
        </row>
        <row r="19">
          <cell r="C19" t="str">
            <v>K04</v>
          </cell>
          <cell r="D19">
            <v>14</v>
          </cell>
          <cell r="F19">
            <v>0</v>
          </cell>
          <cell r="G19" t="str">
            <v>P</v>
          </cell>
        </row>
        <row r="20">
          <cell r="C20" t="str">
            <v>K05</v>
          </cell>
          <cell r="D20">
            <v>77</v>
          </cell>
          <cell r="F20" t="str">
            <v>L</v>
          </cell>
          <cell r="G20">
            <v>0</v>
          </cell>
        </row>
        <row r="21">
          <cell r="C21" t="str">
            <v>K04</v>
          </cell>
          <cell r="D21">
            <v>49</v>
          </cell>
          <cell r="F21">
            <v>0</v>
          </cell>
          <cell r="G21" t="str">
            <v>P</v>
          </cell>
        </row>
        <row r="22">
          <cell r="C22" t="str">
            <v>K00</v>
          </cell>
          <cell r="D22">
            <v>6</v>
          </cell>
          <cell r="F22" t="str">
            <v>P</v>
          </cell>
          <cell r="G22">
            <v>0</v>
          </cell>
        </row>
        <row r="23">
          <cell r="C23" t="str">
            <v>K04</v>
          </cell>
          <cell r="D23">
            <v>38</v>
          </cell>
          <cell r="F23" t="str">
            <v>P</v>
          </cell>
          <cell r="G23">
            <v>0</v>
          </cell>
        </row>
        <row r="24">
          <cell r="C24" t="str">
            <v>K04</v>
          </cell>
          <cell r="D24">
            <v>23</v>
          </cell>
          <cell r="F24" t="str">
            <v>P</v>
          </cell>
          <cell r="G24">
            <v>0</v>
          </cell>
        </row>
        <row r="25">
          <cell r="C25" t="str">
            <v>K04</v>
          </cell>
          <cell r="D25">
            <v>58</v>
          </cell>
          <cell r="F25" t="str">
            <v>L</v>
          </cell>
          <cell r="G25">
            <v>0</v>
          </cell>
        </row>
        <row r="26">
          <cell r="C26" t="str">
            <v>K00</v>
          </cell>
          <cell r="D26">
            <v>7</v>
          </cell>
          <cell r="F26" t="str">
            <v>P</v>
          </cell>
          <cell r="G26">
            <v>0</v>
          </cell>
        </row>
        <row r="27">
          <cell r="C27" t="str">
            <v>K00</v>
          </cell>
          <cell r="D27">
            <v>6</v>
          </cell>
          <cell r="F27" t="str">
            <v>L</v>
          </cell>
          <cell r="G27">
            <v>0</v>
          </cell>
        </row>
        <row r="28">
          <cell r="C28" t="str">
            <v>K05</v>
          </cell>
          <cell r="D28">
            <v>26</v>
          </cell>
          <cell r="F28" t="str">
            <v>P</v>
          </cell>
          <cell r="G28">
            <v>0</v>
          </cell>
        </row>
        <row r="29">
          <cell r="C29" t="str">
            <v>K05</v>
          </cell>
          <cell r="D29">
            <v>27</v>
          </cell>
          <cell r="F29" t="str">
            <v>L</v>
          </cell>
          <cell r="G29">
            <v>0</v>
          </cell>
          <cell r="M29">
            <v>4</v>
          </cell>
        </row>
        <row r="30">
          <cell r="C30" t="str">
            <v>K02</v>
          </cell>
          <cell r="D30">
            <v>40</v>
          </cell>
          <cell r="F30">
            <v>0</v>
          </cell>
          <cell r="G30" t="str">
            <v>L</v>
          </cell>
          <cell r="M30">
            <v>42</v>
          </cell>
        </row>
        <row r="31">
          <cell r="C31" t="str">
            <v>K01</v>
          </cell>
          <cell r="D31">
            <v>21</v>
          </cell>
          <cell r="F31" t="str">
            <v>P</v>
          </cell>
          <cell r="G31">
            <v>0</v>
          </cell>
          <cell r="M31">
            <v>26</v>
          </cell>
        </row>
        <row r="32">
          <cell r="C32" t="str">
            <v>K04</v>
          </cell>
          <cell r="D32">
            <v>41</v>
          </cell>
          <cell r="F32" t="str">
            <v>P</v>
          </cell>
          <cell r="G32">
            <v>0</v>
          </cell>
        </row>
        <row r="33">
          <cell r="C33" t="str">
            <v>K04</v>
          </cell>
          <cell r="D33">
            <v>42</v>
          </cell>
          <cell r="F33" t="str">
            <v>L</v>
          </cell>
          <cell r="G33">
            <v>0</v>
          </cell>
          <cell r="M33">
            <v>104</v>
          </cell>
        </row>
        <row r="34">
          <cell r="C34" t="str">
            <v>K04</v>
          </cell>
          <cell r="D34">
            <v>46</v>
          </cell>
          <cell r="F34" t="str">
            <v>P</v>
          </cell>
          <cell r="G34">
            <v>0</v>
          </cell>
          <cell r="M34">
            <v>10</v>
          </cell>
        </row>
        <row r="35">
          <cell r="C35" t="str">
            <v>K04</v>
          </cell>
          <cell r="D35">
            <v>34</v>
          </cell>
          <cell r="F35" t="str">
            <v>L</v>
          </cell>
          <cell r="G35">
            <v>0</v>
          </cell>
        </row>
        <row r="36">
          <cell r="C36" t="str">
            <v>K01</v>
          </cell>
          <cell r="D36">
            <v>23</v>
          </cell>
          <cell r="F36" t="str">
            <v>P</v>
          </cell>
          <cell r="G36">
            <v>0</v>
          </cell>
        </row>
        <row r="37">
          <cell r="C37" t="str">
            <v>K02</v>
          </cell>
          <cell r="D37">
            <v>14</v>
          </cell>
          <cell r="F37">
            <v>0</v>
          </cell>
          <cell r="G37" t="str">
            <v>P</v>
          </cell>
        </row>
        <row r="38">
          <cell r="C38" t="str">
            <v>K02</v>
          </cell>
          <cell r="D38">
            <v>51</v>
          </cell>
          <cell r="F38" t="str">
            <v>P</v>
          </cell>
          <cell r="G38">
            <v>0</v>
          </cell>
        </row>
        <row r="39">
          <cell r="C39" t="str">
            <v>K02</v>
          </cell>
          <cell r="D39">
            <v>16</v>
          </cell>
          <cell r="F39" t="str">
            <v>P</v>
          </cell>
          <cell r="G39">
            <v>0</v>
          </cell>
        </row>
        <row r="40">
          <cell r="C40" t="str">
            <v>K02</v>
          </cell>
          <cell r="D40">
            <v>10</v>
          </cell>
          <cell r="F40">
            <v>0</v>
          </cell>
          <cell r="G40" t="str">
            <v>P</v>
          </cell>
        </row>
        <row r="41">
          <cell r="C41" t="str">
            <v>K04</v>
          </cell>
          <cell r="D41">
            <v>56</v>
          </cell>
          <cell r="F41" t="str">
            <v>P</v>
          </cell>
          <cell r="G41">
            <v>0</v>
          </cell>
        </row>
        <row r="42">
          <cell r="C42" t="str">
            <v>K05</v>
          </cell>
          <cell r="D42">
            <v>22</v>
          </cell>
          <cell r="F42" t="str">
            <v>P</v>
          </cell>
          <cell r="G42">
            <v>0</v>
          </cell>
        </row>
        <row r="43">
          <cell r="C43" t="str">
            <v>K08</v>
          </cell>
          <cell r="D43">
            <v>13</v>
          </cell>
          <cell r="F43" t="str">
            <v>P</v>
          </cell>
          <cell r="G43">
            <v>0</v>
          </cell>
        </row>
        <row r="44">
          <cell r="C44" t="str">
            <v>K00</v>
          </cell>
          <cell r="D44">
            <v>13</v>
          </cell>
          <cell r="F44" t="str">
            <v>P</v>
          </cell>
          <cell r="G44">
            <v>0</v>
          </cell>
        </row>
        <row r="45">
          <cell r="C45" t="str">
            <v>K08</v>
          </cell>
          <cell r="D45">
            <v>13</v>
          </cell>
          <cell r="F45" t="str">
            <v>P</v>
          </cell>
          <cell r="G45">
            <v>0</v>
          </cell>
        </row>
        <row r="46">
          <cell r="C46" t="str">
            <v>K06</v>
          </cell>
          <cell r="D46">
            <v>41</v>
          </cell>
          <cell r="F46" t="str">
            <v>P</v>
          </cell>
          <cell r="G46">
            <v>0</v>
          </cell>
        </row>
        <row r="47">
          <cell r="C47" t="str">
            <v>K04</v>
          </cell>
          <cell r="D47">
            <v>11</v>
          </cell>
          <cell r="F47">
            <v>0</v>
          </cell>
          <cell r="G47" t="str">
            <v>L</v>
          </cell>
        </row>
        <row r="48">
          <cell r="C48" t="str">
            <v>K04</v>
          </cell>
          <cell r="D48">
            <v>50</v>
          </cell>
          <cell r="F48">
            <v>0</v>
          </cell>
          <cell r="G48" t="str">
            <v>P</v>
          </cell>
        </row>
        <row r="49">
          <cell r="C49" t="str">
            <v>K04</v>
          </cell>
          <cell r="D49">
            <v>71</v>
          </cell>
          <cell r="F49" t="str">
            <v>L</v>
          </cell>
          <cell r="G49">
            <v>0</v>
          </cell>
        </row>
        <row r="50">
          <cell r="C50" t="str">
            <v>K02</v>
          </cell>
          <cell r="D50">
            <v>44</v>
          </cell>
          <cell r="F50" t="str">
            <v>P</v>
          </cell>
          <cell r="G50">
            <v>0</v>
          </cell>
        </row>
        <row r="51">
          <cell r="C51" t="str">
            <v>K02</v>
          </cell>
          <cell r="D51">
            <v>43</v>
          </cell>
          <cell r="F51">
            <v>0</v>
          </cell>
          <cell r="G51" t="str">
            <v>L</v>
          </cell>
        </row>
        <row r="52">
          <cell r="C52" t="str">
            <v>K05</v>
          </cell>
          <cell r="D52">
            <v>26</v>
          </cell>
          <cell r="F52" t="str">
            <v>P</v>
          </cell>
          <cell r="G52">
            <v>0</v>
          </cell>
        </row>
        <row r="53">
          <cell r="C53" t="str">
            <v>K02</v>
          </cell>
          <cell r="D53">
            <v>34</v>
          </cell>
          <cell r="F53" t="str">
            <v>L</v>
          </cell>
          <cell r="G53">
            <v>0</v>
          </cell>
        </row>
        <row r="54">
          <cell r="C54" t="str">
            <v>K04</v>
          </cell>
          <cell r="D54">
            <v>26</v>
          </cell>
          <cell r="F54" t="str">
            <v>P</v>
          </cell>
          <cell r="G54">
            <v>0</v>
          </cell>
        </row>
        <row r="55">
          <cell r="C55" t="str">
            <v>K08</v>
          </cell>
          <cell r="D55">
            <v>12</v>
          </cell>
          <cell r="F55" t="str">
            <v>P</v>
          </cell>
          <cell r="G55">
            <v>0</v>
          </cell>
        </row>
        <row r="56">
          <cell r="C56" t="str">
            <v>K03</v>
          </cell>
          <cell r="D56">
            <v>60</v>
          </cell>
          <cell r="F56" t="str">
            <v>P</v>
          </cell>
          <cell r="G56">
            <v>0</v>
          </cell>
        </row>
        <row r="57">
          <cell r="C57" t="str">
            <v>K08</v>
          </cell>
          <cell r="D57">
            <v>67</v>
          </cell>
          <cell r="F57" t="str">
            <v>P</v>
          </cell>
          <cell r="G57">
            <v>0</v>
          </cell>
        </row>
        <row r="58">
          <cell r="C58" t="str">
            <v>K02</v>
          </cell>
          <cell r="D58">
            <v>46</v>
          </cell>
          <cell r="F58" t="str">
            <v>L</v>
          </cell>
          <cell r="G58">
            <v>0</v>
          </cell>
        </row>
        <row r="59">
          <cell r="C59" t="str">
            <v>K04</v>
          </cell>
          <cell r="D59">
            <v>14</v>
          </cell>
          <cell r="F59" t="str">
            <v>P</v>
          </cell>
          <cell r="G59">
            <v>0</v>
          </cell>
        </row>
        <row r="60">
          <cell r="C60" t="str">
            <v>K00</v>
          </cell>
          <cell r="D60">
            <v>6</v>
          </cell>
          <cell r="F60" t="str">
            <v>P</v>
          </cell>
          <cell r="G60">
            <v>0</v>
          </cell>
        </row>
        <row r="61">
          <cell r="C61" t="str">
            <v>K08</v>
          </cell>
          <cell r="D61">
            <v>41</v>
          </cell>
          <cell r="F61" t="str">
            <v>P</v>
          </cell>
          <cell r="G61">
            <v>0</v>
          </cell>
        </row>
        <row r="62">
          <cell r="C62" t="str">
            <v>K02</v>
          </cell>
          <cell r="D62">
            <v>46</v>
          </cell>
          <cell r="F62">
            <v>0</v>
          </cell>
          <cell r="G62" t="str">
            <v>P</v>
          </cell>
        </row>
        <row r="63">
          <cell r="C63" t="str">
            <v>K00</v>
          </cell>
          <cell r="D63">
            <v>8</v>
          </cell>
          <cell r="F63" t="str">
            <v>L</v>
          </cell>
          <cell r="G63">
            <v>0</v>
          </cell>
        </row>
        <row r="64">
          <cell r="C64" t="str">
            <v>K04</v>
          </cell>
          <cell r="D64">
            <v>45</v>
          </cell>
          <cell r="F64" t="str">
            <v>L</v>
          </cell>
          <cell r="G64">
            <v>0</v>
          </cell>
        </row>
        <row r="65">
          <cell r="C65" t="str">
            <v>K04</v>
          </cell>
          <cell r="D65">
            <v>47</v>
          </cell>
          <cell r="F65" t="str">
            <v>L</v>
          </cell>
          <cell r="G65">
            <v>0</v>
          </cell>
        </row>
        <row r="66">
          <cell r="C66" t="str">
            <v>K02</v>
          </cell>
          <cell r="D66">
            <v>38</v>
          </cell>
          <cell r="F66" t="str">
            <v>P</v>
          </cell>
          <cell r="G66">
            <v>0</v>
          </cell>
        </row>
        <row r="67">
          <cell r="C67" t="str">
            <v>K02</v>
          </cell>
          <cell r="D67">
            <v>26</v>
          </cell>
          <cell r="F67">
            <v>0</v>
          </cell>
          <cell r="G67" t="str">
            <v>P</v>
          </cell>
        </row>
        <row r="68">
          <cell r="C68" t="str">
            <v>K08</v>
          </cell>
          <cell r="D68">
            <v>17</v>
          </cell>
          <cell r="F68" t="str">
            <v>P</v>
          </cell>
          <cell r="G68">
            <v>0</v>
          </cell>
        </row>
        <row r="69">
          <cell r="C69" t="str">
            <v>K04</v>
          </cell>
          <cell r="D69">
            <v>13</v>
          </cell>
          <cell r="F69" t="str">
            <v>P</v>
          </cell>
          <cell r="G69">
            <v>0</v>
          </cell>
        </row>
        <row r="70">
          <cell r="C70" t="str">
            <v>K02</v>
          </cell>
          <cell r="D70">
            <v>16</v>
          </cell>
          <cell r="F70" t="str">
            <v>P</v>
          </cell>
          <cell r="G70">
            <v>0</v>
          </cell>
        </row>
        <row r="71">
          <cell r="C71" t="str">
            <v>K00</v>
          </cell>
          <cell r="D71">
            <v>13</v>
          </cell>
          <cell r="F71" t="str">
            <v>P</v>
          </cell>
          <cell r="G71">
            <v>0</v>
          </cell>
        </row>
        <row r="72">
          <cell r="C72" t="str">
            <v>K04</v>
          </cell>
          <cell r="D72">
            <v>14</v>
          </cell>
          <cell r="F72">
            <v>0</v>
          </cell>
          <cell r="G72" t="str">
            <v>P</v>
          </cell>
        </row>
        <row r="73">
          <cell r="C73" t="str">
            <v>K04</v>
          </cell>
          <cell r="D73">
            <v>26</v>
          </cell>
          <cell r="F73" t="str">
            <v>L</v>
          </cell>
          <cell r="G73">
            <v>0</v>
          </cell>
        </row>
        <row r="74">
          <cell r="C74" t="str">
            <v>K04</v>
          </cell>
          <cell r="D74">
            <v>5</v>
          </cell>
          <cell r="F74" t="str">
            <v>L</v>
          </cell>
          <cell r="G74">
            <v>0</v>
          </cell>
        </row>
        <row r="75">
          <cell r="C75" t="str">
            <v>K04</v>
          </cell>
          <cell r="D75">
            <v>8</v>
          </cell>
          <cell r="F75" t="str">
            <v>P</v>
          </cell>
          <cell r="G75">
            <v>0</v>
          </cell>
        </row>
        <row r="76">
          <cell r="C76" t="str">
            <v>K04</v>
          </cell>
          <cell r="D76">
            <v>21</v>
          </cell>
          <cell r="F76" t="str">
            <v>P</v>
          </cell>
          <cell r="G76">
            <v>0</v>
          </cell>
        </row>
        <row r="77">
          <cell r="C77" t="str">
            <v>K05</v>
          </cell>
          <cell r="D77">
            <v>20</v>
          </cell>
          <cell r="F77" t="str">
            <v>P</v>
          </cell>
          <cell r="G77">
            <v>0</v>
          </cell>
        </row>
        <row r="78">
          <cell r="C78" t="str">
            <v>K02</v>
          </cell>
          <cell r="D78">
            <v>15</v>
          </cell>
          <cell r="F78" t="str">
            <v>P</v>
          </cell>
          <cell r="G78">
            <v>0</v>
          </cell>
        </row>
        <row r="79">
          <cell r="C79" t="str">
            <v>K00</v>
          </cell>
          <cell r="D79">
            <v>6</v>
          </cell>
          <cell r="F79" t="str">
            <v>P</v>
          </cell>
          <cell r="G79">
            <v>0</v>
          </cell>
        </row>
        <row r="80">
          <cell r="C80" t="str">
            <v>K12</v>
          </cell>
          <cell r="D80">
            <v>42</v>
          </cell>
          <cell r="F80" t="str">
            <v>P</v>
          </cell>
          <cell r="G80">
            <v>0</v>
          </cell>
        </row>
        <row r="81">
          <cell r="C81" t="str">
            <v>K00</v>
          </cell>
          <cell r="D81">
            <v>8</v>
          </cell>
          <cell r="F81" t="str">
            <v>P</v>
          </cell>
          <cell r="G81">
            <v>0</v>
          </cell>
        </row>
        <row r="82">
          <cell r="C82" t="str">
            <v>K05</v>
          </cell>
          <cell r="D82">
            <v>19</v>
          </cell>
          <cell r="F82" t="str">
            <v>L</v>
          </cell>
          <cell r="G82">
            <v>0</v>
          </cell>
        </row>
        <row r="83">
          <cell r="C83" t="str">
            <v>K00</v>
          </cell>
          <cell r="D83">
            <v>6</v>
          </cell>
          <cell r="F83" t="str">
            <v>P</v>
          </cell>
          <cell r="G83">
            <v>0</v>
          </cell>
        </row>
        <row r="84">
          <cell r="C84" t="str">
            <v>K03</v>
          </cell>
          <cell r="D84">
            <v>64</v>
          </cell>
          <cell r="F84" t="str">
            <v>L</v>
          </cell>
          <cell r="G84">
            <v>0</v>
          </cell>
        </row>
        <row r="85">
          <cell r="C85" t="str">
            <v>K02</v>
          </cell>
          <cell r="D85">
            <v>15</v>
          </cell>
          <cell r="F85">
            <v>0</v>
          </cell>
          <cell r="G85" t="str">
            <v>L</v>
          </cell>
        </row>
        <row r="86">
          <cell r="C86" t="str">
            <v>K02</v>
          </cell>
          <cell r="D86">
            <v>3</v>
          </cell>
          <cell r="F86" t="str">
            <v>P</v>
          </cell>
          <cell r="G86">
            <v>0</v>
          </cell>
        </row>
        <row r="87">
          <cell r="C87" t="str">
            <v>K02</v>
          </cell>
          <cell r="D87">
            <v>23</v>
          </cell>
          <cell r="F87">
            <v>0</v>
          </cell>
          <cell r="G87" t="str">
            <v>P</v>
          </cell>
        </row>
        <row r="88">
          <cell r="C88" t="str">
            <v>K03</v>
          </cell>
          <cell r="D88">
            <v>24</v>
          </cell>
          <cell r="F88" t="str">
            <v>P</v>
          </cell>
          <cell r="G88">
            <v>0</v>
          </cell>
        </row>
        <row r="89">
          <cell r="C89" t="str">
            <v>K04</v>
          </cell>
          <cell r="D89">
            <v>33</v>
          </cell>
          <cell r="F89" t="str">
            <v>P</v>
          </cell>
          <cell r="G89">
            <v>0</v>
          </cell>
        </row>
        <row r="90">
          <cell r="C90" t="str">
            <v>K02</v>
          </cell>
          <cell r="D90">
            <v>15</v>
          </cell>
          <cell r="F90" t="str">
            <v>P</v>
          </cell>
          <cell r="G90">
            <v>0</v>
          </cell>
        </row>
        <row r="91">
          <cell r="C91" t="str">
            <v>K04</v>
          </cell>
          <cell r="D91">
            <v>46</v>
          </cell>
          <cell r="F91" t="str">
            <v>P</v>
          </cell>
          <cell r="G91">
            <v>0</v>
          </cell>
        </row>
        <row r="92">
          <cell r="C92" t="str">
            <v>K02</v>
          </cell>
          <cell r="D92">
            <v>28</v>
          </cell>
          <cell r="F92" t="str">
            <v>P</v>
          </cell>
          <cell r="G92">
            <v>0</v>
          </cell>
        </row>
        <row r="93">
          <cell r="C93" t="str">
            <v>K05</v>
          </cell>
          <cell r="D93">
            <v>26</v>
          </cell>
          <cell r="F93" t="str">
            <v>P</v>
          </cell>
          <cell r="G93">
            <v>0</v>
          </cell>
        </row>
        <row r="94">
          <cell r="C94" t="str">
            <v>K03</v>
          </cell>
          <cell r="D94">
            <v>32</v>
          </cell>
          <cell r="F94" t="str">
            <v>L</v>
          </cell>
          <cell r="G94">
            <v>0</v>
          </cell>
        </row>
        <row r="95">
          <cell r="C95" t="str">
            <v>K04</v>
          </cell>
          <cell r="D95">
            <v>36</v>
          </cell>
          <cell r="F95" t="str">
            <v>L</v>
          </cell>
          <cell r="G95">
            <v>0</v>
          </cell>
        </row>
        <row r="96">
          <cell r="C96" t="str">
            <v>K04</v>
          </cell>
          <cell r="D96">
            <v>58</v>
          </cell>
          <cell r="F96" t="str">
            <v>L</v>
          </cell>
          <cell r="G96">
            <v>0</v>
          </cell>
        </row>
        <row r="97">
          <cell r="C97" t="str">
            <v>K02</v>
          </cell>
          <cell r="D97">
            <v>8</v>
          </cell>
          <cell r="F97" t="str">
            <v>P</v>
          </cell>
          <cell r="G97">
            <v>0</v>
          </cell>
        </row>
        <row r="98">
          <cell r="C98" t="str">
            <v>K05</v>
          </cell>
          <cell r="D98">
            <v>69</v>
          </cell>
          <cell r="F98" t="str">
            <v>L</v>
          </cell>
          <cell r="G98">
            <v>0</v>
          </cell>
        </row>
        <row r="99">
          <cell r="C99" t="str">
            <v>K04</v>
          </cell>
          <cell r="D99">
            <v>13</v>
          </cell>
          <cell r="F99" t="str">
            <v>L</v>
          </cell>
          <cell r="G99">
            <v>0</v>
          </cell>
        </row>
        <row r="100">
          <cell r="C100" t="str">
            <v>K03</v>
          </cell>
          <cell r="D100">
            <v>24</v>
          </cell>
          <cell r="F100" t="str">
            <v>P</v>
          </cell>
          <cell r="G100">
            <v>0</v>
          </cell>
        </row>
        <row r="101">
          <cell r="C101" t="str">
            <v>K04</v>
          </cell>
          <cell r="D101">
            <v>19</v>
          </cell>
          <cell r="F101" t="str">
            <v>L</v>
          </cell>
          <cell r="G101">
            <v>0</v>
          </cell>
        </row>
        <row r="102">
          <cell r="C102" t="str">
            <v>K04</v>
          </cell>
          <cell r="D102">
            <v>30</v>
          </cell>
          <cell r="F102" t="str">
            <v>P</v>
          </cell>
          <cell r="G102">
            <v>0</v>
          </cell>
        </row>
        <row r="103">
          <cell r="C103" t="str">
            <v>K05</v>
          </cell>
          <cell r="D103">
            <v>19</v>
          </cell>
          <cell r="F103" t="str">
            <v>L</v>
          </cell>
          <cell r="G103">
            <v>0</v>
          </cell>
        </row>
        <row r="104">
          <cell r="C104" t="str">
            <v>K04</v>
          </cell>
          <cell r="D104">
            <v>28</v>
          </cell>
          <cell r="F104" t="str">
            <v>P</v>
          </cell>
          <cell r="G104">
            <v>0</v>
          </cell>
        </row>
        <row r="105">
          <cell r="C105" t="str">
            <v>K04</v>
          </cell>
          <cell r="D105">
            <v>4</v>
          </cell>
          <cell r="F105" t="str">
            <v>P</v>
          </cell>
          <cell r="G105">
            <v>0</v>
          </cell>
        </row>
        <row r="106">
          <cell r="C106" t="str">
            <v>K05</v>
          </cell>
          <cell r="D106">
            <v>3</v>
          </cell>
          <cell r="F106" t="str">
            <v>P</v>
          </cell>
          <cell r="G106">
            <v>0</v>
          </cell>
        </row>
        <row r="107">
          <cell r="C107" t="str">
            <v>K04</v>
          </cell>
          <cell r="D107">
            <v>20</v>
          </cell>
          <cell r="F107" t="str">
            <v>L</v>
          </cell>
          <cell r="G107">
            <v>0</v>
          </cell>
        </row>
        <row r="108">
          <cell r="C108" t="str">
            <v>K04</v>
          </cell>
          <cell r="D108">
            <v>24</v>
          </cell>
          <cell r="F108" t="str">
            <v>P</v>
          </cell>
          <cell r="G108">
            <v>0</v>
          </cell>
        </row>
        <row r="109">
          <cell r="C109" t="str">
            <v>K05</v>
          </cell>
          <cell r="D109">
            <v>13</v>
          </cell>
          <cell r="F109" t="str">
            <v>P</v>
          </cell>
          <cell r="G109">
            <v>0</v>
          </cell>
        </row>
        <row r="110">
          <cell r="C110" t="str">
            <v>K00</v>
          </cell>
          <cell r="D110">
            <v>7</v>
          </cell>
          <cell r="F110" t="str">
            <v>P</v>
          </cell>
          <cell r="G110">
            <v>0</v>
          </cell>
        </row>
        <row r="111">
          <cell r="C111" t="str">
            <v>K00</v>
          </cell>
          <cell r="D111">
            <v>5</v>
          </cell>
          <cell r="F111" t="str">
            <v>P</v>
          </cell>
          <cell r="G111">
            <v>0</v>
          </cell>
        </row>
        <row r="112">
          <cell r="C112" t="str">
            <v>K04</v>
          </cell>
          <cell r="D112">
            <v>31</v>
          </cell>
          <cell r="F112" t="str">
            <v>L</v>
          </cell>
          <cell r="G112">
            <v>0</v>
          </cell>
        </row>
        <row r="113">
          <cell r="C113" t="str">
            <v>K04</v>
          </cell>
          <cell r="D113">
            <v>20</v>
          </cell>
          <cell r="F113" t="str">
            <v>P</v>
          </cell>
          <cell r="G113">
            <v>0</v>
          </cell>
        </row>
        <row r="114">
          <cell r="C114" t="str">
            <v>K04</v>
          </cell>
          <cell r="D114">
            <v>24</v>
          </cell>
          <cell r="F114" t="str">
            <v>P</v>
          </cell>
          <cell r="G114">
            <v>0</v>
          </cell>
        </row>
        <row r="115">
          <cell r="C115" t="str">
            <v>K05</v>
          </cell>
          <cell r="D115">
            <v>25</v>
          </cell>
          <cell r="F115" t="str">
            <v>P</v>
          </cell>
          <cell r="G115">
            <v>0</v>
          </cell>
        </row>
        <row r="116">
          <cell r="C116" t="str">
            <v>K04</v>
          </cell>
          <cell r="D116">
            <v>19</v>
          </cell>
          <cell r="F116" t="str">
            <v>P</v>
          </cell>
          <cell r="G116">
            <v>0</v>
          </cell>
        </row>
        <row r="117">
          <cell r="C117" t="str">
            <v>K08</v>
          </cell>
          <cell r="D117">
            <v>6</v>
          </cell>
          <cell r="F117" t="str">
            <v>P</v>
          </cell>
          <cell r="G117">
            <v>0</v>
          </cell>
        </row>
        <row r="118">
          <cell r="C118" t="str">
            <v>K02</v>
          </cell>
          <cell r="D118">
            <v>51</v>
          </cell>
          <cell r="F118">
            <v>0</v>
          </cell>
          <cell r="G118" t="str">
            <v>P</v>
          </cell>
        </row>
        <row r="119">
          <cell r="C119" t="str">
            <v>K08</v>
          </cell>
          <cell r="D119">
            <v>81</v>
          </cell>
          <cell r="F119" t="str">
            <v>L</v>
          </cell>
          <cell r="G119">
            <v>0</v>
          </cell>
        </row>
        <row r="120">
          <cell r="C120" t="str">
            <v>K04</v>
          </cell>
          <cell r="D120">
            <v>31</v>
          </cell>
          <cell r="F120" t="str">
            <v>P</v>
          </cell>
          <cell r="G120">
            <v>0</v>
          </cell>
        </row>
        <row r="121">
          <cell r="C121" t="str">
            <v>K03</v>
          </cell>
          <cell r="D121">
            <v>26</v>
          </cell>
          <cell r="F121" t="str">
            <v>P</v>
          </cell>
          <cell r="G121">
            <v>0</v>
          </cell>
        </row>
        <row r="122">
          <cell r="C122" t="str">
            <v>K00</v>
          </cell>
          <cell r="D122">
            <v>3</v>
          </cell>
          <cell r="F122" t="str">
            <v>L</v>
          </cell>
          <cell r="G122">
            <v>0</v>
          </cell>
        </row>
        <row r="123">
          <cell r="C123" t="str">
            <v>K02</v>
          </cell>
          <cell r="D123">
            <v>13</v>
          </cell>
          <cell r="F123" t="str">
            <v>P</v>
          </cell>
          <cell r="G123">
            <v>0</v>
          </cell>
        </row>
        <row r="124">
          <cell r="C124" t="str">
            <v>K08</v>
          </cell>
          <cell r="D124">
            <v>70</v>
          </cell>
          <cell r="F124" t="str">
            <v>L</v>
          </cell>
          <cell r="G124">
            <v>0</v>
          </cell>
        </row>
        <row r="125">
          <cell r="C125" t="str">
            <v>K04</v>
          </cell>
          <cell r="D125">
            <v>9</v>
          </cell>
          <cell r="F125" t="str">
            <v>L</v>
          </cell>
          <cell r="G125">
            <v>0</v>
          </cell>
        </row>
        <row r="126">
          <cell r="C126" t="str">
            <v>K04</v>
          </cell>
          <cell r="D126">
            <v>8</v>
          </cell>
          <cell r="F126">
            <v>0</v>
          </cell>
          <cell r="G126" t="str">
            <v>P</v>
          </cell>
        </row>
        <row r="127">
          <cell r="C127" t="str">
            <v>K00</v>
          </cell>
          <cell r="D127">
            <v>9</v>
          </cell>
          <cell r="F127" t="str">
            <v>L</v>
          </cell>
          <cell r="G127">
            <v>0</v>
          </cell>
        </row>
        <row r="128">
          <cell r="C128" t="str">
            <v>K05</v>
          </cell>
          <cell r="D128">
            <v>49</v>
          </cell>
          <cell r="F128" t="str">
            <v>P</v>
          </cell>
          <cell r="G128">
            <v>0</v>
          </cell>
        </row>
        <row r="129">
          <cell r="C129" t="str">
            <v>K01</v>
          </cell>
          <cell r="D129">
            <v>34</v>
          </cell>
          <cell r="F129" t="str">
            <v>P</v>
          </cell>
          <cell r="G129">
            <v>0</v>
          </cell>
        </row>
        <row r="130">
          <cell r="C130" t="str">
            <v>K04</v>
          </cell>
          <cell r="D130">
            <v>47</v>
          </cell>
          <cell r="F130">
            <v>0</v>
          </cell>
          <cell r="G130" t="str">
            <v>L</v>
          </cell>
        </row>
        <row r="131">
          <cell r="C131" t="str">
            <v>K04</v>
          </cell>
          <cell r="D131">
            <v>32</v>
          </cell>
          <cell r="F131" t="str">
            <v>P</v>
          </cell>
          <cell r="G131">
            <v>0</v>
          </cell>
        </row>
        <row r="132">
          <cell r="C132" t="str">
            <v>K01</v>
          </cell>
          <cell r="D132">
            <v>26</v>
          </cell>
          <cell r="F132" t="str">
            <v>P</v>
          </cell>
          <cell r="G132">
            <v>0</v>
          </cell>
        </row>
        <row r="133">
          <cell r="C133" t="str">
            <v>K04</v>
          </cell>
          <cell r="D133">
            <v>15</v>
          </cell>
          <cell r="F133" t="str">
            <v>L</v>
          </cell>
          <cell r="G133">
            <v>0</v>
          </cell>
        </row>
        <row r="134">
          <cell r="C134" t="str">
            <v>K03</v>
          </cell>
          <cell r="D134">
            <v>36</v>
          </cell>
          <cell r="F134" t="str">
            <v>P</v>
          </cell>
          <cell r="G134">
            <v>0</v>
          </cell>
        </row>
        <row r="135">
          <cell r="C135" t="str">
            <v>K02</v>
          </cell>
          <cell r="D135">
            <v>26</v>
          </cell>
          <cell r="F135" t="str">
            <v>P</v>
          </cell>
          <cell r="G135">
            <v>0</v>
          </cell>
        </row>
        <row r="136">
          <cell r="C136" t="str">
            <v>K02</v>
          </cell>
          <cell r="D136">
            <v>43</v>
          </cell>
          <cell r="F136" t="str">
            <v>P</v>
          </cell>
          <cell r="G136">
            <v>0</v>
          </cell>
        </row>
        <row r="137">
          <cell r="C137" t="str">
            <v>K05</v>
          </cell>
          <cell r="D137">
            <v>14</v>
          </cell>
          <cell r="F137" t="str">
            <v>L</v>
          </cell>
          <cell r="G137">
            <v>0</v>
          </cell>
        </row>
        <row r="138">
          <cell r="C138" t="str">
            <v>K02</v>
          </cell>
          <cell r="D138">
            <v>31</v>
          </cell>
          <cell r="F138" t="str">
            <v>P</v>
          </cell>
          <cell r="G138">
            <v>0</v>
          </cell>
        </row>
        <row r="139">
          <cell r="C139" t="str">
            <v>K00</v>
          </cell>
          <cell r="D139">
            <v>13</v>
          </cell>
          <cell r="F139" t="str">
            <v>P</v>
          </cell>
          <cell r="G139">
            <v>0</v>
          </cell>
        </row>
        <row r="140">
          <cell r="C140" t="str">
            <v>K00</v>
          </cell>
          <cell r="D140">
            <v>6</v>
          </cell>
          <cell r="F140" t="str">
            <v>L</v>
          </cell>
          <cell r="G140">
            <v>0</v>
          </cell>
        </row>
        <row r="141">
          <cell r="C141" t="str">
            <v>K05</v>
          </cell>
          <cell r="D141">
            <v>40</v>
          </cell>
          <cell r="F141" t="str">
            <v>L</v>
          </cell>
          <cell r="G141">
            <v>0</v>
          </cell>
        </row>
        <row r="142">
          <cell r="C142" t="str">
            <v>K03</v>
          </cell>
          <cell r="D142">
            <v>54</v>
          </cell>
          <cell r="F142" t="str">
            <v>P</v>
          </cell>
          <cell r="G142">
            <v>0</v>
          </cell>
        </row>
        <row r="143">
          <cell r="C143" t="str">
            <v>K02</v>
          </cell>
          <cell r="D143">
            <v>5</v>
          </cell>
          <cell r="F143" t="str">
            <v>P</v>
          </cell>
          <cell r="G143">
            <v>0</v>
          </cell>
        </row>
        <row r="144">
          <cell r="C144" t="str">
            <v>K04</v>
          </cell>
          <cell r="D144">
            <v>50</v>
          </cell>
          <cell r="F144" t="str">
            <v>P</v>
          </cell>
          <cell r="G144">
            <v>0</v>
          </cell>
        </row>
        <row r="145">
          <cell r="C145" t="str">
            <v>K00</v>
          </cell>
          <cell r="D145">
            <v>8</v>
          </cell>
          <cell r="F145" t="str">
            <v>P</v>
          </cell>
          <cell r="G145">
            <v>0</v>
          </cell>
        </row>
        <row r="146">
          <cell r="C146" t="str">
            <v>K04</v>
          </cell>
          <cell r="D146">
            <v>22</v>
          </cell>
          <cell r="F146" t="str">
            <v>P</v>
          </cell>
          <cell r="G146">
            <v>0</v>
          </cell>
        </row>
        <row r="147">
          <cell r="C147" t="str">
            <v>K03</v>
          </cell>
          <cell r="D147">
            <v>17</v>
          </cell>
          <cell r="F147" t="str">
            <v>L</v>
          </cell>
          <cell r="G147">
            <v>0</v>
          </cell>
        </row>
        <row r="148">
          <cell r="C148" t="str">
            <v>K00</v>
          </cell>
          <cell r="D148">
            <v>8</v>
          </cell>
          <cell r="F148" t="str">
            <v>L</v>
          </cell>
          <cell r="G148">
            <v>0</v>
          </cell>
        </row>
        <row r="149">
          <cell r="C149" t="str">
            <v>K04</v>
          </cell>
          <cell r="D149">
            <v>26</v>
          </cell>
          <cell r="F149" t="str">
            <v>P</v>
          </cell>
          <cell r="G149">
            <v>0</v>
          </cell>
        </row>
        <row r="150">
          <cell r="C150" t="str">
            <v>K00</v>
          </cell>
          <cell r="D150">
            <v>8</v>
          </cell>
          <cell r="F150" t="str">
            <v>L</v>
          </cell>
          <cell r="G150">
            <v>0</v>
          </cell>
        </row>
        <row r="151">
          <cell r="C151" t="str">
            <v>K02</v>
          </cell>
          <cell r="D151">
            <v>10</v>
          </cell>
          <cell r="F151">
            <v>0</v>
          </cell>
          <cell r="G151" t="str">
            <v>P</v>
          </cell>
        </row>
        <row r="152">
          <cell r="C152" t="str">
            <v>K02</v>
          </cell>
          <cell r="D152">
            <v>43</v>
          </cell>
          <cell r="F152">
            <v>0</v>
          </cell>
          <cell r="G152" t="str">
            <v>L</v>
          </cell>
        </row>
        <row r="153">
          <cell r="C153" t="str">
            <v>K03</v>
          </cell>
          <cell r="D153">
            <v>64</v>
          </cell>
          <cell r="F153" t="str">
            <v>L</v>
          </cell>
          <cell r="G153">
            <v>0</v>
          </cell>
        </row>
        <row r="154">
          <cell r="C154" t="str">
            <v>K03</v>
          </cell>
          <cell r="D154">
            <v>36</v>
          </cell>
          <cell r="F154" t="str">
            <v>P</v>
          </cell>
          <cell r="G154">
            <v>0</v>
          </cell>
        </row>
        <row r="155">
          <cell r="C155" t="str">
            <v>K04</v>
          </cell>
          <cell r="D155">
            <v>37</v>
          </cell>
          <cell r="F155" t="str">
            <v>P</v>
          </cell>
          <cell r="G155">
            <v>0</v>
          </cell>
        </row>
        <row r="156">
          <cell r="C156" t="str">
            <v>K04</v>
          </cell>
          <cell r="D156">
            <v>63</v>
          </cell>
          <cell r="F156">
            <v>0</v>
          </cell>
          <cell r="G156" t="str">
            <v>P</v>
          </cell>
        </row>
        <row r="157">
          <cell r="C157" t="str">
            <v>K04</v>
          </cell>
          <cell r="D157">
            <v>32</v>
          </cell>
          <cell r="F157">
            <v>0</v>
          </cell>
          <cell r="G157" t="str">
            <v>P</v>
          </cell>
        </row>
        <row r="158">
          <cell r="C158" t="str">
            <v>K04</v>
          </cell>
          <cell r="D158">
            <v>6</v>
          </cell>
          <cell r="F158" t="str">
            <v>P</v>
          </cell>
          <cell r="G158">
            <v>0</v>
          </cell>
        </row>
        <row r="159">
          <cell r="C159" t="str">
            <v>K00</v>
          </cell>
          <cell r="D159">
            <v>6</v>
          </cell>
          <cell r="F159" t="str">
            <v>P</v>
          </cell>
          <cell r="G159">
            <v>0</v>
          </cell>
        </row>
        <row r="160">
          <cell r="C160" t="str">
            <v>K00</v>
          </cell>
          <cell r="D160">
            <v>9</v>
          </cell>
          <cell r="F160" t="str">
            <v>P</v>
          </cell>
          <cell r="G160">
            <v>0</v>
          </cell>
        </row>
        <row r="161">
          <cell r="C161" t="str">
            <v>K04</v>
          </cell>
          <cell r="D161">
            <v>3</v>
          </cell>
          <cell r="F161" t="str">
            <v>L</v>
          </cell>
          <cell r="G161">
            <v>0</v>
          </cell>
        </row>
        <row r="162">
          <cell r="C162" t="str">
            <v>K08</v>
          </cell>
          <cell r="D162">
            <v>34</v>
          </cell>
          <cell r="F162" t="str">
            <v>P</v>
          </cell>
          <cell r="G162">
            <v>0</v>
          </cell>
        </row>
        <row r="163">
          <cell r="C163" t="str">
            <v>K04</v>
          </cell>
          <cell r="D163">
            <v>21</v>
          </cell>
          <cell r="F163" t="str">
            <v>P</v>
          </cell>
          <cell r="G163">
            <v>0</v>
          </cell>
        </row>
        <row r="164">
          <cell r="C164" t="str">
            <v>K02</v>
          </cell>
          <cell r="D164">
            <v>51</v>
          </cell>
          <cell r="F164">
            <v>0</v>
          </cell>
          <cell r="G164" t="str">
            <v>P</v>
          </cell>
        </row>
        <row r="165">
          <cell r="C165" t="str">
            <v>K04</v>
          </cell>
          <cell r="D165">
            <v>27</v>
          </cell>
          <cell r="F165" t="str">
            <v>P</v>
          </cell>
          <cell r="G165">
            <v>0</v>
          </cell>
        </row>
        <row r="166">
          <cell r="C166" t="str">
            <v>K01</v>
          </cell>
          <cell r="D166">
            <v>34</v>
          </cell>
          <cell r="F166" t="str">
            <v>P</v>
          </cell>
          <cell r="G166">
            <v>0</v>
          </cell>
        </row>
        <row r="167">
          <cell r="C167" t="str">
            <v>K02</v>
          </cell>
          <cell r="D167">
            <v>37</v>
          </cell>
          <cell r="F167" t="str">
            <v>P</v>
          </cell>
          <cell r="G167">
            <v>0</v>
          </cell>
        </row>
        <row r="168">
          <cell r="C168" t="str">
            <v>K03</v>
          </cell>
          <cell r="D168">
            <v>34</v>
          </cell>
          <cell r="F168" t="str">
            <v>P</v>
          </cell>
          <cell r="G168">
            <v>0</v>
          </cell>
        </row>
        <row r="169">
          <cell r="C169" t="str">
            <v>K04</v>
          </cell>
          <cell r="D169">
            <v>32</v>
          </cell>
          <cell r="F169">
            <v>0</v>
          </cell>
          <cell r="G169" t="str">
            <v>P</v>
          </cell>
        </row>
        <row r="170">
          <cell r="C170" t="str">
            <v>K04</v>
          </cell>
          <cell r="D170">
            <v>41</v>
          </cell>
          <cell r="F170" t="str">
            <v>L</v>
          </cell>
          <cell r="G170">
            <v>0</v>
          </cell>
        </row>
        <row r="171">
          <cell r="C171" t="str">
            <v>K04</v>
          </cell>
          <cell r="D171">
            <v>63</v>
          </cell>
          <cell r="F171" t="str">
            <v>P</v>
          </cell>
          <cell r="G171">
            <v>0</v>
          </cell>
        </row>
        <row r="172">
          <cell r="C172" t="str">
            <v>K04</v>
          </cell>
          <cell r="D172">
            <v>13</v>
          </cell>
          <cell r="F172" t="str">
            <v>P</v>
          </cell>
          <cell r="G172">
            <v>0</v>
          </cell>
        </row>
        <row r="173">
          <cell r="C173" t="str">
            <v>K08</v>
          </cell>
          <cell r="D173">
            <v>72</v>
          </cell>
          <cell r="F173" t="str">
            <v>L</v>
          </cell>
          <cell r="G173">
            <v>0</v>
          </cell>
        </row>
        <row r="174">
          <cell r="C174" t="str">
            <v>K04</v>
          </cell>
          <cell r="D174">
            <v>30</v>
          </cell>
          <cell r="F174" t="str">
            <v>P</v>
          </cell>
          <cell r="G174">
            <v>0</v>
          </cell>
        </row>
        <row r="175">
          <cell r="C175" t="str">
            <v>K02</v>
          </cell>
          <cell r="D175">
            <v>31</v>
          </cell>
          <cell r="F175" t="str">
            <v>P</v>
          </cell>
          <cell r="G175">
            <v>0</v>
          </cell>
        </row>
        <row r="176">
          <cell r="C176" t="str">
            <v>K02</v>
          </cell>
          <cell r="D176">
            <v>21</v>
          </cell>
          <cell r="F176" t="str">
            <v>P</v>
          </cell>
          <cell r="G176">
            <v>0</v>
          </cell>
        </row>
        <row r="177">
          <cell r="C177" t="str">
            <v>K04</v>
          </cell>
          <cell r="D177">
            <v>22</v>
          </cell>
          <cell r="F177" t="str">
            <v>L</v>
          </cell>
          <cell r="G177">
            <v>0</v>
          </cell>
        </row>
        <row r="178">
          <cell r="C178" t="str">
            <v>K04</v>
          </cell>
          <cell r="D178">
            <v>13</v>
          </cell>
          <cell r="F178" t="str">
            <v>L</v>
          </cell>
          <cell r="G178">
            <v>0</v>
          </cell>
        </row>
        <row r="179">
          <cell r="C179" t="str">
            <v>K04</v>
          </cell>
          <cell r="D179">
            <v>32</v>
          </cell>
          <cell r="F179" t="str">
            <v>P</v>
          </cell>
          <cell r="G179">
            <v>0</v>
          </cell>
        </row>
        <row r="180">
          <cell r="C180" t="str">
            <v>K08</v>
          </cell>
          <cell r="D180">
            <v>62</v>
          </cell>
          <cell r="F180" t="str">
            <v>P</v>
          </cell>
          <cell r="G180">
            <v>0</v>
          </cell>
        </row>
        <row r="181">
          <cell r="C181" t="str">
            <v>K03</v>
          </cell>
          <cell r="D181">
            <v>18</v>
          </cell>
          <cell r="F181" t="str">
            <v>P</v>
          </cell>
          <cell r="G181">
            <v>0</v>
          </cell>
        </row>
        <row r="182">
          <cell r="C182" t="str">
            <v>K08</v>
          </cell>
          <cell r="D182">
            <v>24</v>
          </cell>
          <cell r="F182" t="str">
            <v>P</v>
          </cell>
          <cell r="G182">
            <v>0</v>
          </cell>
        </row>
        <row r="183">
          <cell r="C183" t="str">
            <v>K07</v>
          </cell>
          <cell r="D183">
            <v>23</v>
          </cell>
          <cell r="F183" t="str">
            <v>P</v>
          </cell>
          <cell r="G183">
            <v>0</v>
          </cell>
        </row>
        <row r="184">
          <cell r="C184" t="str">
            <v>K04</v>
          </cell>
          <cell r="D184">
            <v>23</v>
          </cell>
          <cell r="F184" t="str">
            <v>P</v>
          </cell>
          <cell r="G184">
            <v>0</v>
          </cell>
        </row>
        <row r="185">
          <cell r="C185" t="str">
            <v>K02</v>
          </cell>
          <cell r="D185">
            <v>30</v>
          </cell>
          <cell r="F185" t="str">
            <v>L</v>
          </cell>
          <cell r="G185">
            <v>0</v>
          </cell>
        </row>
        <row r="186">
          <cell r="C186" t="str">
            <v>K02</v>
          </cell>
          <cell r="D186">
            <v>31</v>
          </cell>
          <cell r="F186" t="str">
            <v>P</v>
          </cell>
          <cell r="G186">
            <v>0</v>
          </cell>
        </row>
        <row r="187">
          <cell r="C187" t="str">
            <v>K02</v>
          </cell>
          <cell r="D187">
            <v>55</v>
          </cell>
          <cell r="F187" t="str">
            <v>L</v>
          </cell>
          <cell r="G187">
            <v>0</v>
          </cell>
        </row>
        <row r="188">
          <cell r="C188" t="str">
            <v>K08</v>
          </cell>
          <cell r="D188">
            <v>28</v>
          </cell>
          <cell r="F188" t="str">
            <v>P</v>
          </cell>
          <cell r="G188">
            <v>0</v>
          </cell>
        </row>
        <row r="189">
          <cell r="C189" t="str">
            <v>K05</v>
          </cell>
          <cell r="D189">
            <v>13</v>
          </cell>
          <cell r="F189" t="str">
            <v>P</v>
          </cell>
          <cell r="G189">
            <v>0</v>
          </cell>
        </row>
        <row r="190">
          <cell r="C190" t="str">
            <v>K05</v>
          </cell>
          <cell r="D190">
            <v>13</v>
          </cell>
          <cell r="F190" t="str">
            <v>P</v>
          </cell>
          <cell r="G190">
            <v>0</v>
          </cell>
        </row>
        <row r="191">
          <cell r="C191" t="str">
            <v>K03</v>
          </cell>
          <cell r="D191">
            <v>27</v>
          </cell>
          <cell r="F191" t="str">
            <v>P</v>
          </cell>
          <cell r="G191">
            <v>0</v>
          </cell>
        </row>
        <row r="192">
          <cell r="C192" t="str">
            <v>K02</v>
          </cell>
          <cell r="D192">
            <v>19</v>
          </cell>
          <cell r="F192" t="str">
            <v>P</v>
          </cell>
          <cell r="G192">
            <v>0</v>
          </cell>
        </row>
        <row r="193">
          <cell r="C193" t="str">
            <v>K04</v>
          </cell>
          <cell r="D193">
            <v>33</v>
          </cell>
          <cell r="F193" t="str">
            <v>P</v>
          </cell>
          <cell r="G193">
            <v>0</v>
          </cell>
        </row>
        <row r="194">
          <cell r="C194" t="str">
            <v>K05</v>
          </cell>
          <cell r="D194">
            <v>14</v>
          </cell>
          <cell r="F194" t="str">
            <v>P</v>
          </cell>
          <cell r="G194">
            <v>0</v>
          </cell>
        </row>
        <row r="195">
          <cell r="C195" t="str">
            <v>K08</v>
          </cell>
          <cell r="D195">
            <v>24</v>
          </cell>
          <cell r="F195" t="str">
            <v>P</v>
          </cell>
          <cell r="G195">
            <v>0</v>
          </cell>
        </row>
        <row r="196">
          <cell r="C196" t="str">
            <v>K04</v>
          </cell>
          <cell r="D196">
            <v>21</v>
          </cell>
          <cell r="F196" t="str">
            <v>L</v>
          </cell>
          <cell r="G196">
            <v>0</v>
          </cell>
        </row>
        <row r="197">
          <cell r="C197" t="str">
            <v>K07</v>
          </cell>
          <cell r="D197">
            <v>23</v>
          </cell>
          <cell r="F197" t="str">
            <v>P</v>
          </cell>
          <cell r="G197">
            <v>0</v>
          </cell>
        </row>
        <row r="198">
          <cell r="C198" t="str">
            <v>K04</v>
          </cell>
          <cell r="D198">
            <v>11</v>
          </cell>
          <cell r="F198" t="str">
            <v>L</v>
          </cell>
          <cell r="G198">
            <v>0</v>
          </cell>
        </row>
        <row r="199">
          <cell r="C199" t="str">
            <v>K01</v>
          </cell>
          <cell r="D199">
            <v>15</v>
          </cell>
          <cell r="F199" t="str">
            <v>L</v>
          </cell>
          <cell r="G199">
            <v>0</v>
          </cell>
        </row>
        <row r="200">
          <cell r="C200" t="str">
            <v>K05</v>
          </cell>
          <cell r="D200">
            <v>22</v>
          </cell>
          <cell r="F200" t="str">
            <v>P</v>
          </cell>
          <cell r="G200">
            <v>0</v>
          </cell>
        </row>
        <row r="201">
          <cell r="C201" t="str">
            <v>K02</v>
          </cell>
          <cell r="D201">
            <v>38</v>
          </cell>
          <cell r="F201">
            <v>0</v>
          </cell>
          <cell r="G201" t="str">
            <v>P</v>
          </cell>
        </row>
        <row r="202">
          <cell r="C202" t="str">
            <v>K04</v>
          </cell>
          <cell r="D202">
            <v>58</v>
          </cell>
          <cell r="F202" t="str">
            <v>L</v>
          </cell>
          <cell r="G202">
            <v>0</v>
          </cell>
        </row>
        <row r="203">
          <cell r="C203" t="str">
            <v>K02</v>
          </cell>
          <cell r="D203">
            <v>16</v>
          </cell>
          <cell r="F203" t="str">
            <v>P</v>
          </cell>
          <cell r="G203">
            <v>0</v>
          </cell>
        </row>
        <row r="204">
          <cell r="C204" t="str">
            <v>K04</v>
          </cell>
          <cell r="D204">
            <v>30</v>
          </cell>
          <cell r="F204" t="str">
            <v>L</v>
          </cell>
          <cell r="G204">
            <v>0</v>
          </cell>
        </row>
        <row r="205">
          <cell r="C205" t="str">
            <v>K00</v>
          </cell>
          <cell r="D205">
            <v>10</v>
          </cell>
          <cell r="F205" t="str">
            <v>L</v>
          </cell>
          <cell r="G205">
            <v>0</v>
          </cell>
        </row>
        <row r="206">
          <cell r="C206" t="str">
            <v>K02</v>
          </cell>
          <cell r="D206">
            <v>54</v>
          </cell>
          <cell r="F206" t="str">
            <v>P</v>
          </cell>
          <cell r="G206">
            <v>0</v>
          </cell>
        </row>
        <row r="207">
          <cell r="C207" t="str">
            <v>K02</v>
          </cell>
          <cell r="D207">
            <v>22</v>
          </cell>
          <cell r="F207" t="str">
            <v>P</v>
          </cell>
          <cell r="G207">
            <v>0</v>
          </cell>
        </row>
        <row r="208">
          <cell r="C208" t="str">
            <v>K04</v>
          </cell>
          <cell r="D208">
            <v>47</v>
          </cell>
          <cell r="F208" t="str">
            <v>L</v>
          </cell>
          <cell r="G208">
            <v>0</v>
          </cell>
        </row>
        <row r="209">
          <cell r="C209" t="str">
            <v>K06</v>
          </cell>
          <cell r="D209">
            <v>29</v>
          </cell>
          <cell r="F209" t="str">
            <v>P</v>
          </cell>
          <cell r="G209">
            <v>0</v>
          </cell>
        </row>
        <row r="210">
          <cell r="C210" t="str">
            <v>K08</v>
          </cell>
          <cell r="D210">
            <v>54</v>
          </cell>
          <cell r="F210" t="str">
            <v>L</v>
          </cell>
          <cell r="G210">
            <v>0</v>
          </cell>
        </row>
        <row r="211">
          <cell r="C211" t="str">
            <v>K04</v>
          </cell>
          <cell r="D211">
            <v>18</v>
          </cell>
          <cell r="F211" t="str">
            <v>L</v>
          </cell>
          <cell r="G211">
            <v>0</v>
          </cell>
        </row>
        <row r="212">
          <cell r="C212" t="str">
            <v>K05</v>
          </cell>
          <cell r="D212">
            <v>6</v>
          </cell>
          <cell r="F212" t="str">
            <v>P</v>
          </cell>
          <cell r="G212">
            <v>0</v>
          </cell>
        </row>
        <row r="213">
          <cell r="C213" t="str">
            <v>K08</v>
          </cell>
          <cell r="D213">
            <v>67</v>
          </cell>
          <cell r="F213" t="str">
            <v>L</v>
          </cell>
          <cell r="G213">
            <v>0</v>
          </cell>
        </row>
        <row r="214">
          <cell r="C214" t="str">
            <v>K05</v>
          </cell>
          <cell r="D214">
            <v>28</v>
          </cell>
          <cell r="F214" t="str">
            <v>L</v>
          </cell>
          <cell r="G214">
            <v>0</v>
          </cell>
        </row>
        <row r="215">
          <cell r="C215" t="str">
            <v>K00</v>
          </cell>
          <cell r="D215">
            <v>7</v>
          </cell>
          <cell r="F215" t="str">
            <v>L</v>
          </cell>
          <cell r="G215">
            <v>0</v>
          </cell>
        </row>
        <row r="216">
          <cell r="C216" t="str">
            <v>K00</v>
          </cell>
          <cell r="D216">
            <v>7</v>
          </cell>
          <cell r="F216" t="str">
            <v>L</v>
          </cell>
          <cell r="G216">
            <v>0</v>
          </cell>
        </row>
        <row r="217">
          <cell r="C217" t="str">
            <v>K04</v>
          </cell>
          <cell r="D217">
            <v>31</v>
          </cell>
          <cell r="F217" t="str">
            <v>P</v>
          </cell>
          <cell r="G217">
            <v>0</v>
          </cell>
        </row>
        <row r="218">
          <cell r="C218" t="str">
            <v>K03</v>
          </cell>
          <cell r="D218">
            <v>17</v>
          </cell>
          <cell r="F218">
            <v>0</v>
          </cell>
          <cell r="G218" t="str">
            <v>L</v>
          </cell>
        </row>
        <row r="219">
          <cell r="C219" t="str">
            <v>K03</v>
          </cell>
          <cell r="D219">
            <v>64</v>
          </cell>
          <cell r="F219" t="str">
            <v>L</v>
          </cell>
          <cell r="G219">
            <v>0</v>
          </cell>
        </row>
        <row r="220">
          <cell r="C220" t="str">
            <v>K04</v>
          </cell>
          <cell r="D220">
            <v>5</v>
          </cell>
          <cell r="F220" t="str">
            <v>L</v>
          </cell>
          <cell r="G220">
            <v>0</v>
          </cell>
        </row>
        <row r="221">
          <cell r="C221" t="str">
            <v>K02</v>
          </cell>
          <cell r="D221">
            <v>15</v>
          </cell>
          <cell r="F221">
            <v>0</v>
          </cell>
          <cell r="G221" t="str">
            <v>P</v>
          </cell>
        </row>
        <row r="222">
          <cell r="C222" t="str">
            <v>K04</v>
          </cell>
          <cell r="D222">
            <v>23</v>
          </cell>
          <cell r="F222" t="str">
            <v>P</v>
          </cell>
          <cell r="G222">
            <v>0</v>
          </cell>
        </row>
        <row r="223">
          <cell r="C223" t="str">
            <v>K06</v>
          </cell>
          <cell r="D223">
            <v>72</v>
          </cell>
          <cell r="F223" t="str">
            <v>P</v>
          </cell>
          <cell r="G223">
            <v>0</v>
          </cell>
        </row>
        <row r="224">
          <cell r="C224" t="str">
            <v>K02</v>
          </cell>
          <cell r="D224">
            <v>61</v>
          </cell>
          <cell r="F224">
            <v>0</v>
          </cell>
          <cell r="G224" t="str">
            <v>P</v>
          </cell>
        </row>
        <row r="225">
          <cell r="C225" t="str">
            <v>K04</v>
          </cell>
          <cell r="D225">
            <v>43</v>
          </cell>
          <cell r="F225" t="str">
            <v>P</v>
          </cell>
          <cell r="G225">
            <v>0</v>
          </cell>
        </row>
        <row r="226">
          <cell r="C226" t="str">
            <v>K05</v>
          </cell>
          <cell r="D226">
            <v>63</v>
          </cell>
          <cell r="F226" t="str">
            <v>L</v>
          </cell>
          <cell r="G226">
            <v>0</v>
          </cell>
        </row>
        <row r="227">
          <cell r="C227" t="str">
            <v>K00</v>
          </cell>
          <cell r="D227">
            <v>5</v>
          </cell>
          <cell r="F227" t="str">
            <v>L</v>
          </cell>
          <cell r="G227">
            <v>0</v>
          </cell>
        </row>
        <row r="228">
          <cell r="C228" t="str">
            <v>K04</v>
          </cell>
          <cell r="D228">
            <v>54</v>
          </cell>
          <cell r="F228" t="str">
            <v>P</v>
          </cell>
          <cell r="G228">
            <v>0</v>
          </cell>
        </row>
        <row r="229">
          <cell r="C229" t="str">
            <v>K01</v>
          </cell>
          <cell r="D229">
            <v>30</v>
          </cell>
          <cell r="F229" t="str">
            <v>P</v>
          </cell>
          <cell r="G229">
            <v>0</v>
          </cell>
        </row>
        <row r="230">
          <cell r="C230" t="str">
            <v>K04</v>
          </cell>
          <cell r="D230">
            <v>8</v>
          </cell>
          <cell r="F230" t="str">
            <v>P</v>
          </cell>
          <cell r="G230">
            <v>0</v>
          </cell>
        </row>
        <row r="231">
          <cell r="C231" t="str">
            <v>K00</v>
          </cell>
          <cell r="D231">
            <v>6</v>
          </cell>
          <cell r="F231" t="str">
            <v>P</v>
          </cell>
          <cell r="G231">
            <v>0</v>
          </cell>
        </row>
        <row r="232">
          <cell r="C232" t="str">
            <v>K04</v>
          </cell>
          <cell r="D232">
            <v>21</v>
          </cell>
          <cell r="F232" t="str">
            <v>L</v>
          </cell>
          <cell r="G232">
            <v>0</v>
          </cell>
        </row>
        <row r="233">
          <cell r="C233" t="str">
            <v>K04</v>
          </cell>
          <cell r="D233">
            <v>62</v>
          </cell>
          <cell r="F233" t="str">
            <v>L</v>
          </cell>
          <cell r="G233">
            <v>0</v>
          </cell>
        </row>
        <row r="234">
          <cell r="C234" t="str">
            <v>K00</v>
          </cell>
          <cell r="D234">
            <v>9</v>
          </cell>
          <cell r="F234" t="str">
            <v>P</v>
          </cell>
          <cell r="G234">
            <v>0</v>
          </cell>
        </row>
        <row r="235">
          <cell r="C235" t="str">
            <v>K04</v>
          </cell>
          <cell r="D235">
            <v>13</v>
          </cell>
          <cell r="F235" t="str">
            <v>P</v>
          </cell>
          <cell r="G235">
            <v>0</v>
          </cell>
        </row>
        <row r="236">
          <cell r="C236" t="str">
            <v>K00</v>
          </cell>
          <cell r="D236">
            <v>6</v>
          </cell>
          <cell r="F236" t="str">
            <v>P</v>
          </cell>
          <cell r="G236">
            <v>0</v>
          </cell>
        </row>
        <row r="237">
          <cell r="C237" t="str">
            <v>K05</v>
          </cell>
          <cell r="D237">
            <v>4</v>
          </cell>
          <cell r="F237" t="str">
            <v>P</v>
          </cell>
          <cell r="G237">
            <v>0</v>
          </cell>
        </row>
        <row r="238">
          <cell r="C238" t="str">
            <v>K03</v>
          </cell>
          <cell r="D238">
            <v>24</v>
          </cell>
          <cell r="F238" t="str">
            <v>P</v>
          </cell>
          <cell r="G238">
            <v>0</v>
          </cell>
        </row>
        <row r="239">
          <cell r="C239" t="str">
            <v>K04</v>
          </cell>
          <cell r="D239">
            <v>28</v>
          </cell>
          <cell r="F239" t="str">
            <v>P</v>
          </cell>
          <cell r="G239">
            <v>0</v>
          </cell>
        </row>
        <row r="240">
          <cell r="C240" t="str">
            <v>K05</v>
          </cell>
          <cell r="D240">
            <v>70</v>
          </cell>
          <cell r="F240" t="str">
            <v>P</v>
          </cell>
          <cell r="G240">
            <v>0</v>
          </cell>
        </row>
        <row r="241">
          <cell r="C241" t="str">
            <v>K08</v>
          </cell>
          <cell r="D241">
            <v>24</v>
          </cell>
          <cell r="F241" t="str">
            <v>P</v>
          </cell>
          <cell r="G241">
            <v>0</v>
          </cell>
        </row>
        <row r="242">
          <cell r="C242" t="str">
            <v>K05</v>
          </cell>
          <cell r="D242">
            <v>26</v>
          </cell>
          <cell r="F242" t="str">
            <v>L</v>
          </cell>
          <cell r="G242">
            <v>0</v>
          </cell>
        </row>
        <row r="243">
          <cell r="C243" t="str">
            <v>K02</v>
          </cell>
          <cell r="D243">
            <v>20</v>
          </cell>
          <cell r="F243" t="str">
            <v>L</v>
          </cell>
          <cell r="G243">
            <v>0</v>
          </cell>
        </row>
        <row r="244">
          <cell r="C244" t="str">
            <v>K02</v>
          </cell>
          <cell r="D244">
            <v>63</v>
          </cell>
          <cell r="F244" t="str">
            <v>P</v>
          </cell>
          <cell r="G244">
            <v>0</v>
          </cell>
        </row>
        <row r="245">
          <cell r="C245" t="str">
            <v>K05</v>
          </cell>
          <cell r="D245">
            <v>5</v>
          </cell>
          <cell r="F245" t="str">
            <v>P</v>
          </cell>
          <cell r="G245">
            <v>0</v>
          </cell>
        </row>
        <row r="246">
          <cell r="C246" t="str">
            <v>K08</v>
          </cell>
          <cell r="D246">
            <v>64</v>
          </cell>
          <cell r="F246" t="str">
            <v>L</v>
          </cell>
          <cell r="G246">
            <v>0</v>
          </cell>
        </row>
        <row r="247">
          <cell r="C247" t="str">
            <v>K05</v>
          </cell>
          <cell r="D247">
            <v>47</v>
          </cell>
          <cell r="F247" t="str">
            <v>P</v>
          </cell>
          <cell r="G247">
            <v>0</v>
          </cell>
        </row>
        <row r="248">
          <cell r="C248" t="str">
            <v>K04</v>
          </cell>
          <cell r="D248">
            <v>47</v>
          </cell>
          <cell r="F248">
            <v>0</v>
          </cell>
          <cell r="G248" t="str">
            <v>L</v>
          </cell>
        </row>
        <row r="249">
          <cell r="C249" t="str">
            <v>K01</v>
          </cell>
          <cell r="D249">
            <v>17</v>
          </cell>
          <cell r="F249">
            <v>0</v>
          </cell>
          <cell r="G249" t="str">
            <v>L</v>
          </cell>
        </row>
        <row r="250">
          <cell r="C250" t="str">
            <v>K04</v>
          </cell>
          <cell r="D250">
            <v>38</v>
          </cell>
          <cell r="F250" t="str">
            <v>P</v>
          </cell>
          <cell r="G250">
            <v>0</v>
          </cell>
        </row>
        <row r="251">
          <cell r="C251" t="str">
            <v>K00</v>
          </cell>
          <cell r="D251">
            <v>8</v>
          </cell>
          <cell r="F251" t="str">
            <v>P</v>
          </cell>
          <cell r="G251">
            <v>0</v>
          </cell>
        </row>
        <row r="252">
          <cell r="C252" t="str">
            <v>K08</v>
          </cell>
          <cell r="D252">
            <v>5</v>
          </cell>
          <cell r="F252" t="str">
            <v>P</v>
          </cell>
          <cell r="G252">
            <v>0</v>
          </cell>
        </row>
        <row r="253">
          <cell r="C253" t="str">
            <v>K05</v>
          </cell>
          <cell r="D253">
            <v>14</v>
          </cell>
          <cell r="F253">
            <v>0</v>
          </cell>
          <cell r="G253" t="str">
            <v>L</v>
          </cell>
        </row>
        <row r="254">
          <cell r="C254" t="str">
            <v>K00</v>
          </cell>
          <cell r="D254">
            <v>7</v>
          </cell>
          <cell r="F254" t="str">
            <v>P</v>
          </cell>
          <cell r="G254">
            <v>0</v>
          </cell>
        </row>
        <row r="255">
          <cell r="C255" t="str">
            <v>K05</v>
          </cell>
          <cell r="D255">
            <v>44</v>
          </cell>
          <cell r="F255" t="str">
            <v>L</v>
          </cell>
          <cell r="G255">
            <v>0</v>
          </cell>
        </row>
        <row r="256">
          <cell r="C256" t="str">
            <v>K04</v>
          </cell>
          <cell r="D256">
            <v>4</v>
          </cell>
          <cell r="F256" t="str">
            <v>L</v>
          </cell>
          <cell r="G256">
            <v>0</v>
          </cell>
        </row>
        <row r="257">
          <cell r="C257" t="str">
            <v>K04</v>
          </cell>
          <cell r="D257">
            <v>34</v>
          </cell>
          <cell r="F257" t="str">
            <v>P</v>
          </cell>
          <cell r="G257">
            <v>0</v>
          </cell>
        </row>
        <row r="258">
          <cell r="C258" t="str">
            <v>K04</v>
          </cell>
          <cell r="D258">
            <v>22</v>
          </cell>
          <cell r="F258">
            <v>0</v>
          </cell>
          <cell r="G258" t="str">
            <v>P</v>
          </cell>
        </row>
        <row r="259">
          <cell r="C259" t="str">
            <v>K05</v>
          </cell>
          <cell r="D259">
            <v>3</v>
          </cell>
          <cell r="F259" t="str">
            <v>P</v>
          </cell>
          <cell r="G259">
            <v>0</v>
          </cell>
        </row>
        <row r="260">
          <cell r="C260" t="str">
            <v>K00</v>
          </cell>
          <cell r="D260">
            <v>5</v>
          </cell>
          <cell r="F260" t="str">
            <v>P</v>
          </cell>
          <cell r="G260">
            <v>0</v>
          </cell>
        </row>
        <row r="261">
          <cell r="C261" t="str">
            <v>K04</v>
          </cell>
          <cell r="D261">
            <v>61</v>
          </cell>
          <cell r="F261" t="str">
            <v>L</v>
          </cell>
          <cell r="G261">
            <v>0</v>
          </cell>
        </row>
        <row r="262">
          <cell r="C262" t="str">
            <v>K02</v>
          </cell>
          <cell r="D262">
            <v>38</v>
          </cell>
          <cell r="F262">
            <v>0</v>
          </cell>
          <cell r="G262" t="str">
            <v>P</v>
          </cell>
        </row>
        <row r="263">
          <cell r="C263" t="str">
            <v>K03</v>
          </cell>
          <cell r="D263">
            <v>14</v>
          </cell>
          <cell r="F263" t="str">
            <v>P</v>
          </cell>
          <cell r="G263">
            <v>0</v>
          </cell>
        </row>
        <row r="264">
          <cell r="C264" t="str">
            <v>K08</v>
          </cell>
          <cell r="D264">
            <v>57</v>
          </cell>
          <cell r="F264" t="str">
            <v>P</v>
          </cell>
          <cell r="G264">
            <v>0</v>
          </cell>
        </row>
        <row r="265">
          <cell r="C265" t="str">
            <v>K04</v>
          </cell>
          <cell r="D265">
            <v>17</v>
          </cell>
          <cell r="F265" t="str">
            <v>L</v>
          </cell>
          <cell r="G265">
            <v>0</v>
          </cell>
        </row>
        <row r="266">
          <cell r="C266" t="str">
            <v>K04</v>
          </cell>
          <cell r="D266">
            <v>12</v>
          </cell>
          <cell r="F266" t="str">
            <v>L</v>
          </cell>
          <cell r="G266">
            <v>0</v>
          </cell>
        </row>
        <row r="267">
          <cell r="C267" t="str">
            <v>K02</v>
          </cell>
          <cell r="D267">
            <v>51</v>
          </cell>
          <cell r="F267">
            <v>0</v>
          </cell>
          <cell r="G267" t="str">
            <v>P</v>
          </cell>
        </row>
        <row r="268">
          <cell r="C268" t="str">
            <v>K02</v>
          </cell>
          <cell r="D268">
            <v>30</v>
          </cell>
          <cell r="F268">
            <v>0</v>
          </cell>
          <cell r="G268" t="str">
            <v>L</v>
          </cell>
        </row>
        <row r="269">
          <cell r="C269" t="str">
            <v>K08</v>
          </cell>
          <cell r="D269">
            <v>43</v>
          </cell>
          <cell r="F269" t="str">
            <v>L</v>
          </cell>
          <cell r="G269">
            <v>0</v>
          </cell>
        </row>
        <row r="270">
          <cell r="C270" t="str">
            <v>K02</v>
          </cell>
          <cell r="D270">
            <v>61</v>
          </cell>
          <cell r="F270">
            <v>0</v>
          </cell>
          <cell r="G270" t="str">
            <v>P</v>
          </cell>
        </row>
        <row r="271">
          <cell r="C271" t="str">
            <v>K04</v>
          </cell>
          <cell r="D271">
            <v>55</v>
          </cell>
          <cell r="F271" t="str">
            <v>L</v>
          </cell>
          <cell r="G271">
            <v>0</v>
          </cell>
        </row>
        <row r="272">
          <cell r="C272" t="str">
            <v>K02</v>
          </cell>
          <cell r="D272">
            <v>35</v>
          </cell>
          <cell r="F272" t="str">
            <v>P</v>
          </cell>
          <cell r="G272">
            <v>0</v>
          </cell>
        </row>
        <row r="273">
          <cell r="C273" t="str">
            <v>K08</v>
          </cell>
          <cell r="D273">
            <v>70</v>
          </cell>
          <cell r="F273" t="str">
            <v>L</v>
          </cell>
          <cell r="G273">
            <v>0</v>
          </cell>
        </row>
        <row r="274">
          <cell r="C274" t="str">
            <v>K04</v>
          </cell>
          <cell r="D274">
            <v>48</v>
          </cell>
          <cell r="F274" t="str">
            <v>P</v>
          </cell>
          <cell r="G274">
            <v>0</v>
          </cell>
        </row>
        <row r="275">
          <cell r="C275" t="str">
            <v>K04</v>
          </cell>
          <cell r="D275">
            <v>48</v>
          </cell>
          <cell r="F275" t="str">
            <v>L</v>
          </cell>
          <cell r="G275">
            <v>0</v>
          </cell>
        </row>
        <row r="276">
          <cell r="C276" t="str">
            <v>K08</v>
          </cell>
          <cell r="D276">
            <v>64</v>
          </cell>
          <cell r="F276">
            <v>0</v>
          </cell>
          <cell r="G276" t="str">
            <v>L</v>
          </cell>
        </row>
        <row r="277">
          <cell r="C277" t="str">
            <v>K03</v>
          </cell>
          <cell r="D277">
            <v>26</v>
          </cell>
          <cell r="F277" t="str">
            <v>P</v>
          </cell>
          <cell r="G277">
            <v>0</v>
          </cell>
        </row>
        <row r="278">
          <cell r="C278" t="str">
            <v>K04</v>
          </cell>
          <cell r="D278">
            <v>15</v>
          </cell>
          <cell r="F278">
            <v>0</v>
          </cell>
          <cell r="G278" t="str">
            <v>L</v>
          </cell>
        </row>
        <row r="279">
          <cell r="C279" t="str">
            <v>K08</v>
          </cell>
          <cell r="D279">
            <v>9</v>
          </cell>
          <cell r="F279" t="str">
            <v>P</v>
          </cell>
          <cell r="G279">
            <v>0</v>
          </cell>
        </row>
        <row r="280">
          <cell r="C280" t="str">
            <v>K03</v>
          </cell>
          <cell r="D280">
            <v>28</v>
          </cell>
          <cell r="F280" t="str">
            <v>P</v>
          </cell>
          <cell r="G280">
            <v>0</v>
          </cell>
        </row>
        <row r="281">
          <cell r="C281" t="str">
            <v>K04</v>
          </cell>
          <cell r="D281">
            <v>6</v>
          </cell>
          <cell r="F281" t="str">
            <v>P</v>
          </cell>
          <cell r="G281">
            <v>0</v>
          </cell>
        </row>
        <row r="282">
          <cell r="C282" t="str">
            <v>K04</v>
          </cell>
          <cell r="D282">
            <v>51</v>
          </cell>
          <cell r="F282" t="str">
            <v>L</v>
          </cell>
          <cell r="G282">
            <v>0</v>
          </cell>
        </row>
        <row r="283">
          <cell r="C283" t="str">
            <v>K04</v>
          </cell>
          <cell r="D283">
            <v>26</v>
          </cell>
          <cell r="F283" t="str">
            <v>P</v>
          </cell>
          <cell r="G283">
            <v>0</v>
          </cell>
        </row>
        <row r="284">
          <cell r="C284" t="str">
            <v>K00</v>
          </cell>
          <cell r="D284">
            <v>7</v>
          </cell>
          <cell r="F284" t="str">
            <v>L</v>
          </cell>
          <cell r="G284">
            <v>0</v>
          </cell>
        </row>
        <row r="285">
          <cell r="C285" t="str">
            <v>K02</v>
          </cell>
          <cell r="D285">
            <v>40</v>
          </cell>
          <cell r="F285">
            <v>0</v>
          </cell>
          <cell r="G285" t="str">
            <v>L</v>
          </cell>
        </row>
        <row r="286">
          <cell r="C286" t="str">
            <v>K00</v>
          </cell>
          <cell r="D286">
            <v>7</v>
          </cell>
          <cell r="F286" t="str">
            <v>P</v>
          </cell>
          <cell r="G286">
            <v>0</v>
          </cell>
        </row>
        <row r="287">
          <cell r="C287" t="str">
            <v>K05</v>
          </cell>
          <cell r="D287">
            <v>24</v>
          </cell>
          <cell r="F287" t="str">
            <v>P</v>
          </cell>
          <cell r="G287">
            <v>0</v>
          </cell>
        </row>
        <row r="288">
          <cell r="C288" t="str">
            <v>K00</v>
          </cell>
          <cell r="D288">
            <v>10</v>
          </cell>
          <cell r="F288" t="str">
            <v>P</v>
          </cell>
          <cell r="G288">
            <v>0</v>
          </cell>
        </row>
        <row r="289">
          <cell r="C289" t="str">
            <v>K04</v>
          </cell>
          <cell r="D289">
            <v>47</v>
          </cell>
          <cell r="F289" t="str">
            <v>L</v>
          </cell>
          <cell r="G289">
            <v>0</v>
          </cell>
        </row>
        <row r="290">
          <cell r="C290" t="str">
            <v>K04</v>
          </cell>
          <cell r="D290">
            <v>32</v>
          </cell>
          <cell r="F290">
            <v>0</v>
          </cell>
          <cell r="G290" t="str">
            <v>L</v>
          </cell>
        </row>
        <row r="291">
          <cell r="C291" t="str">
            <v>K04</v>
          </cell>
          <cell r="D291">
            <v>66</v>
          </cell>
          <cell r="F291" t="str">
            <v>P</v>
          </cell>
          <cell r="G291">
            <v>0</v>
          </cell>
        </row>
        <row r="292">
          <cell r="C292" t="str">
            <v>K08</v>
          </cell>
          <cell r="D292">
            <v>28</v>
          </cell>
          <cell r="F292" t="str">
            <v>P</v>
          </cell>
          <cell r="G292">
            <v>0</v>
          </cell>
        </row>
        <row r="293">
          <cell r="C293" t="str">
            <v>K02</v>
          </cell>
          <cell r="D293">
            <v>33</v>
          </cell>
          <cell r="F293" t="str">
            <v>P</v>
          </cell>
          <cell r="G293">
            <v>0</v>
          </cell>
        </row>
        <row r="295">
          <cell r="C295">
            <v>0</v>
          </cell>
          <cell r="D295">
            <v>0</v>
          </cell>
          <cell r="F295">
            <v>0</v>
          </cell>
          <cell r="G295">
            <v>0</v>
          </cell>
        </row>
        <row r="296">
          <cell r="C296">
            <v>0</v>
          </cell>
          <cell r="D296">
            <v>0</v>
          </cell>
          <cell r="F296">
            <v>0</v>
          </cell>
          <cell r="G296">
            <v>0</v>
          </cell>
        </row>
        <row r="297">
          <cell r="C297">
            <v>0</v>
          </cell>
          <cell r="D297">
            <v>0</v>
          </cell>
          <cell r="F297">
            <v>0</v>
          </cell>
          <cell r="G297">
            <v>0</v>
          </cell>
        </row>
        <row r="298">
          <cell r="C298">
            <v>0</v>
          </cell>
          <cell r="D298">
            <v>0</v>
          </cell>
          <cell r="F298">
            <v>0</v>
          </cell>
          <cell r="G298">
            <v>0</v>
          </cell>
        </row>
      </sheetData>
      <sheetData sheetId="5">
        <row r="7">
          <cell r="AD7">
            <v>259</v>
          </cell>
        </row>
        <row r="8">
          <cell r="A8">
            <v>45687</v>
          </cell>
          <cell r="B8">
            <v>1</v>
          </cell>
          <cell r="I8" t="str">
            <v>P</v>
          </cell>
          <cell r="J8">
            <v>5</v>
          </cell>
          <cell r="K8" t="str">
            <v>K00</v>
          </cell>
          <cell r="L8" t="str">
            <v>P</v>
          </cell>
          <cell r="AD8">
            <v>178</v>
          </cell>
        </row>
        <row r="9">
          <cell r="B9">
            <v>2</v>
          </cell>
          <cell r="I9" t="str">
            <v>P</v>
          </cell>
          <cell r="J9">
            <v>54</v>
          </cell>
          <cell r="K9" t="str">
            <v>K04</v>
          </cell>
          <cell r="M9" t="str">
            <v>P</v>
          </cell>
          <cell r="AD9">
            <v>53</v>
          </cell>
        </row>
        <row r="10">
          <cell r="B10">
            <v>3</v>
          </cell>
          <cell r="I10" t="str">
            <v>L</v>
          </cell>
          <cell r="J10">
            <v>30</v>
          </cell>
          <cell r="K10" t="str">
            <v>K02</v>
          </cell>
          <cell r="L10" t="str">
            <v>L</v>
          </cell>
          <cell r="AD10">
            <v>125</v>
          </cell>
        </row>
        <row r="11">
          <cell r="B11">
            <v>4</v>
          </cell>
          <cell r="I11" t="str">
            <v>L</v>
          </cell>
          <cell r="J11">
            <v>14</v>
          </cell>
          <cell r="K11" t="str">
            <v>K00</v>
          </cell>
          <cell r="L11" t="str">
            <v>L</v>
          </cell>
          <cell r="AD11">
            <v>81</v>
          </cell>
          <cell r="AH11" t="str">
            <v>-</v>
          </cell>
          <cell r="AI11">
            <v>21</v>
          </cell>
          <cell r="AJ11" t="str">
            <v>-</v>
          </cell>
          <cell r="AK11">
            <v>4</v>
          </cell>
        </row>
        <row r="12">
          <cell r="B12">
            <v>5</v>
          </cell>
          <cell r="I12" t="str">
            <v>P</v>
          </cell>
          <cell r="J12">
            <v>36</v>
          </cell>
          <cell r="K12" t="str">
            <v>K02</v>
          </cell>
          <cell r="L12" t="str">
            <v>P</v>
          </cell>
          <cell r="AD12">
            <v>24</v>
          </cell>
          <cell r="AH12" t="str">
            <v>-</v>
          </cell>
          <cell r="AI12">
            <v>1</v>
          </cell>
          <cell r="AJ12" t="str">
            <v>-</v>
          </cell>
          <cell r="AK12">
            <v>0</v>
          </cell>
        </row>
        <row r="13">
          <cell r="B13">
            <v>6</v>
          </cell>
          <cell r="I13" t="str">
            <v>P</v>
          </cell>
          <cell r="J13">
            <v>15</v>
          </cell>
          <cell r="K13" t="str">
            <v>K04</v>
          </cell>
          <cell r="L13" t="str">
            <v>P</v>
          </cell>
          <cell r="AD13">
            <v>57</v>
          </cell>
          <cell r="AH13">
            <v>3</v>
          </cell>
          <cell r="AI13">
            <v>9</v>
          </cell>
          <cell r="AJ13">
            <v>3</v>
          </cell>
          <cell r="AK13">
            <v>4</v>
          </cell>
        </row>
        <row r="14">
          <cell r="B14">
            <v>7</v>
          </cell>
          <cell r="I14" t="str">
            <v>P</v>
          </cell>
          <cell r="J14">
            <v>42</v>
          </cell>
          <cell r="K14" t="str">
            <v>K02</v>
          </cell>
          <cell r="L14" t="str">
            <v>P</v>
          </cell>
          <cell r="AH14">
            <v>1</v>
          </cell>
          <cell r="AI14">
            <v>3</v>
          </cell>
          <cell r="AJ14">
            <v>0</v>
          </cell>
          <cell r="AK14">
            <v>2</v>
          </cell>
        </row>
        <row r="15">
          <cell r="B15">
            <v>8</v>
          </cell>
          <cell r="I15" t="str">
            <v>P</v>
          </cell>
          <cell r="J15">
            <v>7</v>
          </cell>
          <cell r="K15" t="str">
            <v>K00</v>
          </cell>
          <cell r="L15" t="str">
            <v>P</v>
          </cell>
          <cell r="AD15">
            <v>203</v>
          </cell>
          <cell r="AH15">
            <v>3</v>
          </cell>
          <cell r="AI15">
            <v>2</v>
          </cell>
          <cell r="AJ15">
            <v>0</v>
          </cell>
          <cell r="AK15">
            <v>2</v>
          </cell>
        </row>
        <row r="16">
          <cell r="B16">
            <v>9</v>
          </cell>
          <cell r="I16" t="str">
            <v>P</v>
          </cell>
          <cell r="J16">
            <v>4</v>
          </cell>
          <cell r="K16" t="str">
            <v>K04</v>
          </cell>
          <cell r="L16" t="str">
            <v>P</v>
          </cell>
          <cell r="AD16">
            <v>47</v>
          </cell>
          <cell r="AH16">
            <v>0</v>
          </cell>
          <cell r="AI16">
            <v>0</v>
          </cell>
          <cell r="AJ16">
            <v>1</v>
          </cell>
          <cell r="AK16">
            <v>0</v>
          </cell>
        </row>
        <row r="17">
          <cell r="B17">
            <v>10</v>
          </cell>
          <cell r="I17" t="str">
            <v>P</v>
          </cell>
          <cell r="J17">
            <v>36</v>
          </cell>
          <cell r="K17" t="str">
            <v>K02</v>
          </cell>
          <cell r="L17" t="str">
            <v>P</v>
          </cell>
          <cell r="AD17">
            <v>156</v>
          </cell>
          <cell r="AH17">
            <v>6</v>
          </cell>
          <cell r="AI17">
            <v>10</v>
          </cell>
          <cell r="AJ17">
            <v>1</v>
          </cell>
          <cell r="AK17">
            <v>5</v>
          </cell>
        </row>
        <row r="18">
          <cell r="A18">
            <v>45688</v>
          </cell>
          <cell r="B18">
            <v>1</v>
          </cell>
          <cell r="I18" t="str">
            <v>P</v>
          </cell>
          <cell r="J18">
            <v>11</v>
          </cell>
          <cell r="K18" t="str">
            <v>K04</v>
          </cell>
          <cell r="L18" t="str">
            <v>P</v>
          </cell>
          <cell r="AD18">
            <v>48</v>
          </cell>
          <cell r="AH18">
            <v>31</v>
          </cell>
          <cell r="AI18">
            <v>85</v>
          </cell>
          <cell r="AJ18">
            <v>22</v>
          </cell>
          <cell r="AK18">
            <v>40</v>
          </cell>
        </row>
        <row r="19">
          <cell r="B19">
            <v>2</v>
          </cell>
          <cell r="I19" t="str">
            <v>L</v>
          </cell>
          <cell r="J19">
            <v>38</v>
          </cell>
          <cell r="K19" t="str">
            <v>K04</v>
          </cell>
          <cell r="M19" t="str">
            <v>L</v>
          </cell>
          <cell r="AD19">
            <v>22</v>
          </cell>
          <cell r="AH19">
            <v>16</v>
          </cell>
          <cell r="AI19">
            <v>37</v>
          </cell>
          <cell r="AJ19">
            <v>8</v>
          </cell>
          <cell r="AK19">
            <v>20</v>
          </cell>
        </row>
        <row r="20">
          <cell r="B20">
            <v>3</v>
          </cell>
          <cell r="I20" t="str">
            <v>P</v>
          </cell>
          <cell r="J20">
            <v>53</v>
          </cell>
          <cell r="K20" t="str">
            <v>K04</v>
          </cell>
          <cell r="L20" t="str">
            <v>P</v>
          </cell>
          <cell r="AD20">
            <v>26</v>
          </cell>
        </row>
        <row r="21">
          <cell r="B21">
            <v>4</v>
          </cell>
          <cell r="I21" t="str">
            <v>P</v>
          </cell>
          <cell r="J21">
            <v>65</v>
          </cell>
          <cell r="K21" t="str">
            <v>K05</v>
          </cell>
          <cell r="L21" t="str">
            <v>P</v>
          </cell>
          <cell r="AD21">
            <v>6</v>
          </cell>
        </row>
        <row r="22">
          <cell r="B22">
            <v>5</v>
          </cell>
          <cell r="I22" t="str">
            <v>L</v>
          </cell>
          <cell r="J22">
            <v>34</v>
          </cell>
          <cell r="K22" t="str">
            <v>K08</v>
          </cell>
          <cell r="L22" t="str">
            <v>L</v>
          </cell>
          <cell r="AD22">
            <v>3</v>
          </cell>
        </row>
        <row r="23">
          <cell r="B23">
            <v>6</v>
          </cell>
          <cell r="I23" t="str">
            <v>P</v>
          </cell>
          <cell r="J23">
            <v>70</v>
          </cell>
          <cell r="K23" t="str">
            <v>K04</v>
          </cell>
          <cell r="L23" t="str">
            <v>P</v>
          </cell>
          <cell r="AD23">
            <v>3</v>
          </cell>
        </row>
        <row r="24">
          <cell r="B24">
            <v>7</v>
          </cell>
          <cell r="I24" t="str">
            <v>P</v>
          </cell>
          <cell r="J24">
            <v>6</v>
          </cell>
          <cell r="K24" t="str">
            <v>K08</v>
          </cell>
          <cell r="L24" t="str">
            <v>P</v>
          </cell>
          <cell r="AD24">
            <v>26</v>
          </cell>
          <cell r="AH24">
            <v>9</v>
          </cell>
          <cell r="AT24">
            <v>91</v>
          </cell>
        </row>
        <row r="25">
          <cell r="B25">
            <v>8</v>
          </cell>
          <cell r="I25" t="str">
            <v>P</v>
          </cell>
          <cell r="J25">
            <v>10</v>
          </cell>
          <cell r="K25" t="str">
            <v>K04</v>
          </cell>
          <cell r="L25" t="str">
            <v>P</v>
          </cell>
          <cell r="AH25">
            <v>1</v>
          </cell>
          <cell r="AT25">
            <v>10</v>
          </cell>
        </row>
        <row r="26">
          <cell r="B26">
            <v>9</v>
          </cell>
          <cell r="I26" t="str">
            <v>P</v>
          </cell>
          <cell r="J26">
            <v>17</v>
          </cell>
          <cell r="K26" t="str">
            <v>K02</v>
          </cell>
          <cell r="L26" t="str">
            <v>P</v>
          </cell>
          <cell r="AH26">
            <v>33</v>
          </cell>
          <cell r="AT26">
            <v>15</v>
          </cell>
        </row>
        <row r="27">
          <cell r="B27">
            <v>10</v>
          </cell>
          <cell r="I27" t="str">
            <v>L</v>
          </cell>
          <cell r="J27">
            <v>16</v>
          </cell>
          <cell r="K27" t="str">
            <v>K04</v>
          </cell>
          <cell r="L27" t="str">
            <v>L</v>
          </cell>
          <cell r="AD27">
            <v>22</v>
          </cell>
          <cell r="AH27">
            <v>5</v>
          </cell>
          <cell r="AT27">
            <v>2</v>
          </cell>
        </row>
        <row r="28">
          <cell r="B28">
            <v>11</v>
          </cell>
          <cell r="I28" t="str">
            <v>P</v>
          </cell>
          <cell r="J28">
            <v>7</v>
          </cell>
          <cell r="K28" t="str">
            <v>K00</v>
          </cell>
          <cell r="L28" t="str">
            <v>P</v>
          </cell>
          <cell r="AD28">
            <v>7</v>
          </cell>
          <cell r="AH28">
            <v>20</v>
          </cell>
        </row>
        <row r="29">
          <cell r="A29">
            <v>45689</v>
          </cell>
          <cell r="B29">
            <v>1</v>
          </cell>
          <cell r="I29" t="str">
            <v>P</v>
          </cell>
          <cell r="J29">
            <v>18</v>
          </cell>
          <cell r="K29" t="str">
            <v>K02</v>
          </cell>
          <cell r="M29" t="str">
            <v>P</v>
          </cell>
          <cell r="AD29">
            <v>15</v>
          </cell>
          <cell r="AH29">
            <v>2</v>
          </cell>
        </row>
        <row r="30">
          <cell r="B30">
            <v>2</v>
          </cell>
          <cell r="I30" t="str">
            <v>P</v>
          </cell>
          <cell r="J30">
            <v>61</v>
          </cell>
          <cell r="K30" t="str">
            <v>K08</v>
          </cell>
          <cell r="L30" t="str">
            <v>P</v>
          </cell>
        </row>
        <row r="31">
          <cell r="B31">
            <v>3</v>
          </cell>
          <cell r="I31" t="str">
            <v>P</v>
          </cell>
          <cell r="J31">
            <v>33</v>
          </cell>
          <cell r="K31" t="str">
            <v>K08</v>
          </cell>
          <cell r="L31" t="str">
            <v>P</v>
          </cell>
          <cell r="AD31">
            <v>65</v>
          </cell>
        </row>
        <row r="32">
          <cell r="B32">
            <v>4</v>
          </cell>
          <cell r="I32" t="str">
            <v>L</v>
          </cell>
          <cell r="J32">
            <v>6</v>
          </cell>
          <cell r="K32" t="str">
            <v>K00</v>
          </cell>
          <cell r="L32" t="str">
            <v>L</v>
          </cell>
          <cell r="AD32">
            <v>27</v>
          </cell>
        </row>
        <row r="33">
          <cell r="B33">
            <v>5</v>
          </cell>
          <cell r="I33" t="str">
            <v>P</v>
          </cell>
          <cell r="J33">
            <v>20</v>
          </cell>
          <cell r="K33" t="str">
            <v>K04</v>
          </cell>
          <cell r="M33" t="str">
            <v>L</v>
          </cell>
          <cell r="AD33">
            <v>8</v>
          </cell>
        </row>
        <row r="34">
          <cell r="B34">
            <v>6</v>
          </cell>
          <cell r="I34" t="str">
            <v>P</v>
          </cell>
          <cell r="J34">
            <v>70</v>
          </cell>
          <cell r="K34" t="str">
            <v>K04</v>
          </cell>
          <cell r="M34" t="str">
            <v>P</v>
          </cell>
          <cell r="AD34">
            <v>19</v>
          </cell>
        </row>
        <row r="35">
          <cell r="B35">
            <v>7</v>
          </cell>
          <cell r="I35" t="str">
            <v>P</v>
          </cell>
          <cell r="J35">
            <v>48</v>
          </cell>
          <cell r="K35" t="str">
            <v>K04</v>
          </cell>
          <cell r="M35" t="str">
            <v>P</v>
          </cell>
          <cell r="AD35">
            <v>38</v>
          </cell>
        </row>
        <row r="36">
          <cell r="B36">
            <v>8</v>
          </cell>
          <cell r="I36" t="str">
            <v>P</v>
          </cell>
          <cell r="J36">
            <v>6</v>
          </cell>
          <cell r="K36" t="str">
            <v>K08</v>
          </cell>
          <cell r="L36" t="str">
            <v>P</v>
          </cell>
          <cell r="AD36">
            <v>16</v>
          </cell>
        </row>
        <row r="37">
          <cell r="A37">
            <v>45691</v>
          </cell>
          <cell r="B37">
            <v>1</v>
          </cell>
          <cell r="I37" t="str">
            <v>L</v>
          </cell>
          <cell r="J37">
            <v>28</v>
          </cell>
          <cell r="K37" t="str">
            <v>K03</v>
          </cell>
          <cell r="L37" t="str">
            <v>L</v>
          </cell>
          <cell r="AD37">
            <v>22</v>
          </cell>
        </row>
        <row r="38">
          <cell r="B38">
            <v>2</v>
          </cell>
          <cell r="I38" t="str">
            <v>P</v>
          </cell>
          <cell r="J38">
            <v>21</v>
          </cell>
          <cell r="K38" t="str">
            <v>K02</v>
          </cell>
          <cell r="L38" t="str">
            <v>P</v>
          </cell>
        </row>
        <row r="39">
          <cell r="B39">
            <v>3</v>
          </cell>
          <cell r="I39" t="str">
            <v>P</v>
          </cell>
          <cell r="J39">
            <v>78</v>
          </cell>
          <cell r="K39" t="str">
            <v>K04</v>
          </cell>
          <cell r="L39" t="str">
            <v>P</v>
          </cell>
          <cell r="AD39">
            <v>1</v>
          </cell>
        </row>
        <row r="40">
          <cell r="B40">
            <v>4</v>
          </cell>
          <cell r="I40" t="str">
            <v>P</v>
          </cell>
          <cell r="J40">
            <v>6</v>
          </cell>
          <cell r="K40" t="str">
            <v>K00</v>
          </cell>
          <cell r="L40" t="str">
            <v>P</v>
          </cell>
          <cell r="AD40">
            <v>1</v>
          </cell>
        </row>
        <row r="41">
          <cell r="B41">
            <v>5</v>
          </cell>
          <cell r="I41" t="str">
            <v>P</v>
          </cell>
          <cell r="J41">
            <v>34</v>
          </cell>
          <cell r="K41" t="str">
            <v>K04</v>
          </cell>
          <cell r="L41" t="str">
            <v>P</v>
          </cell>
          <cell r="AD41">
            <v>0</v>
          </cell>
        </row>
        <row r="42">
          <cell r="B42">
            <v>6</v>
          </cell>
          <cell r="I42" t="str">
            <v>L</v>
          </cell>
          <cell r="J42">
            <v>13</v>
          </cell>
          <cell r="K42" t="str">
            <v>K02</v>
          </cell>
          <cell r="L42" t="str">
            <v>L</v>
          </cell>
          <cell r="AD42">
            <v>1</v>
          </cell>
        </row>
        <row r="43">
          <cell r="B43">
            <v>7</v>
          </cell>
          <cell r="I43" t="str">
            <v>P</v>
          </cell>
          <cell r="J43">
            <v>45</v>
          </cell>
          <cell r="K43" t="str">
            <v>K04</v>
          </cell>
          <cell r="L43" t="str">
            <v>P</v>
          </cell>
          <cell r="AD43">
            <v>0</v>
          </cell>
        </row>
        <row r="44">
          <cell r="B44">
            <v>8</v>
          </cell>
          <cell r="I44" t="str">
            <v>L</v>
          </cell>
          <cell r="J44">
            <v>5</v>
          </cell>
          <cell r="K44" t="str">
            <v>K00</v>
          </cell>
          <cell r="L44" t="str">
            <v>L</v>
          </cell>
          <cell r="AD44">
            <v>0</v>
          </cell>
        </row>
        <row r="45">
          <cell r="B45">
            <v>9</v>
          </cell>
          <cell r="I45" t="str">
            <v>P</v>
          </cell>
          <cell r="J45">
            <v>22</v>
          </cell>
          <cell r="K45" t="str">
            <v>K02</v>
          </cell>
          <cell r="L45" t="str">
            <v>P</v>
          </cell>
          <cell r="AD45">
            <v>0</v>
          </cell>
        </row>
        <row r="46">
          <cell r="B46">
            <v>10</v>
          </cell>
          <cell r="I46" t="str">
            <v>L</v>
          </cell>
          <cell r="J46">
            <v>65</v>
          </cell>
          <cell r="K46" t="str">
            <v>K03</v>
          </cell>
          <cell r="L46" t="str">
            <v>L</v>
          </cell>
        </row>
        <row r="47">
          <cell r="B47">
            <v>11</v>
          </cell>
          <cell r="I47" t="str">
            <v>P</v>
          </cell>
          <cell r="J47">
            <v>25</v>
          </cell>
          <cell r="K47" t="str">
            <v>K03</v>
          </cell>
          <cell r="L47" t="str">
            <v>P</v>
          </cell>
          <cell r="AD47">
            <v>21</v>
          </cell>
        </row>
        <row r="48">
          <cell r="B48">
            <v>12</v>
          </cell>
          <cell r="I48" t="str">
            <v>P</v>
          </cell>
          <cell r="J48">
            <v>22</v>
          </cell>
          <cell r="K48" t="str">
            <v>K02</v>
          </cell>
          <cell r="L48" t="str">
            <v>P</v>
          </cell>
          <cell r="AD48">
            <v>7</v>
          </cell>
        </row>
        <row r="49">
          <cell r="B49">
            <v>13</v>
          </cell>
          <cell r="I49" t="str">
            <v>L</v>
          </cell>
          <cell r="J49">
            <v>1</v>
          </cell>
          <cell r="K49" t="str">
            <v>K06</v>
          </cell>
          <cell r="L49" t="str">
            <v>L</v>
          </cell>
          <cell r="AD49">
            <v>14</v>
          </cell>
        </row>
        <row r="50">
          <cell r="A50">
            <v>45661</v>
          </cell>
          <cell r="B50">
            <v>1</v>
          </cell>
          <cell r="I50" t="str">
            <v>L</v>
          </cell>
          <cell r="J50">
            <v>13</v>
          </cell>
          <cell r="K50" t="str">
            <v>K04</v>
          </cell>
          <cell r="L50" t="str">
            <v>L</v>
          </cell>
          <cell r="AD50">
            <v>28</v>
          </cell>
        </row>
        <row r="51">
          <cell r="B51">
            <v>2</v>
          </cell>
          <cell r="I51" t="str">
            <v>P</v>
          </cell>
          <cell r="J51">
            <v>7</v>
          </cell>
          <cell r="K51" t="str">
            <v>K04</v>
          </cell>
          <cell r="L51" t="str">
            <v>P</v>
          </cell>
          <cell r="AD51">
            <v>13</v>
          </cell>
        </row>
        <row r="52">
          <cell r="B52">
            <v>3</v>
          </cell>
          <cell r="I52" t="str">
            <v>L</v>
          </cell>
          <cell r="J52">
            <v>6</v>
          </cell>
          <cell r="K52" t="str">
            <v>K00</v>
          </cell>
          <cell r="L52" t="str">
            <v>L</v>
          </cell>
          <cell r="AD52">
            <v>15</v>
          </cell>
        </row>
        <row r="53">
          <cell r="B53">
            <v>4</v>
          </cell>
          <cell r="I53" t="str">
            <v>L</v>
          </cell>
          <cell r="J53">
            <v>71</v>
          </cell>
          <cell r="K53" t="str">
            <v>K05</v>
          </cell>
          <cell r="L53" t="str">
            <v>L</v>
          </cell>
        </row>
        <row r="54">
          <cell r="B54">
            <v>5</v>
          </cell>
          <cell r="I54" t="str">
            <v>P</v>
          </cell>
          <cell r="J54">
            <v>61</v>
          </cell>
          <cell r="K54" t="str">
            <v>K02</v>
          </cell>
          <cell r="L54" t="str">
            <v>P</v>
          </cell>
          <cell r="AD54">
            <v>9</v>
          </cell>
        </row>
        <row r="55">
          <cell r="B55">
            <v>6</v>
          </cell>
          <cell r="I55" t="str">
            <v>P</v>
          </cell>
          <cell r="J55">
            <v>36</v>
          </cell>
          <cell r="K55" t="str">
            <v>K05</v>
          </cell>
          <cell r="L55" t="str">
            <v>P</v>
          </cell>
          <cell r="AD55">
            <v>4</v>
          </cell>
        </row>
        <row r="56">
          <cell r="B56">
            <v>7</v>
          </cell>
          <cell r="I56" t="str">
            <v>P</v>
          </cell>
          <cell r="J56">
            <v>24</v>
          </cell>
          <cell r="K56" t="str">
            <v>K04</v>
          </cell>
          <cell r="L56" t="str">
            <v>P</v>
          </cell>
          <cell r="AD56">
            <v>5</v>
          </cell>
        </row>
        <row r="57">
          <cell r="B57">
            <v>8</v>
          </cell>
          <cell r="I57" t="str">
            <v>L</v>
          </cell>
          <cell r="J57">
            <v>86</v>
          </cell>
          <cell r="K57" t="str">
            <v>K06</v>
          </cell>
          <cell r="L57" t="str">
            <v>L</v>
          </cell>
        </row>
        <row r="58">
          <cell r="B58">
            <v>9</v>
          </cell>
          <cell r="I58" t="str">
            <v>L</v>
          </cell>
          <cell r="J58">
            <v>64</v>
          </cell>
          <cell r="K58" t="str">
            <v>K03</v>
          </cell>
          <cell r="L58" t="str">
            <v>L</v>
          </cell>
          <cell r="AD58">
            <v>137</v>
          </cell>
        </row>
        <row r="59">
          <cell r="B59">
            <v>10</v>
          </cell>
          <cell r="I59" t="str">
            <v>P</v>
          </cell>
          <cell r="J59">
            <v>57</v>
          </cell>
          <cell r="K59" t="str">
            <v>K05</v>
          </cell>
          <cell r="L59" t="str">
            <v>P</v>
          </cell>
          <cell r="AD59">
            <v>41</v>
          </cell>
        </row>
        <row r="60">
          <cell r="A60">
            <v>45693</v>
          </cell>
          <cell r="B60">
            <v>1</v>
          </cell>
          <cell r="I60" t="str">
            <v>P</v>
          </cell>
          <cell r="J60">
            <v>50</v>
          </cell>
          <cell r="K60" t="str">
            <v>K08</v>
          </cell>
          <cell r="L60" t="str">
            <v>P</v>
          </cell>
          <cell r="AD60">
            <v>96</v>
          </cell>
        </row>
        <row r="61">
          <cell r="B61">
            <v>2</v>
          </cell>
          <cell r="I61" t="str">
            <v>P</v>
          </cell>
          <cell r="J61">
            <v>23</v>
          </cell>
          <cell r="K61" t="str">
            <v>K01</v>
          </cell>
          <cell r="L61" t="str">
            <v>P</v>
          </cell>
        </row>
        <row r="62">
          <cell r="B62">
            <v>3</v>
          </cell>
          <cell r="I62" t="str">
            <v>P</v>
          </cell>
          <cell r="J62">
            <v>40</v>
          </cell>
          <cell r="K62" t="str">
            <v>K05</v>
          </cell>
          <cell r="L62" t="str">
            <v>P</v>
          </cell>
          <cell r="AD62">
            <v>6</v>
          </cell>
        </row>
        <row r="63">
          <cell r="B63">
            <v>4</v>
          </cell>
          <cell r="I63" t="str">
            <v>L</v>
          </cell>
          <cell r="J63">
            <v>54</v>
          </cell>
          <cell r="K63" t="str">
            <v>K08</v>
          </cell>
          <cell r="L63" t="str">
            <v>L</v>
          </cell>
          <cell r="AD63">
            <v>4</v>
          </cell>
        </row>
        <row r="64">
          <cell r="B64">
            <v>5</v>
          </cell>
          <cell r="I64" t="str">
            <v>P</v>
          </cell>
          <cell r="J64">
            <v>6</v>
          </cell>
          <cell r="K64" t="str">
            <v>K00</v>
          </cell>
          <cell r="L64" t="str">
            <v>P</v>
          </cell>
          <cell r="AD64">
            <v>2</v>
          </cell>
        </row>
        <row r="65">
          <cell r="B65">
            <v>6</v>
          </cell>
          <cell r="I65" t="str">
            <v>L</v>
          </cell>
          <cell r="J65">
            <v>72</v>
          </cell>
          <cell r="K65" t="str">
            <v>K04</v>
          </cell>
          <cell r="L65" t="str">
            <v>L</v>
          </cell>
          <cell r="AD65">
            <v>2</v>
          </cell>
        </row>
        <row r="66">
          <cell r="B66">
            <v>7</v>
          </cell>
          <cell r="I66" t="str">
            <v>P</v>
          </cell>
          <cell r="J66">
            <v>56</v>
          </cell>
          <cell r="K66" t="str">
            <v>K08</v>
          </cell>
          <cell r="L66" t="str">
            <v>P</v>
          </cell>
          <cell r="AD66">
            <v>1</v>
          </cell>
        </row>
        <row r="67">
          <cell r="B67">
            <v>8</v>
          </cell>
          <cell r="I67" t="str">
            <v>L</v>
          </cell>
          <cell r="J67">
            <v>13</v>
          </cell>
          <cell r="K67" t="str">
            <v>K00</v>
          </cell>
          <cell r="L67" t="str">
            <v>L</v>
          </cell>
          <cell r="AD67">
            <v>0</v>
          </cell>
        </row>
        <row r="68">
          <cell r="B68">
            <v>9</v>
          </cell>
          <cell r="I68" t="str">
            <v>P</v>
          </cell>
          <cell r="J68">
            <v>7</v>
          </cell>
          <cell r="K68" t="str">
            <v>K00</v>
          </cell>
          <cell r="L68" t="str">
            <v>P</v>
          </cell>
          <cell r="AD68">
            <v>1</v>
          </cell>
        </row>
        <row r="69">
          <cell r="B69">
            <v>10</v>
          </cell>
          <cell r="I69" t="str">
            <v>P</v>
          </cell>
          <cell r="J69">
            <v>63</v>
          </cell>
          <cell r="K69" t="str">
            <v>K02</v>
          </cell>
          <cell r="M69" t="str">
            <v>P</v>
          </cell>
          <cell r="AD69">
            <v>1</v>
          </cell>
        </row>
        <row r="70">
          <cell r="B70">
            <v>11</v>
          </cell>
          <cell r="I70" t="str">
            <v>P</v>
          </cell>
          <cell r="J70">
            <v>27</v>
          </cell>
          <cell r="K70" t="str">
            <v>K02</v>
          </cell>
          <cell r="L70" t="str">
            <v>P</v>
          </cell>
          <cell r="AD70">
            <v>1</v>
          </cell>
        </row>
        <row r="71">
          <cell r="A71">
            <v>45694</v>
          </cell>
          <cell r="B71">
            <v>1</v>
          </cell>
          <cell r="I71" t="str">
            <v>L</v>
          </cell>
          <cell r="J71">
            <v>28</v>
          </cell>
          <cell r="K71" t="str">
            <v>K04</v>
          </cell>
          <cell r="L71" t="str">
            <v>L</v>
          </cell>
          <cell r="AD71">
            <v>0</v>
          </cell>
        </row>
        <row r="72">
          <cell r="B72">
            <v>2</v>
          </cell>
          <cell r="I72" t="str">
            <v>P</v>
          </cell>
          <cell r="J72">
            <v>27</v>
          </cell>
          <cell r="K72" t="str">
            <v>K01</v>
          </cell>
          <cell r="L72" t="str">
            <v>P</v>
          </cell>
          <cell r="AD72">
            <v>2</v>
          </cell>
        </row>
        <row r="73">
          <cell r="B73">
            <v>3</v>
          </cell>
          <cell r="I73" t="str">
            <v>L</v>
          </cell>
          <cell r="J73">
            <v>7</v>
          </cell>
          <cell r="K73" t="str">
            <v>K00</v>
          </cell>
          <cell r="L73" t="str">
            <v>L</v>
          </cell>
          <cell r="AD73">
            <v>1</v>
          </cell>
        </row>
        <row r="74">
          <cell r="B74">
            <v>4</v>
          </cell>
          <cell r="I74" t="str">
            <v>P</v>
          </cell>
          <cell r="J74">
            <v>5</v>
          </cell>
          <cell r="K74" t="str">
            <v>K04</v>
          </cell>
          <cell r="L74" t="str">
            <v>P</v>
          </cell>
          <cell r="AD74">
            <v>1</v>
          </cell>
        </row>
        <row r="75">
          <cell r="B75">
            <v>5</v>
          </cell>
          <cell r="I75" t="str">
            <v>P</v>
          </cell>
          <cell r="J75">
            <v>34</v>
          </cell>
          <cell r="K75" t="str">
            <v>K02</v>
          </cell>
          <cell r="L75" t="str">
            <v>P</v>
          </cell>
        </row>
        <row r="76">
          <cell r="A76">
            <v>45695</v>
          </cell>
          <cell r="B76">
            <v>1</v>
          </cell>
          <cell r="I76" t="str">
            <v>P</v>
          </cell>
          <cell r="J76">
            <v>27</v>
          </cell>
          <cell r="K76" t="str">
            <v>K05</v>
          </cell>
          <cell r="L76" t="str">
            <v>P</v>
          </cell>
        </row>
        <row r="77">
          <cell r="B77">
            <v>2</v>
          </cell>
          <cell r="I77" t="str">
            <v>P</v>
          </cell>
          <cell r="J77">
            <v>19</v>
          </cell>
          <cell r="K77" t="str">
            <v>K03</v>
          </cell>
          <cell r="L77" t="str">
            <v>P</v>
          </cell>
        </row>
        <row r="78">
          <cell r="B78">
            <v>3</v>
          </cell>
          <cell r="I78" t="str">
            <v>L</v>
          </cell>
          <cell r="J78">
            <v>14</v>
          </cell>
          <cell r="K78" t="str">
            <v>K02</v>
          </cell>
          <cell r="L78" t="str">
            <v>L</v>
          </cell>
        </row>
        <row r="79">
          <cell r="B79">
            <v>4</v>
          </cell>
          <cell r="I79" t="str">
            <v>P</v>
          </cell>
          <cell r="J79">
            <v>3</v>
          </cell>
          <cell r="K79" t="str">
            <v>K05</v>
          </cell>
          <cell r="L79" t="str">
            <v>P</v>
          </cell>
        </row>
        <row r="80">
          <cell r="B80">
            <v>5</v>
          </cell>
          <cell r="I80" t="str">
            <v>P</v>
          </cell>
          <cell r="J80">
            <v>53</v>
          </cell>
          <cell r="K80" t="str">
            <v>K04</v>
          </cell>
          <cell r="L80" t="str">
            <v>P</v>
          </cell>
        </row>
        <row r="81">
          <cell r="B81">
            <v>6</v>
          </cell>
          <cell r="I81" t="str">
            <v>L</v>
          </cell>
          <cell r="J81">
            <v>8</v>
          </cell>
          <cell r="K81" t="str">
            <v>K04</v>
          </cell>
          <cell r="L81" t="str">
            <v>L</v>
          </cell>
        </row>
        <row r="82">
          <cell r="B82">
            <v>7</v>
          </cell>
          <cell r="I82" t="str">
            <v>L</v>
          </cell>
          <cell r="J82">
            <v>19</v>
          </cell>
          <cell r="K82" t="str">
            <v>K04</v>
          </cell>
          <cell r="L82" t="str">
            <v>L</v>
          </cell>
        </row>
        <row r="83">
          <cell r="B83">
            <v>8</v>
          </cell>
          <cell r="I83" t="str">
            <v>P</v>
          </cell>
          <cell r="J83">
            <v>48</v>
          </cell>
          <cell r="K83" t="str">
            <v>K04</v>
          </cell>
          <cell r="M83" t="str">
            <v>P</v>
          </cell>
        </row>
        <row r="84">
          <cell r="B84">
            <v>9</v>
          </cell>
          <cell r="I84" t="str">
            <v>P</v>
          </cell>
          <cell r="J84">
            <v>39</v>
          </cell>
          <cell r="K84" t="str">
            <v>K04</v>
          </cell>
          <cell r="L84" t="str">
            <v>P</v>
          </cell>
        </row>
        <row r="85">
          <cell r="A85">
            <v>45696</v>
          </cell>
          <cell r="B85">
            <v>1</v>
          </cell>
          <cell r="I85" t="str">
            <v>L</v>
          </cell>
          <cell r="J85">
            <v>27</v>
          </cell>
          <cell r="K85" t="str">
            <v>K04</v>
          </cell>
          <cell r="L85" t="str">
            <v>L</v>
          </cell>
        </row>
        <row r="86">
          <cell r="B86">
            <v>2</v>
          </cell>
          <cell r="I86" t="str">
            <v>L</v>
          </cell>
          <cell r="J86">
            <v>41</v>
          </cell>
          <cell r="K86" t="str">
            <v>K03</v>
          </cell>
          <cell r="L86" t="str">
            <v>L</v>
          </cell>
        </row>
        <row r="87">
          <cell r="B87">
            <v>3</v>
          </cell>
          <cell r="I87" t="str">
            <v>L</v>
          </cell>
          <cell r="J87">
            <v>24</v>
          </cell>
          <cell r="K87" t="str">
            <v>K04</v>
          </cell>
          <cell r="L87" t="str">
            <v>L</v>
          </cell>
        </row>
        <row r="88">
          <cell r="B88">
            <v>4</v>
          </cell>
          <cell r="I88" t="str">
            <v>L</v>
          </cell>
          <cell r="J88">
            <v>72</v>
          </cell>
          <cell r="K88" t="str">
            <v>K05</v>
          </cell>
          <cell r="L88" t="str">
            <v>L</v>
          </cell>
        </row>
        <row r="89">
          <cell r="B89">
            <v>5</v>
          </cell>
          <cell r="I89" t="str">
            <v>P</v>
          </cell>
          <cell r="J89">
            <v>30</v>
          </cell>
          <cell r="K89" t="str">
            <v>K04</v>
          </cell>
          <cell r="M89" t="str">
            <v>P</v>
          </cell>
        </row>
        <row r="90">
          <cell r="B90">
            <v>6</v>
          </cell>
          <cell r="I90" t="str">
            <v>L</v>
          </cell>
          <cell r="J90">
            <v>32</v>
          </cell>
          <cell r="K90" t="str">
            <v>K04</v>
          </cell>
          <cell r="M90" t="str">
            <v>L</v>
          </cell>
        </row>
        <row r="91">
          <cell r="B91">
            <v>7</v>
          </cell>
          <cell r="I91" t="str">
            <v>L</v>
          </cell>
          <cell r="J91">
            <v>45</v>
          </cell>
          <cell r="K91" t="str">
            <v>K04</v>
          </cell>
          <cell r="L91" t="str">
            <v>L</v>
          </cell>
        </row>
        <row r="92">
          <cell r="B92">
            <v>8</v>
          </cell>
          <cell r="I92" t="str">
            <v>P</v>
          </cell>
          <cell r="J92">
            <v>6</v>
          </cell>
          <cell r="K92" t="str">
            <v>K00</v>
          </cell>
          <cell r="L92" t="str">
            <v>P</v>
          </cell>
        </row>
        <row r="93">
          <cell r="B93">
            <v>9</v>
          </cell>
          <cell r="I93" t="str">
            <v>P</v>
          </cell>
          <cell r="J93">
            <v>10</v>
          </cell>
          <cell r="K93" t="str">
            <v>K04</v>
          </cell>
          <cell r="L93" t="str">
            <v>P</v>
          </cell>
        </row>
        <row r="94">
          <cell r="B94">
            <v>10</v>
          </cell>
          <cell r="I94" t="str">
            <v>P</v>
          </cell>
          <cell r="J94">
            <v>15</v>
          </cell>
          <cell r="K94" t="str">
            <v>K00</v>
          </cell>
          <cell r="L94" t="str">
            <v>P</v>
          </cell>
        </row>
        <row r="95">
          <cell r="B95">
            <v>11</v>
          </cell>
          <cell r="I95" t="str">
            <v>P</v>
          </cell>
          <cell r="J95">
            <v>27</v>
          </cell>
          <cell r="K95" t="str">
            <v>K08</v>
          </cell>
          <cell r="L95" t="str">
            <v>P</v>
          </cell>
        </row>
        <row r="96">
          <cell r="B96">
            <v>12</v>
          </cell>
          <cell r="I96" t="str">
            <v>L</v>
          </cell>
          <cell r="J96">
            <v>13</v>
          </cell>
          <cell r="K96" t="str">
            <v>K03</v>
          </cell>
          <cell r="L96" t="str">
            <v>L</v>
          </cell>
        </row>
        <row r="97">
          <cell r="B97">
            <v>13</v>
          </cell>
          <cell r="I97" t="str">
            <v>P</v>
          </cell>
          <cell r="J97">
            <v>7</v>
          </cell>
          <cell r="K97" t="str">
            <v>K00</v>
          </cell>
          <cell r="L97" t="str">
            <v>P</v>
          </cell>
        </row>
        <row r="98">
          <cell r="B98">
            <v>14</v>
          </cell>
          <cell r="I98" t="str">
            <v>P</v>
          </cell>
          <cell r="J98">
            <v>24</v>
          </cell>
          <cell r="K98" t="str">
            <v>K02</v>
          </cell>
          <cell r="L98" t="str">
            <v>P</v>
          </cell>
        </row>
        <row r="99">
          <cell r="B99">
            <v>15</v>
          </cell>
          <cell r="I99" t="str">
            <v>P</v>
          </cell>
          <cell r="J99">
            <v>19</v>
          </cell>
          <cell r="K99" t="str">
            <v>K02</v>
          </cell>
          <cell r="L99" t="str">
            <v>P</v>
          </cell>
        </row>
        <row r="100">
          <cell r="A100">
            <v>45698</v>
          </cell>
          <cell r="B100">
            <v>1</v>
          </cell>
          <cell r="I100" t="str">
            <v>P</v>
          </cell>
          <cell r="J100">
            <v>61</v>
          </cell>
          <cell r="K100" t="str">
            <v>K04</v>
          </cell>
          <cell r="M100" t="str">
            <v>P</v>
          </cell>
        </row>
        <row r="101">
          <cell r="B101">
            <v>2</v>
          </cell>
          <cell r="I101" t="str">
            <v>P</v>
          </cell>
          <cell r="J101">
            <v>17</v>
          </cell>
          <cell r="K101" t="str">
            <v>K01</v>
          </cell>
          <cell r="L101" t="str">
            <v>P</v>
          </cell>
        </row>
        <row r="102">
          <cell r="B102">
            <v>3</v>
          </cell>
          <cell r="I102" t="str">
            <v>P</v>
          </cell>
          <cell r="J102">
            <v>62</v>
          </cell>
          <cell r="K102" t="str">
            <v>K05</v>
          </cell>
          <cell r="M102" t="str">
            <v>P</v>
          </cell>
        </row>
        <row r="103">
          <cell r="B103">
            <v>4</v>
          </cell>
          <cell r="I103" t="str">
            <v>P</v>
          </cell>
          <cell r="J103">
            <v>62</v>
          </cell>
          <cell r="K103" t="str">
            <v>K04</v>
          </cell>
          <cell r="L103" t="str">
            <v>P</v>
          </cell>
        </row>
        <row r="104">
          <cell r="B104">
            <v>5</v>
          </cell>
          <cell r="I104" t="str">
            <v>L</v>
          </cell>
          <cell r="J104">
            <v>15</v>
          </cell>
          <cell r="K104" t="str">
            <v>K04</v>
          </cell>
          <cell r="L104" t="str">
            <v>L</v>
          </cell>
        </row>
        <row r="105">
          <cell r="B105">
            <v>6</v>
          </cell>
          <cell r="I105" t="str">
            <v>P</v>
          </cell>
          <cell r="J105">
            <v>27</v>
          </cell>
          <cell r="K105" t="str">
            <v>K01</v>
          </cell>
          <cell r="M105" t="str">
            <v>P</v>
          </cell>
        </row>
        <row r="106">
          <cell r="B106">
            <v>7</v>
          </cell>
          <cell r="I106" t="str">
            <v>L</v>
          </cell>
          <cell r="J106">
            <v>7</v>
          </cell>
          <cell r="K106" t="str">
            <v>K00</v>
          </cell>
          <cell r="L106" t="str">
            <v>L</v>
          </cell>
        </row>
        <row r="107">
          <cell r="B107">
            <v>8</v>
          </cell>
          <cell r="I107" t="str">
            <v>P</v>
          </cell>
          <cell r="J107">
            <v>61</v>
          </cell>
          <cell r="K107" t="str">
            <v>K04</v>
          </cell>
          <cell r="L107" t="str">
            <v>P</v>
          </cell>
        </row>
        <row r="108">
          <cell r="B108">
            <v>9</v>
          </cell>
          <cell r="I108" t="str">
            <v>P</v>
          </cell>
          <cell r="J108">
            <v>36</v>
          </cell>
          <cell r="K108" t="str">
            <v>K02</v>
          </cell>
          <cell r="L108" t="str">
            <v>P</v>
          </cell>
        </row>
        <row r="109">
          <cell r="B109">
            <v>10</v>
          </cell>
          <cell r="I109" t="str">
            <v>L</v>
          </cell>
          <cell r="J109">
            <v>10</v>
          </cell>
          <cell r="K109" t="str">
            <v>K00</v>
          </cell>
          <cell r="L109" t="str">
            <v>L</v>
          </cell>
        </row>
        <row r="110">
          <cell r="B110">
            <v>11</v>
          </cell>
          <cell r="I110" t="str">
            <v>P</v>
          </cell>
          <cell r="J110">
            <v>61</v>
          </cell>
          <cell r="K110" t="str">
            <v>K04</v>
          </cell>
          <cell r="L110" t="str">
            <v>P</v>
          </cell>
        </row>
        <row r="111">
          <cell r="B111">
            <v>12</v>
          </cell>
          <cell r="I111" t="str">
            <v>P</v>
          </cell>
          <cell r="J111">
            <v>33</v>
          </cell>
          <cell r="K111" t="str">
            <v>K03</v>
          </cell>
          <cell r="L111" t="str">
            <v>P</v>
          </cell>
        </row>
        <row r="112">
          <cell r="B112">
            <v>13</v>
          </cell>
          <cell r="I112" t="str">
            <v>P</v>
          </cell>
          <cell r="J112">
            <v>19</v>
          </cell>
          <cell r="K112" t="str">
            <v>K02</v>
          </cell>
          <cell r="L112" t="str">
            <v>P</v>
          </cell>
        </row>
        <row r="113">
          <cell r="B113">
            <v>14</v>
          </cell>
          <cell r="I113" t="str">
            <v>P</v>
          </cell>
          <cell r="J113">
            <v>36</v>
          </cell>
          <cell r="K113" t="str">
            <v>K08</v>
          </cell>
          <cell r="L113" t="str">
            <v>P</v>
          </cell>
        </row>
        <row r="114">
          <cell r="B114">
            <v>15</v>
          </cell>
          <cell r="I114" t="str">
            <v>P</v>
          </cell>
          <cell r="J114">
            <v>30</v>
          </cell>
          <cell r="K114" t="str">
            <v>K03</v>
          </cell>
          <cell r="L114" t="str">
            <v>P</v>
          </cell>
        </row>
        <row r="115">
          <cell r="B115">
            <v>16</v>
          </cell>
          <cell r="I115" t="str">
            <v>L</v>
          </cell>
          <cell r="J115">
            <v>38</v>
          </cell>
          <cell r="K115" t="str">
            <v>K04</v>
          </cell>
          <cell r="M115" t="str">
            <v>L</v>
          </cell>
        </row>
        <row r="116">
          <cell r="B116">
            <v>17</v>
          </cell>
          <cell r="I116" t="str">
            <v>P</v>
          </cell>
          <cell r="J116">
            <v>37</v>
          </cell>
          <cell r="K116" t="str">
            <v>K08</v>
          </cell>
          <cell r="L116" t="str">
            <v>P</v>
          </cell>
        </row>
        <row r="117">
          <cell r="B117">
            <v>18</v>
          </cell>
          <cell r="I117" t="str">
            <v>P</v>
          </cell>
          <cell r="J117">
            <v>20</v>
          </cell>
          <cell r="K117" t="str">
            <v>K03</v>
          </cell>
          <cell r="L117" t="str">
            <v>P</v>
          </cell>
        </row>
        <row r="118">
          <cell r="B118">
            <v>19</v>
          </cell>
          <cell r="I118" t="str">
            <v>P</v>
          </cell>
          <cell r="J118">
            <v>5</v>
          </cell>
          <cell r="K118" t="str">
            <v>K00</v>
          </cell>
          <cell r="L118" t="str">
            <v>P</v>
          </cell>
        </row>
        <row r="119">
          <cell r="A119">
            <v>45699</v>
          </cell>
          <cell r="B119">
            <v>1</v>
          </cell>
          <cell r="I119" t="str">
            <v>P</v>
          </cell>
          <cell r="J119">
            <v>6</v>
          </cell>
          <cell r="K119" t="str">
            <v>K05</v>
          </cell>
          <cell r="L119" t="str">
            <v>L</v>
          </cell>
        </row>
        <row r="120">
          <cell r="B120">
            <v>2</v>
          </cell>
          <cell r="I120" t="str">
            <v>P</v>
          </cell>
          <cell r="J120">
            <v>32</v>
          </cell>
          <cell r="K120" t="str">
            <v>K01</v>
          </cell>
          <cell r="M120" t="str">
            <v>P</v>
          </cell>
        </row>
        <row r="121">
          <cell r="B121">
            <v>3</v>
          </cell>
          <cell r="I121" t="str">
            <v>P</v>
          </cell>
          <cell r="J121">
            <v>65</v>
          </cell>
          <cell r="K121" t="str">
            <v>K08</v>
          </cell>
          <cell r="L121" t="str">
            <v>P</v>
          </cell>
        </row>
        <row r="122">
          <cell r="B122">
            <v>4</v>
          </cell>
          <cell r="I122" t="str">
            <v>L</v>
          </cell>
          <cell r="J122">
            <v>27</v>
          </cell>
          <cell r="K122" t="str">
            <v>K04</v>
          </cell>
          <cell r="M122" t="str">
            <v>L</v>
          </cell>
        </row>
        <row r="123">
          <cell r="B123">
            <v>5</v>
          </cell>
          <cell r="I123" t="str">
            <v>L</v>
          </cell>
          <cell r="J123">
            <v>31</v>
          </cell>
          <cell r="K123" t="str">
            <v>K03</v>
          </cell>
          <cell r="L123" t="str">
            <v>L</v>
          </cell>
        </row>
        <row r="124">
          <cell r="B124">
            <v>6</v>
          </cell>
          <cell r="I124" t="str">
            <v>P</v>
          </cell>
          <cell r="J124">
            <v>42</v>
          </cell>
          <cell r="K124" t="str">
            <v>K05</v>
          </cell>
          <cell r="L124" t="str">
            <v>P</v>
          </cell>
        </row>
        <row r="125">
          <cell r="B125">
            <v>7</v>
          </cell>
          <cell r="I125" t="str">
            <v>P</v>
          </cell>
          <cell r="J125">
            <v>32</v>
          </cell>
          <cell r="K125" t="str">
            <v>K04</v>
          </cell>
          <cell r="L125" t="str">
            <v>P</v>
          </cell>
        </row>
        <row r="126">
          <cell r="B126">
            <v>8</v>
          </cell>
          <cell r="I126" t="str">
            <v>P</v>
          </cell>
          <cell r="J126">
            <v>67</v>
          </cell>
          <cell r="K126" t="str">
            <v>K04</v>
          </cell>
          <cell r="M126" t="str">
            <v>P</v>
          </cell>
        </row>
        <row r="127">
          <cell r="B127">
            <v>9</v>
          </cell>
          <cell r="I127" t="str">
            <v>P</v>
          </cell>
          <cell r="J127">
            <v>22</v>
          </cell>
          <cell r="K127" t="str">
            <v>K04</v>
          </cell>
          <cell r="L127" t="str">
            <v>P</v>
          </cell>
        </row>
        <row r="128">
          <cell r="B128">
            <v>10</v>
          </cell>
          <cell r="I128" t="str">
            <v>L</v>
          </cell>
          <cell r="J128">
            <v>28</v>
          </cell>
          <cell r="K128" t="str">
            <v>K01</v>
          </cell>
          <cell r="M128" t="str">
            <v>L</v>
          </cell>
        </row>
        <row r="129">
          <cell r="B129">
            <v>11</v>
          </cell>
          <cell r="I129" t="str">
            <v>P</v>
          </cell>
          <cell r="J129">
            <v>36</v>
          </cell>
          <cell r="K129" t="str">
            <v>K04</v>
          </cell>
          <cell r="M129" t="str">
            <v>P</v>
          </cell>
        </row>
        <row r="130">
          <cell r="B130">
            <v>12</v>
          </cell>
          <cell r="I130" t="str">
            <v>L</v>
          </cell>
          <cell r="J130">
            <v>53</v>
          </cell>
          <cell r="K130" t="str">
            <v>K03</v>
          </cell>
          <cell r="L130" t="str">
            <v>L</v>
          </cell>
        </row>
        <row r="131">
          <cell r="B131">
            <v>13</v>
          </cell>
          <cell r="I131" t="str">
            <v>P</v>
          </cell>
          <cell r="J131">
            <v>29</v>
          </cell>
          <cell r="K131" t="str">
            <v>K01</v>
          </cell>
          <cell r="L131" t="str">
            <v>P</v>
          </cell>
        </row>
        <row r="132">
          <cell r="A132">
            <v>45700</v>
          </cell>
          <cell r="B132">
            <v>1</v>
          </cell>
          <cell r="I132" t="str">
            <v>P</v>
          </cell>
          <cell r="J132">
            <v>38</v>
          </cell>
          <cell r="K132" t="str">
            <v>K01</v>
          </cell>
          <cell r="L132" t="str">
            <v>P</v>
          </cell>
        </row>
        <row r="133">
          <cell r="B133">
            <v>2</v>
          </cell>
          <cell r="I133" t="str">
            <v>L</v>
          </cell>
          <cell r="J133">
            <v>20</v>
          </cell>
          <cell r="K133" t="str">
            <v>K04</v>
          </cell>
          <cell r="L133" t="str">
            <v>L</v>
          </cell>
        </row>
        <row r="134">
          <cell r="B134">
            <v>3</v>
          </cell>
          <cell r="I134" t="str">
            <v>P</v>
          </cell>
          <cell r="J134">
            <v>56</v>
          </cell>
          <cell r="K134" t="str">
            <v>K04</v>
          </cell>
          <cell r="L134" t="str">
            <v>P</v>
          </cell>
        </row>
        <row r="135">
          <cell r="B135">
            <v>4</v>
          </cell>
          <cell r="I135" t="str">
            <v>L</v>
          </cell>
          <cell r="J135">
            <v>10</v>
          </cell>
          <cell r="K135" t="str">
            <v>K00</v>
          </cell>
          <cell r="L135" t="str">
            <v>L</v>
          </cell>
        </row>
        <row r="136">
          <cell r="B136">
            <v>5</v>
          </cell>
          <cell r="I136" t="str">
            <v>P</v>
          </cell>
          <cell r="J136">
            <v>31</v>
          </cell>
          <cell r="K136" t="str">
            <v>K04</v>
          </cell>
          <cell r="L136" t="str">
            <v>P</v>
          </cell>
        </row>
        <row r="137">
          <cell r="A137">
            <v>45701</v>
          </cell>
          <cell r="B137">
            <v>1</v>
          </cell>
          <cell r="I137" t="str">
            <v>P</v>
          </cell>
          <cell r="J137">
            <v>34</v>
          </cell>
          <cell r="K137" t="str">
            <v>K04</v>
          </cell>
          <cell r="L137" t="str">
            <v>P</v>
          </cell>
        </row>
        <row r="138">
          <cell r="B138">
            <v>2</v>
          </cell>
          <cell r="I138" t="str">
            <v>P</v>
          </cell>
          <cell r="J138">
            <v>13</v>
          </cell>
          <cell r="K138" t="str">
            <v>K04</v>
          </cell>
          <cell r="L138" t="str">
            <v>P</v>
          </cell>
        </row>
        <row r="139">
          <cell r="B139">
            <v>3</v>
          </cell>
          <cell r="I139" t="str">
            <v>P</v>
          </cell>
          <cell r="J139">
            <v>26</v>
          </cell>
          <cell r="K139" t="str">
            <v>K04</v>
          </cell>
          <cell r="M139" t="str">
            <v>P</v>
          </cell>
        </row>
        <row r="140">
          <cell r="B140">
            <v>4</v>
          </cell>
          <cell r="I140" t="str">
            <v>L</v>
          </cell>
          <cell r="J140">
            <v>14</v>
          </cell>
          <cell r="K140" t="str">
            <v>K04</v>
          </cell>
          <cell r="L140" t="str">
            <v>L</v>
          </cell>
        </row>
        <row r="141">
          <cell r="B141">
            <v>5</v>
          </cell>
          <cell r="I141" t="str">
            <v>P</v>
          </cell>
          <cell r="J141">
            <v>30</v>
          </cell>
          <cell r="K141" t="str">
            <v>K08</v>
          </cell>
          <cell r="L141" t="str">
            <v>P</v>
          </cell>
        </row>
        <row r="142">
          <cell r="B142">
            <v>6</v>
          </cell>
          <cell r="I142" t="str">
            <v>L</v>
          </cell>
          <cell r="J142">
            <v>43</v>
          </cell>
          <cell r="K142" t="str">
            <v>K05</v>
          </cell>
          <cell r="L142" t="str">
            <v>L</v>
          </cell>
        </row>
        <row r="143">
          <cell r="B143">
            <v>7</v>
          </cell>
          <cell r="I143" t="str">
            <v>L</v>
          </cell>
          <cell r="J143">
            <v>35</v>
          </cell>
          <cell r="K143" t="str">
            <v>K05</v>
          </cell>
          <cell r="L143" t="str">
            <v>L</v>
          </cell>
        </row>
        <row r="144">
          <cell r="B144">
            <v>8</v>
          </cell>
          <cell r="I144" t="str">
            <v>P</v>
          </cell>
          <cell r="J144">
            <v>61</v>
          </cell>
          <cell r="K144" t="str">
            <v>K04</v>
          </cell>
          <cell r="L144" t="str">
            <v>P</v>
          </cell>
        </row>
        <row r="145">
          <cell r="B145">
            <v>9</v>
          </cell>
          <cell r="I145" t="str">
            <v>P</v>
          </cell>
          <cell r="J145">
            <v>60</v>
          </cell>
          <cell r="K145" t="str">
            <v>K02</v>
          </cell>
          <cell r="M145" t="str">
            <v>P</v>
          </cell>
        </row>
        <row r="146">
          <cell r="B146">
            <v>10</v>
          </cell>
          <cell r="I146" t="str">
            <v>L</v>
          </cell>
          <cell r="J146">
            <v>40</v>
          </cell>
          <cell r="K146" t="str">
            <v>K04</v>
          </cell>
          <cell r="L146" t="str">
            <v>L</v>
          </cell>
        </row>
        <row r="147">
          <cell r="B147">
            <v>11</v>
          </cell>
          <cell r="I147" t="str">
            <v>P</v>
          </cell>
          <cell r="J147">
            <v>21</v>
          </cell>
          <cell r="K147" t="str">
            <v>K04</v>
          </cell>
          <cell r="L147" t="str">
            <v>P</v>
          </cell>
        </row>
        <row r="148">
          <cell r="A148">
            <v>45702</v>
          </cell>
          <cell r="B148">
            <v>1</v>
          </cell>
          <cell r="I148" t="str">
            <v>P</v>
          </cell>
          <cell r="J148">
            <v>19</v>
          </cell>
          <cell r="K148" t="str">
            <v>K02</v>
          </cell>
          <cell r="L148" t="str">
            <v>P</v>
          </cell>
        </row>
        <row r="149">
          <cell r="B149">
            <v>2</v>
          </cell>
          <cell r="I149" t="str">
            <v>P</v>
          </cell>
          <cell r="J149">
            <v>22</v>
          </cell>
          <cell r="K149" t="str">
            <v>K04</v>
          </cell>
          <cell r="L149" t="str">
            <v>P</v>
          </cell>
        </row>
        <row r="150">
          <cell r="B150">
            <v>3</v>
          </cell>
          <cell r="I150" t="str">
            <v>P</v>
          </cell>
          <cell r="J150">
            <v>26</v>
          </cell>
          <cell r="K150" t="str">
            <v>K05</v>
          </cell>
          <cell r="L150" t="str">
            <v>P</v>
          </cell>
        </row>
        <row r="151">
          <cell r="B151">
            <v>4</v>
          </cell>
          <cell r="I151" t="str">
            <v>P</v>
          </cell>
          <cell r="J151">
            <v>14</v>
          </cell>
          <cell r="K151" t="str">
            <v>K02</v>
          </cell>
          <cell r="L151" t="str">
            <v>P</v>
          </cell>
        </row>
        <row r="152">
          <cell r="B152">
            <v>5</v>
          </cell>
          <cell r="I152" t="str">
            <v>P</v>
          </cell>
          <cell r="J152">
            <v>8</v>
          </cell>
          <cell r="K152" t="str">
            <v>K06</v>
          </cell>
          <cell r="L152" t="str">
            <v>P</v>
          </cell>
        </row>
        <row r="153">
          <cell r="B153">
            <v>6</v>
          </cell>
          <cell r="I153" t="str">
            <v>P</v>
          </cell>
          <cell r="J153">
            <v>21</v>
          </cell>
          <cell r="K153" t="str">
            <v>K08</v>
          </cell>
          <cell r="L153" t="str">
            <v>P</v>
          </cell>
        </row>
        <row r="154">
          <cell r="B154">
            <v>7</v>
          </cell>
          <cell r="I154" t="str">
            <v>P</v>
          </cell>
          <cell r="J154">
            <v>61</v>
          </cell>
          <cell r="K154" t="str">
            <v>K04</v>
          </cell>
          <cell r="M154" t="str">
            <v>P</v>
          </cell>
        </row>
        <row r="155">
          <cell r="A155" t="str">
            <v>15/02/2025</v>
          </cell>
          <cell r="B155">
            <v>1</v>
          </cell>
          <cell r="I155" t="str">
            <v>P</v>
          </cell>
          <cell r="J155">
            <v>28</v>
          </cell>
          <cell r="K155" t="str">
            <v>K04</v>
          </cell>
          <cell r="L155" t="str">
            <v>P</v>
          </cell>
        </row>
        <row r="156">
          <cell r="B156">
            <v>2</v>
          </cell>
          <cell r="I156" t="str">
            <v>L</v>
          </cell>
          <cell r="J156">
            <v>41</v>
          </cell>
          <cell r="K156" t="str">
            <v>K02</v>
          </cell>
          <cell r="L156" t="str">
            <v>L</v>
          </cell>
        </row>
        <row r="157">
          <cell r="B157">
            <v>3</v>
          </cell>
          <cell r="I157" t="str">
            <v>P</v>
          </cell>
          <cell r="J157">
            <v>13</v>
          </cell>
          <cell r="K157" t="str">
            <v>K00</v>
          </cell>
          <cell r="L157" t="str">
            <v>P</v>
          </cell>
        </row>
        <row r="158">
          <cell r="B158">
            <v>4</v>
          </cell>
          <cell r="I158" t="str">
            <v>L</v>
          </cell>
          <cell r="J158">
            <v>13</v>
          </cell>
          <cell r="K158" t="str">
            <v>K02</v>
          </cell>
          <cell r="M158" t="str">
            <v>L</v>
          </cell>
        </row>
        <row r="159">
          <cell r="B159">
            <v>5</v>
          </cell>
          <cell r="I159" t="str">
            <v>L</v>
          </cell>
          <cell r="J159">
            <v>15</v>
          </cell>
          <cell r="K159" t="str">
            <v>K04</v>
          </cell>
          <cell r="L159" t="str">
            <v>L</v>
          </cell>
        </row>
        <row r="160">
          <cell r="B160">
            <v>6</v>
          </cell>
          <cell r="I160" t="str">
            <v>P</v>
          </cell>
          <cell r="J160">
            <v>65</v>
          </cell>
          <cell r="K160" t="str">
            <v>K05</v>
          </cell>
          <cell r="L160" t="str">
            <v>P</v>
          </cell>
        </row>
        <row r="161">
          <cell r="B161">
            <v>7</v>
          </cell>
          <cell r="I161" t="str">
            <v>P</v>
          </cell>
          <cell r="J161">
            <v>30</v>
          </cell>
          <cell r="K161" t="str">
            <v>K04</v>
          </cell>
          <cell r="M161" t="str">
            <v>P</v>
          </cell>
        </row>
        <row r="162">
          <cell r="B162">
            <v>8</v>
          </cell>
          <cell r="I162" t="str">
            <v>L</v>
          </cell>
          <cell r="J162">
            <v>12</v>
          </cell>
          <cell r="K162" t="str">
            <v>K00</v>
          </cell>
          <cell r="L162" t="str">
            <v>L</v>
          </cell>
        </row>
        <row r="163">
          <cell r="B163">
            <v>9</v>
          </cell>
          <cell r="I163" t="str">
            <v>L</v>
          </cell>
          <cell r="J163">
            <v>47</v>
          </cell>
          <cell r="K163" t="str">
            <v>K04</v>
          </cell>
          <cell r="L163" t="str">
            <v>L</v>
          </cell>
        </row>
        <row r="164">
          <cell r="B164">
            <v>10</v>
          </cell>
          <cell r="I164" t="str">
            <v>P</v>
          </cell>
          <cell r="J164">
            <v>53</v>
          </cell>
          <cell r="K164" t="str">
            <v>K04</v>
          </cell>
          <cell r="L164" t="str">
            <v>P</v>
          </cell>
        </row>
        <row r="165">
          <cell r="B165">
            <v>11</v>
          </cell>
          <cell r="I165" t="str">
            <v>P</v>
          </cell>
          <cell r="J165">
            <v>22</v>
          </cell>
          <cell r="K165" t="str">
            <v>K05</v>
          </cell>
          <cell r="M165" t="str">
            <v>P</v>
          </cell>
        </row>
        <row r="166">
          <cell r="B166">
            <v>12</v>
          </cell>
          <cell r="I166" t="str">
            <v>P</v>
          </cell>
          <cell r="J166">
            <v>49</v>
          </cell>
          <cell r="K166" t="str">
            <v>K08</v>
          </cell>
          <cell r="L166" t="str">
            <v>P</v>
          </cell>
        </row>
        <row r="167">
          <cell r="B167">
            <v>13</v>
          </cell>
          <cell r="I167" t="str">
            <v>P</v>
          </cell>
          <cell r="J167">
            <v>10</v>
          </cell>
          <cell r="K167" t="str">
            <v>K02</v>
          </cell>
          <cell r="M167" t="str">
            <v>P</v>
          </cell>
        </row>
        <row r="168">
          <cell r="B168">
            <v>14</v>
          </cell>
          <cell r="I168" t="str">
            <v>P</v>
          </cell>
          <cell r="J168">
            <v>19</v>
          </cell>
          <cell r="K168" t="str">
            <v>K02</v>
          </cell>
          <cell r="M168" t="str">
            <v>P</v>
          </cell>
        </row>
        <row r="169">
          <cell r="B169">
            <v>15</v>
          </cell>
          <cell r="I169" t="str">
            <v>P</v>
          </cell>
          <cell r="J169">
            <v>60</v>
          </cell>
          <cell r="K169" t="str">
            <v>K05</v>
          </cell>
          <cell r="L169" t="str">
            <v>P</v>
          </cell>
        </row>
        <row r="170">
          <cell r="B170">
            <v>16</v>
          </cell>
          <cell r="I170" t="str">
            <v>L</v>
          </cell>
          <cell r="J170">
            <v>5</v>
          </cell>
          <cell r="K170" t="str">
            <v>K04</v>
          </cell>
          <cell r="L170" t="str">
            <v>L</v>
          </cell>
        </row>
        <row r="171">
          <cell r="B171">
            <v>17</v>
          </cell>
          <cell r="I171" t="str">
            <v>P</v>
          </cell>
          <cell r="J171">
            <v>59</v>
          </cell>
          <cell r="K171" t="str">
            <v>K02</v>
          </cell>
          <cell r="L171" t="str">
            <v>P</v>
          </cell>
        </row>
        <row r="172">
          <cell r="B172">
            <v>18</v>
          </cell>
          <cell r="I172" t="str">
            <v>L</v>
          </cell>
          <cell r="J172">
            <v>19</v>
          </cell>
          <cell r="K172" t="str">
            <v>K04</v>
          </cell>
          <cell r="M172" t="str">
            <v>L</v>
          </cell>
        </row>
        <row r="173">
          <cell r="B173">
            <v>19</v>
          </cell>
          <cell r="I173" t="str">
            <v>P</v>
          </cell>
          <cell r="J173">
            <v>54</v>
          </cell>
          <cell r="K173" t="str">
            <v>K03</v>
          </cell>
          <cell r="L173" t="str">
            <v>P</v>
          </cell>
        </row>
        <row r="174">
          <cell r="B174">
            <v>20</v>
          </cell>
          <cell r="I174" t="str">
            <v>P</v>
          </cell>
          <cell r="J174">
            <v>31</v>
          </cell>
          <cell r="K174" t="str">
            <v>K05</v>
          </cell>
          <cell r="L174" t="str">
            <v>P</v>
          </cell>
        </row>
        <row r="175">
          <cell r="A175">
            <v>45705</v>
          </cell>
          <cell r="B175">
            <v>1</v>
          </cell>
          <cell r="I175" t="str">
            <v>P</v>
          </cell>
          <cell r="J175">
            <v>52</v>
          </cell>
          <cell r="K175" t="str">
            <v>K03</v>
          </cell>
          <cell r="L175" t="str">
            <v>P</v>
          </cell>
        </row>
        <row r="176">
          <cell r="B176">
            <v>2</v>
          </cell>
          <cell r="I176" t="str">
            <v>P</v>
          </cell>
          <cell r="J176">
            <v>19</v>
          </cell>
          <cell r="K176" t="str">
            <v>K02</v>
          </cell>
          <cell r="M176" t="str">
            <v>P</v>
          </cell>
        </row>
        <row r="177">
          <cell r="B177">
            <v>3</v>
          </cell>
          <cell r="I177" t="str">
            <v>P</v>
          </cell>
          <cell r="J177">
            <v>51</v>
          </cell>
          <cell r="K177" t="str">
            <v>K05</v>
          </cell>
          <cell r="M177" t="str">
            <v>P</v>
          </cell>
        </row>
        <row r="178">
          <cell r="B178">
            <v>4</v>
          </cell>
          <cell r="I178" t="str">
            <v>P</v>
          </cell>
          <cell r="J178">
            <v>47</v>
          </cell>
          <cell r="K178" t="str">
            <v>K04</v>
          </cell>
          <cell r="L178" t="str">
            <v>P</v>
          </cell>
        </row>
        <row r="179">
          <cell r="B179">
            <v>5</v>
          </cell>
          <cell r="I179" t="str">
            <v>P</v>
          </cell>
          <cell r="J179">
            <v>18</v>
          </cell>
          <cell r="K179" t="str">
            <v>K04</v>
          </cell>
          <cell r="L179" t="str">
            <v>P</v>
          </cell>
        </row>
        <row r="180">
          <cell r="B180">
            <v>6</v>
          </cell>
          <cell r="I180" t="str">
            <v>P</v>
          </cell>
          <cell r="J180">
            <v>21</v>
          </cell>
          <cell r="K180" t="str">
            <v>K02</v>
          </cell>
          <cell r="L180" t="str">
            <v>P</v>
          </cell>
        </row>
        <row r="181">
          <cell r="B181">
            <v>7</v>
          </cell>
          <cell r="I181" t="str">
            <v>P</v>
          </cell>
          <cell r="J181">
            <v>22</v>
          </cell>
          <cell r="K181" t="str">
            <v>K02</v>
          </cell>
          <cell r="L181" t="str">
            <v>P</v>
          </cell>
        </row>
        <row r="182">
          <cell r="B182">
            <v>8</v>
          </cell>
          <cell r="I182" t="str">
            <v>L</v>
          </cell>
          <cell r="J182">
            <v>16</v>
          </cell>
          <cell r="K182" t="str">
            <v>K04</v>
          </cell>
          <cell r="L182" t="str">
            <v>L</v>
          </cell>
        </row>
        <row r="183">
          <cell r="B183">
            <v>9</v>
          </cell>
          <cell r="I183" t="str">
            <v>P</v>
          </cell>
          <cell r="J183">
            <v>36</v>
          </cell>
          <cell r="K183" t="str">
            <v>K04</v>
          </cell>
          <cell r="L183" t="str">
            <v>P</v>
          </cell>
        </row>
        <row r="184">
          <cell r="B184">
            <v>10</v>
          </cell>
          <cell r="I184" t="str">
            <v>P</v>
          </cell>
          <cell r="J184">
            <v>21</v>
          </cell>
          <cell r="K184" t="str">
            <v>K04</v>
          </cell>
          <cell r="L184" t="str">
            <v>P</v>
          </cell>
        </row>
        <row r="185">
          <cell r="B185">
            <v>11</v>
          </cell>
          <cell r="I185" t="str">
            <v>P</v>
          </cell>
          <cell r="J185">
            <v>18</v>
          </cell>
          <cell r="K185" t="str">
            <v>K04</v>
          </cell>
          <cell r="L185" t="str">
            <v>P</v>
          </cell>
        </row>
        <row r="186">
          <cell r="B186">
            <v>12</v>
          </cell>
          <cell r="I186" t="str">
            <v>P</v>
          </cell>
          <cell r="J186">
            <v>32</v>
          </cell>
          <cell r="K186" t="str">
            <v>K03</v>
          </cell>
          <cell r="L186" t="str">
            <v>P</v>
          </cell>
        </row>
        <row r="187">
          <cell r="A187">
            <v>45706</v>
          </cell>
          <cell r="B187">
            <v>1</v>
          </cell>
          <cell r="I187" t="str">
            <v>P</v>
          </cell>
          <cell r="J187">
            <v>53</v>
          </cell>
          <cell r="K187" t="str">
            <v>K04</v>
          </cell>
          <cell r="M187" t="str">
            <v>P</v>
          </cell>
        </row>
        <row r="188">
          <cell r="B188">
            <v>2</v>
          </cell>
          <cell r="I188" t="str">
            <v>L</v>
          </cell>
          <cell r="J188">
            <v>13</v>
          </cell>
          <cell r="K188" t="str">
            <v>K04</v>
          </cell>
          <cell r="L188" t="str">
            <v>L</v>
          </cell>
        </row>
        <row r="189">
          <cell r="B189">
            <v>3</v>
          </cell>
          <cell r="I189" t="str">
            <v>L</v>
          </cell>
          <cell r="J189">
            <v>9</v>
          </cell>
          <cell r="K189" t="str">
            <v>K05</v>
          </cell>
          <cell r="L189" t="str">
            <v>L</v>
          </cell>
        </row>
        <row r="190">
          <cell r="B190">
            <v>4</v>
          </cell>
          <cell r="I190" t="str">
            <v>P</v>
          </cell>
          <cell r="J190">
            <v>36</v>
          </cell>
          <cell r="K190" t="str">
            <v>K04</v>
          </cell>
          <cell r="L190" t="str">
            <v>P</v>
          </cell>
        </row>
        <row r="191">
          <cell r="B191">
            <v>5</v>
          </cell>
          <cell r="I191" t="str">
            <v>P</v>
          </cell>
          <cell r="J191">
            <v>23</v>
          </cell>
          <cell r="K191" t="str">
            <v>K01</v>
          </cell>
          <cell r="L191" t="str">
            <v>P</v>
          </cell>
        </row>
        <row r="192">
          <cell r="B192">
            <v>6</v>
          </cell>
          <cell r="I192" t="str">
            <v>L</v>
          </cell>
          <cell r="J192">
            <v>8</v>
          </cell>
          <cell r="K192" t="str">
            <v>K00</v>
          </cell>
          <cell r="L192" t="str">
            <v>L</v>
          </cell>
        </row>
        <row r="193">
          <cell r="A193">
            <v>45707</v>
          </cell>
          <cell r="B193">
            <v>1</v>
          </cell>
          <cell r="I193" t="str">
            <v>P</v>
          </cell>
          <cell r="J193">
            <v>61</v>
          </cell>
          <cell r="K193" t="str">
            <v>K08</v>
          </cell>
          <cell r="M193" t="str">
            <v>P</v>
          </cell>
        </row>
        <row r="194">
          <cell r="B194">
            <v>2</v>
          </cell>
          <cell r="I194" t="str">
            <v>P</v>
          </cell>
          <cell r="J194">
            <v>69</v>
          </cell>
          <cell r="K194" t="str">
            <v>K08</v>
          </cell>
          <cell r="L194" t="str">
            <v>P</v>
          </cell>
        </row>
        <row r="195">
          <cell r="B195">
            <v>3</v>
          </cell>
          <cell r="I195" t="str">
            <v>L</v>
          </cell>
          <cell r="J195">
            <v>11</v>
          </cell>
          <cell r="K195" t="str">
            <v>K00</v>
          </cell>
          <cell r="L195" t="str">
            <v>L</v>
          </cell>
        </row>
        <row r="196">
          <cell r="B196">
            <v>4</v>
          </cell>
          <cell r="I196" t="str">
            <v>P</v>
          </cell>
          <cell r="J196">
            <v>21</v>
          </cell>
          <cell r="K196" t="str">
            <v>K02</v>
          </cell>
          <cell r="L196" t="str">
            <v>P</v>
          </cell>
        </row>
        <row r="197">
          <cell r="B197">
            <v>5</v>
          </cell>
          <cell r="I197" t="str">
            <v>L</v>
          </cell>
          <cell r="J197">
            <v>50</v>
          </cell>
          <cell r="K197" t="str">
            <v>K05</v>
          </cell>
          <cell r="L197" t="str">
            <v>L</v>
          </cell>
        </row>
        <row r="198">
          <cell r="B198">
            <v>6</v>
          </cell>
          <cell r="I198" t="str">
            <v>P</v>
          </cell>
          <cell r="J198">
            <v>26</v>
          </cell>
          <cell r="K198" t="str">
            <v>K02</v>
          </cell>
          <cell r="L198" t="str">
            <v>P</v>
          </cell>
        </row>
        <row r="199">
          <cell r="B199">
            <v>7</v>
          </cell>
          <cell r="I199" t="str">
            <v>P</v>
          </cell>
          <cell r="J199">
            <v>64</v>
          </cell>
          <cell r="K199" t="str">
            <v>K03</v>
          </cell>
          <cell r="L199" t="str">
            <v>P</v>
          </cell>
        </row>
        <row r="200">
          <cell r="B200">
            <v>8</v>
          </cell>
          <cell r="I200" t="str">
            <v>P</v>
          </cell>
          <cell r="J200">
            <v>29</v>
          </cell>
          <cell r="K200" t="str">
            <v>K08</v>
          </cell>
          <cell r="L200" t="str">
            <v>P</v>
          </cell>
        </row>
        <row r="201">
          <cell r="B201">
            <v>9</v>
          </cell>
          <cell r="I201" t="str">
            <v>P</v>
          </cell>
          <cell r="J201">
            <v>6</v>
          </cell>
          <cell r="K201" t="str">
            <v>K00</v>
          </cell>
          <cell r="L201" t="str">
            <v>P</v>
          </cell>
        </row>
        <row r="202">
          <cell r="B202">
            <v>10</v>
          </cell>
          <cell r="I202" t="str">
            <v>P</v>
          </cell>
          <cell r="J202">
            <v>50</v>
          </cell>
          <cell r="K202" t="str">
            <v>K04</v>
          </cell>
          <cell r="L202" t="str">
            <v>P</v>
          </cell>
        </row>
        <row r="203">
          <cell r="B203">
            <v>11</v>
          </cell>
          <cell r="I203" t="str">
            <v>L</v>
          </cell>
          <cell r="J203">
            <v>69</v>
          </cell>
          <cell r="K203" t="str">
            <v>K04</v>
          </cell>
          <cell r="L203" t="str">
            <v>L</v>
          </cell>
        </row>
        <row r="204">
          <cell r="B204">
            <v>12</v>
          </cell>
          <cell r="I204" t="str">
            <v>P</v>
          </cell>
          <cell r="J204">
            <v>54</v>
          </cell>
          <cell r="K204" t="str">
            <v>K04</v>
          </cell>
          <cell r="L204" t="str">
            <v>P</v>
          </cell>
        </row>
        <row r="205">
          <cell r="B205">
            <v>13</v>
          </cell>
          <cell r="I205" t="str">
            <v>L</v>
          </cell>
          <cell r="J205">
            <v>26</v>
          </cell>
          <cell r="K205" t="str">
            <v>K05</v>
          </cell>
          <cell r="M205" t="str">
            <v>L</v>
          </cell>
        </row>
        <row r="206">
          <cell r="B206">
            <v>14</v>
          </cell>
          <cell r="I206" t="str">
            <v>P</v>
          </cell>
          <cell r="J206">
            <v>48</v>
          </cell>
          <cell r="K206" t="str">
            <v>K08</v>
          </cell>
          <cell r="L206" t="str">
            <v>P</v>
          </cell>
        </row>
        <row r="207">
          <cell r="B207">
            <v>15</v>
          </cell>
          <cell r="I207" t="str">
            <v>P</v>
          </cell>
          <cell r="J207">
            <v>29</v>
          </cell>
          <cell r="K207" t="str">
            <v>K02</v>
          </cell>
          <cell r="L207" t="str">
            <v>P</v>
          </cell>
        </row>
        <row r="208">
          <cell r="B208">
            <v>16</v>
          </cell>
          <cell r="I208" t="str">
            <v>P</v>
          </cell>
          <cell r="J208">
            <v>24</v>
          </cell>
          <cell r="K208" t="str">
            <v>K03</v>
          </cell>
          <cell r="L208" t="str">
            <v>P</v>
          </cell>
        </row>
        <row r="209">
          <cell r="A209" t="str">
            <v>20/02/2025</v>
          </cell>
          <cell r="B209">
            <v>1</v>
          </cell>
          <cell r="I209" t="str">
            <v>L</v>
          </cell>
          <cell r="J209">
            <v>77</v>
          </cell>
          <cell r="K209" t="str">
            <v>K05</v>
          </cell>
          <cell r="L209" t="str">
            <v>L</v>
          </cell>
        </row>
        <row r="210">
          <cell r="B210">
            <v>2</v>
          </cell>
          <cell r="I210" t="str">
            <v>L</v>
          </cell>
          <cell r="J210">
            <v>20</v>
          </cell>
          <cell r="K210" t="str">
            <v>K04</v>
          </cell>
          <cell r="M210" t="str">
            <v>L</v>
          </cell>
        </row>
        <row r="211">
          <cell r="B211">
            <v>3</v>
          </cell>
          <cell r="I211" t="str">
            <v>P</v>
          </cell>
          <cell r="J211">
            <v>5</v>
          </cell>
          <cell r="K211" t="str">
            <v>K00</v>
          </cell>
          <cell r="L211" t="str">
            <v>P</v>
          </cell>
        </row>
        <row r="212">
          <cell r="B212">
            <v>4</v>
          </cell>
          <cell r="I212" t="str">
            <v>P</v>
          </cell>
          <cell r="J212">
            <v>15</v>
          </cell>
          <cell r="K212" t="str">
            <v>K05</v>
          </cell>
          <cell r="L212" t="str">
            <v>P</v>
          </cell>
        </row>
        <row r="213">
          <cell r="B213">
            <v>5</v>
          </cell>
          <cell r="I213" t="str">
            <v>P</v>
          </cell>
          <cell r="J213">
            <v>21</v>
          </cell>
          <cell r="K213" t="str">
            <v>K02</v>
          </cell>
          <cell r="L213" t="str">
            <v>P</v>
          </cell>
        </row>
        <row r="214">
          <cell r="B214">
            <v>6</v>
          </cell>
          <cell r="I214" t="str">
            <v>P</v>
          </cell>
          <cell r="J214">
            <v>23</v>
          </cell>
          <cell r="K214" t="str">
            <v>K04</v>
          </cell>
          <cell r="L214" t="str">
            <v>P</v>
          </cell>
        </row>
        <row r="215">
          <cell r="B215">
            <v>7</v>
          </cell>
          <cell r="I215" t="str">
            <v>P</v>
          </cell>
          <cell r="J215">
            <v>22</v>
          </cell>
          <cell r="K215" t="str">
            <v>K04</v>
          </cell>
          <cell r="L215" t="str">
            <v>P</v>
          </cell>
        </row>
        <row r="216">
          <cell r="B216">
            <v>8</v>
          </cell>
          <cell r="I216" t="str">
            <v>P</v>
          </cell>
          <cell r="J216">
            <v>51</v>
          </cell>
          <cell r="K216" t="str">
            <v>K02</v>
          </cell>
          <cell r="L216" t="str">
            <v>P</v>
          </cell>
        </row>
        <row r="217">
          <cell r="B217">
            <v>9</v>
          </cell>
          <cell r="I217" t="str">
            <v>P</v>
          </cell>
          <cell r="J217">
            <v>20</v>
          </cell>
          <cell r="K217" t="str">
            <v>K01</v>
          </cell>
          <cell r="M217" t="str">
            <v>P</v>
          </cell>
        </row>
        <row r="218">
          <cell r="B218">
            <v>10</v>
          </cell>
          <cell r="I218" t="str">
            <v>P</v>
          </cell>
          <cell r="J218">
            <v>19</v>
          </cell>
          <cell r="K218" t="str">
            <v>K05</v>
          </cell>
          <cell r="L218" t="str">
            <v>P</v>
          </cell>
        </row>
        <row r="219">
          <cell r="B219">
            <v>11</v>
          </cell>
          <cell r="I219" t="str">
            <v>P</v>
          </cell>
          <cell r="J219">
            <v>31</v>
          </cell>
          <cell r="K219" t="str">
            <v>K04</v>
          </cell>
          <cell r="M219" t="str">
            <v>P</v>
          </cell>
        </row>
        <row r="220">
          <cell r="B220">
            <v>12</v>
          </cell>
          <cell r="I220" t="str">
            <v>P</v>
          </cell>
          <cell r="J220">
            <v>6</v>
          </cell>
          <cell r="K220" t="str">
            <v>K04</v>
          </cell>
          <cell r="L220" t="str">
            <v>P</v>
          </cell>
        </row>
        <row r="221">
          <cell r="B221">
            <v>13</v>
          </cell>
          <cell r="I221" t="str">
            <v>P</v>
          </cell>
          <cell r="J221">
            <v>19</v>
          </cell>
          <cell r="K221" t="str">
            <v>K05</v>
          </cell>
          <cell r="L221" t="str">
            <v>P</v>
          </cell>
        </row>
        <row r="222">
          <cell r="B222">
            <v>14</v>
          </cell>
          <cell r="I222" t="str">
            <v>P</v>
          </cell>
          <cell r="J222">
            <v>6</v>
          </cell>
          <cell r="K222" t="str">
            <v>K00</v>
          </cell>
          <cell r="L222" t="str">
            <v>P</v>
          </cell>
        </row>
        <row r="223">
          <cell r="B223">
            <v>15</v>
          </cell>
          <cell r="I223" t="str">
            <v>P</v>
          </cell>
          <cell r="J223">
            <v>37</v>
          </cell>
          <cell r="K223" t="str">
            <v>K04</v>
          </cell>
          <cell r="M223" t="str">
            <v>P</v>
          </cell>
        </row>
        <row r="224">
          <cell r="B224">
            <v>16</v>
          </cell>
          <cell r="I224" t="str">
            <v>P</v>
          </cell>
          <cell r="J224">
            <v>26</v>
          </cell>
          <cell r="K224" t="str">
            <v>K04</v>
          </cell>
          <cell r="L224" t="str">
            <v>P</v>
          </cell>
        </row>
        <row r="225">
          <cell r="B225">
            <v>17</v>
          </cell>
          <cell r="I225" t="str">
            <v>P</v>
          </cell>
          <cell r="J225">
            <v>66</v>
          </cell>
          <cell r="K225" t="str">
            <v>K08</v>
          </cell>
          <cell r="L225" t="str">
            <v>P</v>
          </cell>
        </row>
        <row r="226">
          <cell r="B226">
            <v>18</v>
          </cell>
          <cell r="I226" t="str">
            <v>P</v>
          </cell>
          <cell r="J226">
            <v>25</v>
          </cell>
          <cell r="K226" t="str">
            <v>K04</v>
          </cell>
          <cell r="L226" t="str">
            <v>P</v>
          </cell>
        </row>
        <row r="227">
          <cell r="B227">
            <v>19</v>
          </cell>
          <cell r="I227" t="str">
            <v>P</v>
          </cell>
          <cell r="J227">
            <v>22</v>
          </cell>
          <cell r="K227" t="str">
            <v>K04</v>
          </cell>
          <cell r="L227" t="str">
            <v>P</v>
          </cell>
        </row>
        <row r="228">
          <cell r="B228">
            <v>20</v>
          </cell>
          <cell r="I228" t="str">
            <v>P</v>
          </cell>
          <cell r="J228">
            <v>21</v>
          </cell>
          <cell r="K228" t="str">
            <v>K04</v>
          </cell>
          <cell r="L228" t="str">
            <v>P</v>
          </cell>
        </row>
        <row r="229">
          <cell r="A229">
            <v>45709</v>
          </cell>
          <cell r="B229">
            <v>1</v>
          </cell>
          <cell r="I229" t="str">
            <v>P</v>
          </cell>
          <cell r="J229">
            <v>65</v>
          </cell>
          <cell r="K229" t="str">
            <v>K08</v>
          </cell>
          <cell r="L229" t="str">
            <v>P</v>
          </cell>
        </row>
        <row r="230">
          <cell r="B230">
            <v>2</v>
          </cell>
          <cell r="I230" t="str">
            <v>P</v>
          </cell>
          <cell r="J230">
            <v>26</v>
          </cell>
          <cell r="K230" t="str">
            <v>K05</v>
          </cell>
          <cell r="L230" t="str">
            <v>P</v>
          </cell>
        </row>
        <row r="231">
          <cell r="B231">
            <v>3</v>
          </cell>
          <cell r="I231" t="str">
            <v>P</v>
          </cell>
          <cell r="J231">
            <v>21</v>
          </cell>
          <cell r="K231" t="str">
            <v>K03</v>
          </cell>
          <cell r="L231" t="str">
            <v>P</v>
          </cell>
        </row>
        <row r="232">
          <cell r="B232">
            <v>4</v>
          </cell>
          <cell r="I232" t="str">
            <v>L</v>
          </cell>
          <cell r="J232">
            <v>11</v>
          </cell>
          <cell r="K232" t="str">
            <v>K04</v>
          </cell>
          <cell r="L232" t="str">
            <v>L</v>
          </cell>
        </row>
        <row r="233">
          <cell r="B233">
            <v>5</v>
          </cell>
          <cell r="I233" t="str">
            <v>L</v>
          </cell>
          <cell r="J233">
            <v>10</v>
          </cell>
          <cell r="K233" t="str">
            <v>K06</v>
          </cell>
          <cell r="L233" t="str">
            <v>L</v>
          </cell>
        </row>
        <row r="234">
          <cell r="A234">
            <v>45710</v>
          </cell>
          <cell r="B234">
            <v>1</v>
          </cell>
          <cell r="I234" t="str">
            <v>P</v>
          </cell>
          <cell r="J234">
            <v>9</v>
          </cell>
          <cell r="K234" t="str">
            <v>K00</v>
          </cell>
          <cell r="L234" t="str">
            <v>P</v>
          </cell>
        </row>
        <row r="235">
          <cell r="B235">
            <v>2</v>
          </cell>
          <cell r="I235" t="str">
            <v>L</v>
          </cell>
          <cell r="J235">
            <v>8</v>
          </cell>
          <cell r="K235" t="str">
            <v>K00</v>
          </cell>
          <cell r="L235" t="str">
            <v>L</v>
          </cell>
        </row>
        <row r="236">
          <cell r="B236">
            <v>3</v>
          </cell>
          <cell r="I236" t="str">
            <v>P</v>
          </cell>
          <cell r="J236">
            <v>5</v>
          </cell>
          <cell r="K236" t="str">
            <v>K12</v>
          </cell>
          <cell r="L236" t="str">
            <v>P</v>
          </cell>
        </row>
        <row r="237">
          <cell r="B237">
            <v>4</v>
          </cell>
          <cell r="I237" t="str">
            <v>L</v>
          </cell>
          <cell r="J237">
            <v>26</v>
          </cell>
          <cell r="K237" t="str">
            <v>K03</v>
          </cell>
          <cell r="L237" t="str">
            <v>L</v>
          </cell>
        </row>
        <row r="238">
          <cell r="B238">
            <v>5</v>
          </cell>
          <cell r="I238" t="str">
            <v>P</v>
          </cell>
          <cell r="J238">
            <v>31</v>
          </cell>
          <cell r="K238" t="str">
            <v>K04</v>
          </cell>
          <cell r="L238" t="str">
            <v>P</v>
          </cell>
        </row>
        <row r="239">
          <cell r="B239">
            <v>6</v>
          </cell>
          <cell r="I239" t="str">
            <v>P</v>
          </cell>
          <cell r="J239">
            <v>51</v>
          </cell>
          <cell r="K239" t="str">
            <v>K02</v>
          </cell>
          <cell r="L239" t="str">
            <v>P</v>
          </cell>
        </row>
        <row r="240">
          <cell r="B240">
            <v>7</v>
          </cell>
          <cell r="I240" t="str">
            <v>P</v>
          </cell>
          <cell r="J240">
            <v>8</v>
          </cell>
          <cell r="K240" t="str">
            <v>K00</v>
          </cell>
          <cell r="L240" t="str">
            <v>P</v>
          </cell>
        </row>
        <row r="241">
          <cell r="B241">
            <v>8</v>
          </cell>
          <cell r="I241" t="str">
            <v>P</v>
          </cell>
          <cell r="J241">
            <v>25</v>
          </cell>
          <cell r="K241" t="str">
            <v>K04</v>
          </cell>
          <cell r="L241" t="str">
            <v>P</v>
          </cell>
        </row>
        <row r="242">
          <cell r="B242">
            <v>9</v>
          </cell>
          <cell r="I242" t="str">
            <v>P</v>
          </cell>
          <cell r="J242">
            <v>41</v>
          </cell>
          <cell r="K242" t="str">
            <v>K03</v>
          </cell>
          <cell r="L242" t="str">
            <v>P</v>
          </cell>
        </row>
        <row r="243">
          <cell r="B243">
            <v>10</v>
          </cell>
          <cell r="I243" t="str">
            <v>P</v>
          </cell>
          <cell r="J243">
            <v>32</v>
          </cell>
          <cell r="K243" t="str">
            <v>K02</v>
          </cell>
          <cell r="L243" t="str">
            <v>P</v>
          </cell>
        </row>
        <row r="244">
          <cell r="B244">
            <v>11</v>
          </cell>
          <cell r="I244" t="str">
            <v>P</v>
          </cell>
          <cell r="J244">
            <v>15</v>
          </cell>
          <cell r="K244" t="str">
            <v>K02</v>
          </cell>
          <cell r="L244" t="str">
            <v>P</v>
          </cell>
        </row>
        <row r="245">
          <cell r="B245">
            <v>12</v>
          </cell>
          <cell r="I245" t="str">
            <v>P</v>
          </cell>
          <cell r="J245">
            <v>4</v>
          </cell>
          <cell r="K245" t="str">
            <v>K05</v>
          </cell>
          <cell r="L245" t="str">
            <v>P</v>
          </cell>
        </row>
        <row r="246">
          <cell r="B246">
            <v>13</v>
          </cell>
          <cell r="I246" t="str">
            <v>P</v>
          </cell>
          <cell r="J246">
            <v>7</v>
          </cell>
          <cell r="K246" t="str">
            <v>K04</v>
          </cell>
          <cell r="L246" t="str">
            <v>P</v>
          </cell>
        </row>
        <row r="247">
          <cell r="B247">
            <v>14</v>
          </cell>
          <cell r="I247" t="str">
            <v>P</v>
          </cell>
          <cell r="J247">
            <v>24</v>
          </cell>
          <cell r="K247" t="str">
            <v>K01</v>
          </cell>
          <cell r="L247" t="str">
            <v>P</v>
          </cell>
        </row>
        <row r="248">
          <cell r="A248">
            <v>45712</v>
          </cell>
          <cell r="B248">
            <v>1</v>
          </cell>
          <cell r="I248" t="str">
            <v>P</v>
          </cell>
          <cell r="J248">
            <v>3</v>
          </cell>
          <cell r="K248" t="str">
            <v>K04</v>
          </cell>
          <cell r="L248" t="str">
            <v>P</v>
          </cell>
        </row>
        <row r="249">
          <cell r="B249">
            <v>2</v>
          </cell>
          <cell r="I249" t="str">
            <v>P</v>
          </cell>
          <cell r="J249">
            <v>22</v>
          </cell>
          <cell r="K249" t="str">
            <v>K04</v>
          </cell>
          <cell r="L249" t="str">
            <v>P</v>
          </cell>
        </row>
        <row r="250">
          <cell r="B250">
            <v>3</v>
          </cell>
          <cell r="I250" t="str">
            <v>L</v>
          </cell>
          <cell r="J250">
            <v>6</v>
          </cell>
          <cell r="K250" t="str">
            <v>K04</v>
          </cell>
          <cell r="L250" t="str">
            <v>L</v>
          </cell>
        </row>
        <row r="251">
          <cell r="B251">
            <v>4</v>
          </cell>
          <cell r="I251" t="str">
            <v>P</v>
          </cell>
          <cell r="J251">
            <v>8</v>
          </cell>
          <cell r="K251" t="str">
            <v>K11</v>
          </cell>
          <cell r="L251" t="str">
            <v>P</v>
          </cell>
        </row>
        <row r="252">
          <cell r="B252">
            <v>5</v>
          </cell>
          <cell r="I252" t="str">
            <v>L</v>
          </cell>
          <cell r="J252">
            <v>13</v>
          </cell>
          <cell r="K252" t="str">
            <v>K02</v>
          </cell>
          <cell r="M252" t="str">
            <v>L</v>
          </cell>
        </row>
        <row r="253">
          <cell r="B253">
            <v>6</v>
          </cell>
          <cell r="I253" t="str">
            <v>P</v>
          </cell>
          <cell r="J253">
            <v>22</v>
          </cell>
          <cell r="K253" t="str">
            <v>K03</v>
          </cell>
          <cell r="L253" t="str">
            <v>P</v>
          </cell>
        </row>
        <row r="254">
          <cell r="B254">
            <v>7</v>
          </cell>
          <cell r="I254" t="str">
            <v>P</v>
          </cell>
          <cell r="J254">
            <v>47</v>
          </cell>
          <cell r="K254" t="str">
            <v>K04</v>
          </cell>
          <cell r="M254" t="str">
            <v>P</v>
          </cell>
        </row>
        <row r="255">
          <cell r="B255">
            <v>8</v>
          </cell>
          <cell r="I255" t="str">
            <v>L</v>
          </cell>
          <cell r="J255">
            <v>9</v>
          </cell>
          <cell r="K255" t="str">
            <v>K00</v>
          </cell>
          <cell r="L255" t="str">
            <v>L</v>
          </cell>
        </row>
        <row r="256">
          <cell r="B256">
            <v>9</v>
          </cell>
          <cell r="I256" t="str">
            <v>P</v>
          </cell>
          <cell r="J256">
            <v>31</v>
          </cell>
          <cell r="K256" t="str">
            <v>K04</v>
          </cell>
          <cell r="M256" t="str">
            <v>P</v>
          </cell>
        </row>
        <row r="257">
          <cell r="A257">
            <v>45713</v>
          </cell>
          <cell r="B257">
            <v>1</v>
          </cell>
          <cell r="I257" t="str">
            <v>P</v>
          </cell>
          <cell r="J257">
            <v>25</v>
          </cell>
          <cell r="K257" t="str">
            <v>K04</v>
          </cell>
          <cell r="M257" t="str">
            <v>P</v>
          </cell>
        </row>
        <row r="258">
          <cell r="B258">
            <v>2</v>
          </cell>
          <cell r="I258" t="str">
            <v>L</v>
          </cell>
          <cell r="J258">
            <v>10</v>
          </cell>
          <cell r="K258" t="str">
            <v>K02</v>
          </cell>
          <cell r="M258" t="str">
            <v>L</v>
          </cell>
        </row>
        <row r="259">
          <cell r="B259">
            <v>3</v>
          </cell>
          <cell r="I259" t="str">
            <v>L</v>
          </cell>
          <cell r="J259">
            <v>41</v>
          </cell>
          <cell r="K259" t="str">
            <v>K08</v>
          </cell>
          <cell r="L259" t="str">
            <v>L</v>
          </cell>
        </row>
        <row r="260">
          <cell r="B260">
            <v>4</v>
          </cell>
          <cell r="I260" t="str">
            <v>P</v>
          </cell>
          <cell r="J260">
            <v>3</v>
          </cell>
          <cell r="K260" t="str">
            <v>K04</v>
          </cell>
          <cell r="L260" t="str">
            <v>P</v>
          </cell>
        </row>
        <row r="261">
          <cell r="B261">
            <v>5</v>
          </cell>
          <cell r="I261" t="str">
            <v>L</v>
          </cell>
          <cell r="J261">
            <v>56</v>
          </cell>
          <cell r="K261" t="str">
            <v>K04</v>
          </cell>
          <cell r="M261" t="str">
            <v>L</v>
          </cell>
        </row>
        <row r="262">
          <cell r="B262">
            <v>6</v>
          </cell>
          <cell r="I262" t="str">
            <v>L</v>
          </cell>
          <cell r="J262">
            <v>68</v>
          </cell>
          <cell r="K262" t="str">
            <v>K05</v>
          </cell>
          <cell r="L262" t="str">
            <v>L</v>
          </cell>
        </row>
        <row r="263">
          <cell r="B263">
            <v>7</v>
          </cell>
          <cell r="I263" t="str">
            <v>P</v>
          </cell>
          <cell r="J263">
            <v>21</v>
          </cell>
          <cell r="K263" t="str">
            <v>K04</v>
          </cell>
          <cell r="L263" t="str">
            <v>P</v>
          </cell>
        </row>
        <row r="264">
          <cell r="B264">
            <v>8</v>
          </cell>
          <cell r="I264" t="str">
            <v>P</v>
          </cell>
          <cell r="J264">
            <v>27</v>
          </cell>
          <cell r="K264" t="str">
            <v>K02</v>
          </cell>
          <cell r="L264" t="str">
            <v>P</v>
          </cell>
        </row>
        <row r="265">
          <cell r="B265">
            <v>9</v>
          </cell>
          <cell r="I265" t="str">
            <v>P</v>
          </cell>
          <cell r="J265">
            <v>20</v>
          </cell>
          <cell r="K265" t="str">
            <v>K02</v>
          </cell>
          <cell r="L265" t="str">
            <v>P</v>
          </cell>
        </row>
        <row r="266">
          <cell r="B266">
            <v>10</v>
          </cell>
          <cell r="I266" t="str">
            <v>P</v>
          </cell>
          <cell r="J266">
            <v>24</v>
          </cell>
          <cell r="K266" t="str">
            <v>K08</v>
          </cell>
          <cell r="L266" t="str">
            <v>P</v>
          </cell>
        </row>
      </sheetData>
      <sheetData sheetId="6">
        <row r="6">
          <cell r="V6">
            <v>42</v>
          </cell>
        </row>
        <row r="9">
          <cell r="V9">
            <v>29</v>
          </cell>
        </row>
        <row r="29">
          <cell r="M29">
            <v>3</v>
          </cell>
        </row>
        <row r="30">
          <cell r="M30">
            <v>35</v>
          </cell>
        </row>
        <row r="31">
          <cell r="M31">
            <v>25</v>
          </cell>
        </row>
        <row r="33">
          <cell r="M33">
            <v>92</v>
          </cell>
        </row>
        <row r="34">
          <cell r="M34">
            <v>15</v>
          </cell>
        </row>
      </sheetData>
      <sheetData sheetId="7">
        <row r="7">
          <cell r="D7" t="str">
            <v>JENIS KEGIATAN</v>
          </cell>
          <cell r="AE7">
            <v>288</v>
          </cell>
        </row>
        <row r="8">
          <cell r="A8">
            <v>45714</v>
          </cell>
          <cell r="B8">
            <v>1</v>
          </cell>
          <cell r="D8" t="str">
            <v>DALAM GEDUNG</v>
          </cell>
          <cell r="J8" t="str">
            <v>L</v>
          </cell>
          <cell r="K8">
            <v>16</v>
          </cell>
          <cell r="L8" t="str">
            <v>K04</v>
          </cell>
          <cell r="M8" t="str">
            <v>L</v>
          </cell>
          <cell r="AE8">
            <v>129</v>
          </cell>
        </row>
        <row r="9">
          <cell r="B9">
            <v>2</v>
          </cell>
          <cell r="D9" t="str">
            <v>DALAM GEDUNG</v>
          </cell>
          <cell r="J9" t="str">
            <v>P</v>
          </cell>
          <cell r="K9">
            <v>15</v>
          </cell>
          <cell r="L9" t="str">
            <v>K05</v>
          </cell>
          <cell r="M9" t="str">
            <v>P</v>
          </cell>
          <cell r="AE9">
            <v>36</v>
          </cell>
        </row>
        <row r="10">
          <cell r="B10">
            <v>3</v>
          </cell>
          <cell r="D10" t="str">
            <v>DALAM GEDUNG</v>
          </cell>
          <cell r="J10" t="str">
            <v>P</v>
          </cell>
          <cell r="K10">
            <v>23</v>
          </cell>
          <cell r="L10" t="str">
            <v>K02</v>
          </cell>
          <cell r="M10" t="str">
            <v>P</v>
          </cell>
          <cell r="AE10">
            <v>93</v>
          </cell>
        </row>
        <row r="11">
          <cell r="B11">
            <v>4</v>
          </cell>
          <cell r="D11" t="str">
            <v>DALAM GEDUNG</v>
          </cell>
          <cell r="J11" t="str">
            <v>L</v>
          </cell>
          <cell r="K11">
            <v>13</v>
          </cell>
          <cell r="L11" t="str">
            <v>K00</v>
          </cell>
          <cell r="M11" t="str">
            <v>L</v>
          </cell>
          <cell r="AE11">
            <v>159</v>
          </cell>
          <cell r="AI11" t="str">
            <v>-</v>
          </cell>
          <cell r="AJ11">
            <v>26</v>
          </cell>
          <cell r="AK11" t="str">
            <v>-</v>
          </cell>
          <cell r="AL11">
            <v>5</v>
          </cell>
        </row>
        <row r="12">
          <cell r="B12">
            <v>5</v>
          </cell>
          <cell r="D12" t="str">
            <v>DALAM GEDUNG</v>
          </cell>
          <cell r="J12" t="str">
            <v>P</v>
          </cell>
          <cell r="K12">
            <v>23</v>
          </cell>
          <cell r="L12" t="str">
            <v>K08</v>
          </cell>
          <cell r="M12" t="str">
            <v>P</v>
          </cell>
          <cell r="AE12">
            <v>56</v>
          </cell>
          <cell r="AI12" t="str">
            <v>-</v>
          </cell>
          <cell r="AJ12">
            <v>0</v>
          </cell>
          <cell r="AK12" t="str">
            <v>-</v>
          </cell>
          <cell r="AL12">
            <v>0</v>
          </cell>
        </row>
        <row r="13">
          <cell r="B13">
            <v>6</v>
          </cell>
          <cell r="D13" t="str">
            <v>DALAM GEDUNG</v>
          </cell>
          <cell r="J13" t="str">
            <v>L</v>
          </cell>
          <cell r="K13">
            <v>8</v>
          </cell>
          <cell r="L13" t="str">
            <v>K00</v>
          </cell>
          <cell r="N13" t="str">
            <v>L</v>
          </cell>
          <cell r="AE13">
            <v>103</v>
          </cell>
          <cell r="AI13">
            <v>7</v>
          </cell>
          <cell r="AJ13">
            <v>6</v>
          </cell>
          <cell r="AK13">
            <v>1</v>
          </cell>
          <cell r="AL13">
            <v>4</v>
          </cell>
        </row>
        <row r="14">
          <cell r="B14">
            <v>7</v>
          </cell>
          <cell r="D14" t="str">
            <v>DALAM GEDUNG</v>
          </cell>
          <cell r="J14" t="str">
            <v>P</v>
          </cell>
          <cell r="K14">
            <v>56</v>
          </cell>
          <cell r="L14" t="str">
            <v>K08</v>
          </cell>
          <cell r="M14" t="str">
            <v>P</v>
          </cell>
          <cell r="AI14">
            <v>7</v>
          </cell>
          <cell r="AJ14">
            <v>1</v>
          </cell>
          <cell r="AK14">
            <v>0</v>
          </cell>
          <cell r="AL14">
            <v>2</v>
          </cell>
        </row>
        <row r="15">
          <cell r="B15">
            <v>8</v>
          </cell>
          <cell r="D15" t="str">
            <v>DALAM GEDUNG</v>
          </cell>
          <cell r="J15" t="str">
            <v>P</v>
          </cell>
          <cell r="K15">
            <v>47</v>
          </cell>
          <cell r="L15" t="str">
            <v>K03</v>
          </cell>
          <cell r="M15" t="str">
            <v>P</v>
          </cell>
          <cell r="AE15">
            <v>233</v>
          </cell>
          <cell r="AI15">
            <v>1</v>
          </cell>
          <cell r="AJ15">
            <v>0</v>
          </cell>
          <cell r="AK15">
            <v>0</v>
          </cell>
          <cell r="AL15">
            <v>1</v>
          </cell>
        </row>
        <row r="16">
          <cell r="B16">
            <v>9</v>
          </cell>
          <cell r="D16" t="str">
            <v>DALAM GEDUNG</v>
          </cell>
          <cell r="J16" t="str">
            <v>L</v>
          </cell>
          <cell r="K16">
            <v>69</v>
          </cell>
          <cell r="L16" t="str">
            <v>K04</v>
          </cell>
          <cell r="N16" t="str">
            <v>L</v>
          </cell>
          <cell r="AE16">
            <v>69</v>
          </cell>
          <cell r="AI16">
            <v>7</v>
          </cell>
          <cell r="AJ16">
            <v>0</v>
          </cell>
          <cell r="AK16">
            <v>0</v>
          </cell>
          <cell r="AL16">
            <v>0</v>
          </cell>
        </row>
        <row r="17">
          <cell r="B17">
            <v>10</v>
          </cell>
          <cell r="D17" t="str">
            <v>DALAM GEDUNG</v>
          </cell>
          <cell r="J17" t="str">
            <v>L</v>
          </cell>
          <cell r="K17">
            <v>54</v>
          </cell>
          <cell r="L17" t="str">
            <v>K06</v>
          </cell>
          <cell r="M17" t="str">
            <v>L</v>
          </cell>
          <cell r="AE17">
            <v>164</v>
          </cell>
          <cell r="AI17">
            <v>8</v>
          </cell>
          <cell r="AJ17">
            <v>9</v>
          </cell>
          <cell r="AK17">
            <v>1</v>
          </cell>
          <cell r="AL17">
            <v>3</v>
          </cell>
        </row>
        <row r="18">
          <cell r="B18">
            <v>11</v>
          </cell>
          <cell r="D18" t="str">
            <v>DALAM GEDUNG</v>
          </cell>
          <cell r="J18" t="str">
            <v>P</v>
          </cell>
          <cell r="K18">
            <v>34</v>
          </cell>
          <cell r="L18" t="str">
            <v>K03</v>
          </cell>
          <cell r="M18" t="str">
            <v>P</v>
          </cell>
          <cell r="AE18">
            <v>46</v>
          </cell>
          <cell r="AI18">
            <v>26</v>
          </cell>
          <cell r="AJ18">
            <v>67</v>
          </cell>
          <cell r="AK18">
            <v>10</v>
          </cell>
          <cell r="AL18">
            <v>25</v>
          </cell>
        </row>
        <row r="19">
          <cell r="B19">
            <v>12</v>
          </cell>
          <cell r="D19" t="str">
            <v>DALAM GEDUNG</v>
          </cell>
          <cell r="J19" t="str">
            <v>P</v>
          </cell>
          <cell r="K19">
            <v>32</v>
          </cell>
          <cell r="L19" t="str">
            <v>K02</v>
          </cell>
          <cell r="M19" t="str">
            <v>P</v>
          </cell>
          <cell r="AE19">
            <v>14</v>
          </cell>
          <cell r="AI19">
            <v>41</v>
          </cell>
          <cell r="AJ19">
            <v>55</v>
          </cell>
          <cell r="AK19">
            <v>5</v>
          </cell>
          <cell r="AL19">
            <v>18</v>
          </cell>
        </row>
        <row r="20">
          <cell r="B20">
            <v>13</v>
          </cell>
          <cell r="D20" t="str">
            <v>DALAM GEDUNG</v>
          </cell>
          <cell r="J20" t="str">
            <v>L</v>
          </cell>
          <cell r="K20">
            <v>8</v>
          </cell>
          <cell r="L20" t="str">
            <v>K05</v>
          </cell>
          <cell r="M20" t="str">
            <v>L</v>
          </cell>
          <cell r="AE20">
            <v>32</v>
          </cell>
        </row>
        <row r="21">
          <cell r="A21">
            <v>45715</v>
          </cell>
          <cell r="B21">
            <v>1</v>
          </cell>
          <cell r="D21" t="str">
            <v>DALAM GEDUNG</v>
          </cell>
          <cell r="J21" t="str">
            <v>P</v>
          </cell>
          <cell r="K21">
            <v>6</v>
          </cell>
          <cell r="L21" t="str">
            <v>K06</v>
          </cell>
          <cell r="N21" t="str">
            <v>P</v>
          </cell>
          <cell r="AE21">
            <v>6</v>
          </cell>
        </row>
        <row r="22">
          <cell r="B22">
            <v>2</v>
          </cell>
          <cell r="D22" t="str">
            <v>DALAM GEDUNG</v>
          </cell>
          <cell r="J22" t="str">
            <v>L</v>
          </cell>
          <cell r="K22">
            <v>9</v>
          </cell>
          <cell r="L22" t="str">
            <v>K05</v>
          </cell>
          <cell r="M22" t="str">
            <v>L</v>
          </cell>
          <cell r="AE22">
            <v>6</v>
          </cell>
        </row>
        <row r="23">
          <cell r="B23">
            <v>3</v>
          </cell>
          <cell r="D23" t="str">
            <v>DALAM GEDUNG</v>
          </cell>
          <cell r="J23" t="str">
            <v>P</v>
          </cell>
          <cell r="K23">
            <v>58</v>
          </cell>
          <cell r="L23" t="str">
            <v>K03</v>
          </cell>
          <cell r="M23" t="str">
            <v>P</v>
          </cell>
          <cell r="AE23">
            <v>0</v>
          </cell>
        </row>
        <row r="24">
          <cell r="B24">
            <v>4</v>
          </cell>
          <cell r="D24" t="str">
            <v>DALAM GEDUNG</v>
          </cell>
          <cell r="J24" t="str">
            <v>P</v>
          </cell>
          <cell r="K24">
            <v>8</v>
          </cell>
          <cell r="L24" t="str">
            <v>K04</v>
          </cell>
          <cell r="M24" t="str">
            <v>P</v>
          </cell>
          <cell r="AE24">
            <v>31</v>
          </cell>
          <cell r="AI24">
            <v>16</v>
          </cell>
          <cell r="AU24">
            <v>116</v>
          </cell>
        </row>
        <row r="25">
          <cell r="B25">
            <v>5</v>
          </cell>
          <cell r="D25" t="str">
            <v>DALAM GEDUNG</v>
          </cell>
          <cell r="J25" t="str">
            <v>L</v>
          </cell>
          <cell r="K25">
            <v>10</v>
          </cell>
          <cell r="L25" t="str">
            <v>K00</v>
          </cell>
          <cell r="M25" t="str">
            <v>L</v>
          </cell>
          <cell r="AE25">
            <v>19</v>
          </cell>
          <cell r="AI25">
            <v>3</v>
          </cell>
          <cell r="AU25">
            <v>11</v>
          </cell>
        </row>
        <row r="26">
          <cell r="B26">
            <v>6</v>
          </cell>
          <cell r="D26" t="str">
            <v>DALAM GEDUNG</v>
          </cell>
          <cell r="J26" t="str">
            <v>L</v>
          </cell>
          <cell r="K26">
            <v>50</v>
          </cell>
          <cell r="L26" t="str">
            <v>K04</v>
          </cell>
          <cell r="M26" t="str">
            <v>L</v>
          </cell>
          <cell r="AI26">
            <v>33</v>
          </cell>
          <cell r="AU26">
            <v>18</v>
          </cell>
        </row>
        <row r="27">
          <cell r="B27">
            <v>7</v>
          </cell>
          <cell r="D27" t="str">
            <v>DALAM GEDUNG</v>
          </cell>
          <cell r="J27" t="str">
            <v>P</v>
          </cell>
          <cell r="K27">
            <v>12</v>
          </cell>
          <cell r="L27" t="str">
            <v>K00</v>
          </cell>
          <cell r="M27" t="str">
            <v>P</v>
          </cell>
          <cell r="AE27">
            <v>21</v>
          </cell>
          <cell r="AI27">
            <v>2</v>
          </cell>
          <cell r="AU27">
            <v>7</v>
          </cell>
        </row>
        <row r="28">
          <cell r="B28">
            <v>8</v>
          </cell>
          <cell r="D28" t="str">
            <v>DALAM GEDUNG</v>
          </cell>
          <cell r="J28" t="str">
            <v>L</v>
          </cell>
          <cell r="K28">
            <v>7</v>
          </cell>
          <cell r="L28" t="str">
            <v>K00</v>
          </cell>
          <cell r="M28" t="str">
            <v>L</v>
          </cell>
          <cell r="AE28">
            <v>9</v>
          </cell>
          <cell r="AI28">
            <v>39</v>
          </cell>
        </row>
        <row r="29">
          <cell r="B29">
            <v>9</v>
          </cell>
          <cell r="D29" t="str">
            <v>DALAM GEDUNG</v>
          </cell>
          <cell r="J29" t="str">
            <v>L</v>
          </cell>
          <cell r="K29">
            <v>10</v>
          </cell>
          <cell r="L29" t="str">
            <v>K04</v>
          </cell>
          <cell r="M29" t="str">
            <v>L</v>
          </cell>
          <cell r="AE29">
            <v>12</v>
          </cell>
          <cell r="AI29">
            <v>6</v>
          </cell>
        </row>
        <row r="30">
          <cell r="B30">
            <v>10</v>
          </cell>
          <cell r="D30" t="str">
            <v>DALAM GEDUNG</v>
          </cell>
          <cell r="J30" t="str">
            <v>P</v>
          </cell>
          <cell r="K30">
            <v>60</v>
          </cell>
          <cell r="L30" t="str">
            <v>K03</v>
          </cell>
          <cell r="M30" t="str">
            <v>P</v>
          </cell>
        </row>
        <row r="31">
          <cell r="B31">
            <v>11</v>
          </cell>
          <cell r="D31" t="str">
            <v>DALAM GEDUNG</v>
          </cell>
          <cell r="J31" t="str">
            <v>P</v>
          </cell>
          <cell r="K31">
            <v>27</v>
          </cell>
          <cell r="L31" t="str">
            <v>K02</v>
          </cell>
          <cell r="M31" t="str">
            <v>P</v>
          </cell>
          <cell r="AE31">
            <v>54</v>
          </cell>
        </row>
        <row r="32">
          <cell r="B32">
            <v>12</v>
          </cell>
          <cell r="D32" t="str">
            <v>DALAM GEDUNG</v>
          </cell>
          <cell r="J32" t="str">
            <v>P</v>
          </cell>
          <cell r="K32">
            <v>27</v>
          </cell>
          <cell r="L32" t="str">
            <v>K05</v>
          </cell>
          <cell r="M32" t="str">
            <v>P</v>
          </cell>
          <cell r="AE32">
            <v>38</v>
          </cell>
        </row>
        <row r="33">
          <cell r="B33">
            <v>13</v>
          </cell>
          <cell r="D33" t="str">
            <v>DALAM GEDUNG</v>
          </cell>
          <cell r="J33" t="str">
            <v>P</v>
          </cell>
          <cell r="K33">
            <v>28</v>
          </cell>
          <cell r="L33" t="str">
            <v>K08</v>
          </cell>
          <cell r="M33" t="str">
            <v>P</v>
          </cell>
          <cell r="AE33">
            <v>14</v>
          </cell>
        </row>
        <row r="34">
          <cell r="B34">
            <v>14</v>
          </cell>
          <cell r="D34" t="str">
            <v>DALAM GEDUNG</v>
          </cell>
          <cell r="J34" t="str">
            <v>P</v>
          </cell>
          <cell r="K34">
            <v>30</v>
          </cell>
          <cell r="L34" t="str">
            <v>K04</v>
          </cell>
          <cell r="M34" t="str">
            <v>P</v>
          </cell>
          <cell r="AE34">
            <v>24</v>
          </cell>
        </row>
        <row r="35">
          <cell r="B35">
            <v>15</v>
          </cell>
          <cell r="D35" t="str">
            <v>DALAM GEDUNG</v>
          </cell>
          <cell r="J35" t="str">
            <v>L</v>
          </cell>
          <cell r="K35">
            <v>61</v>
          </cell>
          <cell r="L35" t="str">
            <v>K02</v>
          </cell>
          <cell r="N35" t="str">
            <v>L</v>
          </cell>
          <cell r="AE35">
            <v>16</v>
          </cell>
        </row>
        <row r="36">
          <cell r="B36">
            <v>16</v>
          </cell>
          <cell r="D36" t="str">
            <v>DALAM GEDUNG</v>
          </cell>
          <cell r="J36" t="str">
            <v>P</v>
          </cell>
          <cell r="K36">
            <v>9</v>
          </cell>
          <cell r="L36" t="str">
            <v>K00</v>
          </cell>
          <cell r="M36" t="str">
            <v>P</v>
          </cell>
          <cell r="AE36">
            <v>9</v>
          </cell>
        </row>
        <row r="37">
          <cell r="B37">
            <v>17</v>
          </cell>
          <cell r="D37" t="str">
            <v>DALAM GEDUNG</v>
          </cell>
          <cell r="J37" t="str">
            <v>P</v>
          </cell>
          <cell r="K37">
            <v>6</v>
          </cell>
          <cell r="L37" t="str">
            <v>K00</v>
          </cell>
          <cell r="M37" t="str">
            <v>P</v>
          </cell>
          <cell r="AE37">
            <v>7</v>
          </cell>
        </row>
        <row r="38">
          <cell r="B38">
            <v>18</v>
          </cell>
          <cell r="D38" t="str">
            <v>DALAM GEDUNG</v>
          </cell>
          <cell r="J38" t="str">
            <v>P</v>
          </cell>
          <cell r="K38">
            <v>37</v>
          </cell>
          <cell r="L38" t="str">
            <v>K05</v>
          </cell>
          <cell r="M38" t="str">
            <v>P</v>
          </cell>
        </row>
        <row r="39">
          <cell r="B39">
            <v>19</v>
          </cell>
          <cell r="D39" t="str">
            <v>DALAM GEDUNG</v>
          </cell>
          <cell r="J39" t="str">
            <v>P</v>
          </cell>
          <cell r="K39">
            <v>49</v>
          </cell>
          <cell r="L39" t="str">
            <v>K02</v>
          </cell>
          <cell r="M39" t="str">
            <v>P</v>
          </cell>
          <cell r="AE39">
            <v>4</v>
          </cell>
        </row>
        <row r="40">
          <cell r="B40">
            <v>20</v>
          </cell>
          <cell r="D40" t="str">
            <v>DALAM GEDUNG</v>
          </cell>
          <cell r="J40" t="str">
            <v>L</v>
          </cell>
          <cell r="K40">
            <v>14</v>
          </cell>
          <cell r="L40" t="str">
            <v>K04</v>
          </cell>
          <cell r="N40" t="str">
            <v>L</v>
          </cell>
          <cell r="AE40">
            <v>4</v>
          </cell>
        </row>
        <row r="41">
          <cell r="B41">
            <v>21</v>
          </cell>
          <cell r="D41" t="str">
            <v>DALAM GEDUNG</v>
          </cell>
          <cell r="J41" t="str">
            <v>P</v>
          </cell>
          <cell r="K41">
            <v>22</v>
          </cell>
          <cell r="L41" t="str">
            <v>K02</v>
          </cell>
          <cell r="N41" t="str">
            <v>P</v>
          </cell>
          <cell r="AE41">
            <v>2</v>
          </cell>
        </row>
        <row r="42">
          <cell r="B42">
            <v>22</v>
          </cell>
          <cell r="D42" t="str">
            <v>DALAM GEDUNG</v>
          </cell>
          <cell r="J42" t="str">
            <v>P</v>
          </cell>
          <cell r="K42">
            <v>33</v>
          </cell>
          <cell r="L42" t="str">
            <v>K04</v>
          </cell>
          <cell r="M42" t="str">
            <v>P</v>
          </cell>
          <cell r="AE42">
            <v>2</v>
          </cell>
        </row>
        <row r="43">
          <cell r="B43">
            <v>23</v>
          </cell>
          <cell r="D43" t="str">
            <v>DALAM GEDUNG</v>
          </cell>
          <cell r="J43" t="str">
            <v>L</v>
          </cell>
          <cell r="K43">
            <v>34</v>
          </cell>
          <cell r="L43" t="str">
            <v>K02</v>
          </cell>
          <cell r="M43" t="str">
            <v>L</v>
          </cell>
          <cell r="AE43">
            <v>0</v>
          </cell>
        </row>
        <row r="44">
          <cell r="A44" t="str">
            <v>28/02/2025</v>
          </cell>
          <cell r="B44">
            <v>1</v>
          </cell>
          <cell r="D44" t="str">
            <v>DALAM GEDUNG</v>
          </cell>
          <cell r="J44" t="str">
            <v>P</v>
          </cell>
          <cell r="K44">
            <v>65</v>
          </cell>
          <cell r="L44" t="str">
            <v>K08</v>
          </cell>
          <cell r="N44" t="str">
            <v>P</v>
          </cell>
          <cell r="AE44">
            <v>0</v>
          </cell>
        </row>
        <row r="45">
          <cell r="B45">
            <v>2</v>
          </cell>
          <cell r="D45" t="str">
            <v>DALAM GEDUNG</v>
          </cell>
          <cell r="J45" t="str">
            <v>L</v>
          </cell>
          <cell r="K45">
            <v>6</v>
          </cell>
          <cell r="L45" t="str">
            <v>K00</v>
          </cell>
          <cell r="M45" t="str">
            <v>L</v>
          </cell>
          <cell r="AE45">
            <v>0</v>
          </cell>
        </row>
        <row r="46">
          <cell r="B46">
            <v>3</v>
          </cell>
          <cell r="D46" t="str">
            <v>DALAM GEDUNG</v>
          </cell>
          <cell r="J46" t="str">
            <v>P</v>
          </cell>
          <cell r="K46">
            <v>35</v>
          </cell>
          <cell r="L46" t="str">
            <v>K05</v>
          </cell>
          <cell r="M46" t="str">
            <v>P</v>
          </cell>
        </row>
        <row r="47">
          <cell r="B47">
            <v>4</v>
          </cell>
          <cell r="D47" t="str">
            <v>DALAM GEDUNG</v>
          </cell>
          <cell r="J47" t="str">
            <v>L</v>
          </cell>
          <cell r="K47">
            <v>47</v>
          </cell>
          <cell r="L47" t="str">
            <v>K03</v>
          </cell>
          <cell r="M47" t="str">
            <v>L</v>
          </cell>
          <cell r="AE47">
            <v>15</v>
          </cell>
        </row>
        <row r="48">
          <cell r="B48">
            <v>5</v>
          </cell>
          <cell r="D48" t="str">
            <v>DALAM GEDUNG</v>
          </cell>
          <cell r="J48" t="str">
            <v>L</v>
          </cell>
          <cell r="K48">
            <v>6</v>
          </cell>
          <cell r="L48" t="str">
            <v>K00</v>
          </cell>
          <cell r="M48" t="str">
            <v>L</v>
          </cell>
          <cell r="AE48">
            <v>1</v>
          </cell>
        </row>
        <row r="49">
          <cell r="B49">
            <v>6</v>
          </cell>
          <cell r="D49" t="str">
            <v>DALAM GEDUNG</v>
          </cell>
          <cell r="J49" t="str">
            <v>P</v>
          </cell>
          <cell r="K49">
            <v>49</v>
          </cell>
          <cell r="L49" t="str">
            <v>K03</v>
          </cell>
          <cell r="M49" t="str">
            <v>P</v>
          </cell>
          <cell r="AE49">
            <v>14</v>
          </cell>
        </row>
        <row r="50">
          <cell r="B50">
            <v>7</v>
          </cell>
          <cell r="D50" t="str">
            <v>DALAM GEDUNG</v>
          </cell>
          <cell r="J50" t="str">
            <v>P</v>
          </cell>
          <cell r="K50">
            <v>19</v>
          </cell>
          <cell r="L50" t="str">
            <v>K05</v>
          </cell>
          <cell r="M50" t="str">
            <v>P</v>
          </cell>
          <cell r="AE50">
            <v>37</v>
          </cell>
        </row>
        <row r="51">
          <cell r="B51">
            <v>8</v>
          </cell>
          <cell r="D51" t="str">
            <v>DALAM GEDUNG</v>
          </cell>
          <cell r="J51" t="str">
            <v>P</v>
          </cell>
          <cell r="K51">
            <v>20</v>
          </cell>
          <cell r="L51" t="str">
            <v>K02</v>
          </cell>
          <cell r="M51" t="str">
            <v>P</v>
          </cell>
          <cell r="AE51">
            <v>12</v>
          </cell>
        </row>
        <row r="52">
          <cell r="B52">
            <v>9</v>
          </cell>
          <cell r="D52" t="str">
            <v>DALAM GEDUNG</v>
          </cell>
          <cell r="J52" t="str">
            <v>P</v>
          </cell>
          <cell r="K52">
            <v>40</v>
          </cell>
          <cell r="L52" t="str">
            <v>K03</v>
          </cell>
          <cell r="M52" t="str">
            <v>P</v>
          </cell>
          <cell r="AE52">
            <v>25</v>
          </cell>
        </row>
        <row r="53">
          <cell r="B53">
            <v>10</v>
          </cell>
          <cell r="D53" t="str">
            <v>DALAM GEDUNG</v>
          </cell>
          <cell r="J53" t="str">
            <v>P</v>
          </cell>
          <cell r="K53">
            <v>30</v>
          </cell>
          <cell r="L53" t="str">
            <v>K08</v>
          </cell>
          <cell r="M53" t="str">
            <v>P</v>
          </cell>
        </row>
        <row r="54">
          <cell r="B54">
            <v>11</v>
          </cell>
          <cell r="D54" t="str">
            <v>DALAM GEDUNG</v>
          </cell>
          <cell r="J54" t="str">
            <v>P</v>
          </cell>
          <cell r="K54">
            <v>19</v>
          </cell>
          <cell r="L54" t="str">
            <v>K05</v>
          </cell>
          <cell r="M54" t="str">
            <v>P</v>
          </cell>
          <cell r="AE54">
            <v>9</v>
          </cell>
        </row>
        <row r="55">
          <cell r="A55">
            <v>45717</v>
          </cell>
          <cell r="B55">
            <v>1</v>
          </cell>
          <cell r="D55" t="str">
            <v>DALAM GEDUNG</v>
          </cell>
          <cell r="J55" t="str">
            <v>L</v>
          </cell>
          <cell r="K55">
            <v>32</v>
          </cell>
          <cell r="L55" t="str">
            <v>K04</v>
          </cell>
          <cell r="N55" t="str">
            <v>L</v>
          </cell>
          <cell r="AE55">
            <v>0</v>
          </cell>
        </row>
        <row r="56">
          <cell r="B56">
            <v>2</v>
          </cell>
          <cell r="D56" t="str">
            <v>DALAM GEDUNG</v>
          </cell>
          <cell r="J56" t="str">
            <v>P</v>
          </cell>
          <cell r="K56">
            <v>34</v>
          </cell>
          <cell r="L56" t="str">
            <v>K04</v>
          </cell>
          <cell r="M56" t="str">
            <v>P</v>
          </cell>
          <cell r="AE56">
            <v>9</v>
          </cell>
        </row>
        <row r="57">
          <cell r="B57">
            <v>3</v>
          </cell>
          <cell r="D57" t="str">
            <v>DALAM GEDUNG</v>
          </cell>
          <cell r="J57" t="str">
            <v>P</v>
          </cell>
          <cell r="K57">
            <v>23</v>
          </cell>
          <cell r="L57" t="str">
            <v>K03</v>
          </cell>
          <cell r="M57" t="str">
            <v>P</v>
          </cell>
        </row>
        <row r="58">
          <cell r="B58">
            <v>4</v>
          </cell>
          <cell r="D58" t="str">
            <v>DALAM GEDUNG</v>
          </cell>
          <cell r="J58" t="str">
            <v>P</v>
          </cell>
          <cell r="K58">
            <v>24</v>
          </cell>
          <cell r="L58" t="str">
            <v>K05</v>
          </cell>
          <cell r="M58" t="str">
            <v>P</v>
          </cell>
          <cell r="AE58">
            <v>162</v>
          </cell>
        </row>
        <row r="59">
          <cell r="B59">
            <v>5</v>
          </cell>
          <cell r="D59" t="str">
            <v>DALAM GEDUNG</v>
          </cell>
          <cell r="J59" t="str">
            <v>L</v>
          </cell>
          <cell r="K59">
            <v>3</v>
          </cell>
          <cell r="L59" t="str">
            <v>K04</v>
          </cell>
          <cell r="M59" t="str">
            <v>L</v>
          </cell>
          <cell r="AE59">
            <v>38</v>
          </cell>
        </row>
        <row r="60">
          <cell r="B60">
            <v>6</v>
          </cell>
          <cell r="D60" t="str">
            <v>DALAM GEDUNG</v>
          </cell>
          <cell r="J60" t="str">
            <v>P</v>
          </cell>
          <cell r="K60">
            <v>34</v>
          </cell>
          <cell r="L60" t="str">
            <v>K08</v>
          </cell>
          <cell r="M60" t="str">
            <v>P</v>
          </cell>
          <cell r="AE60">
            <v>124</v>
          </cell>
        </row>
        <row r="61">
          <cell r="B61">
            <v>7</v>
          </cell>
          <cell r="D61" t="str">
            <v>DALAM GEDUNG</v>
          </cell>
          <cell r="J61" t="str">
            <v>P</v>
          </cell>
          <cell r="K61">
            <v>30</v>
          </cell>
          <cell r="L61" t="str">
            <v>K03</v>
          </cell>
          <cell r="M61" t="str">
            <v>P</v>
          </cell>
        </row>
        <row r="62">
          <cell r="A62">
            <v>45719</v>
          </cell>
          <cell r="B62">
            <v>1</v>
          </cell>
          <cell r="D62" t="str">
            <v>DALAM GEDUNG</v>
          </cell>
          <cell r="J62" t="str">
            <v>P</v>
          </cell>
          <cell r="K62">
            <v>26</v>
          </cell>
          <cell r="L62" t="str">
            <v>K05</v>
          </cell>
          <cell r="M62" t="str">
            <v>P</v>
          </cell>
          <cell r="AE62">
            <v>9</v>
          </cell>
        </row>
        <row r="63">
          <cell r="B63">
            <v>2</v>
          </cell>
          <cell r="D63" t="str">
            <v>DALAM GEDUNG</v>
          </cell>
          <cell r="J63" t="str">
            <v>P</v>
          </cell>
          <cell r="K63">
            <v>7</v>
          </cell>
          <cell r="L63" t="str">
            <v>K00</v>
          </cell>
          <cell r="M63" t="str">
            <v>P</v>
          </cell>
          <cell r="AE63">
            <v>2</v>
          </cell>
        </row>
        <row r="64">
          <cell r="B64">
            <v>3</v>
          </cell>
          <cell r="D64" t="str">
            <v>DALAM GEDUNG</v>
          </cell>
          <cell r="J64" t="str">
            <v>P</v>
          </cell>
          <cell r="K64">
            <v>21</v>
          </cell>
          <cell r="L64" t="str">
            <v>K02</v>
          </cell>
          <cell r="N64" t="str">
            <v>P</v>
          </cell>
          <cell r="AE64">
            <v>2</v>
          </cell>
        </row>
        <row r="65">
          <cell r="B65">
            <v>4</v>
          </cell>
          <cell r="D65" t="str">
            <v>DALAM GEDUNG</v>
          </cell>
          <cell r="J65" t="str">
            <v>P</v>
          </cell>
          <cell r="K65">
            <v>30</v>
          </cell>
          <cell r="L65" t="str">
            <v>K04</v>
          </cell>
          <cell r="M65" t="str">
            <v>P</v>
          </cell>
          <cell r="AE65">
            <v>0</v>
          </cell>
        </row>
        <row r="66">
          <cell r="B66">
            <v>5</v>
          </cell>
          <cell r="D66" t="str">
            <v>DALAM GEDUNG</v>
          </cell>
          <cell r="J66" t="str">
            <v>P</v>
          </cell>
          <cell r="K66">
            <v>19</v>
          </cell>
          <cell r="L66" t="str">
            <v>K02</v>
          </cell>
          <cell r="N66" t="str">
            <v>P</v>
          </cell>
          <cell r="AE66">
            <v>4</v>
          </cell>
        </row>
        <row r="67">
          <cell r="B67">
            <v>6</v>
          </cell>
          <cell r="D67" t="str">
            <v>DALAM GEDUNG</v>
          </cell>
          <cell r="J67" t="str">
            <v>P</v>
          </cell>
          <cell r="K67">
            <v>6</v>
          </cell>
          <cell r="L67" t="str">
            <v>K00</v>
          </cell>
          <cell r="M67" t="str">
            <v>P</v>
          </cell>
          <cell r="AE67">
            <v>4</v>
          </cell>
        </row>
        <row r="68">
          <cell r="B68">
            <v>7</v>
          </cell>
          <cell r="D68" t="str">
            <v>DALAM GEDUNG</v>
          </cell>
          <cell r="J68" t="str">
            <v>P</v>
          </cell>
          <cell r="K68">
            <v>65</v>
          </cell>
          <cell r="L68" t="str">
            <v>K04</v>
          </cell>
          <cell r="M68" t="str">
            <v>P</v>
          </cell>
          <cell r="AE68">
            <v>0</v>
          </cell>
        </row>
        <row r="69">
          <cell r="B69">
            <v>8</v>
          </cell>
          <cell r="D69" t="str">
            <v>DALAM GEDUNG</v>
          </cell>
          <cell r="J69" t="str">
            <v>L</v>
          </cell>
          <cell r="K69">
            <v>6</v>
          </cell>
          <cell r="L69" t="str">
            <v>K00</v>
          </cell>
          <cell r="M69" t="str">
            <v>L</v>
          </cell>
          <cell r="AE69">
            <v>0</v>
          </cell>
        </row>
        <row r="70">
          <cell r="B70">
            <v>9</v>
          </cell>
          <cell r="D70" t="str">
            <v>DALAM GEDUNG</v>
          </cell>
          <cell r="J70" t="str">
            <v>P</v>
          </cell>
          <cell r="K70">
            <v>8</v>
          </cell>
          <cell r="L70" t="str">
            <v>K00</v>
          </cell>
          <cell r="M70" t="str">
            <v>P</v>
          </cell>
          <cell r="AE70">
            <v>0</v>
          </cell>
        </row>
        <row r="71">
          <cell r="B71">
            <v>10</v>
          </cell>
          <cell r="D71" t="str">
            <v>DALAM GEDUNG</v>
          </cell>
          <cell r="J71" t="str">
            <v>P</v>
          </cell>
          <cell r="K71">
            <v>31</v>
          </cell>
          <cell r="L71" t="str">
            <v>K02</v>
          </cell>
          <cell r="M71" t="str">
            <v>P</v>
          </cell>
          <cell r="AE71">
            <v>0</v>
          </cell>
        </row>
        <row r="72">
          <cell r="B72">
            <v>11</v>
          </cell>
          <cell r="D72" t="str">
            <v>DALAM GEDUNG</v>
          </cell>
          <cell r="J72" t="str">
            <v>P</v>
          </cell>
          <cell r="K72">
            <v>61</v>
          </cell>
          <cell r="L72" t="str">
            <v>K04</v>
          </cell>
          <cell r="N72" t="str">
            <v>P</v>
          </cell>
          <cell r="AE72">
            <v>3</v>
          </cell>
        </row>
        <row r="73">
          <cell r="B73">
            <v>12</v>
          </cell>
          <cell r="D73" t="str">
            <v>DALAM GEDUNG</v>
          </cell>
          <cell r="J73" t="str">
            <v>P</v>
          </cell>
          <cell r="K73">
            <v>34</v>
          </cell>
          <cell r="L73" t="str">
            <v>K02</v>
          </cell>
          <cell r="M73" t="str">
            <v>P</v>
          </cell>
          <cell r="AE73">
            <v>2</v>
          </cell>
        </row>
        <row r="74">
          <cell r="B74">
            <v>13</v>
          </cell>
          <cell r="D74" t="str">
            <v>DALAM GEDUNG</v>
          </cell>
          <cell r="J74" t="str">
            <v>L</v>
          </cell>
          <cell r="K74">
            <v>5</v>
          </cell>
          <cell r="L74" t="str">
            <v>K00</v>
          </cell>
          <cell r="M74" t="str">
            <v>L</v>
          </cell>
          <cell r="AE74">
            <v>1</v>
          </cell>
        </row>
        <row r="75">
          <cell r="B75">
            <v>14</v>
          </cell>
          <cell r="D75" t="str">
            <v>DALAM GEDUNG</v>
          </cell>
          <cell r="J75" t="str">
            <v>L</v>
          </cell>
          <cell r="K75">
            <v>5</v>
          </cell>
          <cell r="L75" t="str">
            <v>K04</v>
          </cell>
          <cell r="N75" t="str">
            <v>L</v>
          </cell>
        </row>
        <row r="76">
          <cell r="A76">
            <v>45720</v>
          </cell>
          <cell r="B76">
            <v>1</v>
          </cell>
          <cell r="D76" t="str">
            <v>DALAM GEDUNG</v>
          </cell>
          <cell r="J76" t="str">
            <v>P</v>
          </cell>
          <cell r="K76">
            <v>75</v>
          </cell>
          <cell r="L76" t="str">
            <v>K06</v>
          </cell>
          <cell r="M76" t="str">
            <v>P</v>
          </cell>
        </row>
        <row r="77">
          <cell r="B77">
            <v>2</v>
          </cell>
          <cell r="D77" t="str">
            <v>DALAM GEDUNG</v>
          </cell>
          <cell r="J77" t="str">
            <v>P</v>
          </cell>
          <cell r="K77">
            <v>26</v>
          </cell>
          <cell r="L77" t="str">
            <v>K04</v>
          </cell>
          <cell r="N77" t="str">
            <v>P</v>
          </cell>
        </row>
        <row r="78">
          <cell r="B78">
            <v>3</v>
          </cell>
          <cell r="D78" t="str">
            <v>DALAM GEDUNG</v>
          </cell>
          <cell r="J78" t="str">
            <v>L</v>
          </cell>
          <cell r="K78">
            <v>17</v>
          </cell>
          <cell r="L78" t="str">
            <v>K04</v>
          </cell>
          <cell r="M78" t="str">
            <v>P</v>
          </cell>
        </row>
        <row r="79">
          <cell r="B79">
            <v>4</v>
          </cell>
          <cell r="D79" t="str">
            <v>DALAM GEDUNG</v>
          </cell>
          <cell r="J79" t="str">
            <v>P</v>
          </cell>
          <cell r="K79">
            <v>37</v>
          </cell>
          <cell r="L79" t="str">
            <v>K04</v>
          </cell>
          <cell r="N79" t="str">
            <v>P</v>
          </cell>
        </row>
        <row r="80">
          <cell r="B80">
            <v>5</v>
          </cell>
          <cell r="D80" t="str">
            <v>DALAM GEDUNG</v>
          </cell>
          <cell r="J80" t="str">
            <v>L</v>
          </cell>
          <cell r="K80">
            <v>65</v>
          </cell>
          <cell r="L80" t="str">
            <v>K04</v>
          </cell>
          <cell r="M80" t="str">
            <v>L</v>
          </cell>
        </row>
        <row r="81">
          <cell r="A81">
            <v>45721</v>
          </cell>
          <cell r="B81">
            <v>1</v>
          </cell>
          <cell r="D81" t="str">
            <v>DALAM GEDUNG</v>
          </cell>
          <cell r="J81" t="str">
            <v>P</v>
          </cell>
          <cell r="K81">
            <v>55</v>
          </cell>
          <cell r="L81" t="str">
            <v>K08</v>
          </cell>
          <cell r="M81" t="str">
            <v>P</v>
          </cell>
        </row>
        <row r="82">
          <cell r="B82">
            <v>2</v>
          </cell>
          <cell r="D82" t="str">
            <v>DALAM GEDUNG</v>
          </cell>
          <cell r="J82" t="str">
            <v>P</v>
          </cell>
          <cell r="K82">
            <v>63</v>
          </cell>
          <cell r="L82" t="str">
            <v>K05</v>
          </cell>
          <cell r="M82" t="str">
            <v>P</v>
          </cell>
        </row>
        <row r="83">
          <cell r="B83">
            <v>3</v>
          </cell>
          <cell r="D83" t="str">
            <v>DALAM GEDUNG</v>
          </cell>
          <cell r="J83" t="str">
            <v>L</v>
          </cell>
          <cell r="K83">
            <v>9</v>
          </cell>
          <cell r="L83" t="str">
            <v>K00</v>
          </cell>
          <cell r="M83" t="str">
            <v>L</v>
          </cell>
        </row>
        <row r="84">
          <cell r="B84">
            <v>4</v>
          </cell>
          <cell r="D84" t="str">
            <v>DALAM GEDUNG</v>
          </cell>
          <cell r="J84" t="str">
            <v>P</v>
          </cell>
          <cell r="K84">
            <v>7</v>
          </cell>
          <cell r="L84" t="str">
            <v>K00</v>
          </cell>
          <cell r="M84" t="str">
            <v>P</v>
          </cell>
        </row>
        <row r="85">
          <cell r="B85">
            <v>5</v>
          </cell>
          <cell r="D85" t="str">
            <v>DALAM GEDUNG</v>
          </cell>
          <cell r="J85" t="str">
            <v>P</v>
          </cell>
          <cell r="K85">
            <v>7</v>
          </cell>
          <cell r="L85" t="str">
            <v>K00</v>
          </cell>
          <cell r="M85" t="str">
            <v>P</v>
          </cell>
        </row>
        <row r="86">
          <cell r="B86">
            <v>6</v>
          </cell>
          <cell r="D86" t="str">
            <v>DALAM GEDUNG</v>
          </cell>
          <cell r="J86" t="str">
            <v>P</v>
          </cell>
          <cell r="K86">
            <v>22</v>
          </cell>
          <cell r="L86" t="str">
            <v>K05</v>
          </cell>
          <cell r="M86" t="str">
            <v>P</v>
          </cell>
        </row>
        <row r="87">
          <cell r="B87">
            <v>7</v>
          </cell>
          <cell r="D87" t="str">
            <v>DALAM GEDUNG</v>
          </cell>
          <cell r="J87" t="str">
            <v>P</v>
          </cell>
          <cell r="K87">
            <v>40</v>
          </cell>
          <cell r="L87" t="str">
            <v>K03</v>
          </cell>
          <cell r="M87" t="str">
            <v>P</v>
          </cell>
        </row>
        <row r="88">
          <cell r="B88">
            <v>8</v>
          </cell>
          <cell r="D88" t="str">
            <v>DALAM GEDUNG</v>
          </cell>
          <cell r="J88" t="str">
            <v>P</v>
          </cell>
          <cell r="K88">
            <v>15</v>
          </cell>
          <cell r="L88" t="str">
            <v>K02</v>
          </cell>
          <cell r="M88" t="str">
            <v>P</v>
          </cell>
        </row>
        <row r="89">
          <cell r="B89">
            <v>9</v>
          </cell>
          <cell r="D89" t="str">
            <v>DALAM GEDUNG</v>
          </cell>
          <cell r="J89" t="str">
            <v>P</v>
          </cell>
          <cell r="K89">
            <v>19</v>
          </cell>
          <cell r="L89" t="str">
            <v>K03</v>
          </cell>
          <cell r="M89" t="str">
            <v>P</v>
          </cell>
        </row>
        <row r="90">
          <cell r="B90">
            <v>10</v>
          </cell>
          <cell r="D90" t="str">
            <v>DALAM GEDUNG</v>
          </cell>
          <cell r="J90" t="str">
            <v>P</v>
          </cell>
          <cell r="K90">
            <v>58</v>
          </cell>
          <cell r="L90" t="str">
            <v>K02</v>
          </cell>
          <cell r="M90" t="str">
            <v>P</v>
          </cell>
        </row>
        <row r="91">
          <cell r="B91">
            <v>11</v>
          </cell>
          <cell r="D91" t="str">
            <v>DALAM GEDUNG</v>
          </cell>
          <cell r="J91" t="str">
            <v>P</v>
          </cell>
          <cell r="K91">
            <v>40</v>
          </cell>
          <cell r="L91" t="str">
            <v>K04</v>
          </cell>
          <cell r="M91" t="str">
            <v>P</v>
          </cell>
        </row>
        <row r="92">
          <cell r="B92">
            <v>12</v>
          </cell>
          <cell r="D92" t="str">
            <v>DALAM GEDUNG</v>
          </cell>
          <cell r="J92" t="str">
            <v>P</v>
          </cell>
          <cell r="K92">
            <v>24</v>
          </cell>
          <cell r="L92" t="str">
            <v>K03</v>
          </cell>
          <cell r="M92" t="str">
            <v>P</v>
          </cell>
        </row>
        <row r="93">
          <cell r="B93">
            <v>13</v>
          </cell>
          <cell r="D93" t="str">
            <v>DALAM GEDUNG</v>
          </cell>
          <cell r="J93" t="str">
            <v>P</v>
          </cell>
          <cell r="K93">
            <v>49</v>
          </cell>
          <cell r="L93" t="str">
            <v>K02</v>
          </cell>
          <cell r="M93" t="str">
            <v>P</v>
          </cell>
        </row>
        <row r="94">
          <cell r="B94">
            <v>14</v>
          </cell>
          <cell r="D94" t="str">
            <v>DALAM GEDUNG</v>
          </cell>
          <cell r="J94" t="str">
            <v>P</v>
          </cell>
          <cell r="K94">
            <v>23</v>
          </cell>
          <cell r="L94" t="str">
            <v>K03</v>
          </cell>
          <cell r="M94" t="str">
            <v>P</v>
          </cell>
        </row>
        <row r="95">
          <cell r="B95">
            <v>15</v>
          </cell>
          <cell r="D95" t="str">
            <v>DALAM GEDUNG</v>
          </cell>
          <cell r="J95" t="str">
            <v>P</v>
          </cell>
          <cell r="K95">
            <v>27</v>
          </cell>
          <cell r="L95" t="str">
            <v>K04</v>
          </cell>
          <cell r="M95" t="str">
            <v>P</v>
          </cell>
        </row>
        <row r="96">
          <cell r="A96">
            <v>45722</v>
          </cell>
          <cell r="B96">
            <v>1</v>
          </cell>
          <cell r="D96" t="str">
            <v>DALAM GEDUNG</v>
          </cell>
          <cell r="J96" t="str">
            <v>P</v>
          </cell>
          <cell r="K96">
            <v>3</v>
          </cell>
          <cell r="L96" t="str">
            <v>K04</v>
          </cell>
          <cell r="M96" t="str">
            <v>P</v>
          </cell>
        </row>
        <row r="97">
          <cell r="B97">
            <v>2</v>
          </cell>
          <cell r="D97" t="str">
            <v>DALAM GEDUNG</v>
          </cell>
          <cell r="J97" t="str">
            <v>L</v>
          </cell>
          <cell r="K97">
            <v>28</v>
          </cell>
          <cell r="L97" t="str">
            <v>K04</v>
          </cell>
          <cell r="M97" t="str">
            <v>L</v>
          </cell>
        </row>
        <row r="98">
          <cell r="B98">
            <v>3</v>
          </cell>
          <cell r="D98" t="str">
            <v>DALAM GEDUNG</v>
          </cell>
          <cell r="J98" t="str">
            <v>P</v>
          </cell>
          <cell r="K98">
            <v>65</v>
          </cell>
          <cell r="L98" t="str">
            <v>K05</v>
          </cell>
          <cell r="N98" t="str">
            <v>P</v>
          </cell>
        </row>
        <row r="99">
          <cell r="B99">
            <v>4</v>
          </cell>
          <cell r="D99" t="str">
            <v>DALAM GEDUNG</v>
          </cell>
          <cell r="J99" t="str">
            <v>P</v>
          </cell>
          <cell r="K99">
            <v>7</v>
          </cell>
          <cell r="L99" t="str">
            <v>K01</v>
          </cell>
          <cell r="M99" t="str">
            <v>P</v>
          </cell>
        </row>
        <row r="100">
          <cell r="B100">
            <v>5</v>
          </cell>
          <cell r="D100" t="str">
            <v>DALAM GEDUNG</v>
          </cell>
          <cell r="J100" t="str">
            <v>P</v>
          </cell>
          <cell r="K100">
            <v>7</v>
          </cell>
          <cell r="L100" t="str">
            <v>K01</v>
          </cell>
          <cell r="M100" t="str">
            <v>P</v>
          </cell>
        </row>
        <row r="101">
          <cell r="B101">
            <v>6</v>
          </cell>
          <cell r="D101" t="str">
            <v>DALAM GEDUNG</v>
          </cell>
          <cell r="J101" t="str">
            <v>P</v>
          </cell>
          <cell r="K101">
            <v>22</v>
          </cell>
          <cell r="L101" t="str">
            <v>K03</v>
          </cell>
          <cell r="M101" t="str">
            <v>P</v>
          </cell>
        </row>
        <row r="102">
          <cell r="B102">
            <v>7</v>
          </cell>
          <cell r="D102" t="str">
            <v>DALAM GEDUNG</v>
          </cell>
          <cell r="J102" t="str">
            <v>P</v>
          </cell>
          <cell r="K102">
            <v>26</v>
          </cell>
          <cell r="L102" t="str">
            <v>K04</v>
          </cell>
          <cell r="M102" t="str">
            <v>P</v>
          </cell>
        </row>
        <row r="103">
          <cell r="B103">
            <v>8</v>
          </cell>
          <cell r="D103" t="str">
            <v>DALAM GEDUNG</v>
          </cell>
          <cell r="J103" t="str">
            <v>L</v>
          </cell>
          <cell r="K103">
            <v>22</v>
          </cell>
          <cell r="L103" t="str">
            <v>K04</v>
          </cell>
          <cell r="M103" t="str">
            <v>L</v>
          </cell>
        </row>
        <row r="104">
          <cell r="B104">
            <v>9</v>
          </cell>
          <cell r="D104" t="str">
            <v>DALAM GEDUNG</v>
          </cell>
          <cell r="J104" t="str">
            <v>P</v>
          </cell>
          <cell r="K104">
            <v>40</v>
          </cell>
          <cell r="L104" t="str">
            <v>K04</v>
          </cell>
          <cell r="N104" t="str">
            <v>P</v>
          </cell>
        </row>
        <row r="105">
          <cell r="B105">
            <v>10</v>
          </cell>
          <cell r="D105" t="str">
            <v>DALAM GEDUNG</v>
          </cell>
          <cell r="J105" t="str">
            <v>P</v>
          </cell>
          <cell r="K105">
            <v>36</v>
          </cell>
          <cell r="L105" t="str">
            <v>K04</v>
          </cell>
          <cell r="M105" t="str">
            <v>P</v>
          </cell>
        </row>
        <row r="106">
          <cell r="B106">
            <v>11</v>
          </cell>
          <cell r="D106" t="str">
            <v>DALAM GEDUNG</v>
          </cell>
          <cell r="J106" t="str">
            <v>P</v>
          </cell>
          <cell r="K106">
            <v>52</v>
          </cell>
          <cell r="L106" t="str">
            <v>K02</v>
          </cell>
          <cell r="N106" t="str">
            <v>P</v>
          </cell>
        </row>
        <row r="107">
          <cell r="B107">
            <v>12</v>
          </cell>
          <cell r="D107" t="str">
            <v>DALAM GEDUNG</v>
          </cell>
          <cell r="J107" t="str">
            <v>L</v>
          </cell>
          <cell r="K107">
            <v>7</v>
          </cell>
          <cell r="L107" t="str">
            <v>K00</v>
          </cell>
          <cell r="M107" t="str">
            <v>L</v>
          </cell>
        </row>
        <row r="108">
          <cell r="B108">
            <v>13</v>
          </cell>
          <cell r="D108" t="str">
            <v>DALAM GEDUNG</v>
          </cell>
          <cell r="J108" t="str">
            <v>P</v>
          </cell>
          <cell r="K108">
            <v>20</v>
          </cell>
          <cell r="L108" t="str">
            <v>K04</v>
          </cell>
          <cell r="M108" t="str">
            <v>P</v>
          </cell>
        </row>
        <row r="109">
          <cell r="B109">
            <v>14</v>
          </cell>
          <cell r="D109" t="str">
            <v>DALAM GEDUNG</v>
          </cell>
          <cell r="J109" t="str">
            <v>P</v>
          </cell>
          <cell r="K109">
            <v>26</v>
          </cell>
          <cell r="L109" t="str">
            <v>K03</v>
          </cell>
          <cell r="M109" t="str">
            <v>P</v>
          </cell>
        </row>
        <row r="110">
          <cell r="B110">
            <v>15</v>
          </cell>
          <cell r="D110" t="str">
            <v>DALAM GEDUNG</v>
          </cell>
          <cell r="J110" t="str">
            <v>P</v>
          </cell>
          <cell r="K110">
            <v>7</v>
          </cell>
          <cell r="L110" t="str">
            <v>K00</v>
          </cell>
          <cell r="M110" t="str">
            <v>P</v>
          </cell>
        </row>
        <row r="111">
          <cell r="A111">
            <v>45723</v>
          </cell>
          <cell r="B111">
            <v>1</v>
          </cell>
          <cell r="D111" t="str">
            <v>DALAM GEDUNG</v>
          </cell>
          <cell r="J111" t="str">
            <v>L</v>
          </cell>
          <cell r="K111">
            <v>26</v>
          </cell>
          <cell r="L111" t="str">
            <v>K04</v>
          </cell>
          <cell r="M111" t="str">
            <v>L</v>
          </cell>
        </row>
        <row r="112">
          <cell r="B112">
            <v>1</v>
          </cell>
          <cell r="D112" t="str">
            <v>DALAM GEDUNG</v>
          </cell>
          <cell r="J112" t="str">
            <v>L</v>
          </cell>
          <cell r="K112">
            <v>26</v>
          </cell>
          <cell r="L112" t="str">
            <v>K08</v>
          </cell>
          <cell r="M112" t="str">
            <v>L</v>
          </cell>
        </row>
        <row r="113">
          <cell r="B113">
            <v>2</v>
          </cell>
          <cell r="D113" t="str">
            <v>DALAM GEDUNG</v>
          </cell>
          <cell r="J113" t="str">
            <v>P</v>
          </cell>
          <cell r="K113">
            <v>26</v>
          </cell>
          <cell r="L113" t="str">
            <v>K08</v>
          </cell>
          <cell r="N113" t="str">
            <v>P</v>
          </cell>
        </row>
        <row r="114">
          <cell r="B114">
            <v>3</v>
          </cell>
          <cell r="D114" t="str">
            <v>DALAM GEDUNG</v>
          </cell>
          <cell r="J114" t="str">
            <v>L</v>
          </cell>
          <cell r="K114">
            <v>13</v>
          </cell>
          <cell r="L114" t="str">
            <v>K05</v>
          </cell>
          <cell r="M114" t="str">
            <v>L</v>
          </cell>
        </row>
        <row r="115">
          <cell r="B115">
            <v>4</v>
          </cell>
          <cell r="D115" t="str">
            <v>DALAM GEDUNG</v>
          </cell>
          <cell r="J115" t="str">
            <v>P</v>
          </cell>
          <cell r="K115">
            <v>52</v>
          </cell>
          <cell r="L115" t="str">
            <v>K02</v>
          </cell>
          <cell r="N115" t="str">
            <v>P</v>
          </cell>
        </row>
        <row r="116">
          <cell r="B116">
            <v>5</v>
          </cell>
          <cell r="D116" t="str">
            <v>DALAM GEDUNG</v>
          </cell>
          <cell r="J116" t="str">
            <v>L</v>
          </cell>
          <cell r="K116">
            <v>32</v>
          </cell>
          <cell r="L116" t="str">
            <v>K01</v>
          </cell>
          <cell r="N116" t="str">
            <v>L</v>
          </cell>
        </row>
        <row r="117">
          <cell r="B117">
            <v>6</v>
          </cell>
          <cell r="D117" t="str">
            <v>DALAM GEDUNG</v>
          </cell>
          <cell r="J117" t="str">
            <v>P</v>
          </cell>
          <cell r="K117">
            <v>5</v>
          </cell>
          <cell r="L117" t="str">
            <v>K00</v>
          </cell>
          <cell r="M117" t="str">
            <v>P</v>
          </cell>
        </row>
        <row r="118">
          <cell r="B118">
            <v>7</v>
          </cell>
          <cell r="D118" t="str">
            <v>DALAM GEDUNG</v>
          </cell>
          <cell r="J118" t="str">
            <v>P</v>
          </cell>
          <cell r="K118">
            <v>47</v>
          </cell>
          <cell r="L118" t="str">
            <v>K08</v>
          </cell>
          <cell r="M118" t="str">
            <v>P</v>
          </cell>
        </row>
        <row r="119">
          <cell r="B119">
            <v>8</v>
          </cell>
          <cell r="D119" t="str">
            <v>DALAM GEDUNG</v>
          </cell>
          <cell r="J119" t="str">
            <v>P</v>
          </cell>
          <cell r="K119">
            <v>22</v>
          </cell>
          <cell r="L119" t="str">
            <v>K03</v>
          </cell>
          <cell r="M119" t="str">
            <v>P</v>
          </cell>
        </row>
        <row r="120">
          <cell r="B120">
            <v>9</v>
          </cell>
          <cell r="D120" t="str">
            <v>DALAM GEDUNG</v>
          </cell>
          <cell r="J120" t="str">
            <v>P</v>
          </cell>
          <cell r="K120">
            <v>35</v>
          </cell>
          <cell r="L120" t="str">
            <v>K08</v>
          </cell>
          <cell r="M120" t="str">
            <v>P</v>
          </cell>
        </row>
        <row r="121">
          <cell r="B121">
            <v>10</v>
          </cell>
          <cell r="D121" t="str">
            <v>LUAR GEDUNG</v>
          </cell>
          <cell r="J121" t="str">
            <v>P</v>
          </cell>
          <cell r="K121">
            <v>24</v>
          </cell>
          <cell r="L121" t="str">
            <v>K08</v>
          </cell>
          <cell r="M121" t="str">
            <v>P</v>
          </cell>
        </row>
        <row r="122">
          <cell r="B122">
            <v>11</v>
          </cell>
          <cell r="D122" t="str">
            <v>LUAR GEDUNG</v>
          </cell>
          <cell r="J122" t="str">
            <v>P</v>
          </cell>
          <cell r="K122">
            <v>3</v>
          </cell>
          <cell r="L122" t="str">
            <v>K02</v>
          </cell>
          <cell r="M122" t="str">
            <v>P</v>
          </cell>
        </row>
        <row r="123">
          <cell r="B123">
            <v>12</v>
          </cell>
          <cell r="D123" t="str">
            <v>LUAR GEDUNG</v>
          </cell>
          <cell r="J123" t="str">
            <v>L</v>
          </cell>
          <cell r="K123">
            <v>1</v>
          </cell>
          <cell r="L123" t="str">
            <v>K00</v>
          </cell>
          <cell r="M123" t="str">
            <v>L</v>
          </cell>
        </row>
        <row r="124">
          <cell r="B124">
            <v>13</v>
          </cell>
          <cell r="D124" t="str">
            <v>LUAR GEDUNG</v>
          </cell>
          <cell r="J124" t="str">
            <v>L</v>
          </cell>
          <cell r="K124">
            <v>1</v>
          </cell>
          <cell r="L124" t="str">
            <v>K00</v>
          </cell>
          <cell r="M124" t="str">
            <v>L</v>
          </cell>
        </row>
        <row r="125">
          <cell r="B125">
            <v>14</v>
          </cell>
          <cell r="D125" t="str">
            <v>LUAR GEDUNG</v>
          </cell>
          <cell r="J125" t="str">
            <v>P</v>
          </cell>
          <cell r="K125">
            <v>3</v>
          </cell>
          <cell r="L125" t="str">
            <v>K00</v>
          </cell>
          <cell r="M125" t="str">
            <v>P</v>
          </cell>
        </row>
        <row r="126">
          <cell r="B126">
            <v>15</v>
          </cell>
          <cell r="D126" t="str">
            <v>LUAR GEDUNG</v>
          </cell>
          <cell r="J126" t="str">
            <v>L</v>
          </cell>
          <cell r="K126">
            <v>6</v>
          </cell>
          <cell r="L126" t="str">
            <v>K00</v>
          </cell>
          <cell r="M126" t="str">
            <v>L</v>
          </cell>
        </row>
        <row r="127">
          <cell r="A127">
            <v>45724</v>
          </cell>
          <cell r="B127">
            <v>1</v>
          </cell>
          <cell r="D127" t="str">
            <v>DALAM GEDUNG</v>
          </cell>
          <cell r="J127" t="str">
            <v>P</v>
          </cell>
          <cell r="K127">
            <v>20</v>
          </cell>
          <cell r="L127" t="str">
            <v>K08</v>
          </cell>
          <cell r="N127" t="str">
            <v>L</v>
          </cell>
        </row>
        <row r="128">
          <cell r="B128">
            <v>2</v>
          </cell>
          <cell r="D128" t="str">
            <v>DALAM GEDUNG</v>
          </cell>
          <cell r="J128" t="str">
            <v>P</v>
          </cell>
          <cell r="K128">
            <v>5</v>
          </cell>
          <cell r="L128" t="str">
            <v>K02</v>
          </cell>
          <cell r="M128" t="str">
            <v>P</v>
          </cell>
        </row>
        <row r="129">
          <cell r="B129">
            <v>3</v>
          </cell>
          <cell r="D129" t="str">
            <v>DALAM GEDUNG</v>
          </cell>
          <cell r="J129" t="str">
            <v>P</v>
          </cell>
          <cell r="K129">
            <v>61</v>
          </cell>
          <cell r="L129" t="str">
            <v>K04</v>
          </cell>
          <cell r="M129" t="str">
            <v>P</v>
          </cell>
        </row>
        <row r="130">
          <cell r="B130">
            <v>4</v>
          </cell>
          <cell r="D130" t="str">
            <v>DALAM GEDUNG</v>
          </cell>
          <cell r="J130" t="str">
            <v>P</v>
          </cell>
          <cell r="K130">
            <v>24</v>
          </cell>
          <cell r="L130" t="str">
            <v>K01</v>
          </cell>
          <cell r="M130" t="str">
            <v>P</v>
          </cell>
        </row>
        <row r="131">
          <cell r="B131">
            <v>5</v>
          </cell>
          <cell r="D131" t="str">
            <v>DALAM GEDUNG</v>
          </cell>
          <cell r="J131" t="str">
            <v>P</v>
          </cell>
          <cell r="K131">
            <v>25</v>
          </cell>
          <cell r="L131" t="str">
            <v>K03</v>
          </cell>
          <cell r="M131" t="str">
            <v>P</v>
          </cell>
        </row>
        <row r="132">
          <cell r="A132">
            <v>45726</v>
          </cell>
          <cell r="B132">
            <v>1</v>
          </cell>
          <cell r="D132" t="str">
            <v>DALAM GEDUNG</v>
          </cell>
          <cell r="J132" t="str">
            <v>L</v>
          </cell>
          <cell r="K132">
            <v>26</v>
          </cell>
          <cell r="L132" t="str">
            <v>K04</v>
          </cell>
          <cell r="N132" t="str">
            <v>L</v>
          </cell>
        </row>
        <row r="133">
          <cell r="B133">
            <v>2</v>
          </cell>
          <cell r="D133" t="str">
            <v>DALAM GEDUNG</v>
          </cell>
          <cell r="J133" t="str">
            <v>L</v>
          </cell>
          <cell r="K133">
            <v>62</v>
          </cell>
          <cell r="L133" t="str">
            <v>K04</v>
          </cell>
          <cell r="N133" t="str">
            <v>L</v>
          </cell>
        </row>
        <row r="134">
          <cell r="B134">
            <v>3</v>
          </cell>
          <cell r="D134" t="str">
            <v>DALAM GEDUNG</v>
          </cell>
          <cell r="J134" t="str">
            <v>L</v>
          </cell>
          <cell r="K134">
            <v>13</v>
          </cell>
          <cell r="L134" t="str">
            <v>K04</v>
          </cell>
          <cell r="N134" t="str">
            <v>L</v>
          </cell>
        </row>
        <row r="135">
          <cell r="B135">
            <v>4</v>
          </cell>
          <cell r="D135" t="str">
            <v>DALAM GEDUNG</v>
          </cell>
          <cell r="J135" t="str">
            <v>L</v>
          </cell>
          <cell r="K135">
            <v>48</v>
          </cell>
          <cell r="L135" t="str">
            <v>K04</v>
          </cell>
          <cell r="M135" t="str">
            <v>L</v>
          </cell>
        </row>
        <row r="136">
          <cell r="B136">
            <v>5</v>
          </cell>
          <cell r="D136" t="str">
            <v>DALAM GEDUNG</v>
          </cell>
          <cell r="J136" t="str">
            <v>L</v>
          </cell>
          <cell r="K136">
            <v>60</v>
          </cell>
          <cell r="L136" t="str">
            <v>K02</v>
          </cell>
          <cell r="M136" t="str">
            <v>L</v>
          </cell>
        </row>
        <row r="137">
          <cell r="B137">
            <v>6</v>
          </cell>
          <cell r="D137" t="str">
            <v>DALAM GEDUNG</v>
          </cell>
          <cell r="J137" t="str">
            <v>L</v>
          </cell>
          <cell r="K137">
            <v>30</v>
          </cell>
          <cell r="L137" t="str">
            <v>K04</v>
          </cell>
          <cell r="M137" t="str">
            <v>L</v>
          </cell>
        </row>
        <row r="138">
          <cell r="B138">
            <v>7</v>
          </cell>
          <cell r="D138" t="str">
            <v>DALAM GEDUNG</v>
          </cell>
          <cell r="J138" t="str">
            <v>P</v>
          </cell>
          <cell r="K138">
            <v>65</v>
          </cell>
          <cell r="L138" t="str">
            <v>K05</v>
          </cell>
          <cell r="N138" t="str">
            <v>P</v>
          </cell>
        </row>
        <row r="139">
          <cell r="B139">
            <v>8</v>
          </cell>
          <cell r="D139" t="str">
            <v>DALAM GEDUNG</v>
          </cell>
          <cell r="J139" t="str">
            <v>P</v>
          </cell>
          <cell r="K139">
            <v>36</v>
          </cell>
          <cell r="L139" t="str">
            <v>K08</v>
          </cell>
          <cell r="M139" t="str">
            <v>P</v>
          </cell>
        </row>
        <row r="140">
          <cell r="B140">
            <v>9</v>
          </cell>
          <cell r="D140" t="str">
            <v>DALAM GEDUNG</v>
          </cell>
          <cell r="J140" t="str">
            <v>P</v>
          </cell>
          <cell r="K140">
            <v>27</v>
          </cell>
          <cell r="L140" t="str">
            <v>K08</v>
          </cell>
          <cell r="M140" t="str">
            <v>P</v>
          </cell>
        </row>
        <row r="141">
          <cell r="B141">
            <v>10</v>
          </cell>
          <cell r="D141" t="str">
            <v>DALAM GEDUNG</v>
          </cell>
          <cell r="J141" t="str">
            <v>L</v>
          </cell>
          <cell r="K141">
            <v>6</v>
          </cell>
          <cell r="L141" t="str">
            <v>K00</v>
          </cell>
          <cell r="M141" t="str">
            <v>L</v>
          </cell>
        </row>
        <row r="142">
          <cell r="B142">
            <v>11</v>
          </cell>
          <cell r="D142" t="str">
            <v>DALAM GEDUNG</v>
          </cell>
          <cell r="J142" t="str">
            <v>L</v>
          </cell>
          <cell r="K142">
            <v>6</v>
          </cell>
          <cell r="L142" t="str">
            <v>K00</v>
          </cell>
          <cell r="M142" t="str">
            <v>L</v>
          </cell>
        </row>
        <row r="143">
          <cell r="B143">
            <v>12</v>
          </cell>
          <cell r="D143" t="str">
            <v>DALAM GEDUNG</v>
          </cell>
          <cell r="J143" t="str">
            <v>L</v>
          </cell>
          <cell r="K143">
            <v>27</v>
          </cell>
          <cell r="L143" t="str">
            <v>K04</v>
          </cell>
          <cell r="M143" t="str">
            <v>L</v>
          </cell>
        </row>
        <row r="144">
          <cell r="B144">
            <v>13</v>
          </cell>
          <cell r="D144" t="str">
            <v>DALAM GEDUNG</v>
          </cell>
          <cell r="J144" t="str">
            <v>L</v>
          </cell>
          <cell r="K144">
            <v>14</v>
          </cell>
          <cell r="L144" t="str">
            <v>K04</v>
          </cell>
          <cell r="M144" t="str">
            <v>L</v>
          </cell>
        </row>
        <row r="145">
          <cell r="B145">
            <v>14</v>
          </cell>
          <cell r="D145" t="str">
            <v>DALAM GEDUNG</v>
          </cell>
          <cell r="J145" t="str">
            <v>P</v>
          </cell>
          <cell r="K145">
            <v>21</v>
          </cell>
          <cell r="L145" t="str">
            <v>K03</v>
          </cell>
          <cell r="M145" t="str">
            <v>P</v>
          </cell>
        </row>
        <row r="146">
          <cell r="A146">
            <v>45727</v>
          </cell>
          <cell r="B146">
            <v>1</v>
          </cell>
          <cell r="D146" t="str">
            <v>DALAM GEDUNG</v>
          </cell>
          <cell r="J146" t="str">
            <v>P</v>
          </cell>
          <cell r="K146">
            <v>26</v>
          </cell>
          <cell r="L146" t="str">
            <v>K04</v>
          </cell>
          <cell r="N146" t="str">
            <v>P</v>
          </cell>
        </row>
        <row r="147">
          <cell r="B147">
            <v>2</v>
          </cell>
          <cell r="D147" t="str">
            <v>DALAM GEDUNG</v>
          </cell>
          <cell r="J147" t="str">
            <v>P</v>
          </cell>
          <cell r="K147">
            <v>38</v>
          </cell>
          <cell r="L147" t="str">
            <v>K02</v>
          </cell>
          <cell r="N147" t="str">
            <v>P</v>
          </cell>
        </row>
        <row r="148">
          <cell r="B148">
            <v>3</v>
          </cell>
          <cell r="D148" t="str">
            <v>DALAM GEDUNG</v>
          </cell>
          <cell r="J148" t="str">
            <v>L</v>
          </cell>
          <cell r="K148">
            <v>47</v>
          </cell>
          <cell r="L148" t="str">
            <v>K04</v>
          </cell>
          <cell r="N148" t="str">
            <v>L</v>
          </cell>
        </row>
        <row r="149">
          <cell r="B149">
            <v>4</v>
          </cell>
          <cell r="D149" t="str">
            <v>DALAM GEDUNG</v>
          </cell>
          <cell r="J149" t="str">
            <v>P</v>
          </cell>
          <cell r="K149">
            <v>54</v>
          </cell>
          <cell r="L149" t="str">
            <v>K03</v>
          </cell>
          <cell r="M149" t="str">
            <v>P</v>
          </cell>
        </row>
        <row r="150">
          <cell r="B150">
            <v>5</v>
          </cell>
          <cell r="D150" t="str">
            <v>DALAM GEDUNG</v>
          </cell>
          <cell r="J150" t="str">
            <v>P</v>
          </cell>
          <cell r="K150">
            <v>33</v>
          </cell>
          <cell r="L150" t="str">
            <v>K02</v>
          </cell>
          <cell r="M150" t="str">
            <v>P</v>
          </cell>
        </row>
        <row r="151">
          <cell r="A151">
            <v>45728</v>
          </cell>
          <cell r="B151">
            <v>1</v>
          </cell>
          <cell r="D151" t="str">
            <v>DALAM GEDUNG</v>
          </cell>
          <cell r="J151" t="str">
            <v>L</v>
          </cell>
          <cell r="K151">
            <v>5</v>
          </cell>
          <cell r="L151" t="str">
            <v>K00</v>
          </cell>
          <cell r="N151" t="str">
            <v>L</v>
          </cell>
        </row>
        <row r="152">
          <cell r="B152">
            <v>2</v>
          </cell>
          <cell r="D152" t="str">
            <v>DALAM GEDUNG</v>
          </cell>
          <cell r="J152" t="str">
            <v>P</v>
          </cell>
          <cell r="K152">
            <v>52</v>
          </cell>
          <cell r="L152" t="str">
            <v>K02</v>
          </cell>
          <cell r="N152" t="str">
            <v>P</v>
          </cell>
        </row>
        <row r="153">
          <cell r="B153">
            <v>3</v>
          </cell>
          <cell r="D153" t="str">
            <v>DALAM GEDUNG</v>
          </cell>
          <cell r="J153" t="str">
            <v>P</v>
          </cell>
          <cell r="K153">
            <v>51</v>
          </cell>
          <cell r="L153" t="str">
            <v>K04</v>
          </cell>
          <cell r="N153" t="str">
            <v>P</v>
          </cell>
        </row>
        <row r="154">
          <cell r="B154">
            <v>4</v>
          </cell>
          <cell r="D154" t="str">
            <v>DALAM GEDUNG</v>
          </cell>
          <cell r="J154" t="str">
            <v>P</v>
          </cell>
          <cell r="K154">
            <v>25</v>
          </cell>
          <cell r="L154" t="str">
            <v>K03</v>
          </cell>
          <cell r="M154" t="str">
            <v>P</v>
          </cell>
        </row>
        <row r="155">
          <cell r="B155">
            <v>5</v>
          </cell>
          <cell r="D155" t="str">
            <v>DALAM GEDUNG</v>
          </cell>
          <cell r="J155" t="str">
            <v>P</v>
          </cell>
          <cell r="K155">
            <v>10</v>
          </cell>
          <cell r="L155" t="str">
            <v>K00</v>
          </cell>
          <cell r="M155" t="str">
            <v>P</v>
          </cell>
        </row>
        <row r="156">
          <cell r="B156">
            <v>6</v>
          </cell>
          <cell r="D156" t="str">
            <v>DALAM GEDUNG</v>
          </cell>
          <cell r="J156" t="str">
            <v>P</v>
          </cell>
          <cell r="K156">
            <v>32</v>
          </cell>
          <cell r="L156" t="str">
            <v>K02</v>
          </cell>
          <cell r="M156" t="str">
            <v>P</v>
          </cell>
        </row>
        <row r="157">
          <cell r="B157">
            <v>7</v>
          </cell>
          <cell r="D157" t="str">
            <v>DALAM GEDUNG</v>
          </cell>
          <cell r="J157" t="str">
            <v>P</v>
          </cell>
          <cell r="K157">
            <v>27</v>
          </cell>
          <cell r="L157" t="str">
            <v>K04</v>
          </cell>
          <cell r="M157" t="str">
            <v>P</v>
          </cell>
        </row>
        <row r="158">
          <cell r="A158">
            <v>45729</v>
          </cell>
          <cell r="B158">
            <v>1</v>
          </cell>
          <cell r="D158" t="str">
            <v>DALAM GEDUNG</v>
          </cell>
          <cell r="J158" t="str">
            <v>L</v>
          </cell>
          <cell r="K158">
            <v>23</v>
          </cell>
          <cell r="L158" t="str">
            <v>K02</v>
          </cell>
          <cell r="M158" t="str">
            <v>L</v>
          </cell>
        </row>
        <row r="159">
          <cell r="B159">
            <v>2</v>
          </cell>
          <cell r="D159" t="str">
            <v>DALAM GEDUNG</v>
          </cell>
          <cell r="J159" t="str">
            <v>L</v>
          </cell>
          <cell r="K159">
            <v>22</v>
          </cell>
          <cell r="L159" t="str">
            <v>K04</v>
          </cell>
          <cell r="N159" t="str">
            <v>L</v>
          </cell>
        </row>
        <row r="160">
          <cell r="B160">
            <v>3</v>
          </cell>
          <cell r="D160" t="str">
            <v>DALAM GEDUNG</v>
          </cell>
          <cell r="J160" t="str">
            <v>P</v>
          </cell>
          <cell r="K160">
            <v>9</v>
          </cell>
          <cell r="L160" t="str">
            <v>K00</v>
          </cell>
          <cell r="M160" t="str">
            <v>P</v>
          </cell>
        </row>
        <row r="161">
          <cell r="B161">
            <v>4</v>
          </cell>
          <cell r="D161" t="str">
            <v>DALAM GEDUNG</v>
          </cell>
          <cell r="J161" t="str">
            <v>L</v>
          </cell>
          <cell r="K161">
            <v>44</v>
          </cell>
          <cell r="L161" t="str">
            <v>K03</v>
          </cell>
          <cell r="M161" t="str">
            <v>L</v>
          </cell>
        </row>
        <row r="162">
          <cell r="B162">
            <v>5</v>
          </cell>
          <cell r="D162" t="str">
            <v>DALAM GEDUNG</v>
          </cell>
          <cell r="J162" t="str">
            <v>P</v>
          </cell>
          <cell r="K162">
            <v>8</v>
          </cell>
          <cell r="L162" t="str">
            <v>K00</v>
          </cell>
          <cell r="M162" t="str">
            <v>P</v>
          </cell>
        </row>
        <row r="163">
          <cell r="B163">
            <v>6</v>
          </cell>
          <cell r="D163" t="str">
            <v>DALAM GEDUNG</v>
          </cell>
          <cell r="J163" t="str">
            <v>P</v>
          </cell>
          <cell r="K163">
            <v>49</v>
          </cell>
          <cell r="L163" t="str">
            <v>K02</v>
          </cell>
          <cell r="N163" t="str">
            <v>P</v>
          </cell>
        </row>
        <row r="164">
          <cell r="B164">
            <v>6</v>
          </cell>
          <cell r="D164" t="str">
            <v>DALAM GEDUNG</v>
          </cell>
          <cell r="J164" t="str">
            <v>P</v>
          </cell>
          <cell r="K164">
            <v>49</v>
          </cell>
          <cell r="L164" t="str">
            <v>K04</v>
          </cell>
          <cell r="M164" t="str">
            <v>P</v>
          </cell>
        </row>
        <row r="165">
          <cell r="B165">
            <v>7</v>
          </cell>
          <cell r="D165" t="str">
            <v>DALAM GEDUNG</v>
          </cell>
          <cell r="J165" t="str">
            <v>P</v>
          </cell>
          <cell r="K165">
            <v>29</v>
          </cell>
          <cell r="L165" t="str">
            <v>K08</v>
          </cell>
          <cell r="M165" t="str">
            <v>P</v>
          </cell>
        </row>
        <row r="166">
          <cell r="B166">
            <v>8</v>
          </cell>
          <cell r="D166" t="str">
            <v>DALAM GEDUNG</v>
          </cell>
          <cell r="J166" t="str">
            <v>P</v>
          </cell>
          <cell r="K166">
            <v>21</v>
          </cell>
          <cell r="L166" t="str">
            <v>K02</v>
          </cell>
          <cell r="M166" t="str">
            <v>P</v>
          </cell>
        </row>
        <row r="167">
          <cell r="A167">
            <v>45730</v>
          </cell>
          <cell r="B167">
            <v>1</v>
          </cell>
          <cell r="D167" t="str">
            <v>DALAM GEDUNG</v>
          </cell>
          <cell r="J167" t="str">
            <v>P</v>
          </cell>
          <cell r="K167">
            <v>50</v>
          </cell>
          <cell r="L167" t="str">
            <v>K03</v>
          </cell>
          <cell r="N167" t="str">
            <v>P</v>
          </cell>
        </row>
        <row r="168">
          <cell r="B168">
            <v>2</v>
          </cell>
          <cell r="D168" t="str">
            <v>DALAM GEDUNG</v>
          </cell>
          <cell r="J168" t="str">
            <v>P</v>
          </cell>
          <cell r="K168">
            <v>26</v>
          </cell>
          <cell r="L168" t="str">
            <v>K04</v>
          </cell>
          <cell r="N168" t="str">
            <v>P</v>
          </cell>
        </row>
        <row r="169">
          <cell r="B169">
            <v>3</v>
          </cell>
          <cell r="D169" t="str">
            <v>DALAM GEDUNG</v>
          </cell>
          <cell r="J169" t="str">
            <v>P</v>
          </cell>
          <cell r="K169">
            <v>6</v>
          </cell>
          <cell r="L169" t="str">
            <v>K02</v>
          </cell>
          <cell r="M169" t="str">
            <v>P</v>
          </cell>
        </row>
        <row r="170">
          <cell r="B170">
            <v>4</v>
          </cell>
          <cell r="D170" t="str">
            <v>DALAM GEDUNG</v>
          </cell>
          <cell r="J170" t="str">
            <v>P</v>
          </cell>
          <cell r="K170">
            <v>43</v>
          </cell>
          <cell r="L170" t="str">
            <v>K04</v>
          </cell>
          <cell r="M170" t="str">
            <v>P</v>
          </cell>
        </row>
        <row r="171">
          <cell r="B171">
            <v>5</v>
          </cell>
          <cell r="D171" t="str">
            <v>DALAM GEDUNG</v>
          </cell>
          <cell r="J171" t="str">
            <v>L</v>
          </cell>
          <cell r="K171">
            <v>65</v>
          </cell>
          <cell r="L171" t="str">
            <v>K04</v>
          </cell>
          <cell r="M171" t="str">
            <v>L</v>
          </cell>
        </row>
        <row r="172">
          <cell r="B172">
            <v>6</v>
          </cell>
          <cell r="D172" t="str">
            <v>DALAM GEDUNG</v>
          </cell>
          <cell r="J172" t="str">
            <v>L</v>
          </cell>
          <cell r="K172">
            <v>9</v>
          </cell>
          <cell r="L172" t="str">
            <v>K00</v>
          </cell>
          <cell r="M172" t="str">
            <v>L</v>
          </cell>
        </row>
        <row r="173">
          <cell r="B173">
            <v>6</v>
          </cell>
          <cell r="D173" t="str">
            <v>DALAM GEDUNG</v>
          </cell>
          <cell r="J173" t="str">
            <v>L</v>
          </cell>
          <cell r="K173">
            <v>9</v>
          </cell>
          <cell r="L173" t="str">
            <v>K00</v>
          </cell>
          <cell r="M173" t="str">
            <v>L</v>
          </cell>
        </row>
        <row r="174">
          <cell r="B174">
            <v>7</v>
          </cell>
          <cell r="D174" t="str">
            <v>DALAM GEDUNG</v>
          </cell>
          <cell r="J174" t="str">
            <v>P</v>
          </cell>
          <cell r="K174">
            <v>39</v>
          </cell>
          <cell r="L174" t="str">
            <v>S02</v>
          </cell>
          <cell r="M174" t="str">
            <v>P</v>
          </cell>
        </row>
        <row r="175">
          <cell r="B175">
            <v>8</v>
          </cell>
          <cell r="D175" t="str">
            <v>LUAR GEDUNG</v>
          </cell>
          <cell r="J175" t="str">
            <v>P</v>
          </cell>
          <cell r="K175">
            <v>2</v>
          </cell>
          <cell r="L175" t="str">
            <v>K03</v>
          </cell>
          <cell r="N175" t="str">
            <v>P</v>
          </cell>
        </row>
        <row r="176">
          <cell r="B176">
            <v>9</v>
          </cell>
          <cell r="D176" t="str">
            <v>LUAR GEDUNG</v>
          </cell>
          <cell r="J176" t="str">
            <v>L</v>
          </cell>
          <cell r="K176">
            <v>2</v>
          </cell>
          <cell r="L176" t="str">
            <v>K03</v>
          </cell>
          <cell r="N176" t="str">
            <v>L</v>
          </cell>
        </row>
        <row r="177">
          <cell r="B177">
            <v>10</v>
          </cell>
          <cell r="D177" t="str">
            <v>LUAR GEDUNG</v>
          </cell>
          <cell r="J177" t="str">
            <v>L</v>
          </cell>
          <cell r="K177">
            <v>1</v>
          </cell>
          <cell r="L177" t="str">
            <v>K03</v>
          </cell>
          <cell r="N177" t="str">
            <v>L</v>
          </cell>
        </row>
        <row r="178">
          <cell r="B178">
            <v>11</v>
          </cell>
          <cell r="D178" t="str">
            <v>LUAR GEDUNG</v>
          </cell>
          <cell r="J178" t="str">
            <v>P</v>
          </cell>
          <cell r="K178">
            <v>4</v>
          </cell>
          <cell r="L178" t="str">
            <v>K04</v>
          </cell>
          <cell r="N178" t="str">
            <v>P</v>
          </cell>
        </row>
        <row r="179">
          <cell r="B179">
            <v>12</v>
          </cell>
          <cell r="D179" t="str">
            <v>LUAR GEDUNG</v>
          </cell>
          <cell r="J179" t="str">
            <v>P</v>
          </cell>
          <cell r="K179">
            <v>4</v>
          </cell>
          <cell r="L179" t="str">
            <v>K04</v>
          </cell>
          <cell r="N179" t="str">
            <v>P</v>
          </cell>
        </row>
        <row r="180">
          <cell r="B180">
            <v>13</v>
          </cell>
          <cell r="D180" t="str">
            <v>LUAR GEDUNG</v>
          </cell>
          <cell r="J180" t="str">
            <v>L</v>
          </cell>
          <cell r="K180">
            <v>2</v>
          </cell>
          <cell r="L180" t="str">
            <v>K03</v>
          </cell>
          <cell r="N180" t="str">
            <v>L</v>
          </cell>
        </row>
        <row r="181">
          <cell r="B181">
            <v>14</v>
          </cell>
          <cell r="D181" t="str">
            <v>LUAR GEDUNG</v>
          </cell>
          <cell r="J181" t="str">
            <v>P</v>
          </cell>
          <cell r="K181">
            <v>3</v>
          </cell>
          <cell r="L181" t="str">
            <v>K04</v>
          </cell>
          <cell r="N181" t="str">
            <v>P</v>
          </cell>
        </row>
        <row r="182">
          <cell r="B182">
            <v>15</v>
          </cell>
          <cell r="D182" t="str">
            <v>LUAR GEDUNG</v>
          </cell>
          <cell r="J182" t="str">
            <v>P</v>
          </cell>
          <cell r="K182">
            <v>1</v>
          </cell>
          <cell r="L182" t="str">
            <v>K03</v>
          </cell>
          <cell r="N182" t="str">
            <v>P</v>
          </cell>
        </row>
        <row r="183">
          <cell r="B183">
            <v>16</v>
          </cell>
          <cell r="D183" t="str">
            <v>LUAR GEDUNG</v>
          </cell>
          <cell r="J183" t="str">
            <v>P</v>
          </cell>
          <cell r="K183">
            <v>2</v>
          </cell>
          <cell r="L183" t="str">
            <v>K03</v>
          </cell>
          <cell r="N183" t="str">
            <v>P</v>
          </cell>
        </row>
        <row r="184">
          <cell r="B184">
            <v>17</v>
          </cell>
          <cell r="D184" t="str">
            <v>LUAR GEDUNG</v>
          </cell>
          <cell r="J184" t="str">
            <v>L</v>
          </cell>
          <cell r="K184">
            <v>1</v>
          </cell>
          <cell r="L184" t="str">
            <v>K03</v>
          </cell>
          <cell r="N184" t="str">
            <v>L</v>
          </cell>
        </row>
        <row r="185">
          <cell r="B185">
            <v>18</v>
          </cell>
          <cell r="D185" t="str">
            <v>LUAR GEDUNG</v>
          </cell>
          <cell r="J185" t="str">
            <v>P</v>
          </cell>
          <cell r="K185">
            <v>3</v>
          </cell>
          <cell r="L185" t="str">
            <v>K02</v>
          </cell>
          <cell r="N185" t="str">
            <v>P</v>
          </cell>
        </row>
        <row r="186">
          <cell r="B186">
            <v>19</v>
          </cell>
          <cell r="D186" t="str">
            <v>LUAR GEDUNG</v>
          </cell>
          <cell r="J186" t="str">
            <v>L</v>
          </cell>
          <cell r="K186">
            <v>4</v>
          </cell>
          <cell r="L186" t="str">
            <v>K03</v>
          </cell>
          <cell r="N186" t="str">
            <v>L</v>
          </cell>
        </row>
        <row r="187">
          <cell r="B187">
            <v>20</v>
          </cell>
          <cell r="D187" t="str">
            <v>LUAR GEDUNG</v>
          </cell>
          <cell r="J187" t="str">
            <v>P</v>
          </cell>
          <cell r="K187">
            <v>3</v>
          </cell>
          <cell r="L187" t="str">
            <v>K02</v>
          </cell>
          <cell r="N187" t="str">
            <v>P</v>
          </cell>
        </row>
        <row r="188">
          <cell r="B188">
            <v>21</v>
          </cell>
          <cell r="D188" t="str">
            <v>LUAR GEDUNG</v>
          </cell>
          <cell r="J188" t="str">
            <v>P</v>
          </cell>
          <cell r="K188">
            <v>4</v>
          </cell>
          <cell r="L188" t="str">
            <v>K02</v>
          </cell>
          <cell r="N188" t="str">
            <v>P</v>
          </cell>
        </row>
        <row r="189">
          <cell r="B189">
            <v>22</v>
          </cell>
          <cell r="D189" t="str">
            <v>LUAR GEDUNG</v>
          </cell>
          <cell r="J189" t="str">
            <v>L</v>
          </cell>
          <cell r="K189">
            <v>1</v>
          </cell>
          <cell r="L189" t="str">
            <v>K03</v>
          </cell>
          <cell r="N189" t="str">
            <v>L</v>
          </cell>
        </row>
        <row r="190">
          <cell r="B190">
            <v>23</v>
          </cell>
          <cell r="D190" t="str">
            <v>LUAR GEDUNG</v>
          </cell>
          <cell r="J190" t="str">
            <v>L</v>
          </cell>
          <cell r="K190">
            <v>3</v>
          </cell>
          <cell r="L190" t="str">
            <v>K04</v>
          </cell>
          <cell r="N190" t="str">
            <v>L</v>
          </cell>
        </row>
        <row r="191">
          <cell r="B191">
            <v>24</v>
          </cell>
          <cell r="D191" t="str">
            <v>LUAR GEDUNG</v>
          </cell>
          <cell r="J191" t="str">
            <v>P</v>
          </cell>
          <cell r="K191">
            <v>2</v>
          </cell>
          <cell r="L191" t="str">
            <v>K03</v>
          </cell>
          <cell r="N191" t="str">
            <v>P</v>
          </cell>
        </row>
        <row r="192">
          <cell r="B192">
            <v>25</v>
          </cell>
          <cell r="D192" t="str">
            <v>LUAR GEDUNG</v>
          </cell>
          <cell r="J192" t="str">
            <v>P</v>
          </cell>
          <cell r="K192">
            <v>42</v>
          </cell>
          <cell r="L192" t="str">
            <v>K03</v>
          </cell>
          <cell r="N192" t="str">
            <v>P</v>
          </cell>
        </row>
        <row r="193">
          <cell r="B193">
            <v>26</v>
          </cell>
          <cell r="D193" t="str">
            <v>LUAR GEDUNG</v>
          </cell>
          <cell r="J193" t="str">
            <v>P</v>
          </cell>
          <cell r="K193">
            <v>30</v>
          </cell>
          <cell r="L193" t="str">
            <v>K03</v>
          </cell>
          <cell r="N193" t="str">
            <v>P</v>
          </cell>
        </row>
        <row r="194">
          <cell r="B194">
            <v>27</v>
          </cell>
          <cell r="D194" t="str">
            <v>LUAR GEDUNG</v>
          </cell>
          <cell r="J194" t="str">
            <v>P</v>
          </cell>
          <cell r="K194">
            <v>32</v>
          </cell>
          <cell r="L194" t="str">
            <v>K03</v>
          </cell>
          <cell r="N194" t="str">
            <v>P</v>
          </cell>
        </row>
        <row r="195">
          <cell r="B195">
            <v>28</v>
          </cell>
          <cell r="D195" t="str">
            <v>LUAR GEDUNG</v>
          </cell>
          <cell r="J195" t="str">
            <v>P</v>
          </cell>
          <cell r="K195">
            <v>32</v>
          </cell>
          <cell r="L195" t="str">
            <v>K03</v>
          </cell>
          <cell r="N195" t="str">
            <v>P</v>
          </cell>
        </row>
        <row r="196">
          <cell r="B196">
            <v>29</v>
          </cell>
          <cell r="D196" t="str">
            <v>LUAR GEDUNG</v>
          </cell>
          <cell r="J196" t="str">
            <v>P</v>
          </cell>
          <cell r="K196">
            <v>28</v>
          </cell>
          <cell r="L196" t="str">
            <v>K03</v>
          </cell>
          <cell r="N196" t="str">
            <v>P</v>
          </cell>
        </row>
        <row r="197">
          <cell r="B197">
            <v>30</v>
          </cell>
          <cell r="D197" t="str">
            <v>LUAR GEDUNG</v>
          </cell>
          <cell r="J197" t="str">
            <v>P</v>
          </cell>
          <cell r="K197">
            <v>37</v>
          </cell>
          <cell r="L197" t="str">
            <v>K02</v>
          </cell>
          <cell r="N197" t="str">
            <v>P</v>
          </cell>
        </row>
        <row r="198">
          <cell r="B198">
            <v>31</v>
          </cell>
          <cell r="D198" t="str">
            <v>LUAR GEDUNG</v>
          </cell>
          <cell r="J198" t="str">
            <v>P</v>
          </cell>
          <cell r="K198">
            <v>28</v>
          </cell>
          <cell r="L198" t="str">
            <v>K02</v>
          </cell>
          <cell r="N198" t="str">
            <v>P</v>
          </cell>
        </row>
        <row r="199">
          <cell r="B199">
            <v>32</v>
          </cell>
          <cell r="D199" t="str">
            <v>LUAR GEDUNG</v>
          </cell>
          <cell r="J199" t="str">
            <v>P</v>
          </cell>
          <cell r="K199">
            <v>36</v>
          </cell>
          <cell r="L199" t="str">
            <v>K08</v>
          </cell>
          <cell r="N199" t="str">
            <v>P</v>
          </cell>
        </row>
        <row r="200">
          <cell r="B200">
            <v>33</v>
          </cell>
          <cell r="D200" t="str">
            <v>LUAR GEDUNG</v>
          </cell>
          <cell r="J200" t="str">
            <v>P</v>
          </cell>
          <cell r="K200">
            <v>47</v>
          </cell>
          <cell r="L200" t="str">
            <v>K08</v>
          </cell>
          <cell r="N200" t="str">
            <v>P</v>
          </cell>
        </row>
        <row r="201">
          <cell r="B201">
            <v>34</v>
          </cell>
          <cell r="D201" t="str">
            <v>LUAR GEDUNG</v>
          </cell>
          <cell r="J201" t="str">
            <v>P</v>
          </cell>
          <cell r="K201">
            <v>39</v>
          </cell>
          <cell r="L201" t="str">
            <v>K08</v>
          </cell>
          <cell r="N201" t="str">
            <v>P</v>
          </cell>
        </row>
        <row r="202">
          <cell r="B202">
            <v>35</v>
          </cell>
          <cell r="D202" t="str">
            <v>LUAR GEDUNG</v>
          </cell>
          <cell r="J202" t="str">
            <v>P</v>
          </cell>
          <cell r="K202">
            <v>23</v>
          </cell>
          <cell r="L202" t="str">
            <v>K03</v>
          </cell>
          <cell r="N202" t="str">
            <v>P</v>
          </cell>
        </row>
        <row r="203">
          <cell r="B203">
            <v>36</v>
          </cell>
          <cell r="D203" t="str">
            <v>LUAR GEDUNG</v>
          </cell>
          <cell r="J203" t="str">
            <v>P</v>
          </cell>
          <cell r="K203">
            <v>39</v>
          </cell>
          <cell r="L203" t="str">
            <v>K08</v>
          </cell>
          <cell r="N203" t="str">
            <v>P</v>
          </cell>
        </row>
        <row r="204">
          <cell r="B204">
            <v>37</v>
          </cell>
          <cell r="D204" t="str">
            <v>LUAR GEDUNG</v>
          </cell>
          <cell r="J204" t="str">
            <v>P</v>
          </cell>
          <cell r="K204">
            <v>35</v>
          </cell>
          <cell r="L204" t="str">
            <v>K08</v>
          </cell>
          <cell r="N204" t="str">
            <v>P</v>
          </cell>
        </row>
        <row r="205">
          <cell r="B205">
            <v>38</v>
          </cell>
          <cell r="D205" t="str">
            <v>LUAR GEDUNG</v>
          </cell>
          <cell r="J205" t="str">
            <v>P</v>
          </cell>
          <cell r="K205">
            <v>37</v>
          </cell>
          <cell r="L205" t="str">
            <v>K04</v>
          </cell>
          <cell r="N205" t="str">
            <v>P</v>
          </cell>
        </row>
        <row r="206">
          <cell r="B206">
            <v>39</v>
          </cell>
          <cell r="D206" t="str">
            <v>LUAR GEDUNG</v>
          </cell>
          <cell r="J206" t="str">
            <v>P</v>
          </cell>
          <cell r="K206">
            <v>21</v>
          </cell>
          <cell r="L206" t="str">
            <v>K03</v>
          </cell>
          <cell r="N206" t="str">
            <v>P</v>
          </cell>
        </row>
        <row r="207">
          <cell r="B207">
            <v>40</v>
          </cell>
          <cell r="D207" t="str">
            <v>LUAR GEDUNG</v>
          </cell>
          <cell r="J207" t="str">
            <v>P</v>
          </cell>
          <cell r="K207">
            <v>29</v>
          </cell>
          <cell r="L207" t="str">
            <v>K08</v>
          </cell>
          <cell r="N207" t="str">
            <v>P</v>
          </cell>
        </row>
        <row r="208">
          <cell r="B208">
            <v>41</v>
          </cell>
          <cell r="D208" t="str">
            <v>LUAR GEDUNG</v>
          </cell>
          <cell r="J208" t="str">
            <v>P</v>
          </cell>
          <cell r="K208">
            <v>25</v>
          </cell>
          <cell r="L208" t="str">
            <v>K08</v>
          </cell>
          <cell r="N208" t="str">
            <v>P</v>
          </cell>
        </row>
        <row r="209">
          <cell r="B209">
            <v>42</v>
          </cell>
          <cell r="D209" t="str">
            <v>LUAR GEDUNG</v>
          </cell>
          <cell r="J209" t="str">
            <v>P</v>
          </cell>
          <cell r="K209">
            <v>26</v>
          </cell>
          <cell r="L209" t="str">
            <v>K08</v>
          </cell>
          <cell r="N209" t="str">
            <v>P</v>
          </cell>
        </row>
        <row r="210">
          <cell r="A210" t="str">
            <v>15/03/2025</v>
          </cell>
          <cell r="B210">
            <v>1</v>
          </cell>
          <cell r="D210" t="str">
            <v>DALAM GEDUNG</v>
          </cell>
          <cell r="J210" t="str">
            <v>P</v>
          </cell>
          <cell r="K210">
            <v>40</v>
          </cell>
          <cell r="L210" t="str">
            <v>K05</v>
          </cell>
          <cell r="M210" t="str">
            <v>P</v>
          </cell>
        </row>
        <row r="211">
          <cell r="B211">
            <v>2</v>
          </cell>
          <cell r="D211" t="str">
            <v>DALAM GEDUNG</v>
          </cell>
          <cell r="J211" t="str">
            <v>P</v>
          </cell>
          <cell r="K211">
            <v>13</v>
          </cell>
          <cell r="L211" t="str">
            <v>K08</v>
          </cell>
          <cell r="M211" t="str">
            <v>P</v>
          </cell>
        </row>
        <row r="212">
          <cell r="B212">
            <v>3</v>
          </cell>
          <cell r="D212" t="str">
            <v>DALAM GEDUNG</v>
          </cell>
          <cell r="J212" t="str">
            <v>L</v>
          </cell>
          <cell r="K212">
            <v>23</v>
          </cell>
          <cell r="L212" t="str">
            <v>K02</v>
          </cell>
          <cell r="M212" t="str">
            <v>L</v>
          </cell>
        </row>
        <row r="213">
          <cell r="B213">
            <v>4</v>
          </cell>
          <cell r="D213" t="str">
            <v>DALAM GEDUNG</v>
          </cell>
          <cell r="J213" t="str">
            <v>P</v>
          </cell>
          <cell r="K213">
            <v>79</v>
          </cell>
          <cell r="L213" t="str">
            <v>K04</v>
          </cell>
          <cell r="M213" t="str">
            <v>P</v>
          </cell>
        </row>
        <row r="214">
          <cell r="B214">
            <v>5</v>
          </cell>
          <cell r="D214" t="str">
            <v>DALAM GEDUNG</v>
          </cell>
          <cell r="J214" t="str">
            <v>P</v>
          </cell>
          <cell r="K214">
            <v>8</v>
          </cell>
          <cell r="L214" t="str">
            <v>K00</v>
          </cell>
          <cell r="M214" t="str">
            <v>P</v>
          </cell>
        </row>
        <row r="215">
          <cell r="B215">
            <v>6</v>
          </cell>
          <cell r="D215" t="str">
            <v>DALAM GEDUNG</v>
          </cell>
          <cell r="J215" t="str">
            <v>P</v>
          </cell>
          <cell r="K215">
            <v>13</v>
          </cell>
          <cell r="L215" t="str">
            <v>K04</v>
          </cell>
          <cell r="N215" t="str">
            <v>P</v>
          </cell>
        </row>
        <row r="216">
          <cell r="B216">
            <v>7</v>
          </cell>
          <cell r="D216" t="str">
            <v>DALAM GEDUNG</v>
          </cell>
          <cell r="J216" t="str">
            <v>P</v>
          </cell>
          <cell r="K216">
            <v>27</v>
          </cell>
          <cell r="L216" t="str">
            <v>K04</v>
          </cell>
          <cell r="M216" t="str">
            <v>P</v>
          </cell>
        </row>
        <row r="217">
          <cell r="B217">
            <v>8</v>
          </cell>
          <cell r="D217" t="str">
            <v>DALAM GEDUNG</v>
          </cell>
          <cell r="J217" t="str">
            <v>L</v>
          </cell>
          <cell r="K217">
            <v>62</v>
          </cell>
          <cell r="L217" t="str">
            <v>K04</v>
          </cell>
          <cell r="N217" t="str">
            <v>L</v>
          </cell>
        </row>
        <row r="218">
          <cell r="B218">
            <v>9</v>
          </cell>
          <cell r="D218" t="str">
            <v>DALAM GEDUNG</v>
          </cell>
          <cell r="J218" t="str">
            <v>P</v>
          </cell>
          <cell r="K218">
            <v>28</v>
          </cell>
          <cell r="L218" t="str">
            <v>K03</v>
          </cell>
          <cell r="M218" t="str">
            <v>P</v>
          </cell>
        </row>
        <row r="219">
          <cell r="B219">
            <v>10</v>
          </cell>
          <cell r="D219" t="str">
            <v>DALAM GEDUNG</v>
          </cell>
          <cell r="J219" t="str">
            <v>L</v>
          </cell>
          <cell r="K219">
            <v>5</v>
          </cell>
          <cell r="L219" t="str">
            <v>K00</v>
          </cell>
          <cell r="M219" t="str">
            <v>L</v>
          </cell>
        </row>
        <row r="220">
          <cell r="B220">
            <v>11</v>
          </cell>
          <cell r="D220" t="str">
            <v>DALAM GEDUNG</v>
          </cell>
          <cell r="J220" t="str">
            <v>L</v>
          </cell>
          <cell r="K220">
            <v>5</v>
          </cell>
          <cell r="L220" t="str">
            <v>K00</v>
          </cell>
          <cell r="M220" t="str">
            <v>L</v>
          </cell>
        </row>
        <row r="221">
          <cell r="B221">
            <v>12</v>
          </cell>
          <cell r="D221" t="str">
            <v>DALAM GEDUNG</v>
          </cell>
          <cell r="J221" t="str">
            <v>L</v>
          </cell>
          <cell r="K221">
            <v>5</v>
          </cell>
          <cell r="L221" t="str">
            <v>K04</v>
          </cell>
          <cell r="M221" t="str">
            <v>L</v>
          </cell>
        </row>
        <row r="222">
          <cell r="B222">
            <v>13</v>
          </cell>
          <cell r="D222" t="str">
            <v>DALAM GEDUNG</v>
          </cell>
          <cell r="J222" t="str">
            <v>L</v>
          </cell>
          <cell r="K222">
            <v>5</v>
          </cell>
          <cell r="L222" t="str">
            <v>K04</v>
          </cell>
          <cell r="M222" t="str">
            <v>L</v>
          </cell>
        </row>
        <row r="223">
          <cell r="B223">
            <v>14</v>
          </cell>
          <cell r="D223" t="str">
            <v>DALAM GEDUNG</v>
          </cell>
          <cell r="J223" t="str">
            <v>P</v>
          </cell>
          <cell r="K223">
            <v>20</v>
          </cell>
          <cell r="L223" t="str">
            <v>K02</v>
          </cell>
          <cell r="M223" t="str">
            <v>P</v>
          </cell>
        </row>
        <row r="224">
          <cell r="B224">
            <v>15</v>
          </cell>
          <cell r="D224" t="str">
            <v>DALAM GEDUNG</v>
          </cell>
          <cell r="J224" t="str">
            <v>P</v>
          </cell>
          <cell r="K224">
            <v>1</v>
          </cell>
          <cell r="L224" t="str">
            <v>K05</v>
          </cell>
          <cell r="M224" t="str">
            <v>P</v>
          </cell>
        </row>
        <row r="225">
          <cell r="A225">
            <v>45733</v>
          </cell>
          <cell r="B225">
            <v>1</v>
          </cell>
          <cell r="D225" t="str">
            <v>DALAM GEDUNG</v>
          </cell>
          <cell r="J225" t="str">
            <v>P</v>
          </cell>
          <cell r="K225">
            <v>26</v>
          </cell>
          <cell r="L225" t="str">
            <v>K04</v>
          </cell>
          <cell r="N225" t="str">
            <v>P</v>
          </cell>
        </row>
        <row r="226">
          <cell r="B226">
            <v>2</v>
          </cell>
          <cell r="D226" t="str">
            <v>DALAM GEDUNG</v>
          </cell>
          <cell r="J226" t="str">
            <v>L</v>
          </cell>
          <cell r="K226">
            <v>6</v>
          </cell>
          <cell r="L226" t="str">
            <v>K04</v>
          </cell>
          <cell r="M226" t="str">
            <v>L</v>
          </cell>
        </row>
        <row r="227">
          <cell r="B227">
            <v>3</v>
          </cell>
          <cell r="D227" t="str">
            <v>DALAM GEDUNG</v>
          </cell>
          <cell r="J227" t="str">
            <v>L</v>
          </cell>
          <cell r="K227">
            <v>60</v>
          </cell>
          <cell r="L227" t="str">
            <v>K02</v>
          </cell>
          <cell r="M227" t="str">
            <v>L</v>
          </cell>
        </row>
        <row r="228">
          <cell r="B228">
            <v>4</v>
          </cell>
          <cell r="D228" t="str">
            <v>DALAM GEDUNG</v>
          </cell>
          <cell r="J228" t="str">
            <v>L</v>
          </cell>
          <cell r="K228">
            <v>47</v>
          </cell>
          <cell r="L228" t="str">
            <v>K02</v>
          </cell>
          <cell r="M228" t="str">
            <v>L</v>
          </cell>
        </row>
        <row r="229">
          <cell r="B229">
            <v>5</v>
          </cell>
          <cell r="D229" t="str">
            <v>DALAM GEDUNG</v>
          </cell>
          <cell r="J229" t="str">
            <v>P</v>
          </cell>
          <cell r="K229">
            <v>30</v>
          </cell>
          <cell r="L229" t="str">
            <v>K01</v>
          </cell>
          <cell r="N229" t="str">
            <v>P</v>
          </cell>
        </row>
        <row r="230">
          <cell r="B230">
            <v>6</v>
          </cell>
          <cell r="D230" t="str">
            <v>DALAM GEDUNG</v>
          </cell>
          <cell r="J230" t="str">
            <v>P</v>
          </cell>
          <cell r="K230">
            <v>4</v>
          </cell>
          <cell r="L230" t="str">
            <v>K02</v>
          </cell>
          <cell r="M230" t="str">
            <v>P</v>
          </cell>
        </row>
        <row r="231">
          <cell r="B231">
            <v>7</v>
          </cell>
          <cell r="D231" t="str">
            <v>DALAM GEDUNG</v>
          </cell>
          <cell r="J231" t="str">
            <v>P</v>
          </cell>
          <cell r="K231">
            <v>7</v>
          </cell>
          <cell r="L231" t="str">
            <v>K00</v>
          </cell>
          <cell r="M231" t="str">
            <v>P</v>
          </cell>
        </row>
        <row r="232">
          <cell r="B232">
            <v>8</v>
          </cell>
          <cell r="D232" t="str">
            <v>DALAM GEDUNG</v>
          </cell>
          <cell r="J232" t="str">
            <v>L</v>
          </cell>
          <cell r="K232">
            <v>14</v>
          </cell>
          <cell r="L232" t="str">
            <v>K04</v>
          </cell>
          <cell r="N232" t="str">
            <v>L</v>
          </cell>
        </row>
        <row r="233">
          <cell r="B233">
            <v>9</v>
          </cell>
          <cell r="D233" t="str">
            <v>DALAM GEDUNG</v>
          </cell>
          <cell r="J233" t="str">
            <v>P</v>
          </cell>
          <cell r="K233">
            <v>39</v>
          </cell>
          <cell r="L233" t="str">
            <v>K02</v>
          </cell>
          <cell r="M233" t="str">
            <v>P</v>
          </cell>
        </row>
        <row r="234">
          <cell r="B234">
            <v>10</v>
          </cell>
          <cell r="D234" t="str">
            <v>DALAM GEDUNG</v>
          </cell>
          <cell r="J234" t="str">
            <v>P</v>
          </cell>
          <cell r="K234">
            <v>9</v>
          </cell>
          <cell r="L234" t="str">
            <v>K00</v>
          </cell>
          <cell r="M234" t="str">
            <v>P</v>
          </cell>
        </row>
        <row r="235">
          <cell r="B235">
            <v>11</v>
          </cell>
          <cell r="D235" t="str">
            <v>DALAM GEDUNG</v>
          </cell>
          <cell r="J235" t="str">
            <v>P</v>
          </cell>
          <cell r="K235">
            <v>7</v>
          </cell>
          <cell r="L235" t="str">
            <v>K00</v>
          </cell>
          <cell r="M235" t="str">
            <v>P</v>
          </cell>
        </row>
        <row r="236">
          <cell r="A236">
            <v>45734</v>
          </cell>
          <cell r="B236">
            <v>1</v>
          </cell>
          <cell r="D236" t="str">
            <v>DALAM GEDUNG</v>
          </cell>
          <cell r="J236" t="str">
            <v>P</v>
          </cell>
          <cell r="K236">
            <v>6</v>
          </cell>
          <cell r="L236" t="str">
            <v>K00</v>
          </cell>
          <cell r="M236" t="str">
            <v>P</v>
          </cell>
        </row>
        <row r="237">
          <cell r="B237">
            <v>2</v>
          </cell>
          <cell r="D237" t="str">
            <v>DALAM GEDUNG</v>
          </cell>
          <cell r="J237" t="str">
            <v>P</v>
          </cell>
          <cell r="K237">
            <v>35</v>
          </cell>
          <cell r="L237" t="str">
            <v>K04</v>
          </cell>
          <cell r="M237" t="str">
            <v>P</v>
          </cell>
        </row>
        <row r="238">
          <cell r="B238">
            <v>3</v>
          </cell>
          <cell r="D238" t="str">
            <v>DALAM GEDUNG</v>
          </cell>
          <cell r="J238" t="str">
            <v>P</v>
          </cell>
          <cell r="K238">
            <v>6</v>
          </cell>
          <cell r="L238" t="str">
            <v>K00</v>
          </cell>
          <cell r="M238" t="str">
            <v>P</v>
          </cell>
        </row>
        <row r="239">
          <cell r="B239">
            <v>3</v>
          </cell>
          <cell r="D239" t="str">
            <v>DALAM GEDUNG</v>
          </cell>
          <cell r="J239" t="str">
            <v>P</v>
          </cell>
          <cell r="K239">
            <v>6</v>
          </cell>
          <cell r="L239" t="str">
            <v>K00</v>
          </cell>
          <cell r="M239" t="str">
            <v>P</v>
          </cell>
        </row>
        <row r="240">
          <cell r="A240">
            <v>45735</v>
          </cell>
          <cell r="B240">
            <v>1</v>
          </cell>
          <cell r="D240" t="str">
            <v>DALAM GEDUNG</v>
          </cell>
          <cell r="J240" t="str">
            <v>P</v>
          </cell>
          <cell r="K240">
            <v>49</v>
          </cell>
          <cell r="L240" t="str">
            <v>K02</v>
          </cell>
          <cell r="M240" t="str">
            <v>P</v>
          </cell>
        </row>
        <row r="241">
          <cell r="B241">
            <v>2</v>
          </cell>
          <cell r="D241" t="str">
            <v>DALAM GEDUNG</v>
          </cell>
          <cell r="J241" t="str">
            <v>P</v>
          </cell>
          <cell r="K241">
            <v>23</v>
          </cell>
          <cell r="L241" t="str">
            <v>K05</v>
          </cell>
          <cell r="M241" t="str">
            <v>P</v>
          </cell>
        </row>
        <row r="242">
          <cell r="B242">
            <v>3</v>
          </cell>
          <cell r="D242" t="str">
            <v>DALAM GEDUNG</v>
          </cell>
          <cell r="J242" t="str">
            <v>P</v>
          </cell>
          <cell r="K242">
            <v>49</v>
          </cell>
          <cell r="L242" t="str">
            <v>K04</v>
          </cell>
          <cell r="M242" t="str">
            <v>P</v>
          </cell>
        </row>
        <row r="243">
          <cell r="B243">
            <v>4</v>
          </cell>
          <cell r="D243" t="str">
            <v>DALAM GEDUNG</v>
          </cell>
          <cell r="J243" t="str">
            <v>P</v>
          </cell>
          <cell r="K243">
            <v>23</v>
          </cell>
          <cell r="L243" t="str">
            <v>K05</v>
          </cell>
          <cell r="M243" t="str">
            <v>P</v>
          </cell>
        </row>
        <row r="244">
          <cell r="B244">
            <v>5</v>
          </cell>
          <cell r="D244" t="str">
            <v>DALAM GEDUNG</v>
          </cell>
          <cell r="J244" t="str">
            <v>P</v>
          </cell>
          <cell r="K244">
            <v>68</v>
          </cell>
          <cell r="L244" t="str">
            <v>K04</v>
          </cell>
          <cell r="M244" t="str">
            <v>P</v>
          </cell>
        </row>
        <row r="245">
          <cell r="B245">
            <v>6</v>
          </cell>
          <cell r="D245" t="str">
            <v>DALAM GEDUNG</v>
          </cell>
          <cell r="J245" t="str">
            <v>L</v>
          </cell>
          <cell r="K245">
            <v>10</v>
          </cell>
          <cell r="L245" t="str">
            <v>K00</v>
          </cell>
          <cell r="M245" t="str">
            <v>L</v>
          </cell>
        </row>
        <row r="246">
          <cell r="B246">
            <v>7</v>
          </cell>
          <cell r="D246" t="str">
            <v>DALAM GEDUNG</v>
          </cell>
          <cell r="J246" t="str">
            <v>L</v>
          </cell>
          <cell r="K246">
            <v>65</v>
          </cell>
          <cell r="L246" t="str">
            <v>K03</v>
          </cell>
          <cell r="M246" t="str">
            <v>L</v>
          </cell>
        </row>
        <row r="247">
          <cell r="B247">
            <v>8</v>
          </cell>
          <cell r="D247" t="str">
            <v>DALAM GEDUNG</v>
          </cell>
          <cell r="J247" t="str">
            <v>L</v>
          </cell>
          <cell r="K247">
            <v>15</v>
          </cell>
          <cell r="L247" t="str">
            <v>K04</v>
          </cell>
          <cell r="M247" t="str">
            <v>L</v>
          </cell>
        </row>
        <row r="248">
          <cell r="B248">
            <v>9</v>
          </cell>
          <cell r="D248" t="str">
            <v>DALAM GEDUNG</v>
          </cell>
          <cell r="J248" t="str">
            <v>L</v>
          </cell>
          <cell r="K248">
            <v>65</v>
          </cell>
          <cell r="L248" t="str">
            <v>K04</v>
          </cell>
          <cell r="M248" t="str">
            <v>L</v>
          </cell>
        </row>
        <row r="249">
          <cell r="B249">
            <v>10</v>
          </cell>
          <cell r="D249" t="str">
            <v>DALAM GEDUNG</v>
          </cell>
          <cell r="J249" t="str">
            <v>P</v>
          </cell>
          <cell r="K249">
            <v>23</v>
          </cell>
          <cell r="L249" t="str">
            <v>K14</v>
          </cell>
          <cell r="M249" t="str">
            <v>P</v>
          </cell>
        </row>
        <row r="250">
          <cell r="B250">
            <v>11</v>
          </cell>
          <cell r="D250" t="str">
            <v>DALAM GEDUNG</v>
          </cell>
          <cell r="J250" t="str">
            <v>P</v>
          </cell>
          <cell r="K250">
            <v>81</v>
          </cell>
          <cell r="L250" t="str">
            <v>K00</v>
          </cell>
          <cell r="M250" t="str">
            <v>P</v>
          </cell>
        </row>
        <row r="251">
          <cell r="B251">
            <v>12</v>
          </cell>
          <cell r="D251" t="str">
            <v>DALAM GEDUNG</v>
          </cell>
          <cell r="J251" t="str">
            <v>P</v>
          </cell>
          <cell r="K251">
            <v>27</v>
          </cell>
          <cell r="L251" t="str">
            <v>K08</v>
          </cell>
          <cell r="M251" t="str">
            <v>P</v>
          </cell>
        </row>
        <row r="252">
          <cell r="B252">
            <v>13</v>
          </cell>
          <cell r="D252" t="str">
            <v>DALAM GEDUNG</v>
          </cell>
          <cell r="J252" t="str">
            <v>P</v>
          </cell>
          <cell r="K252">
            <v>31</v>
          </cell>
          <cell r="L252" t="str">
            <v>K08</v>
          </cell>
          <cell r="M252" t="str">
            <v>P</v>
          </cell>
        </row>
        <row r="253">
          <cell r="A253">
            <v>45736</v>
          </cell>
          <cell r="B253">
            <v>1</v>
          </cell>
          <cell r="D253" t="str">
            <v>DALAM GEDUNG</v>
          </cell>
          <cell r="J253" t="str">
            <v>L</v>
          </cell>
          <cell r="K253">
            <v>65</v>
          </cell>
          <cell r="L253" t="str">
            <v>K06</v>
          </cell>
          <cell r="M253" t="str">
            <v>L</v>
          </cell>
        </row>
        <row r="254">
          <cell r="B254">
            <v>2</v>
          </cell>
          <cell r="D254" t="str">
            <v>DALAM GEDUNG</v>
          </cell>
          <cell r="J254" t="str">
            <v>P</v>
          </cell>
          <cell r="K254">
            <v>34</v>
          </cell>
          <cell r="L254" t="str">
            <v>K02</v>
          </cell>
          <cell r="M254" t="str">
            <v>P</v>
          </cell>
        </row>
        <row r="255">
          <cell r="B255">
            <v>3</v>
          </cell>
          <cell r="D255" t="str">
            <v>DALAM GEDUNG</v>
          </cell>
          <cell r="J255" t="str">
            <v>L</v>
          </cell>
          <cell r="K255">
            <v>60</v>
          </cell>
          <cell r="L255" t="str">
            <v>K02</v>
          </cell>
          <cell r="N255" t="str">
            <v>L</v>
          </cell>
        </row>
        <row r="256">
          <cell r="B256">
            <v>4</v>
          </cell>
          <cell r="D256" t="str">
            <v>DALAM GEDUNG</v>
          </cell>
          <cell r="J256" t="str">
            <v>L</v>
          </cell>
          <cell r="K256">
            <v>34</v>
          </cell>
          <cell r="L256" t="str">
            <v>K02</v>
          </cell>
          <cell r="N256" t="str">
            <v>L</v>
          </cell>
        </row>
        <row r="257">
          <cell r="B257">
            <v>5</v>
          </cell>
          <cell r="D257" t="str">
            <v>DALAM GEDUNG</v>
          </cell>
          <cell r="J257" t="str">
            <v>P</v>
          </cell>
          <cell r="K257">
            <v>42</v>
          </cell>
          <cell r="L257" t="str">
            <v>K08</v>
          </cell>
          <cell r="N257" t="str">
            <v>P</v>
          </cell>
        </row>
        <row r="258">
          <cell r="B258">
            <v>6</v>
          </cell>
          <cell r="D258" t="str">
            <v>DALAM GEDUNG</v>
          </cell>
          <cell r="J258" t="str">
            <v>P</v>
          </cell>
          <cell r="K258">
            <v>19</v>
          </cell>
          <cell r="L258" t="str">
            <v>K03</v>
          </cell>
          <cell r="M258" t="str">
            <v>P</v>
          </cell>
        </row>
        <row r="259">
          <cell r="A259">
            <v>45737</v>
          </cell>
          <cell r="B259">
            <v>1</v>
          </cell>
          <cell r="D259" t="str">
            <v>DALAM GEDUNG</v>
          </cell>
          <cell r="J259" t="str">
            <v>P</v>
          </cell>
          <cell r="K259">
            <v>7</v>
          </cell>
          <cell r="L259" t="str">
            <v>K00</v>
          </cell>
          <cell r="M259" t="str">
            <v>P</v>
          </cell>
        </row>
        <row r="260">
          <cell r="B260">
            <v>2</v>
          </cell>
          <cell r="D260" t="str">
            <v>DALAM GEDUNG</v>
          </cell>
          <cell r="J260" t="str">
            <v>P</v>
          </cell>
          <cell r="K260">
            <v>58</v>
          </cell>
          <cell r="L260" t="str">
            <v>K03</v>
          </cell>
          <cell r="N260" t="str">
            <v>P</v>
          </cell>
        </row>
        <row r="261">
          <cell r="B261">
            <v>3</v>
          </cell>
          <cell r="D261" t="str">
            <v>DALAM GEDUNG</v>
          </cell>
          <cell r="J261" t="str">
            <v>L</v>
          </cell>
          <cell r="K261">
            <v>59</v>
          </cell>
          <cell r="L261" t="str">
            <v>K02</v>
          </cell>
          <cell r="N261" t="str">
            <v>L</v>
          </cell>
        </row>
        <row r="262">
          <cell r="B262">
            <v>4</v>
          </cell>
          <cell r="D262" t="str">
            <v>DALAM GEDUNG</v>
          </cell>
          <cell r="J262" t="str">
            <v>P</v>
          </cell>
          <cell r="K262">
            <v>38</v>
          </cell>
          <cell r="L262" t="str">
            <v>K01</v>
          </cell>
          <cell r="M262" t="str">
            <v>P</v>
          </cell>
        </row>
        <row r="263">
          <cell r="B263">
            <v>5</v>
          </cell>
          <cell r="D263" t="str">
            <v>DALAM GEDUNG</v>
          </cell>
          <cell r="J263" t="str">
            <v>L</v>
          </cell>
          <cell r="K263">
            <v>9</v>
          </cell>
          <cell r="L263" t="str">
            <v>K00</v>
          </cell>
          <cell r="M263" t="str">
            <v>L</v>
          </cell>
        </row>
        <row r="264">
          <cell r="A264">
            <v>45738</v>
          </cell>
          <cell r="B264">
            <v>1</v>
          </cell>
          <cell r="D264" t="str">
            <v>DALAM GEDUNG</v>
          </cell>
          <cell r="J264" t="str">
            <v>P</v>
          </cell>
          <cell r="K264">
            <v>21</v>
          </cell>
          <cell r="L264" t="str">
            <v>K03</v>
          </cell>
          <cell r="M264" t="str">
            <v>P</v>
          </cell>
        </row>
        <row r="265">
          <cell r="B265">
            <v>2</v>
          </cell>
          <cell r="D265" t="str">
            <v>DALAM GEDUNG</v>
          </cell>
          <cell r="J265" t="str">
            <v>L</v>
          </cell>
          <cell r="K265">
            <v>8</v>
          </cell>
          <cell r="L265" t="str">
            <v>K02</v>
          </cell>
          <cell r="M265" t="str">
            <v>L</v>
          </cell>
        </row>
        <row r="266">
          <cell r="B266">
            <v>3</v>
          </cell>
          <cell r="D266" t="str">
            <v>DALAM GEDUNG</v>
          </cell>
          <cell r="J266" t="str">
            <v>L</v>
          </cell>
          <cell r="K266">
            <v>77</v>
          </cell>
          <cell r="L266" t="str">
            <v>K04</v>
          </cell>
          <cell r="M266" t="str">
            <v>L</v>
          </cell>
        </row>
        <row r="267">
          <cell r="B267">
            <v>4</v>
          </cell>
          <cell r="D267" t="str">
            <v>DALAM GEDUNG</v>
          </cell>
          <cell r="J267" t="str">
            <v>P</v>
          </cell>
          <cell r="K267">
            <v>71</v>
          </cell>
          <cell r="L267" t="str">
            <v>K03</v>
          </cell>
          <cell r="M267" t="str">
            <v>P</v>
          </cell>
        </row>
        <row r="268">
          <cell r="B268">
            <v>5</v>
          </cell>
          <cell r="D268" t="str">
            <v>DALAM GEDUNG</v>
          </cell>
          <cell r="J268" t="str">
            <v>L</v>
          </cell>
          <cell r="K268">
            <v>6</v>
          </cell>
          <cell r="L268" t="str">
            <v>K00</v>
          </cell>
          <cell r="M268" t="str">
            <v>L</v>
          </cell>
        </row>
        <row r="269">
          <cell r="B269">
            <v>6</v>
          </cell>
          <cell r="D269" t="str">
            <v>DALAM GEDUNG</v>
          </cell>
          <cell r="J269" t="str">
            <v>P</v>
          </cell>
          <cell r="K269">
            <v>52</v>
          </cell>
          <cell r="L269" t="str">
            <v>K02</v>
          </cell>
          <cell r="M269" t="str">
            <v>P</v>
          </cell>
        </row>
        <row r="270">
          <cell r="A270">
            <v>45740</v>
          </cell>
          <cell r="B270">
            <v>1</v>
          </cell>
          <cell r="D270" t="str">
            <v>DALAM GEDUNG</v>
          </cell>
          <cell r="J270" t="str">
            <v>P</v>
          </cell>
          <cell r="K270">
            <v>41</v>
          </cell>
          <cell r="L270" t="str">
            <v>K02</v>
          </cell>
          <cell r="N270" t="str">
            <v>P</v>
          </cell>
        </row>
        <row r="271">
          <cell r="B271">
            <v>2</v>
          </cell>
          <cell r="D271" t="str">
            <v>DALAM GEDUNG</v>
          </cell>
          <cell r="J271" t="str">
            <v>L</v>
          </cell>
          <cell r="K271">
            <v>47</v>
          </cell>
          <cell r="L271" t="str">
            <v>K02</v>
          </cell>
          <cell r="N271" t="str">
            <v>L</v>
          </cell>
        </row>
        <row r="272">
          <cell r="B272">
            <v>3</v>
          </cell>
          <cell r="D272" t="str">
            <v>DALAM GEDUNG</v>
          </cell>
          <cell r="J272" t="str">
            <v>P</v>
          </cell>
          <cell r="K272">
            <v>34</v>
          </cell>
          <cell r="L272" t="str">
            <v>K02</v>
          </cell>
          <cell r="N272" t="str">
            <v>P</v>
          </cell>
        </row>
        <row r="273">
          <cell r="B273">
            <v>4</v>
          </cell>
          <cell r="D273" t="str">
            <v>DALAM GEDUNG</v>
          </cell>
          <cell r="J273" t="str">
            <v>L</v>
          </cell>
          <cell r="K273">
            <v>26</v>
          </cell>
          <cell r="L273" t="str">
            <v>K04</v>
          </cell>
          <cell r="N273" t="str">
            <v>L</v>
          </cell>
        </row>
        <row r="274">
          <cell r="B274">
            <v>5</v>
          </cell>
          <cell r="D274" t="str">
            <v>DALAM GEDUNG</v>
          </cell>
          <cell r="J274" t="str">
            <v>P</v>
          </cell>
          <cell r="K274">
            <v>32</v>
          </cell>
          <cell r="L274" t="str">
            <v>K04</v>
          </cell>
          <cell r="M274" t="str">
            <v>P</v>
          </cell>
        </row>
        <row r="275">
          <cell r="B275">
            <v>6</v>
          </cell>
          <cell r="D275" t="str">
            <v>DALAM GEDUNG</v>
          </cell>
          <cell r="J275" t="str">
            <v>L</v>
          </cell>
          <cell r="K275">
            <v>10</v>
          </cell>
          <cell r="L275" t="str">
            <v>K13</v>
          </cell>
          <cell r="M275" t="str">
            <v>L</v>
          </cell>
        </row>
        <row r="276">
          <cell r="B276">
            <v>7</v>
          </cell>
          <cell r="D276" t="str">
            <v>DALAM GEDUNG</v>
          </cell>
          <cell r="J276" t="str">
            <v>P</v>
          </cell>
          <cell r="K276">
            <v>25</v>
          </cell>
          <cell r="L276" t="str">
            <v>K03</v>
          </cell>
          <cell r="M276" t="str">
            <v>P</v>
          </cell>
        </row>
        <row r="277">
          <cell r="B277">
            <v>8</v>
          </cell>
          <cell r="D277" t="str">
            <v>DALAM GEDUNG</v>
          </cell>
          <cell r="J277" t="str">
            <v>P</v>
          </cell>
          <cell r="K277">
            <v>23</v>
          </cell>
          <cell r="L277" t="str">
            <v>K04</v>
          </cell>
          <cell r="N277" t="str">
            <v>P</v>
          </cell>
        </row>
        <row r="278">
          <cell r="B278">
            <v>9</v>
          </cell>
          <cell r="D278" t="str">
            <v>DALAM GEDUNG</v>
          </cell>
          <cell r="J278" t="str">
            <v>P</v>
          </cell>
          <cell r="K278">
            <v>19</v>
          </cell>
          <cell r="L278" t="str">
            <v>S02</v>
          </cell>
          <cell r="M278" t="str">
            <v>P</v>
          </cell>
        </row>
        <row r="279">
          <cell r="B279">
            <v>10</v>
          </cell>
          <cell r="D279" t="str">
            <v>DALAM GEDUNG</v>
          </cell>
          <cell r="J279" t="str">
            <v>P</v>
          </cell>
          <cell r="K279">
            <v>34</v>
          </cell>
          <cell r="L279" t="str">
            <v>K02</v>
          </cell>
          <cell r="M279" t="str">
            <v>P</v>
          </cell>
        </row>
        <row r="280">
          <cell r="B280">
            <v>11</v>
          </cell>
          <cell r="D280" t="str">
            <v>DALAM GEDUNG</v>
          </cell>
          <cell r="J280" t="str">
            <v>P</v>
          </cell>
          <cell r="K280">
            <v>50</v>
          </cell>
          <cell r="L280" t="str">
            <v>K05</v>
          </cell>
          <cell r="N280" t="str">
            <v>P</v>
          </cell>
        </row>
        <row r="281">
          <cell r="B281">
            <v>12</v>
          </cell>
          <cell r="D281" t="str">
            <v>DALAM GEDUNG</v>
          </cell>
          <cell r="J281" t="str">
            <v>P</v>
          </cell>
          <cell r="K281">
            <v>42</v>
          </cell>
          <cell r="L281" t="str">
            <v>K02</v>
          </cell>
          <cell r="N281" t="str">
            <v>P</v>
          </cell>
        </row>
        <row r="282">
          <cell r="B282">
            <v>13</v>
          </cell>
          <cell r="D282" t="str">
            <v>DALAM GEDUNG</v>
          </cell>
          <cell r="J282" t="str">
            <v>P</v>
          </cell>
          <cell r="K282">
            <v>29</v>
          </cell>
          <cell r="L282" t="str">
            <v>K03</v>
          </cell>
          <cell r="M282" t="str">
            <v>P</v>
          </cell>
        </row>
        <row r="283">
          <cell r="A283">
            <v>45741</v>
          </cell>
          <cell r="B283">
            <v>1</v>
          </cell>
          <cell r="D283" t="str">
            <v>DALAM GEDUNG</v>
          </cell>
          <cell r="J283" t="str">
            <v>L</v>
          </cell>
          <cell r="K283">
            <v>55</v>
          </cell>
          <cell r="L283" t="str">
            <v>K04</v>
          </cell>
          <cell r="M283" t="str">
            <v>L</v>
          </cell>
        </row>
        <row r="284">
          <cell r="B284">
            <v>2</v>
          </cell>
          <cell r="D284" t="str">
            <v>DALAM GEDUNG</v>
          </cell>
          <cell r="J284" t="str">
            <v>L</v>
          </cell>
          <cell r="K284">
            <v>54</v>
          </cell>
          <cell r="L284" t="str">
            <v>K04</v>
          </cell>
          <cell r="M284" t="str">
            <v>L</v>
          </cell>
        </row>
        <row r="285">
          <cell r="B285">
            <v>3</v>
          </cell>
          <cell r="D285" t="str">
            <v>DALAM GEDUNG</v>
          </cell>
          <cell r="J285" t="str">
            <v>L</v>
          </cell>
          <cell r="K285">
            <v>65</v>
          </cell>
          <cell r="L285" t="str">
            <v>K03</v>
          </cell>
          <cell r="M285" t="str">
            <v>L</v>
          </cell>
        </row>
        <row r="286">
          <cell r="B286">
            <v>3</v>
          </cell>
          <cell r="D286" t="str">
            <v>DALAM GEDUNG</v>
          </cell>
          <cell r="J286" t="str">
            <v>L</v>
          </cell>
          <cell r="K286">
            <v>65</v>
          </cell>
          <cell r="L286" t="str">
            <v>K03</v>
          </cell>
          <cell r="M286" t="str">
            <v>L</v>
          </cell>
        </row>
        <row r="287">
          <cell r="B287">
            <v>4</v>
          </cell>
          <cell r="D287" t="str">
            <v>DALAM GEDUNG</v>
          </cell>
          <cell r="J287" t="str">
            <v>P</v>
          </cell>
          <cell r="K287">
            <v>6</v>
          </cell>
          <cell r="L287" t="str">
            <v>K05</v>
          </cell>
          <cell r="M287" t="str">
            <v>P</v>
          </cell>
        </row>
        <row r="288">
          <cell r="B288">
            <v>5</v>
          </cell>
          <cell r="D288" t="str">
            <v>DALAM GEDUNG</v>
          </cell>
          <cell r="J288" t="str">
            <v>P</v>
          </cell>
          <cell r="K288">
            <v>35</v>
          </cell>
          <cell r="L288" t="str">
            <v>K04</v>
          </cell>
          <cell r="M288" t="str">
            <v>P</v>
          </cell>
        </row>
        <row r="289">
          <cell r="B289">
            <v>6</v>
          </cell>
          <cell r="D289" t="str">
            <v>DALAM GEDUNG</v>
          </cell>
          <cell r="J289" t="str">
            <v>P</v>
          </cell>
          <cell r="K289">
            <v>21</v>
          </cell>
          <cell r="L289" t="str">
            <v>K04</v>
          </cell>
          <cell r="M289" t="str">
            <v>P</v>
          </cell>
        </row>
        <row r="290">
          <cell r="B290">
            <v>7</v>
          </cell>
          <cell r="D290" t="str">
            <v>DALAM GEDUNG</v>
          </cell>
          <cell r="J290" t="str">
            <v>P</v>
          </cell>
          <cell r="K290">
            <v>57</v>
          </cell>
          <cell r="L290" t="str">
            <v>K08</v>
          </cell>
          <cell r="M290" t="str">
            <v>P</v>
          </cell>
        </row>
        <row r="291">
          <cell r="B291">
            <v>8</v>
          </cell>
          <cell r="D291" t="str">
            <v>DALAM GEDUNG</v>
          </cell>
          <cell r="J291" t="str">
            <v>P</v>
          </cell>
          <cell r="K291">
            <v>42</v>
          </cell>
          <cell r="L291" t="str">
            <v>K03</v>
          </cell>
          <cell r="N291" t="str">
            <v>P</v>
          </cell>
        </row>
        <row r="292">
          <cell r="B292">
            <v>9</v>
          </cell>
          <cell r="D292" t="str">
            <v>DALAM GEDUNG</v>
          </cell>
          <cell r="J292" t="str">
            <v>P</v>
          </cell>
          <cell r="K292">
            <v>7</v>
          </cell>
          <cell r="L292" t="str">
            <v>K00</v>
          </cell>
          <cell r="M292" t="str">
            <v>P</v>
          </cell>
        </row>
        <row r="293">
          <cell r="B293">
            <v>9</v>
          </cell>
          <cell r="D293" t="str">
            <v>DALAM GEDUNG</v>
          </cell>
          <cell r="J293" t="str">
            <v>P</v>
          </cell>
          <cell r="K293">
            <v>7</v>
          </cell>
          <cell r="L293" t="str">
            <v>K00</v>
          </cell>
          <cell r="M293" t="str">
            <v>P</v>
          </cell>
        </row>
        <row r="294">
          <cell r="B294">
            <v>10</v>
          </cell>
          <cell r="D294" t="str">
            <v>DALAM GEDUNG</v>
          </cell>
          <cell r="J294" t="str">
            <v>L</v>
          </cell>
          <cell r="K294">
            <v>30</v>
          </cell>
          <cell r="L294" t="str">
            <v>K02</v>
          </cell>
          <cell r="M294" t="str">
            <v>L</v>
          </cell>
        </row>
        <row r="295">
          <cell r="B295">
            <v>11</v>
          </cell>
          <cell r="D295" t="str">
            <v>DALAM GEDUNG</v>
          </cell>
          <cell r="J295" t="str">
            <v>L</v>
          </cell>
          <cell r="K295">
            <v>8</v>
          </cell>
          <cell r="L295" t="str">
            <v>K00</v>
          </cell>
          <cell r="M295" t="str">
            <v>L</v>
          </cell>
        </row>
      </sheetData>
      <sheetData sheetId="8">
        <row r="6">
          <cell r="V6">
            <v>52</v>
          </cell>
        </row>
        <row r="9">
          <cell r="V9">
            <v>21</v>
          </cell>
        </row>
        <row r="29">
          <cell r="M29">
            <v>11</v>
          </cell>
        </row>
        <row r="30">
          <cell r="M30">
            <v>29</v>
          </cell>
        </row>
        <row r="31">
          <cell r="M31">
            <v>10</v>
          </cell>
        </row>
        <row r="33">
          <cell r="M33">
            <v>80</v>
          </cell>
        </row>
        <row r="34">
          <cell r="M34">
            <v>16</v>
          </cell>
        </row>
      </sheetData>
      <sheetData sheetId="9">
        <row r="4">
          <cell r="E4" t="str">
            <v>JENIS KUNJUNGAN</v>
          </cell>
          <cell r="L4" t="str">
            <v>JENIS DIAGNOSA</v>
          </cell>
          <cell r="M4" t="str">
            <v>JENIS TINDAKAN</v>
          </cell>
          <cell r="U4">
            <v>236</v>
          </cell>
        </row>
        <row r="5">
          <cell r="A5">
            <v>45742</v>
          </cell>
          <cell r="B5">
            <v>1</v>
          </cell>
          <cell r="E5" t="str">
            <v>BARU</v>
          </cell>
          <cell r="I5" t="str">
            <v>L</v>
          </cell>
          <cell r="J5">
            <v>77</v>
          </cell>
          <cell r="K5" t="str">
            <v>K04</v>
          </cell>
          <cell r="L5" t="str">
            <v>BARU</v>
          </cell>
          <cell r="M5" t="str">
            <v>LAIN2 (MEDIKASI/DHE)</v>
          </cell>
          <cell r="U5">
            <v>142</v>
          </cell>
        </row>
        <row r="6">
          <cell r="B6">
            <v>2</v>
          </cell>
          <cell r="E6" t="str">
            <v>LAMA</v>
          </cell>
          <cell r="I6" t="str">
            <v>P</v>
          </cell>
          <cell r="J6">
            <v>61</v>
          </cell>
          <cell r="K6" t="str">
            <v>K02</v>
          </cell>
          <cell r="L6" t="str">
            <v>LAMA</v>
          </cell>
          <cell r="M6" t="str">
            <v>TUMPATAN TETAP (GIGI PERMANEN)</v>
          </cell>
          <cell r="U6">
            <v>43</v>
          </cell>
        </row>
        <row r="7">
          <cell r="B7">
            <v>3</v>
          </cell>
          <cell r="E7" t="str">
            <v>BARU</v>
          </cell>
          <cell r="I7" t="str">
            <v>L</v>
          </cell>
          <cell r="J7">
            <v>6</v>
          </cell>
          <cell r="K7" t="str">
            <v>K00</v>
          </cell>
          <cell r="L7" t="str">
            <v>BARU</v>
          </cell>
          <cell r="M7" t="str">
            <v>EXO (GIGI SULUNG)</v>
          </cell>
          <cell r="U7">
            <v>99</v>
          </cell>
        </row>
        <row r="8">
          <cell r="B8">
            <v>4</v>
          </cell>
          <cell r="E8" t="str">
            <v>BARU</v>
          </cell>
          <cell r="I8" t="str">
            <v>L</v>
          </cell>
          <cell r="J8">
            <v>28</v>
          </cell>
          <cell r="K8" t="str">
            <v>K04</v>
          </cell>
          <cell r="L8" t="str">
            <v>BARU</v>
          </cell>
          <cell r="M8" t="str">
            <v>LAIN2 (MEDIKASI/DHE)</v>
          </cell>
          <cell r="U8">
            <v>94</v>
          </cell>
          <cell r="Y8" t="str">
            <v>-</v>
          </cell>
          <cell r="Z8">
            <v>24</v>
          </cell>
          <cell r="AA8" t="str">
            <v>-</v>
          </cell>
          <cell r="AB8">
            <v>8</v>
          </cell>
        </row>
        <row r="9">
          <cell r="B9">
            <v>5</v>
          </cell>
          <cell r="E9" t="str">
            <v>LAMA</v>
          </cell>
          <cell r="I9" t="str">
            <v>L</v>
          </cell>
          <cell r="J9">
            <v>9</v>
          </cell>
          <cell r="K9" t="str">
            <v>K04</v>
          </cell>
          <cell r="L9" t="str">
            <v>BARU</v>
          </cell>
          <cell r="M9" t="str">
            <v>LAIN2 (MEDIKASI/DHE)</v>
          </cell>
          <cell r="U9">
            <v>30</v>
          </cell>
          <cell r="Y9" t="str">
            <v>-</v>
          </cell>
          <cell r="Z9">
            <v>1</v>
          </cell>
          <cell r="AA9" t="str">
            <v>-</v>
          </cell>
          <cell r="AB9">
            <v>8</v>
          </cell>
        </row>
        <row r="10">
          <cell r="B10">
            <v>6</v>
          </cell>
          <cell r="E10" t="str">
            <v>BARU</v>
          </cell>
          <cell r="I10" t="str">
            <v>P</v>
          </cell>
          <cell r="J10">
            <v>23</v>
          </cell>
          <cell r="K10" t="str">
            <v>K03</v>
          </cell>
          <cell r="L10" t="str">
            <v>BARU</v>
          </cell>
          <cell r="M10" t="str">
            <v>SCALLING</v>
          </cell>
          <cell r="U10">
            <v>64</v>
          </cell>
          <cell r="Y10">
            <v>5</v>
          </cell>
          <cell r="Z10">
            <v>3</v>
          </cell>
          <cell r="AA10">
            <v>1</v>
          </cell>
          <cell r="AB10">
            <v>2</v>
          </cell>
        </row>
        <row r="11">
          <cell r="B11">
            <v>7</v>
          </cell>
          <cell r="E11" t="str">
            <v>LAMA</v>
          </cell>
          <cell r="I11" t="str">
            <v>P</v>
          </cell>
          <cell r="J11">
            <v>8</v>
          </cell>
          <cell r="K11" t="str">
            <v>K00</v>
          </cell>
          <cell r="L11" t="str">
            <v>BARU</v>
          </cell>
          <cell r="M11" t="str">
            <v>EXO (GIGI SULUNG)</v>
          </cell>
          <cell r="Y11">
            <v>1</v>
          </cell>
          <cell r="Z11">
            <v>3</v>
          </cell>
          <cell r="AA11">
            <v>0</v>
          </cell>
          <cell r="AB11">
            <v>0</v>
          </cell>
        </row>
        <row r="12">
          <cell r="B12">
            <v>8</v>
          </cell>
          <cell r="E12" t="str">
            <v>BARU</v>
          </cell>
          <cell r="I12" t="str">
            <v>P</v>
          </cell>
          <cell r="J12">
            <v>17</v>
          </cell>
          <cell r="K12" t="str">
            <v>K04</v>
          </cell>
          <cell r="L12" t="str">
            <v>BARU</v>
          </cell>
          <cell r="M12" t="str">
            <v>LAIN2 (MEDIKASI/DHE)</v>
          </cell>
          <cell r="U12">
            <v>193</v>
          </cell>
          <cell r="Y12">
            <v>1</v>
          </cell>
          <cell r="Z12">
            <v>0</v>
          </cell>
          <cell r="AA12">
            <v>0</v>
          </cell>
          <cell r="AB12">
            <v>1</v>
          </cell>
        </row>
        <row r="13">
          <cell r="B13">
            <v>9</v>
          </cell>
          <cell r="E13" t="str">
            <v>LAMA</v>
          </cell>
          <cell r="I13" t="str">
            <v>P</v>
          </cell>
          <cell r="J13">
            <v>28</v>
          </cell>
          <cell r="K13" t="str">
            <v>K03</v>
          </cell>
          <cell r="L13" t="str">
            <v>BARU</v>
          </cell>
          <cell r="M13" t="str">
            <v>SCALLING</v>
          </cell>
          <cell r="U13">
            <v>60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</row>
        <row r="14">
          <cell r="B14">
            <v>10</v>
          </cell>
          <cell r="E14" t="str">
            <v>BARU</v>
          </cell>
          <cell r="I14" t="str">
            <v>P</v>
          </cell>
          <cell r="J14">
            <v>42</v>
          </cell>
          <cell r="K14" t="str">
            <v>K03</v>
          </cell>
          <cell r="L14" t="str">
            <v>BARU</v>
          </cell>
          <cell r="M14" t="str">
            <v>SCALLING</v>
          </cell>
          <cell r="U14">
            <v>133</v>
          </cell>
          <cell r="Y14">
            <v>5</v>
          </cell>
          <cell r="Z14">
            <v>13</v>
          </cell>
          <cell r="AA14">
            <v>2</v>
          </cell>
          <cell r="AB14">
            <v>4</v>
          </cell>
        </row>
        <row r="15">
          <cell r="B15">
            <v>11</v>
          </cell>
          <cell r="E15" t="str">
            <v>BARU</v>
          </cell>
          <cell r="I15" t="str">
            <v>P</v>
          </cell>
          <cell r="J15">
            <v>3</v>
          </cell>
          <cell r="K15" t="str">
            <v>K04</v>
          </cell>
          <cell r="L15" t="str">
            <v>BARU</v>
          </cell>
          <cell r="M15" t="str">
            <v>LAIN2 (MEDIKASI/DHE)</v>
          </cell>
          <cell r="U15">
            <v>41</v>
          </cell>
          <cell r="Y15">
            <v>28</v>
          </cell>
          <cell r="Z15">
            <v>64</v>
          </cell>
          <cell r="AA15">
            <v>14</v>
          </cell>
          <cell r="AB15">
            <v>35</v>
          </cell>
        </row>
        <row r="16">
          <cell r="B16">
            <v>12</v>
          </cell>
          <cell r="E16" t="str">
            <v>BARU</v>
          </cell>
          <cell r="I16" t="str">
            <v>P</v>
          </cell>
          <cell r="J16">
            <v>43</v>
          </cell>
          <cell r="K16" t="str">
            <v>K03</v>
          </cell>
          <cell r="L16" t="str">
            <v>BARU</v>
          </cell>
          <cell r="M16" t="str">
            <v>SCALLING</v>
          </cell>
          <cell r="U16">
            <v>12</v>
          </cell>
          <cell r="Y16">
            <v>11</v>
          </cell>
          <cell r="Z16">
            <v>49</v>
          </cell>
          <cell r="AA16">
            <v>9</v>
          </cell>
          <cell r="AB16">
            <v>7</v>
          </cell>
        </row>
        <row r="17">
          <cell r="B17">
            <v>13</v>
          </cell>
          <cell r="E17" t="str">
            <v>LAMA</v>
          </cell>
          <cell r="I17" t="str">
            <v>P</v>
          </cell>
          <cell r="J17">
            <v>30</v>
          </cell>
          <cell r="K17" t="str">
            <v>K03</v>
          </cell>
          <cell r="L17" t="str">
            <v>LAMA</v>
          </cell>
          <cell r="M17" t="str">
            <v>LAIN2 (MEDIKASI/DHE)</v>
          </cell>
          <cell r="U17">
            <v>29</v>
          </cell>
        </row>
        <row r="18">
          <cell r="B18">
            <v>14</v>
          </cell>
          <cell r="E18" t="str">
            <v>BARU</v>
          </cell>
          <cell r="I18" t="str">
            <v>P</v>
          </cell>
          <cell r="J18">
            <v>23</v>
          </cell>
          <cell r="K18" t="str">
            <v>K03</v>
          </cell>
          <cell r="L18" t="str">
            <v>BARU</v>
          </cell>
          <cell r="M18" t="str">
            <v>LAIN2 (MEDIKASI/DHE)</v>
          </cell>
          <cell r="U18">
            <v>2</v>
          </cell>
        </row>
        <row r="19">
          <cell r="A19">
            <v>45743</v>
          </cell>
          <cell r="B19">
            <v>1</v>
          </cell>
          <cell r="E19" t="str">
            <v>BARU</v>
          </cell>
          <cell r="I19" t="str">
            <v>P</v>
          </cell>
          <cell r="J19">
            <v>7</v>
          </cell>
          <cell r="K19" t="str">
            <v>K00</v>
          </cell>
          <cell r="L19" t="str">
            <v>BARU</v>
          </cell>
          <cell r="M19" t="str">
            <v>EXO (GIGI SULUNG)</v>
          </cell>
          <cell r="U19">
            <v>1</v>
          </cell>
        </row>
        <row r="20">
          <cell r="B20">
            <v>2</v>
          </cell>
          <cell r="E20" t="str">
            <v>BARU</v>
          </cell>
          <cell r="I20" t="str">
            <v>P</v>
          </cell>
          <cell r="J20">
            <v>29</v>
          </cell>
          <cell r="K20" t="str">
            <v>K02</v>
          </cell>
          <cell r="L20" t="str">
            <v>BARU</v>
          </cell>
          <cell r="M20" t="str">
            <v>TUMPATAN SEMENTARA (GIGI PERMANEN)</v>
          </cell>
          <cell r="U20">
            <v>1</v>
          </cell>
        </row>
        <row r="21">
          <cell r="B21">
            <v>3</v>
          </cell>
          <cell r="E21" t="str">
            <v>LAMA</v>
          </cell>
          <cell r="I21" t="str">
            <v>P</v>
          </cell>
          <cell r="J21">
            <v>61</v>
          </cell>
          <cell r="K21" t="str">
            <v>K03</v>
          </cell>
          <cell r="L21" t="str">
            <v>BARU</v>
          </cell>
          <cell r="M21" t="str">
            <v>SCALLING</v>
          </cell>
          <cell r="U21">
            <v>33</v>
          </cell>
        </row>
        <row r="22">
          <cell r="B22">
            <v>4</v>
          </cell>
          <cell r="E22" t="str">
            <v>LAMA</v>
          </cell>
          <cell r="I22" t="str">
            <v>P</v>
          </cell>
          <cell r="J22">
            <v>29</v>
          </cell>
          <cell r="K22" t="str">
            <v>K03</v>
          </cell>
          <cell r="L22" t="str">
            <v>BARU</v>
          </cell>
          <cell r="M22" t="str">
            <v>SCALLING</v>
          </cell>
          <cell r="U22">
            <v>0</v>
          </cell>
        </row>
        <row r="23">
          <cell r="B23">
            <v>5</v>
          </cell>
          <cell r="E23" t="str">
            <v>LAMA</v>
          </cell>
          <cell r="I23" t="str">
            <v>P</v>
          </cell>
          <cell r="J23">
            <v>38</v>
          </cell>
          <cell r="K23" t="str">
            <v>K04</v>
          </cell>
          <cell r="L23" t="str">
            <v>LAMA</v>
          </cell>
          <cell r="M23" t="str">
            <v>TUMPATAN SEMENTARA (GIGI PERMANEN)</v>
          </cell>
        </row>
        <row r="24">
          <cell r="B24">
            <v>6</v>
          </cell>
          <cell r="E24" t="str">
            <v>BARU</v>
          </cell>
          <cell r="I24" t="str">
            <v>L</v>
          </cell>
          <cell r="J24">
            <v>22</v>
          </cell>
          <cell r="K24" t="str">
            <v>K03</v>
          </cell>
          <cell r="L24" t="str">
            <v>BARU</v>
          </cell>
          <cell r="M24" t="str">
            <v>SCALLING</v>
          </cell>
          <cell r="U24">
            <v>24</v>
          </cell>
        </row>
        <row r="25">
          <cell r="B25">
            <v>7</v>
          </cell>
          <cell r="E25" t="str">
            <v>BARU</v>
          </cell>
          <cell r="I25" t="str">
            <v>L</v>
          </cell>
          <cell r="J25">
            <v>40</v>
          </cell>
          <cell r="K25" t="str">
            <v>K04</v>
          </cell>
          <cell r="L25" t="str">
            <v>BARU</v>
          </cell>
          <cell r="M25" t="str">
            <v>TUMPATAN SEMENTARA (GIGI PERMANEN)</v>
          </cell>
          <cell r="U25">
            <v>7</v>
          </cell>
        </row>
        <row r="26">
          <cell r="B26">
            <v>8</v>
          </cell>
          <cell r="E26" t="str">
            <v>BARU</v>
          </cell>
          <cell r="I26" t="str">
            <v>P</v>
          </cell>
          <cell r="J26">
            <v>13</v>
          </cell>
          <cell r="K26" t="str">
            <v>K12</v>
          </cell>
          <cell r="L26" t="str">
            <v>BARU</v>
          </cell>
          <cell r="M26" t="str">
            <v>LAIN2 (MEDIKASI/DHE)</v>
          </cell>
          <cell r="U26">
            <v>17</v>
          </cell>
        </row>
        <row r="27">
          <cell r="B27">
            <v>9</v>
          </cell>
          <cell r="E27" t="str">
            <v>BARU</v>
          </cell>
          <cell r="I27" t="str">
            <v>L</v>
          </cell>
          <cell r="J27">
            <v>65</v>
          </cell>
          <cell r="K27" t="str">
            <v>K04</v>
          </cell>
          <cell r="L27" t="str">
            <v>BARU</v>
          </cell>
          <cell r="M27" t="str">
            <v>LAIN2 (MEDIKASI/DHE)</v>
          </cell>
        </row>
        <row r="28">
          <cell r="A28">
            <v>45755</v>
          </cell>
          <cell r="B28">
            <v>1</v>
          </cell>
          <cell r="E28" t="str">
            <v>BARU</v>
          </cell>
          <cell r="I28" t="str">
            <v>P</v>
          </cell>
          <cell r="J28">
            <v>3</v>
          </cell>
          <cell r="K28" t="str">
            <v>K02</v>
          </cell>
          <cell r="L28" t="str">
            <v>BARU</v>
          </cell>
          <cell r="M28" t="str">
            <v>TUMPATAN SEMENTARA (GIGI SULUNG)</v>
          </cell>
          <cell r="U28">
            <v>40</v>
          </cell>
        </row>
        <row r="29">
          <cell r="B29">
            <v>2</v>
          </cell>
          <cell r="E29" t="str">
            <v>BARU</v>
          </cell>
          <cell r="I29" t="str">
            <v>P</v>
          </cell>
          <cell r="J29">
            <v>44</v>
          </cell>
          <cell r="K29" t="str">
            <v>K05</v>
          </cell>
          <cell r="L29" t="str">
            <v>BARU</v>
          </cell>
          <cell r="M29" t="str">
            <v>LAIN2 (MEDIKASI/DHE)</v>
          </cell>
          <cell r="U29">
            <v>19</v>
          </cell>
        </row>
        <row r="30">
          <cell r="B30">
            <v>3</v>
          </cell>
          <cell r="E30" t="str">
            <v>BARU</v>
          </cell>
          <cell r="I30" t="str">
            <v>P</v>
          </cell>
          <cell r="J30">
            <v>31</v>
          </cell>
          <cell r="K30" t="str">
            <v>K04</v>
          </cell>
          <cell r="L30" t="str">
            <v>BARU</v>
          </cell>
          <cell r="M30" t="str">
            <v>TUMPATAN SEMENTARA (GIGI PERMANEN)</v>
          </cell>
          <cell r="U30">
            <v>8</v>
          </cell>
        </row>
        <row r="31">
          <cell r="B31">
            <v>4</v>
          </cell>
          <cell r="E31" t="str">
            <v>BARU</v>
          </cell>
          <cell r="I31" t="str">
            <v>L</v>
          </cell>
          <cell r="J31">
            <v>15</v>
          </cell>
          <cell r="K31" t="str">
            <v>K00</v>
          </cell>
          <cell r="L31" t="str">
            <v>BARU</v>
          </cell>
          <cell r="M31" t="str">
            <v>EXO (GIGI SULUNG)</v>
          </cell>
          <cell r="U31">
            <v>11</v>
          </cell>
        </row>
        <row r="32">
          <cell r="B32">
            <v>5</v>
          </cell>
          <cell r="E32" t="str">
            <v>BARU</v>
          </cell>
          <cell r="I32" t="str">
            <v>P</v>
          </cell>
          <cell r="J32">
            <v>35</v>
          </cell>
          <cell r="K32" t="str">
            <v>K02</v>
          </cell>
          <cell r="L32" t="str">
            <v>BARU</v>
          </cell>
          <cell r="M32" t="str">
            <v>LAIN2 (MEDIKASI/DHE)</v>
          </cell>
          <cell r="U32">
            <v>21</v>
          </cell>
        </row>
        <row r="33">
          <cell r="B33">
            <v>6</v>
          </cell>
          <cell r="E33" t="str">
            <v>BARU</v>
          </cell>
          <cell r="I33" t="str">
            <v>P</v>
          </cell>
          <cell r="J33">
            <v>27</v>
          </cell>
          <cell r="K33" t="str">
            <v>K08</v>
          </cell>
          <cell r="L33" t="str">
            <v>BARU</v>
          </cell>
          <cell r="M33" t="str">
            <v>LAIN2 (MEDIKASI/DHE)</v>
          </cell>
          <cell r="U33">
            <v>7</v>
          </cell>
        </row>
        <row r="34">
          <cell r="B34">
            <v>7</v>
          </cell>
          <cell r="E34" t="str">
            <v>BARU</v>
          </cell>
          <cell r="I34" t="str">
            <v>P</v>
          </cell>
          <cell r="J34">
            <v>36</v>
          </cell>
          <cell r="K34" t="str">
            <v>K04</v>
          </cell>
          <cell r="L34" t="str">
            <v>BARU</v>
          </cell>
          <cell r="M34" t="str">
            <v>LAIN2 (MEDIKASI/DHE)</v>
          </cell>
          <cell r="U34">
            <v>14</v>
          </cell>
        </row>
        <row r="35">
          <cell r="B35">
            <v>8</v>
          </cell>
          <cell r="E35" t="str">
            <v>BARU</v>
          </cell>
          <cell r="I35" t="str">
            <v>P</v>
          </cell>
          <cell r="J35">
            <v>28</v>
          </cell>
          <cell r="K35" t="str">
            <v>K05</v>
          </cell>
          <cell r="L35" t="str">
            <v>BARU</v>
          </cell>
          <cell r="M35" t="str">
            <v>LAIN2 (MEDIKASI/DHE)</v>
          </cell>
        </row>
        <row r="36">
          <cell r="A36">
            <v>45756</v>
          </cell>
          <cell r="B36">
            <v>1</v>
          </cell>
          <cell r="E36" t="str">
            <v>LAMA</v>
          </cell>
          <cell r="I36" t="str">
            <v>L</v>
          </cell>
          <cell r="J36">
            <v>7</v>
          </cell>
          <cell r="K36" t="str">
            <v>K00</v>
          </cell>
          <cell r="L36" t="str">
            <v>BARU</v>
          </cell>
          <cell r="M36" t="str">
            <v>EXO (GIGI SULUNG)</v>
          </cell>
        </row>
        <row r="37">
          <cell r="B37">
            <v>1</v>
          </cell>
          <cell r="E37" t="str">
            <v>LAMA</v>
          </cell>
          <cell r="I37" t="str">
            <v>L</v>
          </cell>
          <cell r="J37">
            <v>7</v>
          </cell>
          <cell r="K37" t="str">
            <v>K00</v>
          </cell>
          <cell r="L37" t="str">
            <v>BARU</v>
          </cell>
          <cell r="M37" t="str">
            <v>EXO (GIGI SULUNG)</v>
          </cell>
          <cell r="U37">
            <v>4</v>
          </cell>
        </row>
        <row r="38">
          <cell r="B38">
            <v>2</v>
          </cell>
          <cell r="E38" t="str">
            <v>BARU</v>
          </cell>
          <cell r="I38" t="str">
            <v>P</v>
          </cell>
          <cell r="J38">
            <v>61</v>
          </cell>
          <cell r="K38" t="str">
            <v>K04</v>
          </cell>
          <cell r="L38" t="str">
            <v>BARU</v>
          </cell>
          <cell r="M38" t="str">
            <v>EXO (GIGI PERMANEN)</v>
          </cell>
          <cell r="U38">
            <v>1</v>
          </cell>
        </row>
        <row r="39">
          <cell r="B39">
            <v>3</v>
          </cell>
          <cell r="E39" t="str">
            <v>LAMA</v>
          </cell>
          <cell r="I39" t="str">
            <v>L</v>
          </cell>
          <cell r="J39">
            <v>20</v>
          </cell>
          <cell r="K39" t="str">
            <v>K04</v>
          </cell>
          <cell r="L39" t="str">
            <v>BARU</v>
          </cell>
          <cell r="M39" t="str">
            <v>TUMPATAN SEMENTARA (GIGI PERMANEN)</v>
          </cell>
          <cell r="U39">
            <v>1</v>
          </cell>
        </row>
        <row r="40">
          <cell r="B40">
            <v>4</v>
          </cell>
          <cell r="E40" t="str">
            <v>BARU</v>
          </cell>
          <cell r="I40" t="str">
            <v>P</v>
          </cell>
          <cell r="J40">
            <v>26</v>
          </cell>
          <cell r="K40" t="str">
            <v>K04</v>
          </cell>
          <cell r="L40" t="str">
            <v>BARU</v>
          </cell>
          <cell r="M40" t="str">
            <v>TUMPATAN SEMENTARA (GIGI PERMANEN)</v>
          </cell>
          <cell r="U40">
            <v>0</v>
          </cell>
        </row>
        <row r="41">
          <cell r="B41">
            <v>5</v>
          </cell>
          <cell r="E41" t="str">
            <v>LAMA</v>
          </cell>
          <cell r="I41" t="str">
            <v>L</v>
          </cell>
          <cell r="J41">
            <v>77</v>
          </cell>
          <cell r="K41" t="str">
            <v>K04</v>
          </cell>
          <cell r="L41" t="str">
            <v>LAMA</v>
          </cell>
          <cell r="M41" t="str">
            <v>TUMPATAN SEMENTARA (GIGI PERMANEN)</v>
          </cell>
          <cell r="U41">
            <v>3</v>
          </cell>
        </row>
        <row r="42">
          <cell r="B42">
            <v>6</v>
          </cell>
          <cell r="E42" t="str">
            <v>BARU</v>
          </cell>
          <cell r="I42" t="str">
            <v>L</v>
          </cell>
          <cell r="J42">
            <v>47</v>
          </cell>
          <cell r="K42" t="str">
            <v>K02</v>
          </cell>
          <cell r="L42" t="str">
            <v>BARU</v>
          </cell>
          <cell r="M42" t="str">
            <v>TUMPATAN TETAP (GIGI PERMANEN)</v>
          </cell>
          <cell r="U42">
            <v>0</v>
          </cell>
        </row>
        <row r="43">
          <cell r="B43">
            <v>7</v>
          </cell>
          <cell r="E43" t="str">
            <v>BARU</v>
          </cell>
          <cell r="I43" t="str">
            <v>P</v>
          </cell>
          <cell r="J43">
            <v>29</v>
          </cell>
          <cell r="K43" t="str">
            <v>K03</v>
          </cell>
          <cell r="L43" t="str">
            <v>BARU</v>
          </cell>
          <cell r="M43" t="str">
            <v>LAIN2 (MEDIKASI/DHE)</v>
          </cell>
          <cell r="U43">
            <v>3</v>
          </cell>
        </row>
        <row r="44">
          <cell r="B44">
            <v>8</v>
          </cell>
          <cell r="E44" t="str">
            <v>BARU</v>
          </cell>
          <cell r="I44" t="str">
            <v>P</v>
          </cell>
          <cell r="J44">
            <v>8</v>
          </cell>
          <cell r="K44" t="str">
            <v>K00</v>
          </cell>
          <cell r="L44" t="str">
            <v>BARU</v>
          </cell>
          <cell r="M44" t="str">
            <v>LAIN2 (MEDIKASI/DHE)</v>
          </cell>
        </row>
        <row r="45">
          <cell r="B45">
            <v>9</v>
          </cell>
          <cell r="E45" t="str">
            <v>BARU</v>
          </cell>
          <cell r="I45" t="str">
            <v>L</v>
          </cell>
          <cell r="J45">
            <v>27</v>
          </cell>
          <cell r="K45" t="str">
            <v>K03</v>
          </cell>
          <cell r="L45" t="str">
            <v>BARU</v>
          </cell>
          <cell r="M45" t="str">
            <v>SCALLING</v>
          </cell>
          <cell r="U45">
            <v>19</v>
          </cell>
        </row>
        <row r="46">
          <cell r="B46">
            <v>10</v>
          </cell>
          <cell r="E46" t="str">
            <v>LAMA</v>
          </cell>
          <cell r="I46" t="str">
            <v>P</v>
          </cell>
          <cell r="J46">
            <v>46</v>
          </cell>
          <cell r="K46" t="str">
            <v>K04</v>
          </cell>
          <cell r="L46" t="str">
            <v>BARU</v>
          </cell>
          <cell r="M46" t="str">
            <v>RUJUKAN</v>
          </cell>
          <cell r="U46">
            <v>6</v>
          </cell>
        </row>
        <row r="47">
          <cell r="B47">
            <v>11</v>
          </cell>
          <cell r="E47" t="str">
            <v>BARU</v>
          </cell>
          <cell r="I47" t="str">
            <v>P</v>
          </cell>
          <cell r="J47">
            <v>23</v>
          </cell>
          <cell r="K47" t="str">
            <v>K08</v>
          </cell>
          <cell r="L47" t="str">
            <v>BARU</v>
          </cell>
          <cell r="M47" t="str">
            <v>LAIN2 (MEDIKASI/DHE)</v>
          </cell>
          <cell r="U47">
            <v>13</v>
          </cell>
        </row>
        <row r="48">
          <cell r="B48">
            <v>12</v>
          </cell>
          <cell r="E48" t="str">
            <v>LAMA</v>
          </cell>
          <cell r="I48" t="str">
            <v>P</v>
          </cell>
          <cell r="J48">
            <v>19</v>
          </cell>
          <cell r="K48" t="str">
            <v>K04</v>
          </cell>
          <cell r="L48" t="str">
            <v>LAMA</v>
          </cell>
          <cell r="M48" t="str">
            <v>RUJUKAN</v>
          </cell>
          <cell r="U48">
            <v>25</v>
          </cell>
        </row>
        <row r="49">
          <cell r="B49">
            <v>13</v>
          </cell>
          <cell r="E49" t="str">
            <v>BARU</v>
          </cell>
          <cell r="I49" t="str">
            <v>P</v>
          </cell>
          <cell r="J49">
            <v>7</v>
          </cell>
          <cell r="K49" t="str">
            <v>K00</v>
          </cell>
          <cell r="L49" t="str">
            <v>BARU</v>
          </cell>
          <cell r="M49" t="str">
            <v>EXO (GIGI SULUNG)</v>
          </cell>
          <cell r="U49">
            <v>9</v>
          </cell>
        </row>
        <row r="50">
          <cell r="B50">
            <v>14</v>
          </cell>
          <cell r="E50" t="str">
            <v>BARU</v>
          </cell>
          <cell r="I50" t="str">
            <v>P</v>
          </cell>
          <cell r="J50">
            <v>30</v>
          </cell>
          <cell r="K50" t="str">
            <v>K08</v>
          </cell>
          <cell r="L50" t="str">
            <v>BARU</v>
          </cell>
          <cell r="M50" t="str">
            <v>LAIN2 (MEDIKASI/DHE)</v>
          </cell>
          <cell r="U50">
            <v>16</v>
          </cell>
        </row>
        <row r="51">
          <cell r="B51">
            <v>15</v>
          </cell>
          <cell r="E51" t="str">
            <v>LAMA</v>
          </cell>
          <cell r="I51" t="str">
            <v>L</v>
          </cell>
          <cell r="J51">
            <v>3</v>
          </cell>
          <cell r="K51" t="str">
            <v>K02</v>
          </cell>
          <cell r="L51" t="str">
            <v>LAMA</v>
          </cell>
          <cell r="M51" t="str">
            <v>LAIN2 (MEDIKASI/DHE)</v>
          </cell>
        </row>
        <row r="52">
          <cell r="B52">
            <v>16</v>
          </cell>
          <cell r="E52" t="str">
            <v>LAMA</v>
          </cell>
          <cell r="I52" t="str">
            <v>P</v>
          </cell>
          <cell r="J52">
            <v>3</v>
          </cell>
          <cell r="K52" t="str">
            <v>K02</v>
          </cell>
          <cell r="L52" t="str">
            <v>LAMA</v>
          </cell>
          <cell r="M52" t="str">
            <v>LAIN2 (MEDIKASI/DHE)</v>
          </cell>
          <cell r="U52">
            <v>13</v>
          </cell>
        </row>
        <row r="53">
          <cell r="B53">
            <v>17</v>
          </cell>
          <cell r="E53" t="str">
            <v>LAMA</v>
          </cell>
          <cell r="I53" t="str">
            <v>L</v>
          </cell>
          <cell r="J53">
            <v>1</v>
          </cell>
          <cell r="K53" t="str">
            <v>K02</v>
          </cell>
          <cell r="L53" t="str">
            <v>LAMA</v>
          </cell>
          <cell r="M53" t="str">
            <v>LAIN2 (MEDIKASI/DHE)</v>
          </cell>
          <cell r="U53">
            <v>2</v>
          </cell>
        </row>
        <row r="54">
          <cell r="B54">
            <v>18</v>
          </cell>
          <cell r="E54" t="str">
            <v>LAMA</v>
          </cell>
          <cell r="I54" t="str">
            <v>P</v>
          </cell>
          <cell r="J54">
            <v>1</v>
          </cell>
          <cell r="K54" t="str">
            <v>K02</v>
          </cell>
          <cell r="L54" t="str">
            <v>LAMA</v>
          </cell>
          <cell r="M54" t="str">
            <v>LAIN2 (MEDIKASI/DHE)</v>
          </cell>
          <cell r="U54">
            <v>11</v>
          </cell>
        </row>
        <row r="55">
          <cell r="B55">
            <v>19</v>
          </cell>
          <cell r="E55" t="str">
            <v>LAMA</v>
          </cell>
          <cell r="I55" t="str">
            <v>L</v>
          </cell>
          <cell r="J55">
            <v>4</v>
          </cell>
          <cell r="K55" t="str">
            <v>K02</v>
          </cell>
          <cell r="L55" t="str">
            <v>LAMA</v>
          </cell>
          <cell r="M55" t="str">
            <v>LAIN2 (MEDIKASI/DHE)</v>
          </cell>
        </row>
        <row r="56">
          <cell r="B56">
            <v>20</v>
          </cell>
          <cell r="E56" t="str">
            <v>LAMA</v>
          </cell>
          <cell r="I56" t="str">
            <v>P</v>
          </cell>
          <cell r="J56">
            <v>1</v>
          </cell>
          <cell r="K56" t="str">
            <v>K02</v>
          </cell>
          <cell r="L56" t="str">
            <v>LAMA</v>
          </cell>
          <cell r="M56" t="str">
            <v>LAIN2 (MEDIKASI/DHE)</v>
          </cell>
          <cell r="U56">
            <v>111</v>
          </cell>
        </row>
        <row r="57">
          <cell r="B57">
            <v>21</v>
          </cell>
          <cell r="E57" t="str">
            <v>LAMA</v>
          </cell>
          <cell r="I57" t="str">
            <v>L</v>
          </cell>
          <cell r="J57">
            <v>1</v>
          </cell>
          <cell r="K57" t="str">
            <v>K02</v>
          </cell>
          <cell r="L57" t="str">
            <v>LAMA</v>
          </cell>
          <cell r="M57" t="str">
            <v>LAIN2 (MEDIKASI/DHE)</v>
          </cell>
          <cell r="U57">
            <v>33</v>
          </cell>
        </row>
        <row r="58">
          <cell r="B58">
            <v>22</v>
          </cell>
          <cell r="E58" t="str">
            <v>LAMA</v>
          </cell>
          <cell r="I58" t="str">
            <v>P</v>
          </cell>
          <cell r="J58">
            <v>1</v>
          </cell>
          <cell r="K58" t="str">
            <v>K02</v>
          </cell>
          <cell r="L58" t="str">
            <v>LAMA</v>
          </cell>
          <cell r="M58" t="str">
            <v>LAIN2 (MEDIKASI/DHE)</v>
          </cell>
          <cell r="U58">
            <v>78</v>
          </cell>
        </row>
        <row r="59">
          <cell r="B59">
            <v>23</v>
          </cell>
          <cell r="E59" t="str">
            <v>LAMA</v>
          </cell>
          <cell r="I59" t="str">
            <v>P</v>
          </cell>
          <cell r="J59">
            <v>1</v>
          </cell>
          <cell r="K59" t="str">
            <v>K02</v>
          </cell>
          <cell r="L59" t="str">
            <v>LAMA</v>
          </cell>
          <cell r="M59" t="str">
            <v>LAIN2 (MEDIKASI/DHE)</v>
          </cell>
        </row>
        <row r="60">
          <cell r="B60">
            <v>24</v>
          </cell>
          <cell r="E60" t="str">
            <v>LAMA</v>
          </cell>
          <cell r="I60" t="str">
            <v>L</v>
          </cell>
          <cell r="J60">
            <v>3</v>
          </cell>
          <cell r="K60" t="str">
            <v>K02</v>
          </cell>
          <cell r="L60" t="str">
            <v>LAMA</v>
          </cell>
          <cell r="M60" t="str">
            <v>LAIN2 (MEDIKASI/DHE)</v>
          </cell>
          <cell r="U60">
            <v>2</v>
          </cell>
        </row>
        <row r="61">
          <cell r="B61">
            <v>25</v>
          </cell>
          <cell r="E61" t="str">
            <v>LAMA</v>
          </cell>
          <cell r="I61" t="str">
            <v>P</v>
          </cell>
          <cell r="J61">
            <v>4</v>
          </cell>
          <cell r="K61" t="str">
            <v>K02</v>
          </cell>
          <cell r="L61" t="str">
            <v>LAMA</v>
          </cell>
          <cell r="M61" t="str">
            <v>LAIN2 (MEDIKASI/DHE)</v>
          </cell>
          <cell r="U61">
            <v>1</v>
          </cell>
          <cell r="Y61">
            <v>8</v>
          </cell>
        </row>
        <row r="62">
          <cell r="B62">
            <v>26</v>
          </cell>
          <cell r="E62" t="str">
            <v>LAMA</v>
          </cell>
          <cell r="I62" t="str">
            <v>L</v>
          </cell>
          <cell r="J62">
            <v>4</v>
          </cell>
          <cell r="K62" t="str">
            <v>K02</v>
          </cell>
          <cell r="L62" t="str">
            <v>LAMA</v>
          </cell>
          <cell r="M62" t="str">
            <v>LAIN2 (MEDIKASI/DHE)</v>
          </cell>
          <cell r="U62">
            <v>0</v>
          </cell>
          <cell r="Y62">
            <v>1</v>
          </cell>
        </row>
        <row r="63">
          <cell r="B63">
            <v>27</v>
          </cell>
          <cell r="E63" t="str">
            <v>LAMA</v>
          </cell>
          <cell r="I63" t="str">
            <v>P</v>
          </cell>
          <cell r="J63">
            <v>3</v>
          </cell>
          <cell r="K63" t="str">
            <v>K02</v>
          </cell>
          <cell r="L63" t="str">
            <v>LAMA</v>
          </cell>
          <cell r="M63" t="str">
            <v>LAIN2 (MEDIKASI/DHE)</v>
          </cell>
          <cell r="U63">
            <v>1</v>
          </cell>
          <cell r="Y63">
            <v>20</v>
          </cell>
        </row>
        <row r="64">
          <cell r="B64">
            <v>28</v>
          </cell>
          <cell r="E64" t="str">
            <v>LAMA</v>
          </cell>
          <cell r="I64" t="str">
            <v>P</v>
          </cell>
          <cell r="J64">
            <v>1</v>
          </cell>
          <cell r="K64" t="str">
            <v>K02</v>
          </cell>
          <cell r="L64" t="str">
            <v>LAMA</v>
          </cell>
          <cell r="M64" t="str">
            <v>LAIN2 (MEDIKASI/DHE)</v>
          </cell>
          <cell r="U64">
            <v>1</v>
          </cell>
          <cell r="Y64">
            <v>5</v>
          </cell>
        </row>
        <row r="65">
          <cell r="B65">
            <v>29</v>
          </cell>
          <cell r="E65" t="str">
            <v>LAMA</v>
          </cell>
          <cell r="I65" t="str">
            <v>L</v>
          </cell>
          <cell r="J65">
            <v>1</v>
          </cell>
          <cell r="K65" t="str">
            <v>K02</v>
          </cell>
          <cell r="L65" t="str">
            <v>LAMA</v>
          </cell>
          <cell r="M65" t="str">
            <v>LAIN2 (MEDIKASI/DHE)</v>
          </cell>
          <cell r="U65">
            <v>1</v>
          </cell>
          <cell r="Y65">
            <v>22</v>
          </cell>
        </row>
        <row r="66">
          <cell r="B66">
            <v>30</v>
          </cell>
          <cell r="E66" t="str">
            <v>LAMA</v>
          </cell>
          <cell r="I66" t="str">
            <v>L</v>
          </cell>
          <cell r="J66">
            <v>2</v>
          </cell>
          <cell r="K66" t="str">
            <v>K02</v>
          </cell>
          <cell r="L66" t="str">
            <v>LAMA</v>
          </cell>
          <cell r="M66" t="str">
            <v>LAIN2 (MEDIKASI/DHE)</v>
          </cell>
          <cell r="U66">
            <v>0</v>
          </cell>
          <cell r="Y66">
            <v>3</v>
          </cell>
        </row>
        <row r="67">
          <cell r="B67">
            <v>31</v>
          </cell>
          <cell r="E67" t="str">
            <v>LAMA</v>
          </cell>
          <cell r="I67" t="str">
            <v>L</v>
          </cell>
          <cell r="J67">
            <v>3</v>
          </cell>
          <cell r="K67" t="str">
            <v>K02</v>
          </cell>
          <cell r="L67" t="str">
            <v>LAMA</v>
          </cell>
          <cell r="M67" t="str">
            <v>LAIN2 (MEDIKASI/DHE)</v>
          </cell>
          <cell r="U67">
            <v>0</v>
          </cell>
        </row>
        <row r="68">
          <cell r="A68">
            <v>45667</v>
          </cell>
          <cell r="B68">
            <v>1</v>
          </cell>
          <cell r="E68" t="str">
            <v>LAMA</v>
          </cell>
          <cell r="I68" t="str">
            <v>L</v>
          </cell>
          <cell r="J68">
            <v>47</v>
          </cell>
          <cell r="K68" t="str">
            <v>K02</v>
          </cell>
          <cell r="L68" t="str">
            <v>LAMA</v>
          </cell>
          <cell r="M68" t="str">
            <v>TUMPATAN TETAP (GIGI SULUNG)</v>
          </cell>
          <cell r="U68">
            <v>0</v>
          </cell>
          <cell r="Y68">
            <v>84</v>
          </cell>
        </row>
        <row r="69">
          <cell r="B69">
            <v>2</v>
          </cell>
          <cell r="E69" t="str">
            <v>BARU</v>
          </cell>
          <cell r="I69" t="str">
            <v>L</v>
          </cell>
          <cell r="J69">
            <v>58</v>
          </cell>
          <cell r="K69" t="str">
            <v>K04</v>
          </cell>
          <cell r="L69" t="str">
            <v>BARU</v>
          </cell>
          <cell r="M69" t="str">
            <v>LAIN2 (MEDIKASI/DHE)</v>
          </cell>
          <cell r="U69">
            <v>0</v>
          </cell>
          <cell r="Y69">
            <v>15</v>
          </cell>
        </row>
        <row r="70">
          <cell r="B70">
            <v>3</v>
          </cell>
          <cell r="E70" t="str">
            <v>BARU</v>
          </cell>
          <cell r="I70" t="str">
            <v>L</v>
          </cell>
          <cell r="J70">
            <v>7</v>
          </cell>
          <cell r="K70" t="str">
            <v>K00</v>
          </cell>
          <cell r="L70" t="str">
            <v>BARU</v>
          </cell>
          <cell r="M70" t="str">
            <v>EXO (GIGI SULUNG)</v>
          </cell>
          <cell r="U70">
            <v>0</v>
          </cell>
          <cell r="Y70">
            <v>16</v>
          </cell>
        </row>
        <row r="71">
          <cell r="B71">
            <v>4</v>
          </cell>
          <cell r="E71" t="str">
            <v>LAMA</v>
          </cell>
          <cell r="I71" t="str">
            <v>L</v>
          </cell>
          <cell r="J71">
            <v>30</v>
          </cell>
          <cell r="K71" t="str">
            <v>K04</v>
          </cell>
          <cell r="L71" t="str">
            <v>BARU</v>
          </cell>
          <cell r="M71" t="str">
            <v>RUJUKAN</v>
          </cell>
          <cell r="U71">
            <v>0</v>
          </cell>
          <cell r="Y71">
            <v>4</v>
          </cell>
        </row>
        <row r="72">
          <cell r="B72">
            <v>5</v>
          </cell>
          <cell r="E72" t="str">
            <v>BARU</v>
          </cell>
          <cell r="I72" t="str">
            <v>P</v>
          </cell>
          <cell r="J72">
            <v>60</v>
          </cell>
          <cell r="K72" t="str">
            <v>K04</v>
          </cell>
          <cell r="L72" t="str">
            <v>BARU</v>
          </cell>
          <cell r="M72" t="str">
            <v>LAIN2 (MEDIKASI/DHE)</v>
          </cell>
          <cell r="U72">
            <v>0</v>
          </cell>
        </row>
        <row r="73">
          <cell r="B73">
            <v>6</v>
          </cell>
          <cell r="E73" t="str">
            <v>BARU</v>
          </cell>
          <cell r="I73" t="str">
            <v>P</v>
          </cell>
          <cell r="J73">
            <v>16</v>
          </cell>
          <cell r="K73" t="str">
            <v>K04</v>
          </cell>
          <cell r="L73" t="str">
            <v>BARU</v>
          </cell>
          <cell r="M73" t="str">
            <v>LAIN2 (MEDIKASI/DHE)</v>
          </cell>
        </row>
        <row r="74">
          <cell r="B74">
            <v>7</v>
          </cell>
          <cell r="E74" t="str">
            <v>LAMA</v>
          </cell>
          <cell r="I74" t="str">
            <v>P</v>
          </cell>
          <cell r="J74">
            <v>48</v>
          </cell>
          <cell r="K74" t="str">
            <v>K04</v>
          </cell>
          <cell r="L74" t="str">
            <v>LAMA</v>
          </cell>
          <cell r="M74" t="str">
            <v>RUJUKAN</v>
          </cell>
        </row>
        <row r="75">
          <cell r="B75">
            <v>8</v>
          </cell>
          <cell r="E75" t="str">
            <v>BARU</v>
          </cell>
          <cell r="I75" t="str">
            <v>P</v>
          </cell>
          <cell r="J75">
            <v>23</v>
          </cell>
          <cell r="K75" t="str">
            <v>K04</v>
          </cell>
          <cell r="L75" t="str">
            <v>BARU</v>
          </cell>
          <cell r="M75" t="str">
            <v>RUJUKAN</v>
          </cell>
        </row>
        <row r="76">
          <cell r="B76">
            <v>9</v>
          </cell>
          <cell r="E76" t="str">
            <v>LAMA</v>
          </cell>
          <cell r="I76" t="str">
            <v>P</v>
          </cell>
          <cell r="J76">
            <v>49</v>
          </cell>
          <cell r="K76" t="str">
            <v>K05</v>
          </cell>
          <cell r="L76" t="str">
            <v>BARU</v>
          </cell>
          <cell r="M76" t="str">
            <v>LAIN2 (MEDIKASI/DHE)</v>
          </cell>
        </row>
        <row r="77">
          <cell r="B77">
            <v>10</v>
          </cell>
          <cell r="E77" t="str">
            <v>BARU</v>
          </cell>
          <cell r="I77" t="str">
            <v>L</v>
          </cell>
          <cell r="J77">
            <v>6</v>
          </cell>
          <cell r="K77" t="str">
            <v>K02</v>
          </cell>
          <cell r="L77" t="str">
            <v>BARU</v>
          </cell>
          <cell r="M77" t="str">
            <v>TUMPATAN TETAP (GIGI PERMANEN)</v>
          </cell>
        </row>
        <row r="78">
          <cell r="B78">
            <v>11</v>
          </cell>
          <cell r="E78" t="str">
            <v>LAMA</v>
          </cell>
          <cell r="I78" t="str">
            <v>L</v>
          </cell>
          <cell r="J78">
            <v>47</v>
          </cell>
          <cell r="K78" t="str">
            <v>K02</v>
          </cell>
          <cell r="L78" t="str">
            <v>BARU</v>
          </cell>
          <cell r="M78" t="str">
            <v>TUMPATAN TETAP (GIGI PERMANEN)</v>
          </cell>
        </row>
        <row r="79">
          <cell r="B79">
            <v>12</v>
          </cell>
          <cell r="E79" t="str">
            <v>BARU</v>
          </cell>
          <cell r="I79" t="str">
            <v>P</v>
          </cell>
          <cell r="J79">
            <v>28</v>
          </cell>
          <cell r="K79" t="str">
            <v>K05</v>
          </cell>
          <cell r="L79" t="str">
            <v>BARU</v>
          </cell>
          <cell r="M79" t="str">
            <v>LAIN2 (MEDIKASI/DHE)</v>
          </cell>
        </row>
        <row r="80">
          <cell r="B80">
            <v>13</v>
          </cell>
          <cell r="E80" t="str">
            <v>BARU</v>
          </cell>
          <cell r="I80" t="str">
            <v>L</v>
          </cell>
          <cell r="J80">
            <v>8</v>
          </cell>
          <cell r="K80" t="str">
            <v>K00</v>
          </cell>
          <cell r="L80" t="str">
            <v>BARU</v>
          </cell>
          <cell r="M80" t="str">
            <v>EXO (GIGI SULUNG)</v>
          </cell>
        </row>
        <row r="81">
          <cell r="B81">
            <v>14</v>
          </cell>
          <cell r="E81" t="str">
            <v>BARU</v>
          </cell>
          <cell r="I81" t="str">
            <v>P</v>
          </cell>
          <cell r="J81">
            <v>25</v>
          </cell>
          <cell r="K81" t="str">
            <v>K04</v>
          </cell>
          <cell r="L81" t="str">
            <v>BARU</v>
          </cell>
          <cell r="M81" t="str">
            <v>LAIN2 (MEDIKASI/DHE)</v>
          </cell>
        </row>
        <row r="82">
          <cell r="B82">
            <v>15</v>
          </cell>
          <cell r="E82" t="str">
            <v>BARU</v>
          </cell>
          <cell r="I82" t="str">
            <v>L</v>
          </cell>
          <cell r="J82">
            <v>25</v>
          </cell>
          <cell r="K82" t="str">
            <v>K04</v>
          </cell>
          <cell r="L82" t="str">
            <v>BARU</v>
          </cell>
          <cell r="M82" t="str">
            <v>LAIN2 (MEDIKASI/DHE)</v>
          </cell>
        </row>
        <row r="83">
          <cell r="B83">
            <v>16</v>
          </cell>
          <cell r="E83" t="str">
            <v>BARU</v>
          </cell>
          <cell r="I83" t="str">
            <v>P</v>
          </cell>
          <cell r="J83">
            <v>37</v>
          </cell>
          <cell r="K83" t="str">
            <v>K04</v>
          </cell>
          <cell r="L83" t="str">
            <v>BARU</v>
          </cell>
          <cell r="M83" t="str">
            <v>TUMPATAN SEMENTARA (GIGI SULUNG)</v>
          </cell>
        </row>
        <row r="84">
          <cell r="B84">
            <v>17</v>
          </cell>
          <cell r="E84" t="str">
            <v>BARU</v>
          </cell>
          <cell r="I84" t="str">
            <v>P</v>
          </cell>
          <cell r="J84">
            <v>8</v>
          </cell>
          <cell r="K84" t="str">
            <v>K00</v>
          </cell>
          <cell r="L84" t="str">
            <v>BARU</v>
          </cell>
          <cell r="M84" t="str">
            <v>EXO (GIGI SULUNG)</v>
          </cell>
        </row>
        <row r="85">
          <cell r="B85">
            <v>18</v>
          </cell>
          <cell r="E85" t="str">
            <v>BARU</v>
          </cell>
          <cell r="I85" t="str">
            <v>P</v>
          </cell>
          <cell r="J85">
            <v>27</v>
          </cell>
          <cell r="K85" t="str">
            <v>K03</v>
          </cell>
          <cell r="L85" t="str">
            <v>BARU</v>
          </cell>
          <cell r="M85" t="str">
            <v>LAIN2 (MEDIKASI/DHE)</v>
          </cell>
        </row>
        <row r="86">
          <cell r="B86">
            <v>19</v>
          </cell>
          <cell r="E86" t="str">
            <v>BARU</v>
          </cell>
          <cell r="I86" t="str">
            <v>P</v>
          </cell>
          <cell r="J86">
            <v>21</v>
          </cell>
          <cell r="K86" t="str">
            <v>K08</v>
          </cell>
          <cell r="L86" t="str">
            <v>BARU</v>
          </cell>
          <cell r="M86" t="str">
            <v>LAIN2 (MEDIKASI/DHE)</v>
          </cell>
        </row>
        <row r="87">
          <cell r="B87">
            <v>20</v>
          </cell>
          <cell r="E87" t="str">
            <v>BARU</v>
          </cell>
          <cell r="I87" t="str">
            <v>P</v>
          </cell>
          <cell r="J87">
            <v>31</v>
          </cell>
          <cell r="K87" t="str">
            <v>K03</v>
          </cell>
          <cell r="L87" t="str">
            <v>BARU</v>
          </cell>
          <cell r="M87" t="str">
            <v>LAIN2 (MEDIKASI/DHE)</v>
          </cell>
        </row>
        <row r="88">
          <cell r="B88">
            <v>21</v>
          </cell>
          <cell r="E88" t="str">
            <v>BARU</v>
          </cell>
          <cell r="I88" t="str">
            <v>P</v>
          </cell>
          <cell r="J88">
            <v>33</v>
          </cell>
          <cell r="K88" t="str">
            <v>K08</v>
          </cell>
          <cell r="L88" t="str">
            <v>BARU</v>
          </cell>
          <cell r="M88" t="str">
            <v>LAIN2 (MEDIKASI/DHE)</v>
          </cell>
        </row>
        <row r="89">
          <cell r="B89">
            <v>22</v>
          </cell>
          <cell r="E89" t="str">
            <v>BARU</v>
          </cell>
          <cell r="I89" t="str">
            <v>P</v>
          </cell>
          <cell r="J89">
            <v>29</v>
          </cell>
          <cell r="K89" t="str">
            <v>K03</v>
          </cell>
          <cell r="L89" t="str">
            <v>BARU</v>
          </cell>
          <cell r="M89" t="str">
            <v>LAIN2 (MEDIKASI/DHE)</v>
          </cell>
        </row>
        <row r="90">
          <cell r="A90">
            <v>45758</v>
          </cell>
          <cell r="B90">
            <v>1</v>
          </cell>
          <cell r="E90" t="str">
            <v>BARU</v>
          </cell>
          <cell r="I90" t="str">
            <v>L</v>
          </cell>
          <cell r="J90">
            <v>6</v>
          </cell>
          <cell r="K90" t="str">
            <v>K00</v>
          </cell>
          <cell r="L90" t="str">
            <v>BARU</v>
          </cell>
          <cell r="M90" t="str">
            <v>EXO (GIGI SULUNG)</v>
          </cell>
        </row>
        <row r="91">
          <cell r="B91">
            <v>2</v>
          </cell>
          <cell r="E91" t="str">
            <v>BARU</v>
          </cell>
          <cell r="I91" t="str">
            <v>L</v>
          </cell>
          <cell r="J91">
            <v>59</v>
          </cell>
          <cell r="K91" t="str">
            <v>K05</v>
          </cell>
          <cell r="L91" t="str">
            <v>BARU</v>
          </cell>
          <cell r="M91" t="str">
            <v>EXO (GIGI PERMANEN)</v>
          </cell>
        </row>
        <row r="92">
          <cell r="B92">
            <v>3</v>
          </cell>
          <cell r="E92" t="str">
            <v>BARU</v>
          </cell>
          <cell r="I92" t="str">
            <v>L</v>
          </cell>
          <cell r="J92">
            <v>30</v>
          </cell>
          <cell r="K92" t="str">
            <v>K04</v>
          </cell>
          <cell r="L92" t="str">
            <v>BARU</v>
          </cell>
          <cell r="M92" t="str">
            <v>EXO (GIGI PERMANEN)</v>
          </cell>
        </row>
        <row r="93">
          <cell r="B93">
            <v>4</v>
          </cell>
          <cell r="E93" t="str">
            <v>BARU</v>
          </cell>
          <cell r="I93" t="str">
            <v>L</v>
          </cell>
          <cell r="J93">
            <v>39</v>
          </cell>
          <cell r="K93" t="str">
            <v>K05</v>
          </cell>
          <cell r="L93" t="str">
            <v>BARU</v>
          </cell>
          <cell r="M93" t="str">
            <v>EXO (GIGI PERMANEN)</v>
          </cell>
        </row>
        <row r="94">
          <cell r="B94">
            <v>5</v>
          </cell>
          <cell r="E94" t="str">
            <v>LAMA</v>
          </cell>
          <cell r="I94" t="str">
            <v>P</v>
          </cell>
          <cell r="J94">
            <v>23</v>
          </cell>
          <cell r="K94" t="str">
            <v>K02</v>
          </cell>
          <cell r="L94" t="str">
            <v>BARU</v>
          </cell>
          <cell r="M94" t="str">
            <v>TUMPATAN SEMENTARA (GIGI PERMANEN)</v>
          </cell>
        </row>
        <row r="95">
          <cell r="B95">
            <v>6</v>
          </cell>
          <cell r="E95" t="str">
            <v>BARU</v>
          </cell>
          <cell r="I95" t="str">
            <v>L</v>
          </cell>
          <cell r="J95">
            <v>66</v>
          </cell>
          <cell r="K95" t="str">
            <v>K03</v>
          </cell>
          <cell r="L95" t="str">
            <v>BARU</v>
          </cell>
          <cell r="M95" t="str">
            <v>TUMPATAN TETAP (GIGI PERMANEN)</v>
          </cell>
        </row>
        <row r="96">
          <cell r="B96">
            <v>7</v>
          </cell>
          <cell r="E96" t="str">
            <v>BARU</v>
          </cell>
          <cell r="I96" t="str">
            <v>P</v>
          </cell>
          <cell r="J96">
            <v>32</v>
          </cell>
          <cell r="K96" t="str">
            <v>K04</v>
          </cell>
          <cell r="L96" t="str">
            <v>LAMA</v>
          </cell>
          <cell r="M96" t="str">
            <v>TUMPATAN TETAP (GIGI PERMANEN)</v>
          </cell>
        </row>
        <row r="97">
          <cell r="B97">
            <v>8</v>
          </cell>
          <cell r="E97" t="str">
            <v>BARU</v>
          </cell>
          <cell r="I97" t="str">
            <v>P</v>
          </cell>
          <cell r="J97">
            <v>44</v>
          </cell>
          <cell r="K97" t="str">
            <v>K08</v>
          </cell>
          <cell r="L97" t="str">
            <v>BARU</v>
          </cell>
          <cell r="M97" t="str">
            <v>EXO (GIGI PERMANEN)</v>
          </cell>
        </row>
        <row r="98">
          <cell r="B98">
            <v>9</v>
          </cell>
          <cell r="E98" t="str">
            <v>BARU</v>
          </cell>
          <cell r="I98" t="str">
            <v>P</v>
          </cell>
          <cell r="J98">
            <v>51</v>
          </cell>
          <cell r="K98" t="str">
            <v>K03</v>
          </cell>
          <cell r="L98" t="str">
            <v>BARU</v>
          </cell>
          <cell r="M98" t="str">
            <v>SCALLING</v>
          </cell>
        </row>
        <row r="99">
          <cell r="B99">
            <v>10</v>
          </cell>
          <cell r="E99" t="str">
            <v>BARU</v>
          </cell>
          <cell r="I99" t="str">
            <v>P</v>
          </cell>
          <cell r="J99">
            <v>30</v>
          </cell>
          <cell r="K99" t="str">
            <v>K04</v>
          </cell>
          <cell r="L99" t="str">
            <v>BARU</v>
          </cell>
          <cell r="M99" t="str">
            <v>LAIN2 (MEDIKASI/DHE)</v>
          </cell>
        </row>
        <row r="100">
          <cell r="B100">
            <v>11</v>
          </cell>
          <cell r="E100" t="str">
            <v>LAMA</v>
          </cell>
          <cell r="I100" t="str">
            <v>L</v>
          </cell>
          <cell r="J100">
            <v>3</v>
          </cell>
          <cell r="K100" t="str">
            <v>K04</v>
          </cell>
          <cell r="L100" t="str">
            <v>LAMA</v>
          </cell>
          <cell r="M100" t="str">
            <v>LAIN2 (MEDIKASI/DHE)</v>
          </cell>
        </row>
        <row r="101">
          <cell r="B101">
            <v>12</v>
          </cell>
          <cell r="E101" t="str">
            <v>BARU</v>
          </cell>
          <cell r="I101" t="str">
            <v>L</v>
          </cell>
          <cell r="J101">
            <v>3</v>
          </cell>
          <cell r="K101" t="str">
            <v>K02</v>
          </cell>
          <cell r="L101" t="str">
            <v>BARU</v>
          </cell>
          <cell r="M101" t="str">
            <v>LAIN2 (MEDIKASI/DHE)</v>
          </cell>
        </row>
        <row r="102">
          <cell r="A102">
            <v>45759</v>
          </cell>
          <cell r="B102">
            <v>1</v>
          </cell>
          <cell r="E102" t="str">
            <v>BARU</v>
          </cell>
          <cell r="I102" t="str">
            <v>L</v>
          </cell>
          <cell r="J102">
            <v>7</v>
          </cell>
          <cell r="K102" t="str">
            <v>K04</v>
          </cell>
          <cell r="L102" t="str">
            <v>BARU</v>
          </cell>
          <cell r="M102" t="str">
            <v>LAIN2 (MEDIKASI/DHE)</v>
          </cell>
        </row>
        <row r="103">
          <cell r="B103">
            <v>2</v>
          </cell>
          <cell r="E103" t="str">
            <v>BARU</v>
          </cell>
          <cell r="I103" t="str">
            <v>P</v>
          </cell>
          <cell r="J103">
            <v>54</v>
          </cell>
          <cell r="K103" t="str">
            <v>K05</v>
          </cell>
          <cell r="L103" t="str">
            <v>BARU</v>
          </cell>
          <cell r="M103" t="str">
            <v>LAIN2 (MEDIKASI/DHE)</v>
          </cell>
        </row>
        <row r="104">
          <cell r="B104">
            <v>3</v>
          </cell>
          <cell r="E104" t="str">
            <v>BARU</v>
          </cell>
          <cell r="I104" t="str">
            <v>L</v>
          </cell>
          <cell r="J104">
            <v>14</v>
          </cell>
          <cell r="K104" t="str">
            <v>K04</v>
          </cell>
          <cell r="L104" t="str">
            <v>BARU</v>
          </cell>
          <cell r="M104" t="str">
            <v>LAIN2 (MEDIKASI/DHE)</v>
          </cell>
        </row>
        <row r="105">
          <cell r="B105">
            <v>4</v>
          </cell>
          <cell r="E105" t="str">
            <v>BARU</v>
          </cell>
          <cell r="I105" t="str">
            <v>P</v>
          </cell>
          <cell r="J105">
            <v>13</v>
          </cell>
          <cell r="K105" t="str">
            <v>K07</v>
          </cell>
          <cell r="L105" t="str">
            <v>BARU</v>
          </cell>
          <cell r="M105" t="str">
            <v>LAIN2 (MEDIKASI/DHE)</v>
          </cell>
        </row>
        <row r="106">
          <cell r="B106">
            <v>5</v>
          </cell>
          <cell r="E106" t="str">
            <v>BARU</v>
          </cell>
          <cell r="I106" t="str">
            <v>P</v>
          </cell>
          <cell r="J106">
            <v>13</v>
          </cell>
          <cell r="K106" t="str">
            <v>K04</v>
          </cell>
          <cell r="L106" t="str">
            <v>BARU</v>
          </cell>
          <cell r="M106" t="str">
            <v>LAIN2 (MEDIKASI/DHE)</v>
          </cell>
        </row>
        <row r="107">
          <cell r="B107">
            <v>6</v>
          </cell>
          <cell r="E107" t="str">
            <v>BARU</v>
          </cell>
          <cell r="I107" t="str">
            <v>P</v>
          </cell>
          <cell r="J107">
            <v>6</v>
          </cell>
          <cell r="K107" t="str">
            <v>K00</v>
          </cell>
          <cell r="L107" t="str">
            <v>BARU</v>
          </cell>
          <cell r="M107" t="str">
            <v>EXO (GIGI SULUNG)</v>
          </cell>
        </row>
        <row r="108">
          <cell r="B108">
            <v>7</v>
          </cell>
          <cell r="E108" t="str">
            <v>BARU</v>
          </cell>
          <cell r="I108" t="str">
            <v>P</v>
          </cell>
          <cell r="J108">
            <v>50</v>
          </cell>
          <cell r="K108" t="str">
            <v>K08</v>
          </cell>
          <cell r="L108" t="str">
            <v>BARU</v>
          </cell>
          <cell r="M108" t="str">
            <v>EXO (GIGI PERMANEN)</v>
          </cell>
        </row>
        <row r="109">
          <cell r="B109">
            <v>8</v>
          </cell>
          <cell r="E109" t="str">
            <v>BARU</v>
          </cell>
          <cell r="I109" t="str">
            <v>P</v>
          </cell>
          <cell r="J109">
            <v>29</v>
          </cell>
          <cell r="K109" t="str">
            <v>K03</v>
          </cell>
          <cell r="L109" t="str">
            <v>BARU</v>
          </cell>
          <cell r="M109" t="str">
            <v>LAIN2 (MEDIKASI/DHE)</v>
          </cell>
        </row>
        <row r="110">
          <cell r="A110" t="str">
            <v>14/04/2025</v>
          </cell>
          <cell r="B110">
            <v>1</v>
          </cell>
          <cell r="E110" t="str">
            <v>BARU</v>
          </cell>
          <cell r="I110" t="str">
            <v>P</v>
          </cell>
          <cell r="J110">
            <v>35</v>
          </cell>
          <cell r="K110" t="str">
            <v>K04</v>
          </cell>
          <cell r="L110" t="str">
            <v>BARU</v>
          </cell>
          <cell r="M110" t="str">
            <v>LAIN2 (MEDIKASI/DHE)</v>
          </cell>
        </row>
        <row r="111">
          <cell r="B111">
            <v>2</v>
          </cell>
          <cell r="E111" t="str">
            <v>LAMA</v>
          </cell>
          <cell r="I111" t="str">
            <v>L</v>
          </cell>
          <cell r="J111">
            <v>52</v>
          </cell>
          <cell r="K111" t="str">
            <v>K05</v>
          </cell>
          <cell r="L111" t="str">
            <v>LAMA</v>
          </cell>
          <cell r="M111" t="str">
            <v>EXO (GIGI PERMANEN)</v>
          </cell>
        </row>
        <row r="112">
          <cell r="B112">
            <v>3</v>
          </cell>
          <cell r="E112" t="str">
            <v>LAMA</v>
          </cell>
          <cell r="I112" t="str">
            <v>P</v>
          </cell>
          <cell r="J112">
            <v>27</v>
          </cell>
          <cell r="K112" t="str">
            <v>K02</v>
          </cell>
          <cell r="L112" t="str">
            <v>BARU</v>
          </cell>
          <cell r="M112" t="str">
            <v>TUMPATAN SEMENTARA (GIGI PERMANEN)</v>
          </cell>
        </row>
        <row r="113">
          <cell r="B113">
            <v>4</v>
          </cell>
          <cell r="E113" t="str">
            <v>LAMA</v>
          </cell>
          <cell r="I113" t="str">
            <v>P</v>
          </cell>
          <cell r="J113">
            <v>8</v>
          </cell>
          <cell r="K113" t="str">
            <v>K00</v>
          </cell>
          <cell r="L113" t="str">
            <v>BARU</v>
          </cell>
          <cell r="M113" t="str">
            <v>EXO (GIGI SULUNG)</v>
          </cell>
        </row>
        <row r="114">
          <cell r="B114">
            <v>5</v>
          </cell>
          <cell r="E114" t="str">
            <v>BARU</v>
          </cell>
          <cell r="I114" t="str">
            <v>L</v>
          </cell>
          <cell r="J114">
            <v>12</v>
          </cell>
          <cell r="K114" t="str">
            <v>K04</v>
          </cell>
          <cell r="L114" t="str">
            <v>BARU</v>
          </cell>
          <cell r="M114" t="str">
            <v>RUJUKAN</v>
          </cell>
        </row>
        <row r="115">
          <cell r="B115">
            <v>6</v>
          </cell>
          <cell r="E115" t="str">
            <v>LAMA</v>
          </cell>
          <cell r="I115" t="str">
            <v>L</v>
          </cell>
          <cell r="J115">
            <v>66</v>
          </cell>
          <cell r="K115" t="str">
            <v>K02</v>
          </cell>
          <cell r="L115" t="str">
            <v>BARU</v>
          </cell>
          <cell r="M115" t="str">
            <v>TUMPATAN TETAP (GIGI PERMANEN)</v>
          </cell>
        </row>
        <row r="116">
          <cell r="B116">
            <v>7</v>
          </cell>
          <cell r="E116" t="str">
            <v>BARU</v>
          </cell>
          <cell r="I116" t="str">
            <v>P</v>
          </cell>
          <cell r="J116">
            <v>26</v>
          </cell>
          <cell r="K116" t="str">
            <v>K01</v>
          </cell>
          <cell r="L116" t="str">
            <v>BARU</v>
          </cell>
          <cell r="M116" t="str">
            <v>RUJUKAN</v>
          </cell>
        </row>
        <row r="117">
          <cell r="B117">
            <v>8</v>
          </cell>
          <cell r="E117" t="str">
            <v>LAMA</v>
          </cell>
          <cell r="I117" t="str">
            <v>P</v>
          </cell>
          <cell r="J117">
            <v>49</v>
          </cell>
          <cell r="K117" t="str">
            <v>K05</v>
          </cell>
          <cell r="L117" t="str">
            <v>LAMA</v>
          </cell>
          <cell r="M117" t="str">
            <v>LAIN2 (MEDIKASI/DHE)</v>
          </cell>
        </row>
        <row r="118">
          <cell r="B118">
            <v>9</v>
          </cell>
          <cell r="E118" t="str">
            <v>BARU</v>
          </cell>
          <cell r="I118" t="str">
            <v>L</v>
          </cell>
          <cell r="J118">
            <v>6</v>
          </cell>
          <cell r="K118" t="str">
            <v>K00</v>
          </cell>
          <cell r="L118" t="str">
            <v>BARU</v>
          </cell>
          <cell r="M118" t="str">
            <v>LAIN2 (MEDIKASI/DHE)</v>
          </cell>
        </row>
        <row r="119">
          <cell r="B119">
            <v>10</v>
          </cell>
          <cell r="E119" t="str">
            <v>BARU</v>
          </cell>
          <cell r="I119" t="str">
            <v>P</v>
          </cell>
          <cell r="J119">
            <v>27</v>
          </cell>
          <cell r="K119" t="str">
            <v>K04</v>
          </cell>
          <cell r="L119" t="str">
            <v>BARU</v>
          </cell>
          <cell r="M119" t="str">
            <v>RUJUKAN</v>
          </cell>
        </row>
        <row r="120">
          <cell r="B120">
            <v>11</v>
          </cell>
          <cell r="E120" t="str">
            <v>LAMA</v>
          </cell>
          <cell r="I120" t="str">
            <v>L</v>
          </cell>
          <cell r="J120">
            <v>9</v>
          </cell>
          <cell r="K120" t="str">
            <v>K04</v>
          </cell>
          <cell r="L120" t="str">
            <v>LAMA</v>
          </cell>
          <cell r="M120" t="str">
            <v>LAIN2 (MEDIKASI/DHE)</v>
          </cell>
        </row>
        <row r="121">
          <cell r="B121">
            <v>12</v>
          </cell>
          <cell r="E121" t="str">
            <v>BARU</v>
          </cell>
          <cell r="I121" t="str">
            <v>P</v>
          </cell>
          <cell r="J121">
            <v>44</v>
          </cell>
          <cell r="K121" t="str">
            <v>K02</v>
          </cell>
          <cell r="L121" t="str">
            <v>BARU</v>
          </cell>
          <cell r="M121" t="str">
            <v>TUMPATAN SEMENTARA (GIGI PERMANEN)</v>
          </cell>
        </row>
        <row r="122">
          <cell r="B122">
            <v>13</v>
          </cell>
          <cell r="E122" t="str">
            <v>BARU</v>
          </cell>
          <cell r="I122" t="str">
            <v>L</v>
          </cell>
          <cell r="J122">
            <v>18</v>
          </cell>
          <cell r="K122" t="str">
            <v>K02</v>
          </cell>
          <cell r="L122" t="str">
            <v>BARU</v>
          </cell>
          <cell r="M122" t="str">
            <v>TUMPATAN TETAP (GIGI PERMANEN)</v>
          </cell>
        </row>
        <row r="123">
          <cell r="B123">
            <v>14</v>
          </cell>
          <cell r="E123" t="str">
            <v>BARU</v>
          </cell>
          <cell r="I123" t="str">
            <v>P</v>
          </cell>
          <cell r="J123">
            <v>40</v>
          </cell>
          <cell r="K123" t="str">
            <v>K03</v>
          </cell>
          <cell r="L123" t="str">
            <v>BARU</v>
          </cell>
          <cell r="M123" t="str">
            <v>SCALLING</v>
          </cell>
        </row>
        <row r="124">
          <cell r="B124">
            <v>15</v>
          </cell>
          <cell r="E124" t="str">
            <v>BARU</v>
          </cell>
          <cell r="I124" t="str">
            <v>L</v>
          </cell>
          <cell r="J124">
            <v>18</v>
          </cell>
          <cell r="K124" t="str">
            <v>K11</v>
          </cell>
          <cell r="L124" t="str">
            <v>BARU</v>
          </cell>
          <cell r="M124" t="str">
            <v>LAIN2 (MEDIKASI/DHE)</v>
          </cell>
        </row>
        <row r="125">
          <cell r="B125">
            <v>16</v>
          </cell>
          <cell r="E125" t="str">
            <v>BARU</v>
          </cell>
          <cell r="I125" t="str">
            <v>L</v>
          </cell>
          <cell r="J125">
            <v>32</v>
          </cell>
          <cell r="K125" t="str">
            <v>K01</v>
          </cell>
          <cell r="L125" t="str">
            <v>LAMA</v>
          </cell>
          <cell r="M125" t="str">
            <v>RUJUKAN</v>
          </cell>
        </row>
        <row r="126">
          <cell r="B126">
            <v>17</v>
          </cell>
          <cell r="E126" t="str">
            <v>BARU</v>
          </cell>
          <cell r="I126" t="str">
            <v>P</v>
          </cell>
          <cell r="J126">
            <v>42</v>
          </cell>
          <cell r="K126" t="str">
            <v>K08</v>
          </cell>
          <cell r="L126" t="str">
            <v>BARU</v>
          </cell>
          <cell r="M126" t="str">
            <v>RUJUKAN</v>
          </cell>
        </row>
        <row r="127">
          <cell r="A127">
            <v>45762</v>
          </cell>
          <cell r="B127">
            <v>1</v>
          </cell>
          <cell r="E127" t="str">
            <v>LAMA</v>
          </cell>
          <cell r="I127" t="str">
            <v>P</v>
          </cell>
          <cell r="J127">
            <v>27</v>
          </cell>
          <cell r="K127" t="str">
            <v>K01</v>
          </cell>
          <cell r="L127" t="str">
            <v>LAMA</v>
          </cell>
          <cell r="M127" t="str">
            <v>LAIN2 (MEDIKASI/DHE)</v>
          </cell>
        </row>
        <row r="128">
          <cell r="B128">
            <v>2</v>
          </cell>
          <cell r="E128" t="str">
            <v>BARU</v>
          </cell>
          <cell r="I128" t="str">
            <v>L</v>
          </cell>
          <cell r="J128">
            <v>69</v>
          </cell>
          <cell r="K128" t="str">
            <v>K02</v>
          </cell>
          <cell r="L128" t="str">
            <v>LAMA</v>
          </cell>
          <cell r="M128" t="str">
            <v>TUMPATAN TETAP (GIGI PERMANEN)</v>
          </cell>
        </row>
        <row r="129">
          <cell r="B129">
            <v>3</v>
          </cell>
          <cell r="E129" t="str">
            <v>LAMA</v>
          </cell>
          <cell r="I129" t="str">
            <v>P</v>
          </cell>
          <cell r="J129">
            <v>7</v>
          </cell>
          <cell r="K129" t="str">
            <v>K00</v>
          </cell>
          <cell r="L129" t="str">
            <v>BARU</v>
          </cell>
          <cell r="M129" t="str">
            <v>EXO (GIGI SULUNG)</v>
          </cell>
        </row>
        <row r="130">
          <cell r="B130">
            <v>4</v>
          </cell>
          <cell r="E130" t="str">
            <v>LAMA</v>
          </cell>
          <cell r="I130" t="str">
            <v>P</v>
          </cell>
          <cell r="J130">
            <v>34</v>
          </cell>
          <cell r="K130" t="str">
            <v>K02</v>
          </cell>
          <cell r="L130" t="str">
            <v>LAMA</v>
          </cell>
          <cell r="M130" t="str">
            <v>TUMPATAN TETAP (GIGI PERMANEN)</v>
          </cell>
        </row>
        <row r="131">
          <cell r="B131">
            <v>5</v>
          </cell>
          <cell r="E131" t="str">
            <v>LAMA</v>
          </cell>
          <cell r="I131" t="str">
            <v>P</v>
          </cell>
          <cell r="J131">
            <v>70</v>
          </cell>
          <cell r="K131" t="str">
            <v>K05</v>
          </cell>
          <cell r="L131" t="str">
            <v>LAMA</v>
          </cell>
          <cell r="M131" t="str">
            <v>EXO (GIGI PERMANEN)</v>
          </cell>
        </row>
        <row r="132">
          <cell r="B132">
            <v>6</v>
          </cell>
          <cell r="E132" t="str">
            <v>LAMA</v>
          </cell>
          <cell r="I132" t="str">
            <v>P</v>
          </cell>
          <cell r="J132">
            <v>70</v>
          </cell>
          <cell r="K132" t="str">
            <v>K05</v>
          </cell>
          <cell r="L132" t="str">
            <v>BARU</v>
          </cell>
          <cell r="M132" t="str">
            <v>EXO (GIGI PERMANEN)</v>
          </cell>
        </row>
        <row r="133">
          <cell r="B133">
            <v>7</v>
          </cell>
          <cell r="E133" t="str">
            <v>BARU</v>
          </cell>
          <cell r="I133" t="str">
            <v>P</v>
          </cell>
          <cell r="J133">
            <v>36</v>
          </cell>
          <cell r="K133" t="str">
            <v>K04</v>
          </cell>
          <cell r="L133" t="str">
            <v>BARU</v>
          </cell>
          <cell r="M133" t="str">
            <v>LAIN2 (MEDIKASI/DHE)</v>
          </cell>
        </row>
        <row r="134">
          <cell r="B134">
            <v>8</v>
          </cell>
          <cell r="E134" t="str">
            <v>LAMA</v>
          </cell>
          <cell r="I134" t="str">
            <v>P</v>
          </cell>
          <cell r="J134">
            <v>30</v>
          </cell>
          <cell r="K134" t="str">
            <v>K04</v>
          </cell>
          <cell r="L134" t="str">
            <v>LAMA</v>
          </cell>
          <cell r="M134" t="str">
            <v>EXO (GIGI PERMANEN)</v>
          </cell>
        </row>
        <row r="135">
          <cell r="B135">
            <v>9</v>
          </cell>
          <cell r="E135" t="str">
            <v>BARU</v>
          </cell>
          <cell r="I135" t="str">
            <v>P</v>
          </cell>
          <cell r="J135">
            <v>27</v>
          </cell>
          <cell r="K135" t="str">
            <v>K01</v>
          </cell>
          <cell r="L135" t="str">
            <v>BARU</v>
          </cell>
          <cell r="M135" t="str">
            <v>LAIN2 (MEDIKASI/DHE)</v>
          </cell>
        </row>
        <row r="136">
          <cell r="B136">
            <v>10</v>
          </cell>
          <cell r="E136" t="str">
            <v>BARU</v>
          </cell>
          <cell r="I136" t="str">
            <v>P</v>
          </cell>
          <cell r="J136">
            <v>31</v>
          </cell>
          <cell r="K136" t="str">
            <v>K03</v>
          </cell>
          <cell r="L136" t="str">
            <v>BARU</v>
          </cell>
          <cell r="M136" t="str">
            <v>LAIN2 (MEDIKASI/DHE)</v>
          </cell>
        </row>
        <row r="137">
          <cell r="B137">
            <v>11</v>
          </cell>
          <cell r="E137" t="str">
            <v>BARU</v>
          </cell>
          <cell r="I137" t="str">
            <v>L</v>
          </cell>
          <cell r="J137">
            <v>22</v>
          </cell>
          <cell r="K137" t="str">
            <v>K04</v>
          </cell>
          <cell r="L137" t="str">
            <v>BARU</v>
          </cell>
          <cell r="M137" t="str">
            <v>TUMPATAN SEMENTARA (GIGI PERMANEN)</v>
          </cell>
        </row>
        <row r="138">
          <cell r="B138">
            <v>12</v>
          </cell>
          <cell r="E138" t="str">
            <v>LAMA</v>
          </cell>
          <cell r="I138" t="str">
            <v>P</v>
          </cell>
          <cell r="J138">
            <v>6</v>
          </cell>
          <cell r="K138" t="str">
            <v>K00</v>
          </cell>
          <cell r="L138" t="str">
            <v>BARU</v>
          </cell>
          <cell r="M138" t="str">
            <v>EXO (GIGI SULUNG)</v>
          </cell>
        </row>
        <row r="139">
          <cell r="A139">
            <v>45763</v>
          </cell>
          <cell r="B139">
            <v>1</v>
          </cell>
          <cell r="E139" t="str">
            <v>LAMA</v>
          </cell>
          <cell r="I139" t="str">
            <v>L</v>
          </cell>
          <cell r="J139">
            <v>59</v>
          </cell>
          <cell r="K139" t="str">
            <v>K04</v>
          </cell>
          <cell r="L139" t="str">
            <v>BARU</v>
          </cell>
          <cell r="M139" t="str">
            <v>LAIN2 (MEDIKASI/DHE)</v>
          </cell>
        </row>
        <row r="140">
          <cell r="B140">
            <v>2</v>
          </cell>
          <cell r="E140" t="str">
            <v>BARU</v>
          </cell>
          <cell r="I140" t="str">
            <v>P</v>
          </cell>
          <cell r="J140">
            <v>27</v>
          </cell>
          <cell r="K140" t="str">
            <v>K01</v>
          </cell>
          <cell r="L140" t="str">
            <v>BARU</v>
          </cell>
          <cell r="M140" t="str">
            <v>RUJUKAN</v>
          </cell>
        </row>
        <row r="141">
          <cell r="B141">
            <v>3</v>
          </cell>
          <cell r="E141" t="str">
            <v>LAMA</v>
          </cell>
          <cell r="I141" t="str">
            <v>P</v>
          </cell>
          <cell r="J141">
            <v>61</v>
          </cell>
          <cell r="K141" t="str">
            <v>K08</v>
          </cell>
          <cell r="L141" t="str">
            <v>BARU</v>
          </cell>
          <cell r="M141" t="str">
            <v>EXO (GIGI PERMANEN)</v>
          </cell>
        </row>
        <row r="142">
          <cell r="B142">
            <v>4</v>
          </cell>
          <cell r="E142" t="str">
            <v>BARU</v>
          </cell>
          <cell r="I142" t="str">
            <v>P</v>
          </cell>
          <cell r="J142">
            <v>39</v>
          </cell>
          <cell r="K142" t="str">
            <v>K04</v>
          </cell>
          <cell r="L142" t="str">
            <v>BARU</v>
          </cell>
          <cell r="M142" t="str">
            <v>EXO (GIGI PERMANEN)</v>
          </cell>
        </row>
        <row r="143">
          <cell r="B143">
            <v>5</v>
          </cell>
          <cell r="E143" t="str">
            <v>LAMA</v>
          </cell>
          <cell r="I143" t="str">
            <v>P</v>
          </cell>
          <cell r="J143">
            <v>56</v>
          </cell>
          <cell r="K143" t="str">
            <v>K04</v>
          </cell>
          <cell r="L143" t="str">
            <v>BARU</v>
          </cell>
          <cell r="M143" t="str">
            <v>LAIN2 (MEDIKASI/DHE)</v>
          </cell>
        </row>
        <row r="144">
          <cell r="B144">
            <v>6</v>
          </cell>
          <cell r="E144" t="str">
            <v>BARU</v>
          </cell>
          <cell r="I144" t="str">
            <v>P</v>
          </cell>
          <cell r="J144">
            <v>6</v>
          </cell>
          <cell r="K144" t="str">
            <v>K00</v>
          </cell>
          <cell r="L144" t="str">
            <v>BARU</v>
          </cell>
          <cell r="M144" t="str">
            <v>EXO (GIGI SULUNG)</v>
          </cell>
        </row>
        <row r="145">
          <cell r="B145">
            <v>7</v>
          </cell>
          <cell r="E145" t="str">
            <v>LAMA</v>
          </cell>
          <cell r="I145" t="str">
            <v>P</v>
          </cell>
          <cell r="J145">
            <v>6</v>
          </cell>
          <cell r="K145" t="str">
            <v>K00</v>
          </cell>
          <cell r="L145" t="str">
            <v>BARU</v>
          </cell>
          <cell r="M145" t="str">
            <v>EXO (GIGI SULUNG)</v>
          </cell>
        </row>
        <row r="146">
          <cell r="B146">
            <v>8</v>
          </cell>
          <cell r="E146" t="str">
            <v>LAMA</v>
          </cell>
          <cell r="I146" t="str">
            <v>P</v>
          </cell>
          <cell r="J146">
            <v>27</v>
          </cell>
          <cell r="K146" t="str">
            <v>K02</v>
          </cell>
          <cell r="L146" t="str">
            <v>BARU</v>
          </cell>
          <cell r="M146" t="str">
            <v>TUMPATAN SEMENTARA (GIGI PERMANEN)</v>
          </cell>
        </row>
        <row r="147">
          <cell r="B147">
            <v>9</v>
          </cell>
          <cell r="E147" t="str">
            <v>LAMA</v>
          </cell>
          <cell r="I147" t="str">
            <v>P</v>
          </cell>
          <cell r="J147">
            <v>8</v>
          </cell>
          <cell r="K147" t="str">
            <v>K00</v>
          </cell>
          <cell r="L147" t="str">
            <v>BARU</v>
          </cell>
          <cell r="M147" t="str">
            <v>EXO (GIGI SULUNG)</v>
          </cell>
        </row>
        <row r="148">
          <cell r="B148">
            <v>10</v>
          </cell>
          <cell r="E148" t="str">
            <v>BARU</v>
          </cell>
          <cell r="I148" t="str">
            <v>L</v>
          </cell>
          <cell r="J148">
            <v>4</v>
          </cell>
          <cell r="K148" t="str">
            <v>K04</v>
          </cell>
          <cell r="L148" t="str">
            <v>BARU</v>
          </cell>
          <cell r="M148" t="str">
            <v>RUJUKAN</v>
          </cell>
        </row>
        <row r="149">
          <cell r="B149">
            <v>11</v>
          </cell>
          <cell r="E149" t="str">
            <v>BARU</v>
          </cell>
          <cell r="I149" t="str">
            <v>L</v>
          </cell>
          <cell r="J149">
            <v>70</v>
          </cell>
          <cell r="K149" t="str">
            <v>K04</v>
          </cell>
          <cell r="L149" t="str">
            <v>BARU</v>
          </cell>
          <cell r="M149" t="str">
            <v>LAIN2 (MEDIKASI/DHE)</v>
          </cell>
        </row>
        <row r="150">
          <cell r="B150">
            <v>12</v>
          </cell>
          <cell r="E150" t="str">
            <v>BARU</v>
          </cell>
          <cell r="I150" t="str">
            <v>P</v>
          </cell>
          <cell r="J150">
            <v>31</v>
          </cell>
          <cell r="K150" t="str">
            <v>K04</v>
          </cell>
          <cell r="L150" t="str">
            <v>BARU</v>
          </cell>
          <cell r="M150" t="str">
            <v>LAIN2 (MEDIKASI/DHE)</v>
          </cell>
        </row>
        <row r="151">
          <cell r="B151">
            <v>13</v>
          </cell>
          <cell r="E151" t="str">
            <v>BARU</v>
          </cell>
          <cell r="I151" t="str">
            <v>P</v>
          </cell>
          <cell r="J151">
            <v>37</v>
          </cell>
          <cell r="K151" t="str">
            <v>K04</v>
          </cell>
          <cell r="L151" t="str">
            <v>BARU</v>
          </cell>
          <cell r="M151" t="str">
            <v>LAIN2 (MEDIKASI/DHE)</v>
          </cell>
        </row>
        <row r="152">
          <cell r="B152">
            <v>14</v>
          </cell>
          <cell r="E152" t="str">
            <v>BARU</v>
          </cell>
          <cell r="I152" t="str">
            <v>P</v>
          </cell>
          <cell r="J152">
            <v>28</v>
          </cell>
          <cell r="K152" t="str">
            <v>K04</v>
          </cell>
          <cell r="L152" t="str">
            <v>BARU</v>
          </cell>
          <cell r="M152" t="str">
            <v>LAIN2 (MEDIKASI/DHE)</v>
          </cell>
        </row>
        <row r="153">
          <cell r="A153">
            <v>45764</v>
          </cell>
          <cell r="B153">
            <v>1</v>
          </cell>
          <cell r="E153" t="str">
            <v>LAMA</v>
          </cell>
          <cell r="I153" t="str">
            <v>P</v>
          </cell>
          <cell r="J153">
            <v>61</v>
          </cell>
          <cell r="K153" t="str">
            <v>K02</v>
          </cell>
          <cell r="L153" t="str">
            <v>LAMA</v>
          </cell>
          <cell r="M153" t="str">
            <v>TUMPATAN TETAP (GIGI PERMANEN)</v>
          </cell>
        </row>
        <row r="154">
          <cell r="B154">
            <v>2</v>
          </cell>
          <cell r="E154" t="str">
            <v>LAMA</v>
          </cell>
          <cell r="I154" t="str">
            <v>P</v>
          </cell>
          <cell r="J154">
            <v>7</v>
          </cell>
          <cell r="K154" t="str">
            <v>K00</v>
          </cell>
          <cell r="L154" t="str">
            <v>LAMA</v>
          </cell>
          <cell r="M154" t="str">
            <v>EXO (GIGI SULUNG)</v>
          </cell>
        </row>
        <row r="155">
          <cell r="B155">
            <v>3</v>
          </cell>
          <cell r="E155" t="str">
            <v>BARU</v>
          </cell>
          <cell r="I155" t="str">
            <v>L</v>
          </cell>
          <cell r="J155">
            <v>70</v>
          </cell>
          <cell r="K155" t="str">
            <v>K11</v>
          </cell>
          <cell r="L155" t="str">
            <v>BARU</v>
          </cell>
          <cell r="M155" t="str">
            <v>LAIN2 (MEDIKASI/DHE)</v>
          </cell>
        </row>
        <row r="156">
          <cell r="B156">
            <v>4</v>
          </cell>
          <cell r="E156" t="str">
            <v>BARU</v>
          </cell>
          <cell r="I156" t="str">
            <v>L</v>
          </cell>
          <cell r="J156">
            <v>40</v>
          </cell>
          <cell r="K156" t="str">
            <v>K04</v>
          </cell>
          <cell r="L156" t="str">
            <v>BARU</v>
          </cell>
          <cell r="M156" t="str">
            <v>LAIN2 (MEDIKASI/DHE)</v>
          </cell>
        </row>
        <row r="157">
          <cell r="B157">
            <v>5</v>
          </cell>
          <cell r="E157" t="str">
            <v>BARU</v>
          </cell>
          <cell r="I157" t="str">
            <v>P</v>
          </cell>
          <cell r="J157">
            <v>6</v>
          </cell>
          <cell r="K157" t="str">
            <v>K00</v>
          </cell>
          <cell r="L157" t="str">
            <v>BARU</v>
          </cell>
          <cell r="M157" t="str">
            <v>EXO (GIGI SULUNG)</v>
          </cell>
        </row>
        <row r="158">
          <cell r="B158">
            <v>6</v>
          </cell>
          <cell r="E158" t="str">
            <v>BARU</v>
          </cell>
          <cell r="I158" t="str">
            <v>P</v>
          </cell>
          <cell r="J158">
            <v>61</v>
          </cell>
          <cell r="K158" t="str">
            <v>K04</v>
          </cell>
          <cell r="L158" t="str">
            <v>BARU</v>
          </cell>
          <cell r="M158" t="str">
            <v>LAIN2 (MEDIKASI/DHE)</v>
          </cell>
        </row>
        <row r="159">
          <cell r="B159">
            <v>7</v>
          </cell>
          <cell r="E159" t="str">
            <v>LAMA</v>
          </cell>
          <cell r="I159" t="str">
            <v>P</v>
          </cell>
          <cell r="J159">
            <v>29</v>
          </cell>
          <cell r="K159" t="str">
            <v>K02</v>
          </cell>
          <cell r="L159" t="str">
            <v>BARU</v>
          </cell>
          <cell r="M159" t="str">
            <v>TUMPATAN SEMENTARA (GIGI PERMANEN)</v>
          </cell>
        </row>
        <row r="160">
          <cell r="B160">
            <v>8</v>
          </cell>
          <cell r="E160" t="str">
            <v>BARU</v>
          </cell>
          <cell r="I160" t="str">
            <v>P</v>
          </cell>
          <cell r="J160">
            <v>8</v>
          </cell>
          <cell r="K160" t="str">
            <v>K04</v>
          </cell>
          <cell r="L160" t="str">
            <v>BARU</v>
          </cell>
          <cell r="M160" t="str">
            <v>LAIN2 (MEDIKASI/DHE)</v>
          </cell>
        </row>
        <row r="161">
          <cell r="B161">
            <v>9</v>
          </cell>
          <cell r="E161" t="str">
            <v>LAMA</v>
          </cell>
          <cell r="I161" t="str">
            <v>P</v>
          </cell>
          <cell r="J161">
            <v>9</v>
          </cell>
          <cell r="K161" t="str">
            <v>K00</v>
          </cell>
          <cell r="L161" t="str">
            <v>BARU</v>
          </cell>
          <cell r="M161" t="str">
            <v>EXO (GIGI SULUNG)</v>
          </cell>
        </row>
        <row r="162">
          <cell r="B162">
            <v>10</v>
          </cell>
          <cell r="E162" t="str">
            <v>LAMA</v>
          </cell>
          <cell r="I162" t="str">
            <v>P</v>
          </cell>
          <cell r="J162">
            <v>44</v>
          </cell>
          <cell r="K162" t="str">
            <v>K02</v>
          </cell>
          <cell r="L162" t="str">
            <v>LAMA</v>
          </cell>
          <cell r="M162" t="str">
            <v>TUMPATAN SEMENTARA (GIGI SULUNG)</v>
          </cell>
        </row>
        <row r="163">
          <cell r="B163">
            <v>11</v>
          </cell>
          <cell r="E163" t="str">
            <v>LAMA</v>
          </cell>
          <cell r="I163" t="str">
            <v>P</v>
          </cell>
          <cell r="J163">
            <v>54</v>
          </cell>
          <cell r="K163" t="str">
            <v>K04</v>
          </cell>
          <cell r="L163" t="str">
            <v>LAMA</v>
          </cell>
          <cell r="M163" t="str">
            <v>RUJUKAN</v>
          </cell>
        </row>
        <row r="164">
          <cell r="B164">
            <v>12</v>
          </cell>
          <cell r="E164" t="str">
            <v>BARU</v>
          </cell>
          <cell r="I164" t="str">
            <v>P</v>
          </cell>
          <cell r="J164">
            <v>64</v>
          </cell>
          <cell r="K164" t="str">
            <v>K04</v>
          </cell>
          <cell r="L164" t="str">
            <v>BARU</v>
          </cell>
          <cell r="M164" t="str">
            <v>RUJUKAN</v>
          </cell>
        </row>
        <row r="165">
          <cell r="B165">
            <v>13</v>
          </cell>
          <cell r="E165" t="str">
            <v>BARU</v>
          </cell>
          <cell r="I165" t="str">
            <v>P</v>
          </cell>
          <cell r="J165">
            <v>24</v>
          </cell>
          <cell r="K165" t="str">
            <v>K03</v>
          </cell>
          <cell r="L165" t="str">
            <v>BARU</v>
          </cell>
          <cell r="M165" t="str">
            <v>SCALLING</v>
          </cell>
        </row>
        <row r="166">
          <cell r="B166">
            <v>14</v>
          </cell>
          <cell r="E166" t="str">
            <v>LAMA</v>
          </cell>
          <cell r="I166" t="str">
            <v>L</v>
          </cell>
          <cell r="J166">
            <v>56</v>
          </cell>
          <cell r="K166" t="str">
            <v>K01</v>
          </cell>
          <cell r="L166" t="str">
            <v>LAMA</v>
          </cell>
          <cell r="M166" t="str">
            <v>TUMPATAN SEMENTARA (GIGI PERMANEN)</v>
          </cell>
        </row>
        <row r="167">
          <cell r="B167">
            <v>15</v>
          </cell>
          <cell r="E167" t="str">
            <v>BARU</v>
          </cell>
          <cell r="I167" t="str">
            <v>P</v>
          </cell>
          <cell r="J167">
            <v>32</v>
          </cell>
          <cell r="K167" t="str">
            <v>K04</v>
          </cell>
          <cell r="L167" t="str">
            <v>BARU</v>
          </cell>
          <cell r="M167" t="str">
            <v>RUJUKAN</v>
          </cell>
        </row>
        <row r="168">
          <cell r="B168">
            <v>16</v>
          </cell>
          <cell r="E168" t="str">
            <v>BARU</v>
          </cell>
          <cell r="I168" t="str">
            <v>P</v>
          </cell>
          <cell r="J168">
            <v>56</v>
          </cell>
          <cell r="K168" t="str">
            <v>K02</v>
          </cell>
          <cell r="L168" t="str">
            <v>BARU</v>
          </cell>
          <cell r="M168" t="str">
            <v>TUMPATAN TETAP (GIGI PERMANEN)</v>
          </cell>
        </row>
        <row r="169">
          <cell r="B169">
            <v>17</v>
          </cell>
          <cell r="E169" t="str">
            <v>BARU</v>
          </cell>
          <cell r="I169" t="str">
            <v>P</v>
          </cell>
          <cell r="J169">
            <v>36</v>
          </cell>
          <cell r="K169" t="str">
            <v>K08</v>
          </cell>
          <cell r="L169" t="str">
            <v>BARU</v>
          </cell>
          <cell r="M169" t="str">
            <v>LAIN2 (MEDIKASI/DHE)</v>
          </cell>
        </row>
        <row r="170">
          <cell r="B170">
            <v>18</v>
          </cell>
          <cell r="E170" t="str">
            <v>BARU</v>
          </cell>
          <cell r="I170" t="str">
            <v>P</v>
          </cell>
          <cell r="J170">
            <v>21</v>
          </cell>
          <cell r="K170" t="str">
            <v>K04</v>
          </cell>
          <cell r="L170" t="str">
            <v>BARU</v>
          </cell>
          <cell r="M170" t="str">
            <v>LAIN2 (MEDIKASI/DHE)</v>
          </cell>
        </row>
        <row r="171">
          <cell r="A171">
            <v>45766</v>
          </cell>
          <cell r="B171">
            <v>1</v>
          </cell>
          <cell r="E171" t="str">
            <v>LAMA</v>
          </cell>
          <cell r="I171" t="str">
            <v>P</v>
          </cell>
          <cell r="J171">
            <v>61</v>
          </cell>
          <cell r="K171" t="str">
            <v>K08</v>
          </cell>
          <cell r="L171" t="str">
            <v>BARU</v>
          </cell>
          <cell r="M171" t="str">
            <v>EXO (GIGI PERMANEN)</v>
          </cell>
        </row>
        <row r="172">
          <cell r="B172">
            <v>2</v>
          </cell>
          <cell r="E172" t="str">
            <v>LAMA</v>
          </cell>
          <cell r="I172" t="str">
            <v>L</v>
          </cell>
          <cell r="J172">
            <v>72</v>
          </cell>
          <cell r="K172" t="str">
            <v>K04</v>
          </cell>
          <cell r="L172" t="str">
            <v>BARU</v>
          </cell>
          <cell r="M172" t="str">
            <v>LAIN2 (MEDIKASI/DHE)</v>
          </cell>
        </row>
        <row r="173">
          <cell r="B173">
            <v>3</v>
          </cell>
          <cell r="E173" t="str">
            <v>LAMA</v>
          </cell>
          <cell r="I173" t="str">
            <v>P</v>
          </cell>
          <cell r="J173">
            <v>29</v>
          </cell>
          <cell r="K173" t="str">
            <v>K02</v>
          </cell>
          <cell r="L173" t="str">
            <v>LAMA</v>
          </cell>
          <cell r="M173" t="str">
            <v>TUMPATAN SEMENTARA (GIGI PERMANEN)</v>
          </cell>
        </row>
        <row r="174">
          <cell r="B174">
            <v>4</v>
          </cell>
          <cell r="E174" t="str">
            <v>BARU</v>
          </cell>
          <cell r="I174" t="str">
            <v>P</v>
          </cell>
          <cell r="J174">
            <v>20</v>
          </cell>
          <cell r="K174" t="str">
            <v>K04</v>
          </cell>
          <cell r="L174" t="str">
            <v>BARU</v>
          </cell>
          <cell r="M174" t="str">
            <v>LAIN2 (MEDIKASI/DHE)</v>
          </cell>
        </row>
        <row r="175">
          <cell r="B175">
            <v>5</v>
          </cell>
          <cell r="E175" t="str">
            <v>LAMA</v>
          </cell>
          <cell r="I175" t="str">
            <v>P</v>
          </cell>
          <cell r="J175">
            <v>51</v>
          </cell>
          <cell r="K175" t="str">
            <v>K02</v>
          </cell>
          <cell r="L175" t="str">
            <v>LAMA</v>
          </cell>
          <cell r="M175" t="str">
            <v>TUMPATAN TETAP (GIGI PERMANEN)</v>
          </cell>
        </row>
        <row r="176">
          <cell r="B176">
            <v>6</v>
          </cell>
          <cell r="E176" t="str">
            <v>LAMA</v>
          </cell>
          <cell r="I176" t="str">
            <v>P</v>
          </cell>
          <cell r="J176">
            <v>6</v>
          </cell>
          <cell r="K176" t="str">
            <v>K00</v>
          </cell>
          <cell r="L176" t="str">
            <v>BARU</v>
          </cell>
          <cell r="M176" t="str">
            <v>EXO (GIGI SULUNG)</v>
          </cell>
        </row>
        <row r="177">
          <cell r="B177">
            <v>7</v>
          </cell>
          <cell r="E177" t="str">
            <v>LAMA</v>
          </cell>
          <cell r="I177" t="str">
            <v>P</v>
          </cell>
          <cell r="J177">
            <v>59</v>
          </cell>
          <cell r="K177" t="str">
            <v>K02</v>
          </cell>
          <cell r="L177" t="str">
            <v>BARU</v>
          </cell>
          <cell r="M177" t="str">
            <v>TUMPATAN TETAP (GIGI PERMANEN)</v>
          </cell>
        </row>
        <row r="178">
          <cell r="B178">
            <v>8</v>
          </cell>
          <cell r="E178" t="str">
            <v>BARU</v>
          </cell>
          <cell r="I178" t="str">
            <v>P</v>
          </cell>
          <cell r="J178">
            <v>68</v>
          </cell>
          <cell r="K178" t="str">
            <v>K04</v>
          </cell>
          <cell r="L178" t="str">
            <v>BARU</v>
          </cell>
          <cell r="M178" t="str">
            <v>LAIN2 (MEDIKASI/DHE)</v>
          </cell>
        </row>
        <row r="179">
          <cell r="B179">
            <v>9</v>
          </cell>
          <cell r="E179" t="str">
            <v>LAMA</v>
          </cell>
          <cell r="I179" t="str">
            <v>P</v>
          </cell>
          <cell r="J179">
            <v>13</v>
          </cell>
          <cell r="K179" t="str">
            <v>K04</v>
          </cell>
          <cell r="L179" t="str">
            <v>LAMA</v>
          </cell>
          <cell r="M179" t="str">
            <v>TUMPATAN TETAP (GIGI PERMANEN)</v>
          </cell>
        </row>
        <row r="180">
          <cell r="A180">
            <v>45768</v>
          </cell>
          <cell r="B180">
            <v>1</v>
          </cell>
          <cell r="E180" t="str">
            <v>LAMA</v>
          </cell>
          <cell r="I180" t="str">
            <v>L</v>
          </cell>
          <cell r="J180">
            <v>59</v>
          </cell>
          <cell r="K180" t="str">
            <v>K04</v>
          </cell>
          <cell r="L180" t="str">
            <v>LAMA</v>
          </cell>
          <cell r="M180" t="str">
            <v>EXO (GIGI PERMANEN)</v>
          </cell>
        </row>
        <row r="181">
          <cell r="B181">
            <v>2</v>
          </cell>
          <cell r="E181" t="str">
            <v>LAMA</v>
          </cell>
          <cell r="I181" t="str">
            <v>P</v>
          </cell>
          <cell r="J181">
            <v>46</v>
          </cell>
          <cell r="K181" t="str">
            <v>K04</v>
          </cell>
          <cell r="L181" t="str">
            <v>LAMA</v>
          </cell>
          <cell r="M181" t="str">
            <v>RUJUKAN</v>
          </cell>
        </row>
        <row r="182">
          <cell r="B182">
            <v>3</v>
          </cell>
          <cell r="E182" t="str">
            <v>LAMA</v>
          </cell>
          <cell r="I182" t="str">
            <v>P</v>
          </cell>
          <cell r="J182">
            <v>25</v>
          </cell>
          <cell r="K182" t="str">
            <v>K04</v>
          </cell>
          <cell r="L182" t="str">
            <v>BARU</v>
          </cell>
          <cell r="M182" t="str">
            <v>LAIN2 (MEDIKASI/DHE)</v>
          </cell>
        </row>
        <row r="183">
          <cell r="B183">
            <v>4</v>
          </cell>
          <cell r="E183" t="str">
            <v>BARU</v>
          </cell>
          <cell r="I183" t="str">
            <v>L</v>
          </cell>
          <cell r="J183">
            <v>56</v>
          </cell>
          <cell r="K183" t="str">
            <v>K05</v>
          </cell>
          <cell r="L183" t="str">
            <v>BARU</v>
          </cell>
          <cell r="M183" t="str">
            <v>LAIN2 (MEDIKASI/DHE)</v>
          </cell>
        </row>
        <row r="184">
          <cell r="B184">
            <v>5</v>
          </cell>
          <cell r="E184" t="str">
            <v>BARU</v>
          </cell>
          <cell r="I184" t="str">
            <v>P</v>
          </cell>
          <cell r="J184">
            <v>34</v>
          </cell>
          <cell r="K184" t="str">
            <v>K04</v>
          </cell>
          <cell r="L184" t="str">
            <v>BARU</v>
          </cell>
          <cell r="M184" t="str">
            <v>LAIN2 (MEDIKASI/DHE)</v>
          </cell>
        </row>
        <row r="185">
          <cell r="B185">
            <v>6</v>
          </cell>
          <cell r="E185" t="str">
            <v>LAMA</v>
          </cell>
          <cell r="I185" t="str">
            <v>P</v>
          </cell>
          <cell r="J185">
            <v>59</v>
          </cell>
          <cell r="K185" t="str">
            <v>K03</v>
          </cell>
          <cell r="L185" t="str">
            <v>BARU</v>
          </cell>
          <cell r="M185" t="str">
            <v>TUMPATAN TETAP (GIGI PERMANEN)</v>
          </cell>
        </row>
        <row r="186">
          <cell r="B186">
            <v>7</v>
          </cell>
          <cell r="E186" t="str">
            <v>BARU</v>
          </cell>
          <cell r="I186" t="str">
            <v>L</v>
          </cell>
          <cell r="J186">
            <v>60</v>
          </cell>
          <cell r="K186" t="str">
            <v>K04</v>
          </cell>
          <cell r="L186" t="str">
            <v>BARU</v>
          </cell>
          <cell r="M186" t="str">
            <v>LAIN2 (MEDIKASI/DHE)</v>
          </cell>
        </row>
        <row r="187">
          <cell r="B187">
            <v>8</v>
          </cell>
          <cell r="E187" t="str">
            <v>BARU</v>
          </cell>
          <cell r="I187" t="str">
            <v>P</v>
          </cell>
          <cell r="J187">
            <v>31</v>
          </cell>
          <cell r="K187" t="str">
            <v>K03</v>
          </cell>
          <cell r="L187" t="str">
            <v>BARU</v>
          </cell>
          <cell r="M187" t="str">
            <v>LAIN2 (MEDIKASI/DHE)</v>
          </cell>
        </row>
        <row r="188">
          <cell r="B188">
            <v>9</v>
          </cell>
          <cell r="E188" t="str">
            <v>BARU</v>
          </cell>
          <cell r="I188" t="str">
            <v>P</v>
          </cell>
          <cell r="J188">
            <v>29</v>
          </cell>
          <cell r="K188" t="str">
            <v>K03</v>
          </cell>
          <cell r="L188" t="str">
            <v>BARU</v>
          </cell>
          <cell r="M188" t="str">
            <v>LAIN2 (MEDIKASI/DHE)</v>
          </cell>
        </row>
        <row r="189">
          <cell r="B189">
            <v>10</v>
          </cell>
          <cell r="E189" t="str">
            <v>BARU</v>
          </cell>
          <cell r="I189" t="str">
            <v>P</v>
          </cell>
          <cell r="J189">
            <v>19</v>
          </cell>
          <cell r="K189" t="str">
            <v>K04</v>
          </cell>
          <cell r="L189" t="str">
            <v>BARU</v>
          </cell>
          <cell r="M189" t="str">
            <v>LAIN2 (MEDIKASI/DHE)</v>
          </cell>
        </row>
        <row r="190">
          <cell r="B190">
            <v>11</v>
          </cell>
          <cell r="E190" t="str">
            <v>BARU</v>
          </cell>
          <cell r="I190" t="str">
            <v>P</v>
          </cell>
          <cell r="J190">
            <v>27</v>
          </cell>
          <cell r="K190" t="str">
            <v>K04</v>
          </cell>
          <cell r="L190" t="str">
            <v>BARU</v>
          </cell>
          <cell r="M190" t="str">
            <v>LAIN2 (MEDIKASI/DHE)</v>
          </cell>
        </row>
        <row r="191">
          <cell r="A191" t="str">
            <v>22/04/2025</v>
          </cell>
          <cell r="B191">
            <v>1</v>
          </cell>
          <cell r="E191" t="str">
            <v>LAMA</v>
          </cell>
          <cell r="I191" t="str">
            <v>P</v>
          </cell>
          <cell r="J191">
            <v>27</v>
          </cell>
          <cell r="K191" t="str">
            <v>K01</v>
          </cell>
          <cell r="L191" t="str">
            <v>LAMA</v>
          </cell>
          <cell r="M191" t="str">
            <v>RUJUKAN</v>
          </cell>
        </row>
        <row r="192">
          <cell r="B192">
            <v>2</v>
          </cell>
          <cell r="E192" t="str">
            <v>LAMA</v>
          </cell>
          <cell r="I192" t="str">
            <v>P</v>
          </cell>
          <cell r="J192">
            <v>29</v>
          </cell>
          <cell r="K192" t="str">
            <v>K02</v>
          </cell>
          <cell r="L192" t="str">
            <v>LAMA</v>
          </cell>
          <cell r="M192" t="str">
            <v>TUMPATAN SEMENTARA (GIGI PERMANEN)</v>
          </cell>
        </row>
        <row r="193">
          <cell r="B193">
            <v>3</v>
          </cell>
          <cell r="E193" t="str">
            <v>LAMA</v>
          </cell>
          <cell r="I193" t="str">
            <v>P</v>
          </cell>
          <cell r="J193">
            <v>35</v>
          </cell>
          <cell r="K193" t="str">
            <v>K04</v>
          </cell>
          <cell r="L193" t="str">
            <v>LAMA</v>
          </cell>
          <cell r="M193" t="str">
            <v>TUMPATAN SEMENTARA (GIGI PERMANEN)</v>
          </cell>
        </row>
        <row r="194">
          <cell r="B194">
            <v>4</v>
          </cell>
          <cell r="E194" t="str">
            <v>LAMA</v>
          </cell>
          <cell r="I194" t="str">
            <v>P</v>
          </cell>
          <cell r="J194">
            <v>29</v>
          </cell>
          <cell r="K194" t="str">
            <v>K04</v>
          </cell>
          <cell r="L194" t="str">
            <v>LAMA</v>
          </cell>
          <cell r="M194" t="str">
            <v>TUMPATAN SEMENTARA (GIGI PERMANEN)</v>
          </cell>
        </row>
        <row r="195">
          <cell r="B195">
            <v>5</v>
          </cell>
          <cell r="E195" t="str">
            <v>LAMA</v>
          </cell>
          <cell r="I195" t="str">
            <v>P</v>
          </cell>
          <cell r="J195">
            <v>8</v>
          </cell>
          <cell r="K195" t="str">
            <v>K04</v>
          </cell>
          <cell r="L195" t="str">
            <v>BARU</v>
          </cell>
          <cell r="M195" t="str">
            <v>LAIN2 (MEDIKASI/DHE)</v>
          </cell>
        </row>
        <row r="196">
          <cell r="B196">
            <v>6</v>
          </cell>
          <cell r="E196" t="str">
            <v>BARU</v>
          </cell>
          <cell r="I196" t="str">
            <v>P</v>
          </cell>
          <cell r="J196">
            <v>44</v>
          </cell>
          <cell r="K196" t="str">
            <v>K04</v>
          </cell>
          <cell r="L196" t="str">
            <v>BARU</v>
          </cell>
          <cell r="M196" t="str">
            <v>LAIN2 (MEDIKASI/DHE)</v>
          </cell>
        </row>
        <row r="197">
          <cell r="B197">
            <v>7</v>
          </cell>
          <cell r="E197" t="str">
            <v>BARU</v>
          </cell>
          <cell r="I197" t="str">
            <v>P</v>
          </cell>
          <cell r="J197">
            <v>23</v>
          </cell>
          <cell r="K197" t="str">
            <v>K03</v>
          </cell>
          <cell r="L197" t="str">
            <v>BARU</v>
          </cell>
          <cell r="M197" t="str">
            <v>LAIN2 (MEDIKASI/DHE)</v>
          </cell>
        </row>
        <row r="198">
          <cell r="B198">
            <v>8</v>
          </cell>
          <cell r="E198" t="str">
            <v>LAMA</v>
          </cell>
          <cell r="I198" t="str">
            <v>P</v>
          </cell>
          <cell r="J198">
            <v>31</v>
          </cell>
          <cell r="K198" t="str">
            <v>K04</v>
          </cell>
          <cell r="L198" t="str">
            <v>LAMA</v>
          </cell>
          <cell r="M198" t="str">
            <v>RUJUKAN</v>
          </cell>
        </row>
        <row r="199">
          <cell r="B199">
            <v>9</v>
          </cell>
          <cell r="E199" t="str">
            <v>BARU</v>
          </cell>
          <cell r="I199" t="str">
            <v>P</v>
          </cell>
          <cell r="J199">
            <v>49</v>
          </cell>
          <cell r="K199" t="str">
            <v>K07</v>
          </cell>
          <cell r="L199" t="str">
            <v>BARU</v>
          </cell>
          <cell r="M199" t="str">
            <v>RUJUKAN</v>
          </cell>
        </row>
        <row r="200">
          <cell r="B200">
            <v>10</v>
          </cell>
          <cell r="E200" t="str">
            <v>BARU</v>
          </cell>
          <cell r="I200" t="str">
            <v>P</v>
          </cell>
          <cell r="J200">
            <v>29</v>
          </cell>
          <cell r="K200" t="str">
            <v>K04</v>
          </cell>
          <cell r="L200" t="str">
            <v>BARU</v>
          </cell>
          <cell r="M200" t="str">
            <v>LAIN2 (MEDIKASI/DHE)</v>
          </cell>
        </row>
        <row r="201">
          <cell r="B201">
            <v>11</v>
          </cell>
          <cell r="E201" t="str">
            <v>BARU</v>
          </cell>
          <cell r="I201" t="str">
            <v>L</v>
          </cell>
          <cell r="J201">
            <v>7</v>
          </cell>
          <cell r="K201" t="str">
            <v>K06</v>
          </cell>
          <cell r="L201" t="str">
            <v>BARU</v>
          </cell>
          <cell r="M201" t="str">
            <v>EXO (GIGI SULUNG)</v>
          </cell>
        </row>
        <row r="202">
          <cell r="A202" t="str">
            <v>23/04/2025</v>
          </cell>
          <cell r="B202">
            <v>1</v>
          </cell>
          <cell r="E202" t="str">
            <v>BARU</v>
          </cell>
          <cell r="I202" t="str">
            <v>P</v>
          </cell>
          <cell r="J202">
            <v>62</v>
          </cell>
          <cell r="K202" t="str">
            <v>K04</v>
          </cell>
          <cell r="L202" t="str">
            <v>BARU</v>
          </cell>
          <cell r="M202" t="str">
            <v>LAIN2 (MEDIKASI/DHE)</v>
          </cell>
        </row>
        <row r="203">
          <cell r="B203">
            <v>2</v>
          </cell>
          <cell r="E203" t="str">
            <v>BARU</v>
          </cell>
          <cell r="I203" t="str">
            <v>P</v>
          </cell>
          <cell r="J203">
            <v>61</v>
          </cell>
          <cell r="K203" t="str">
            <v>K02</v>
          </cell>
          <cell r="L203" t="str">
            <v>LAMA</v>
          </cell>
          <cell r="M203" t="str">
            <v>TUMPATAN TETAP (GIGI PERMANEN)</v>
          </cell>
        </row>
        <row r="204">
          <cell r="B204">
            <v>3</v>
          </cell>
          <cell r="E204" t="str">
            <v>BARU</v>
          </cell>
          <cell r="I204" t="str">
            <v>P</v>
          </cell>
          <cell r="J204">
            <v>62</v>
          </cell>
          <cell r="K204" t="str">
            <v>K04</v>
          </cell>
          <cell r="L204" t="str">
            <v>BARU</v>
          </cell>
          <cell r="M204" t="str">
            <v>EXO (GIGI PERMANEN)</v>
          </cell>
        </row>
        <row r="205">
          <cell r="B205">
            <v>4</v>
          </cell>
          <cell r="E205" t="str">
            <v>LAMA</v>
          </cell>
          <cell r="I205" t="str">
            <v>P</v>
          </cell>
          <cell r="J205">
            <v>61</v>
          </cell>
          <cell r="K205" t="str">
            <v>K08</v>
          </cell>
          <cell r="L205" t="str">
            <v>BARU</v>
          </cell>
          <cell r="M205" t="str">
            <v>EXO (GIGI PERMANEN)</v>
          </cell>
        </row>
        <row r="206">
          <cell r="B206">
            <v>5</v>
          </cell>
          <cell r="E206" t="str">
            <v>LAMA</v>
          </cell>
          <cell r="I206" t="str">
            <v>L</v>
          </cell>
          <cell r="J206">
            <v>47</v>
          </cell>
          <cell r="K206" t="str">
            <v>K04</v>
          </cell>
          <cell r="L206" t="str">
            <v>LAMA</v>
          </cell>
          <cell r="M206" t="str">
            <v>RUJUKAN</v>
          </cell>
        </row>
        <row r="207">
          <cell r="B207">
            <v>6</v>
          </cell>
          <cell r="E207" t="str">
            <v>BARU</v>
          </cell>
          <cell r="I207" t="str">
            <v>P</v>
          </cell>
          <cell r="J207">
            <v>27</v>
          </cell>
          <cell r="K207" t="str">
            <v>K04</v>
          </cell>
          <cell r="L207" t="str">
            <v>BARU</v>
          </cell>
          <cell r="M207" t="str">
            <v>EXO (GIGI PERMANEN)</v>
          </cell>
        </row>
        <row r="208">
          <cell r="B208">
            <v>7</v>
          </cell>
          <cell r="E208" t="str">
            <v>BARU</v>
          </cell>
          <cell r="I208" t="str">
            <v>P</v>
          </cell>
          <cell r="J208">
            <v>20</v>
          </cell>
          <cell r="K208" t="str">
            <v>K03</v>
          </cell>
          <cell r="L208" t="str">
            <v>BARU</v>
          </cell>
          <cell r="M208" t="str">
            <v>SCALLING</v>
          </cell>
        </row>
        <row r="209">
          <cell r="B209">
            <v>8</v>
          </cell>
          <cell r="E209" t="str">
            <v>LAMA</v>
          </cell>
          <cell r="I209" t="str">
            <v>P</v>
          </cell>
          <cell r="J209">
            <v>10</v>
          </cell>
          <cell r="K209" t="str">
            <v>K04</v>
          </cell>
          <cell r="L209" t="str">
            <v>BARU</v>
          </cell>
          <cell r="M209" t="str">
            <v>LAIN2 (MEDIKASI/DHE)</v>
          </cell>
        </row>
        <row r="210">
          <cell r="B210">
            <v>9</v>
          </cell>
          <cell r="E210" t="str">
            <v>BARU</v>
          </cell>
          <cell r="I210" t="str">
            <v>P</v>
          </cell>
          <cell r="J210">
            <v>47</v>
          </cell>
          <cell r="K210" t="str">
            <v>K02</v>
          </cell>
          <cell r="L210" t="str">
            <v>BARU</v>
          </cell>
          <cell r="M210" t="str">
            <v>TUMPATAN SEMENTARA (GIGI PERMANEN)</v>
          </cell>
        </row>
        <row r="211">
          <cell r="B211">
            <v>10</v>
          </cell>
          <cell r="E211" t="str">
            <v>LAMA</v>
          </cell>
          <cell r="I211" t="str">
            <v>P</v>
          </cell>
          <cell r="J211">
            <v>18</v>
          </cell>
          <cell r="K211" t="str">
            <v>K08</v>
          </cell>
          <cell r="L211" t="str">
            <v>BARU</v>
          </cell>
          <cell r="M211" t="str">
            <v>EXO (GIGI PERMANEN)</v>
          </cell>
        </row>
        <row r="212">
          <cell r="B212">
            <v>11</v>
          </cell>
          <cell r="E212" t="str">
            <v>BARU</v>
          </cell>
          <cell r="I212" t="str">
            <v>P</v>
          </cell>
          <cell r="J212">
            <v>15</v>
          </cell>
          <cell r="K212" t="str">
            <v>K04</v>
          </cell>
          <cell r="L212" t="str">
            <v>BARU</v>
          </cell>
          <cell r="M212" t="str">
            <v>LAIN2 (MEDIKASI/DHE)</v>
          </cell>
        </row>
        <row r="213">
          <cell r="B213">
            <v>12</v>
          </cell>
          <cell r="E213" t="str">
            <v>BARU</v>
          </cell>
          <cell r="I213" t="str">
            <v>P</v>
          </cell>
          <cell r="J213">
            <v>23</v>
          </cell>
          <cell r="K213" t="str">
            <v>K03</v>
          </cell>
          <cell r="L213" t="str">
            <v>BARU</v>
          </cell>
          <cell r="M213" t="str">
            <v>LAIN2 (MEDIKASI/DHE)</v>
          </cell>
        </row>
        <row r="214">
          <cell r="B214">
            <v>13</v>
          </cell>
          <cell r="E214" t="str">
            <v>LAMA</v>
          </cell>
          <cell r="I214" t="str">
            <v>L</v>
          </cell>
          <cell r="J214">
            <v>56</v>
          </cell>
          <cell r="K214" t="str">
            <v>K02</v>
          </cell>
          <cell r="L214" t="str">
            <v>LAMA</v>
          </cell>
          <cell r="M214" t="str">
            <v>TUMPATAN TETAP (GIGI PERMANEN)</v>
          </cell>
        </row>
        <row r="215">
          <cell r="B215">
            <v>14</v>
          </cell>
          <cell r="E215" t="str">
            <v>LAMA</v>
          </cell>
          <cell r="I215" t="str">
            <v>P</v>
          </cell>
          <cell r="J215">
            <v>18</v>
          </cell>
          <cell r="K215" t="str">
            <v>K01</v>
          </cell>
          <cell r="L215" t="str">
            <v>LAMA</v>
          </cell>
          <cell r="M215" t="str">
            <v>LAIN2 (MEDIKASI/DHE)</v>
          </cell>
        </row>
        <row r="216">
          <cell r="B216">
            <v>15</v>
          </cell>
          <cell r="E216" t="str">
            <v>BARU</v>
          </cell>
          <cell r="I216" t="str">
            <v>P</v>
          </cell>
          <cell r="J216">
            <v>38</v>
          </cell>
          <cell r="K216" t="str">
            <v>K04</v>
          </cell>
          <cell r="L216" t="str">
            <v>BARU</v>
          </cell>
          <cell r="M216" t="str">
            <v>LAIN2 (MEDIKASI/DHE)</v>
          </cell>
        </row>
        <row r="217">
          <cell r="B217">
            <v>16</v>
          </cell>
          <cell r="E217" t="str">
            <v>LAMA</v>
          </cell>
          <cell r="I217" t="str">
            <v>P</v>
          </cell>
          <cell r="J217">
            <v>47</v>
          </cell>
          <cell r="K217" t="str">
            <v>K04</v>
          </cell>
          <cell r="L217" t="str">
            <v>LAMA</v>
          </cell>
          <cell r="M217" t="str">
            <v>LAIN2 (MEDIKASI/DHE)</v>
          </cell>
        </row>
        <row r="218">
          <cell r="A218">
            <v>45771</v>
          </cell>
          <cell r="B218" t="str">
            <v>`1</v>
          </cell>
          <cell r="E218" t="str">
            <v>BARU</v>
          </cell>
          <cell r="I218" t="str">
            <v>P</v>
          </cell>
          <cell r="J218">
            <v>24</v>
          </cell>
          <cell r="K218" t="str">
            <v>K04</v>
          </cell>
          <cell r="L218" t="str">
            <v>BARU</v>
          </cell>
          <cell r="M218" t="str">
            <v>LAIN2 (MEDIKASI/DHE)</v>
          </cell>
        </row>
        <row r="219">
          <cell r="B219">
            <v>2</v>
          </cell>
          <cell r="E219" t="str">
            <v>LAMA</v>
          </cell>
          <cell r="I219" t="str">
            <v>P</v>
          </cell>
          <cell r="J219">
            <v>25</v>
          </cell>
          <cell r="K219" t="str">
            <v>K04</v>
          </cell>
          <cell r="L219" t="str">
            <v>BARU</v>
          </cell>
          <cell r="M219" t="str">
            <v>RUJUKAN</v>
          </cell>
        </row>
        <row r="220">
          <cell r="B220">
            <v>3</v>
          </cell>
          <cell r="E220" t="str">
            <v>BARU</v>
          </cell>
          <cell r="I220" t="str">
            <v>L</v>
          </cell>
          <cell r="J220">
            <v>62</v>
          </cell>
          <cell r="K220" t="str">
            <v>K05</v>
          </cell>
          <cell r="L220" t="str">
            <v>BARU</v>
          </cell>
          <cell r="M220" t="str">
            <v>LAIN2 (MEDIKASI/DHE)</v>
          </cell>
        </row>
        <row r="221">
          <cell r="B221">
            <v>4</v>
          </cell>
          <cell r="E221" t="str">
            <v>BARU</v>
          </cell>
          <cell r="I221" t="str">
            <v>L</v>
          </cell>
          <cell r="J221">
            <v>14</v>
          </cell>
          <cell r="K221" t="str">
            <v>K04</v>
          </cell>
          <cell r="L221" t="str">
            <v>BARU</v>
          </cell>
          <cell r="M221" t="str">
            <v>TUMPATAN SEMENTARA (GIGI PERMANEN)</v>
          </cell>
        </row>
        <row r="222">
          <cell r="B222">
            <v>5</v>
          </cell>
          <cell r="E222" t="str">
            <v>BARU</v>
          </cell>
          <cell r="I222" t="str">
            <v>L</v>
          </cell>
          <cell r="J222">
            <v>42</v>
          </cell>
          <cell r="K222" t="str">
            <v>K04</v>
          </cell>
          <cell r="L222" t="str">
            <v>LAMA</v>
          </cell>
          <cell r="M222" t="str">
            <v>RUJUKAN</v>
          </cell>
        </row>
        <row r="223">
          <cell r="B223">
            <v>6</v>
          </cell>
          <cell r="E223" t="str">
            <v>LAMA</v>
          </cell>
          <cell r="I223" t="str">
            <v>P</v>
          </cell>
          <cell r="J223">
            <v>61</v>
          </cell>
          <cell r="K223" t="str">
            <v>K05</v>
          </cell>
          <cell r="L223" t="str">
            <v>LAMA</v>
          </cell>
          <cell r="M223" t="str">
            <v>LAIN2 (MEDIKASI/DHE)</v>
          </cell>
        </row>
        <row r="224">
          <cell r="B224">
            <v>7</v>
          </cell>
          <cell r="E224" t="str">
            <v>LAMA</v>
          </cell>
          <cell r="I224" t="str">
            <v>L</v>
          </cell>
          <cell r="J224">
            <v>27</v>
          </cell>
          <cell r="K224" t="str">
            <v>K04</v>
          </cell>
          <cell r="L224" t="str">
            <v>BARU</v>
          </cell>
          <cell r="M224" t="str">
            <v>LAIN2 (MEDIKASI/DHE)</v>
          </cell>
        </row>
        <row r="225">
          <cell r="B225">
            <v>8</v>
          </cell>
          <cell r="E225" t="str">
            <v>BARU</v>
          </cell>
          <cell r="I225" t="str">
            <v>P</v>
          </cell>
          <cell r="J225">
            <v>11</v>
          </cell>
          <cell r="K225" t="str">
            <v>K00</v>
          </cell>
          <cell r="L225" t="str">
            <v>BARU</v>
          </cell>
          <cell r="M225" t="str">
            <v>EXO (GIGI SULUNG)</v>
          </cell>
        </row>
        <row r="226">
          <cell r="B226">
            <v>9</v>
          </cell>
          <cell r="E226" t="str">
            <v>BARU</v>
          </cell>
          <cell r="I226" t="str">
            <v>P</v>
          </cell>
          <cell r="J226">
            <v>60</v>
          </cell>
          <cell r="K226" t="str">
            <v>K04</v>
          </cell>
          <cell r="L226" t="str">
            <v>BARU</v>
          </cell>
          <cell r="M226" t="str">
            <v>LAIN2 (MEDIKASI/DHE)</v>
          </cell>
        </row>
        <row r="227">
          <cell r="B227">
            <v>10</v>
          </cell>
          <cell r="E227" t="str">
            <v>LAMA</v>
          </cell>
          <cell r="I227" t="str">
            <v>P</v>
          </cell>
          <cell r="J227">
            <v>54</v>
          </cell>
          <cell r="K227" t="str">
            <v>K02</v>
          </cell>
          <cell r="L227" t="str">
            <v>LAMA</v>
          </cell>
          <cell r="M227" t="str">
            <v>TUMPATAN TETAP (GIGI PERMANEN)</v>
          </cell>
        </row>
        <row r="228">
          <cell r="B228">
            <v>11</v>
          </cell>
          <cell r="E228" t="str">
            <v>BARU</v>
          </cell>
          <cell r="I228" t="str">
            <v>L</v>
          </cell>
          <cell r="J228">
            <v>10</v>
          </cell>
          <cell r="K228" t="str">
            <v>K00</v>
          </cell>
          <cell r="L228" t="str">
            <v>BARU</v>
          </cell>
          <cell r="M228" t="str">
            <v>EXO (GIGI SULUNG)</v>
          </cell>
        </row>
        <row r="229">
          <cell r="B229">
            <v>12</v>
          </cell>
          <cell r="E229" t="str">
            <v>BARU</v>
          </cell>
          <cell r="I229" t="str">
            <v>L</v>
          </cell>
          <cell r="J229">
            <v>15</v>
          </cell>
          <cell r="K229" t="str">
            <v>K04</v>
          </cell>
          <cell r="L229" t="str">
            <v>BARU</v>
          </cell>
          <cell r="M229" t="str">
            <v>TUMPATAN SEMENTARA (GIGI PERMANEN)</v>
          </cell>
        </row>
        <row r="230">
          <cell r="B230">
            <v>13</v>
          </cell>
          <cell r="E230" t="str">
            <v>BARU</v>
          </cell>
          <cell r="I230" t="str">
            <v>P</v>
          </cell>
          <cell r="J230">
            <v>31</v>
          </cell>
          <cell r="K230" t="str">
            <v>K03</v>
          </cell>
          <cell r="L230" t="str">
            <v>BARU</v>
          </cell>
          <cell r="M230" t="str">
            <v>LAIN2 (MEDIKASI/DHE)</v>
          </cell>
        </row>
        <row r="231">
          <cell r="A231">
            <v>45772</v>
          </cell>
          <cell r="B231">
            <v>1</v>
          </cell>
          <cell r="E231" t="str">
            <v>BARU</v>
          </cell>
          <cell r="I231" t="str">
            <v>P</v>
          </cell>
          <cell r="J231">
            <v>51</v>
          </cell>
          <cell r="K231" t="str">
            <v>K04</v>
          </cell>
          <cell r="L231" t="str">
            <v>BARU</v>
          </cell>
          <cell r="M231" t="str">
            <v>RUJUKAN</v>
          </cell>
        </row>
        <row r="232">
          <cell r="B232">
            <v>2</v>
          </cell>
          <cell r="E232" t="str">
            <v>BARU</v>
          </cell>
          <cell r="I232" t="str">
            <v>P</v>
          </cell>
          <cell r="J232">
            <v>35</v>
          </cell>
          <cell r="K232" t="str">
            <v>K01</v>
          </cell>
          <cell r="L232" t="str">
            <v>BARU</v>
          </cell>
          <cell r="M232" t="str">
            <v>LAIN2 (MEDIKASI/DHE)</v>
          </cell>
        </row>
        <row r="233">
          <cell r="B233">
            <v>3</v>
          </cell>
          <cell r="E233" t="str">
            <v>LAMA</v>
          </cell>
          <cell r="I233" t="str">
            <v>L</v>
          </cell>
          <cell r="J233">
            <v>4</v>
          </cell>
          <cell r="K233" t="str">
            <v>K04</v>
          </cell>
          <cell r="L233" t="str">
            <v>BARU</v>
          </cell>
          <cell r="M233" t="str">
            <v>LAIN2 (MEDIKASI/DHE)</v>
          </cell>
        </row>
        <row r="234">
          <cell r="B234">
            <v>4</v>
          </cell>
          <cell r="E234" t="str">
            <v>BARU</v>
          </cell>
          <cell r="I234" t="str">
            <v>P</v>
          </cell>
          <cell r="J234">
            <v>39</v>
          </cell>
          <cell r="K234" t="str">
            <v>K03</v>
          </cell>
          <cell r="L234" t="str">
            <v>BARU</v>
          </cell>
          <cell r="M234" t="str">
            <v>SCALLING</v>
          </cell>
        </row>
        <row r="235">
          <cell r="B235">
            <v>5</v>
          </cell>
          <cell r="E235" t="str">
            <v>BARU</v>
          </cell>
          <cell r="I235" t="str">
            <v>L</v>
          </cell>
          <cell r="J235">
            <v>63</v>
          </cell>
          <cell r="K235" t="str">
            <v>K04</v>
          </cell>
          <cell r="L235" t="str">
            <v>BARU</v>
          </cell>
          <cell r="M235" t="str">
            <v>EXO (GIGI PERMANEN)</v>
          </cell>
        </row>
        <row r="236">
          <cell r="B236">
            <v>6</v>
          </cell>
          <cell r="E236" t="str">
            <v>BARU</v>
          </cell>
          <cell r="I236" t="str">
            <v>L</v>
          </cell>
          <cell r="J236">
            <v>3</v>
          </cell>
          <cell r="K236" t="str">
            <v>K04</v>
          </cell>
          <cell r="L236" t="str">
            <v>BARU</v>
          </cell>
          <cell r="M236" t="str">
            <v>LAIN2 (MEDIKASI/DHE)</v>
          </cell>
        </row>
        <row r="237">
          <cell r="B237">
            <v>7</v>
          </cell>
          <cell r="E237" t="str">
            <v>LAMA</v>
          </cell>
          <cell r="I237" t="str">
            <v>L</v>
          </cell>
          <cell r="J237">
            <v>60</v>
          </cell>
          <cell r="K237" t="str">
            <v>K04</v>
          </cell>
          <cell r="L237" t="str">
            <v>LAMA</v>
          </cell>
          <cell r="M237" t="str">
            <v>RUJUKAN</v>
          </cell>
        </row>
        <row r="238">
          <cell r="B238">
            <v>8</v>
          </cell>
          <cell r="E238" t="str">
            <v>BARU</v>
          </cell>
          <cell r="I238" t="str">
            <v>P</v>
          </cell>
          <cell r="J238">
            <v>31</v>
          </cell>
          <cell r="K238" t="str">
            <v>K04</v>
          </cell>
          <cell r="L238" t="str">
            <v>BARU</v>
          </cell>
          <cell r="M238" t="str">
            <v>LAIN2 (MEDIKASI/DHE)</v>
          </cell>
        </row>
        <row r="239">
          <cell r="B239">
            <v>9</v>
          </cell>
          <cell r="E239" t="str">
            <v>BARU</v>
          </cell>
          <cell r="I239" t="str">
            <v>P</v>
          </cell>
          <cell r="J239">
            <v>22</v>
          </cell>
          <cell r="K239" t="str">
            <v>K01</v>
          </cell>
          <cell r="L239" t="str">
            <v>BARU</v>
          </cell>
          <cell r="M239" t="str">
            <v>LAIN2 (MEDIKASI/DHE)</v>
          </cell>
        </row>
        <row r="240">
          <cell r="B240">
            <v>10</v>
          </cell>
          <cell r="E240" t="str">
            <v>BARU</v>
          </cell>
          <cell r="I240" t="str">
            <v>P</v>
          </cell>
          <cell r="J240">
            <v>52</v>
          </cell>
          <cell r="K240" t="str">
            <v>K04</v>
          </cell>
          <cell r="L240" t="str">
            <v>BARU</v>
          </cell>
          <cell r="M240" t="str">
            <v>LAIN2 (MEDIKASI/DHE)</v>
          </cell>
        </row>
      </sheetData>
      <sheetData sheetId="10">
        <row r="1">
          <cell r="E1" t="str">
            <v>Jenis Kelamin</v>
          </cell>
          <cell r="F1" t="str">
            <v>Jenis Diagnosa</v>
          </cell>
        </row>
        <row r="3">
          <cell r="E3" t="str">
            <v>L/P</v>
          </cell>
          <cell r="F3" t="str">
            <v>Baru/ Lama</v>
          </cell>
        </row>
        <row r="4">
          <cell r="E4" t="str">
            <v>L</v>
          </cell>
          <cell r="F4" t="str">
            <v>BARU</v>
          </cell>
        </row>
        <row r="5">
          <cell r="E5" t="str">
            <v>P</v>
          </cell>
          <cell r="F5" t="str">
            <v>LAMA</v>
          </cell>
        </row>
        <row r="6">
          <cell r="E6" t="str">
            <v>L</v>
          </cell>
          <cell r="F6" t="str">
            <v>BARU</v>
          </cell>
          <cell r="U6">
            <v>46</v>
          </cell>
        </row>
        <row r="7">
          <cell r="E7" t="str">
            <v>L</v>
          </cell>
          <cell r="F7" t="str">
            <v>BARU</v>
          </cell>
        </row>
        <row r="8">
          <cell r="E8" t="str">
            <v>L</v>
          </cell>
          <cell r="F8" t="str">
            <v>BARU</v>
          </cell>
        </row>
        <row r="9">
          <cell r="E9" t="str">
            <v>P</v>
          </cell>
          <cell r="F9" t="str">
            <v>BARU</v>
          </cell>
          <cell r="U9">
            <v>14</v>
          </cell>
        </row>
        <row r="10">
          <cell r="E10" t="str">
            <v>P</v>
          </cell>
          <cell r="F10" t="str">
            <v>BARU</v>
          </cell>
        </row>
        <row r="11">
          <cell r="E11" t="str">
            <v>P</v>
          </cell>
          <cell r="F11" t="str">
            <v>BARU</v>
          </cell>
        </row>
        <row r="12">
          <cell r="E12" t="str">
            <v>P</v>
          </cell>
          <cell r="F12" t="str">
            <v>BARU</v>
          </cell>
        </row>
        <row r="13">
          <cell r="E13" t="str">
            <v>P</v>
          </cell>
          <cell r="F13" t="str">
            <v>BARU</v>
          </cell>
        </row>
        <row r="14">
          <cell r="E14" t="str">
            <v>P</v>
          </cell>
          <cell r="F14" t="str">
            <v>BARU</v>
          </cell>
        </row>
        <row r="15">
          <cell r="E15" t="str">
            <v>P</v>
          </cell>
          <cell r="F15" t="str">
            <v>BARU</v>
          </cell>
        </row>
        <row r="16">
          <cell r="E16" t="str">
            <v>P</v>
          </cell>
          <cell r="F16" t="str">
            <v>LAMA</v>
          </cell>
        </row>
        <row r="17">
          <cell r="E17" t="str">
            <v>P</v>
          </cell>
          <cell r="F17" t="str">
            <v>BARU</v>
          </cell>
        </row>
        <row r="18">
          <cell r="E18" t="str">
            <v>P</v>
          </cell>
          <cell r="F18" t="str">
            <v>BARU</v>
          </cell>
        </row>
        <row r="19">
          <cell r="E19" t="str">
            <v>P</v>
          </cell>
          <cell r="F19" t="str">
            <v>BARU</v>
          </cell>
        </row>
        <row r="20">
          <cell r="E20" t="str">
            <v>P</v>
          </cell>
          <cell r="F20" t="str">
            <v>BARU</v>
          </cell>
        </row>
        <row r="21">
          <cell r="E21" t="str">
            <v>P</v>
          </cell>
          <cell r="F21" t="str">
            <v>BARU</v>
          </cell>
        </row>
        <row r="22">
          <cell r="E22" t="str">
            <v>P</v>
          </cell>
          <cell r="F22" t="str">
            <v>LAMA</v>
          </cell>
        </row>
        <row r="23">
          <cell r="E23" t="str">
            <v>L</v>
          </cell>
          <cell r="F23" t="str">
            <v>BARU</v>
          </cell>
        </row>
        <row r="24">
          <cell r="E24" t="str">
            <v>L</v>
          </cell>
          <cell r="F24" t="str">
            <v>BARU</v>
          </cell>
        </row>
        <row r="25">
          <cell r="E25" t="str">
            <v>P</v>
          </cell>
          <cell r="F25" t="str">
            <v>BARU</v>
          </cell>
        </row>
        <row r="26">
          <cell r="E26" t="str">
            <v>L</v>
          </cell>
          <cell r="F26" t="str">
            <v>BARU</v>
          </cell>
        </row>
        <row r="27">
          <cell r="E27" t="str">
            <v>P</v>
          </cell>
          <cell r="F27" t="str">
            <v>BARU</v>
          </cell>
        </row>
        <row r="28">
          <cell r="E28" t="str">
            <v>P</v>
          </cell>
          <cell r="F28" t="str">
            <v>BARU</v>
          </cell>
        </row>
        <row r="29">
          <cell r="E29" t="str">
            <v>P</v>
          </cell>
          <cell r="F29" t="str">
            <v>BARU</v>
          </cell>
          <cell r="L29">
            <v>24</v>
          </cell>
        </row>
        <row r="30">
          <cell r="E30" t="str">
            <v>L</v>
          </cell>
          <cell r="F30" t="str">
            <v>BARU</v>
          </cell>
          <cell r="L30">
            <v>41</v>
          </cell>
        </row>
        <row r="31">
          <cell r="E31" t="str">
            <v>P</v>
          </cell>
          <cell r="F31" t="str">
            <v>BARU</v>
          </cell>
          <cell r="L31">
            <v>11</v>
          </cell>
        </row>
        <row r="32">
          <cell r="E32" t="str">
            <v>P</v>
          </cell>
          <cell r="F32" t="str">
            <v>BARU</v>
          </cell>
        </row>
        <row r="33">
          <cell r="E33" t="str">
            <v>P</v>
          </cell>
          <cell r="F33" t="str">
            <v>BARU</v>
          </cell>
          <cell r="L33">
            <v>78</v>
          </cell>
        </row>
        <row r="34">
          <cell r="E34" t="str">
            <v>P</v>
          </cell>
          <cell r="F34" t="str">
            <v>BARU</v>
          </cell>
          <cell r="L34">
            <v>21</v>
          </cell>
        </row>
        <row r="35">
          <cell r="E35" t="str">
            <v>L</v>
          </cell>
          <cell r="F35" t="str">
            <v>BARU</v>
          </cell>
        </row>
        <row r="36">
          <cell r="E36" t="str">
            <v>L</v>
          </cell>
          <cell r="F36" t="str">
            <v>BARU</v>
          </cell>
        </row>
        <row r="37">
          <cell r="E37" t="str">
            <v>P</v>
          </cell>
          <cell r="F37" t="str">
            <v>BARU</v>
          </cell>
        </row>
        <row r="38">
          <cell r="E38" t="str">
            <v>L</v>
          </cell>
          <cell r="F38" t="str">
            <v>BARU</v>
          </cell>
        </row>
        <row r="39">
          <cell r="E39" t="str">
            <v>P</v>
          </cell>
          <cell r="F39" t="str">
            <v>BARU</v>
          </cell>
        </row>
        <row r="40">
          <cell r="E40" t="str">
            <v>L</v>
          </cell>
          <cell r="F40" t="str">
            <v>LAMA</v>
          </cell>
        </row>
        <row r="41">
          <cell r="E41" t="str">
            <v>L</v>
          </cell>
          <cell r="F41" t="str">
            <v>BARU</v>
          </cell>
        </row>
        <row r="42">
          <cell r="E42" t="str">
            <v>P</v>
          </cell>
          <cell r="F42" t="str">
            <v>BARU</v>
          </cell>
        </row>
        <row r="43">
          <cell r="E43" t="str">
            <v>P</v>
          </cell>
          <cell r="F43" t="str">
            <v>BARU</v>
          </cell>
        </row>
        <row r="44">
          <cell r="E44" t="str">
            <v>L</v>
          </cell>
          <cell r="F44" t="str">
            <v>BARU</v>
          </cell>
        </row>
        <row r="45">
          <cell r="E45" t="str">
            <v>P</v>
          </cell>
          <cell r="F45" t="str">
            <v>BARU</v>
          </cell>
        </row>
        <row r="46">
          <cell r="E46" t="str">
            <v>P</v>
          </cell>
          <cell r="F46" t="str">
            <v>BARU</v>
          </cell>
        </row>
        <row r="47">
          <cell r="E47" t="str">
            <v>P</v>
          </cell>
          <cell r="F47" t="str">
            <v>LAMA</v>
          </cell>
        </row>
        <row r="48">
          <cell r="E48" t="str">
            <v>P</v>
          </cell>
          <cell r="F48" t="str">
            <v>BARU</v>
          </cell>
        </row>
        <row r="49">
          <cell r="E49" t="str">
            <v>P</v>
          </cell>
          <cell r="F49" t="str">
            <v>BARU</v>
          </cell>
        </row>
        <row r="50">
          <cell r="E50" t="str">
            <v>L</v>
          </cell>
          <cell r="F50" t="str">
            <v>LAMA</v>
          </cell>
        </row>
        <row r="51">
          <cell r="E51" t="str">
            <v>P</v>
          </cell>
          <cell r="F51" t="str">
            <v>LAMA</v>
          </cell>
        </row>
        <row r="52">
          <cell r="E52" t="str">
            <v>L</v>
          </cell>
          <cell r="F52" t="str">
            <v>LAMA</v>
          </cell>
        </row>
        <row r="53">
          <cell r="E53" t="str">
            <v>P</v>
          </cell>
          <cell r="F53" t="str">
            <v>LAMA</v>
          </cell>
        </row>
        <row r="54">
          <cell r="E54" t="str">
            <v>L</v>
          </cell>
          <cell r="F54" t="str">
            <v>LAMA</v>
          </cell>
        </row>
        <row r="55">
          <cell r="E55" t="str">
            <v>P</v>
          </cell>
          <cell r="F55" t="str">
            <v>LAMA</v>
          </cell>
        </row>
        <row r="56">
          <cell r="E56" t="str">
            <v>L</v>
          </cell>
          <cell r="F56" t="str">
            <v>LAMA</v>
          </cell>
        </row>
        <row r="57">
          <cell r="E57" t="str">
            <v>P</v>
          </cell>
          <cell r="F57" t="str">
            <v>LAMA</v>
          </cell>
        </row>
        <row r="58">
          <cell r="E58" t="str">
            <v>P</v>
          </cell>
          <cell r="F58" t="str">
            <v>LAMA</v>
          </cell>
        </row>
        <row r="59">
          <cell r="E59" t="str">
            <v>L</v>
          </cell>
          <cell r="F59" t="str">
            <v>LAMA</v>
          </cell>
        </row>
        <row r="60">
          <cell r="E60" t="str">
            <v>P</v>
          </cell>
          <cell r="F60" t="str">
            <v>LAMA</v>
          </cell>
        </row>
        <row r="61">
          <cell r="E61" t="str">
            <v>L</v>
          </cell>
          <cell r="F61" t="str">
            <v>LAMA</v>
          </cell>
        </row>
        <row r="62">
          <cell r="E62" t="str">
            <v>P</v>
          </cell>
          <cell r="F62" t="str">
            <v>LAMA</v>
          </cell>
        </row>
        <row r="63">
          <cell r="E63" t="str">
            <v>P</v>
          </cell>
          <cell r="F63" t="str">
            <v>LAMA</v>
          </cell>
        </row>
        <row r="64">
          <cell r="E64" t="str">
            <v>L</v>
          </cell>
          <cell r="F64" t="str">
            <v>LAMA</v>
          </cell>
        </row>
        <row r="65">
          <cell r="E65" t="str">
            <v>L</v>
          </cell>
          <cell r="F65" t="str">
            <v>LAMA</v>
          </cell>
        </row>
        <row r="66">
          <cell r="E66" t="str">
            <v>L</v>
          </cell>
          <cell r="F66" t="str">
            <v>LAMA</v>
          </cell>
        </row>
        <row r="67">
          <cell r="E67" t="str">
            <v>L</v>
          </cell>
          <cell r="F67" t="str">
            <v>LAMA</v>
          </cell>
        </row>
        <row r="68">
          <cell r="E68" t="str">
            <v>L</v>
          </cell>
          <cell r="F68" t="str">
            <v>BARU</v>
          </cell>
        </row>
        <row r="69">
          <cell r="E69" t="str">
            <v>L</v>
          </cell>
          <cell r="F69" t="str">
            <v>BARU</v>
          </cell>
        </row>
        <row r="70">
          <cell r="E70" t="str">
            <v>L</v>
          </cell>
          <cell r="F70" t="str">
            <v>BARU</v>
          </cell>
        </row>
        <row r="71">
          <cell r="E71" t="str">
            <v>P</v>
          </cell>
          <cell r="F71" t="str">
            <v>BARU</v>
          </cell>
        </row>
        <row r="72">
          <cell r="E72" t="str">
            <v>P</v>
          </cell>
          <cell r="F72" t="str">
            <v>BARU</v>
          </cell>
        </row>
        <row r="73">
          <cell r="E73" t="str">
            <v>P</v>
          </cell>
          <cell r="F73" t="str">
            <v>LAMA</v>
          </cell>
        </row>
        <row r="74">
          <cell r="E74" t="str">
            <v>P</v>
          </cell>
          <cell r="F74" t="str">
            <v>BARU</v>
          </cell>
        </row>
        <row r="75">
          <cell r="E75" t="str">
            <v>P</v>
          </cell>
          <cell r="F75" t="str">
            <v>BARU</v>
          </cell>
        </row>
        <row r="76">
          <cell r="E76" t="str">
            <v>L</v>
          </cell>
          <cell r="F76" t="str">
            <v>BARU</v>
          </cell>
        </row>
        <row r="77">
          <cell r="E77" t="str">
            <v>L</v>
          </cell>
          <cell r="F77" t="str">
            <v>BARU</v>
          </cell>
        </row>
        <row r="78">
          <cell r="E78" t="str">
            <v>P</v>
          </cell>
          <cell r="F78" t="str">
            <v>BARU</v>
          </cell>
        </row>
        <row r="79">
          <cell r="E79" t="str">
            <v>L</v>
          </cell>
          <cell r="F79" t="str">
            <v>BARU</v>
          </cell>
        </row>
        <row r="80">
          <cell r="E80" t="str">
            <v>P</v>
          </cell>
          <cell r="F80" t="str">
            <v>BARU</v>
          </cell>
        </row>
        <row r="81">
          <cell r="E81" t="str">
            <v>L</v>
          </cell>
          <cell r="F81" t="str">
            <v>BARU</v>
          </cell>
        </row>
        <row r="82">
          <cell r="E82" t="str">
            <v>P</v>
          </cell>
          <cell r="F82" t="str">
            <v>BARU</v>
          </cell>
        </row>
        <row r="83">
          <cell r="E83" t="str">
            <v>P</v>
          </cell>
          <cell r="F83" t="str">
            <v>BARU</v>
          </cell>
        </row>
        <row r="84">
          <cell r="E84" t="str">
            <v>P</v>
          </cell>
          <cell r="F84" t="str">
            <v>BARU</v>
          </cell>
        </row>
        <row r="85">
          <cell r="E85" t="str">
            <v>P</v>
          </cell>
          <cell r="F85" t="str">
            <v>BARU</v>
          </cell>
        </row>
        <row r="86">
          <cell r="E86" t="str">
            <v>P</v>
          </cell>
          <cell r="F86" t="str">
            <v>BARU</v>
          </cell>
        </row>
        <row r="87">
          <cell r="E87" t="str">
            <v>P</v>
          </cell>
          <cell r="F87" t="str">
            <v>BARU</v>
          </cell>
        </row>
        <row r="88">
          <cell r="E88" t="str">
            <v>P</v>
          </cell>
          <cell r="F88" t="str">
            <v>BARU</v>
          </cell>
        </row>
        <row r="89">
          <cell r="E89" t="str">
            <v>L</v>
          </cell>
          <cell r="F89" t="str">
            <v>BARU</v>
          </cell>
        </row>
        <row r="90">
          <cell r="E90" t="str">
            <v>L</v>
          </cell>
          <cell r="F90" t="str">
            <v>BARU</v>
          </cell>
        </row>
        <row r="91">
          <cell r="E91" t="str">
            <v>L</v>
          </cell>
          <cell r="F91" t="str">
            <v>BARU</v>
          </cell>
        </row>
        <row r="92">
          <cell r="E92" t="str">
            <v>L</v>
          </cell>
          <cell r="F92" t="str">
            <v>BARU</v>
          </cell>
        </row>
        <row r="93">
          <cell r="E93" t="str">
            <v>P</v>
          </cell>
          <cell r="F93" t="str">
            <v>BARU</v>
          </cell>
        </row>
        <row r="94">
          <cell r="E94" t="str">
            <v>L</v>
          </cell>
          <cell r="F94" t="str">
            <v>BARU</v>
          </cell>
        </row>
        <row r="95">
          <cell r="E95" t="str">
            <v>P</v>
          </cell>
          <cell r="F95" t="str">
            <v>LAMA</v>
          </cell>
        </row>
        <row r="96">
          <cell r="E96" t="str">
            <v>P</v>
          </cell>
          <cell r="F96" t="str">
            <v>BARU</v>
          </cell>
        </row>
        <row r="97">
          <cell r="E97" t="str">
            <v>P</v>
          </cell>
          <cell r="F97" t="str">
            <v>BARU</v>
          </cell>
        </row>
        <row r="98">
          <cell r="E98" t="str">
            <v>P</v>
          </cell>
          <cell r="F98" t="str">
            <v>BARU</v>
          </cell>
        </row>
        <row r="99">
          <cell r="E99" t="str">
            <v>L</v>
          </cell>
          <cell r="F99" t="str">
            <v>LAMA</v>
          </cell>
        </row>
        <row r="100">
          <cell r="E100" t="str">
            <v>L</v>
          </cell>
          <cell r="F100" t="str">
            <v>BARU</v>
          </cell>
        </row>
        <row r="101">
          <cell r="E101" t="str">
            <v>L</v>
          </cell>
          <cell r="F101" t="str">
            <v>BARU</v>
          </cell>
        </row>
        <row r="102">
          <cell r="E102" t="str">
            <v>P</v>
          </cell>
          <cell r="F102" t="str">
            <v>BARU</v>
          </cell>
        </row>
        <row r="103">
          <cell r="E103" t="str">
            <v>L</v>
          </cell>
          <cell r="F103" t="str">
            <v>BARU</v>
          </cell>
        </row>
        <row r="104">
          <cell r="E104" t="str">
            <v>P</v>
          </cell>
          <cell r="F104" t="str">
            <v>BARU</v>
          </cell>
        </row>
        <row r="105">
          <cell r="E105" t="str">
            <v>P</v>
          </cell>
          <cell r="F105" t="str">
            <v>BARU</v>
          </cell>
        </row>
        <row r="106">
          <cell r="E106" t="str">
            <v>P</v>
          </cell>
          <cell r="F106" t="str">
            <v>BARU</v>
          </cell>
        </row>
        <row r="107">
          <cell r="E107" t="str">
            <v>P</v>
          </cell>
          <cell r="F107" t="str">
            <v>BARU</v>
          </cell>
        </row>
        <row r="108">
          <cell r="E108" t="str">
            <v>P</v>
          </cell>
          <cell r="F108" t="str">
            <v>BARU</v>
          </cell>
        </row>
        <row r="109">
          <cell r="E109" t="str">
            <v>P</v>
          </cell>
          <cell r="F109" t="str">
            <v>BARU</v>
          </cell>
        </row>
        <row r="110">
          <cell r="E110" t="str">
            <v>L</v>
          </cell>
          <cell r="F110" t="str">
            <v>LAMA</v>
          </cell>
        </row>
        <row r="111">
          <cell r="E111" t="str">
            <v>P</v>
          </cell>
          <cell r="F111" t="str">
            <v>BARU</v>
          </cell>
        </row>
        <row r="112">
          <cell r="E112" t="str">
            <v>P</v>
          </cell>
          <cell r="F112" t="str">
            <v>BARU</v>
          </cell>
        </row>
        <row r="113">
          <cell r="E113" t="str">
            <v>L</v>
          </cell>
          <cell r="F113" t="str">
            <v>BARU</v>
          </cell>
        </row>
        <row r="114">
          <cell r="E114" t="str">
            <v>L</v>
          </cell>
          <cell r="F114" t="str">
            <v>BARU</v>
          </cell>
        </row>
        <row r="115">
          <cell r="E115" t="str">
            <v>P</v>
          </cell>
          <cell r="F115" t="str">
            <v>BARU</v>
          </cell>
        </row>
        <row r="116">
          <cell r="E116" t="str">
            <v>P</v>
          </cell>
          <cell r="F116" t="str">
            <v>LAMA</v>
          </cell>
        </row>
        <row r="117">
          <cell r="E117" t="str">
            <v>L</v>
          </cell>
          <cell r="F117" t="str">
            <v>BARU</v>
          </cell>
        </row>
        <row r="118">
          <cell r="E118" t="str">
            <v>P</v>
          </cell>
          <cell r="F118" t="str">
            <v>BARU</v>
          </cell>
        </row>
        <row r="119">
          <cell r="E119" t="str">
            <v>L</v>
          </cell>
          <cell r="F119" t="str">
            <v>LAMA</v>
          </cell>
        </row>
        <row r="120">
          <cell r="E120" t="str">
            <v>P</v>
          </cell>
          <cell r="F120" t="str">
            <v>BARU</v>
          </cell>
        </row>
        <row r="121">
          <cell r="E121" t="str">
            <v>L</v>
          </cell>
          <cell r="F121" t="str">
            <v>BARU</v>
          </cell>
        </row>
        <row r="122">
          <cell r="E122" t="str">
            <v>P</v>
          </cell>
          <cell r="F122" t="str">
            <v>BARU</v>
          </cell>
        </row>
        <row r="123">
          <cell r="E123" t="str">
            <v>L</v>
          </cell>
          <cell r="F123" t="str">
            <v>BARU</v>
          </cell>
        </row>
        <row r="124">
          <cell r="E124" t="str">
            <v>L</v>
          </cell>
          <cell r="F124" t="str">
            <v>LAMA</v>
          </cell>
        </row>
        <row r="125">
          <cell r="E125" t="str">
            <v>P</v>
          </cell>
          <cell r="F125" t="str">
            <v>BARU</v>
          </cell>
        </row>
        <row r="126">
          <cell r="E126" t="str">
            <v>P</v>
          </cell>
          <cell r="F126" t="str">
            <v>LAMA</v>
          </cell>
        </row>
        <row r="127">
          <cell r="E127" t="str">
            <v>L</v>
          </cell>
          <cell r="F127" t="str">
            <v>LAMA</v>
          </cell>
        </row>
        <row r="128">
          <cell r="E128" t="str">
            <v>P</v>
          </cell>
          <cell r="F128" t="str">
            <v>BARU</v>
          </cell>
        </row>
        <row r="129">
          <cell r="E129" t="str">
            <v>P</v>
          </cell>
          <cell r="F129" t="str">
            <v>LAMA</v>
          </cell>
        </row>
        <row r="130">
          <cell r="E130" t="str">
            <v>P</v>
          </cell>
          <cell r="F130" t="str">
            <v>LAMA</v>
          </cell>
        </row>
        <row r="131">
          <cell r="E131" t="str">
            <v>P</v>
          </cell>
          <cell r="F131" t="str">
            <v>BARU</v>
          </cell>
        </row>
        <row r="132">
          <cell r="E132" t="str">
            <v>P</v>
          </cell>
          <cell r="F132" t="str">
            <v>BARU</v>
          </cell>
        </row>
        <row r="133">
          <cell r="E133" t="str">
            <v>P</v>
          </cell>
          <cell r="F133" t="str">
            <v>LAMA</v>
          </cell>
        </row>
        <row r="134">
          <cell r="E134" t="str">
            <v>P</v>
          </cell>
          <cell r="F134" t="str">
            <v>BARU</v>
          </cell>
        </row>
        <row r="135">
          <cell r="E135" t="str">
            <v>P</v>
          </cell>
          <cell r="F135" t="str">
            <v>BARU</v>
          </cell>
        </row>
        <row r="136">
          <cell r="E136" t="str">
            <v>L</v>
          </cell>
          <cell r="F136" t="str">
            <v>BARU</v>
          </cell>
        </row>
        <row r="137">
          <cell r="E137" t="str">
            <v>P</v>
          </cell>
          <cell r="F137" t="str">
            <v>BARU</v>
          </cell>
        </row>
        <row r="138">
          <cell r="E138" t="str">
            <v>L</v>
          </cell>
          <cell r="F138" t="str">
            <v>BARU</v>
          </cell>
        </row>
        <row r="139">
          <cell r="E139" t="str">
            <v>P</v>
          </cell>
          <cell r="F139" t="str">
            <v>BARU</v>
          </cell>
        </row>
        <row r="140">
          <cell r="E140" t="str">
            <v>P</v>
          </cell>
          <cell r="F140" t="str">
            <v>BARU</v>
          </cell>
        </row>
        <row r="141">
          <cell r="E141" t="str">
            <v>P</v>
          </cell>
          <cell r="F141" t="str">
            <v>BARU</v>
          </cell>
        </row>
        <row r="142">
          <cell r="E142" t="str">
            <v>P</v>
          </cell>
          <cell r="F142" t="str">
            <v>BARU</v>
          </cell>
        </row>
        <row r="143">
          <cell r="E143" t="str">
            <v>P</v>
          </cell>
          <cell r="F143" t="str">
            <v>BARU</v>
          </cell>
        </row>
        <row r="144">
          <cell r="E144" t="str">
            <v>P</v>
          </cell>
          <cell r="F144" t="str">
            <v>BARU</v>
          </cell>
        </row>
        <row r="145">
          <cell r="E145" t="str">
            <v>P</v>
          </cell>
          <cell r="F145" t="str">
            <v>BARU</v>
          </cell>
        </row>
        <row r="146">
          <cell r="E146" t="str">
            <v>P</v>
          </cell>
          <cell r="F146" t="str">
            <v>BARU</v>
          </cell>
        </row>
        <row r="147">
          <cell r="E147" t="str">
            <v>L</v>
          </cell>
          <cell r="F147" t="str">
            <v>BARU</v>
          </cell>
        </row>
        <row r="148">
          <cell r="E148" t="str">
            <v>L</v>
          </cell>
          <cell r="F148" t="str">
            <v>BARU</v>
          </cell>
        </row>
        <row r="149">
          <cell r="E149" t="str">
            <v>P</v>
          </cell>
          <cell r="F149" t="str">
            <v>BARU</v>
          </cell>
        </row>
        <row r="150">
          <cell r="E150" t="str">
            <v>P</v>
          </cell>
          <cell r="F150" t="str">
            <v>BARU</v>
          </cell>
        </row>
        <row r="151">
          <cell r="E151" t="str">
            <v>P</v>
          </cell>
          <cell r="F151" t="str">
            <v>BARU</v>
          </cell>
        </row>
        <row r="152">
          <cell r="E152" t="str">
            <v>P</v>
          </cell>
          <cell r="F152" t="str">
            <v>LAMA</v>
          </cell>
        </row>
        <row r="153">
          <cell r="E153" t="str">
            <v>P</v>
          </cell>
          <cell r="F153" t="str">
            <v>LAMA</v>
          </cell>
        </row>
        <row r="154">
          <cell r="E154" t="str">
            <v>L</v>
          </cell>
          <cell r="F154" t="str">
            <v>BARU</v>
          </cell>
        </row>
        <row r="155">
          <cell r="E155" t="str">
            <v>L</v>
          </cell>
          <cell r="F155" t="str">
            <v>BARU</v>
          </cell>
        </row>
        <row r="156">
          <cell r="E156" t="str">
            <v>P</v>
          </cell>
          <cell r="F156" t="str">
            <v>BARU</v>
          </cell>
        </row>
        <row r="157">
          <cell r="E157" t="str">
            <v>P</v>
          </cell>
          <cell r="F157" t="str">
            <v>BARU</v>
          </cell>
        </row>
        <row r="158">
          <cell r="E158" t="str">
            <v>P</v>
          </cell>
          <cell r="F158" t="str">
            <v>BARU</v>
          </cell>
        </row>
        <row r="159">
          <cell r="E159" t="str">
            <v>P</v>
          </cell>
          <cell r="F159" t="str">
            <v>BARU</v>
          </cell>
        </row>
        <row r="160">
          <cell r="E160" t="str">
            <v>P</v>
          </cell>
          <cell r="F160" t="str">
            <v>BARU</v>
          </cell>
        </row>
        <row r="161">
          <cell r="E161" t="str">
            <v>P</v>
          </cell>
          <cell r="F161" t="str">
            <v>LAMA</v>
          </cell>
        </row>
        <row r="162">
          <cell r="E162" t="str">
            <v>P</v>
          </cell>
          <cell r="F162" t="str">
            <v>LAMA</v>
          </cell>
        </row>
        <row r="163">
          <cell r="E163" t="str">
            <v>P</v>
          </cell>
          <cell r="F163" t="str">
            <v>BARU</v>
          </cell>
        </row>
        <row r="164">
          <cell r="E164" t="str">
            <v>P</v>
          </cell>
          <cell r="F164" t="str">
            <v>BARU</v>
          </cell>
        </row>
        <row r="165">
          <cell r="E165" t="str">
            <v>L</v>
          </cell>
          <cell r="F165" t="str">
            <v>LAMA</v>
          </cell>
        </row>
        <row r="166">
          <cell r="E166" t="str">
            <v>P</v>
          </cell>
          <cell r="F166" t="str">
            <v>BARU</v>
          </cell>
        </row>
        <row r="167">
          <cell r="E167" t="str">
            <v>P</v>
          </cell>
          <cell r="F167" t="str">
            <v>BARU</v>
          </cell>
        </row>
        <row r="168">
          <cell r="E168" t="str">
            <v>P</v>
          </cell>
          <cell r="F168" t="str">
            <v>BARU</v>
          </cell>
        </row>
        <row r="169">
          <cell r="E169" t="str">
            <v>P</v>
          </cell>
          <cell r="F169" t="str">
            <v>BARU</v>
          </cell>
        </row>
        <row r="170">
          <cell r="E170" t="str">
            <v>P</v>
          </cell>
          <cell r="F170" t="str">
            <v>BARU</v>
          </cell>
        </row>
        <row r="171">
          <cell r="E171" t="str">
            <v>L</v>
          </cell>
          <cell r="F171" t="str">
            <v>BARU</v>
          </cell>
        </row>
        <row r="172">
          <cell r="E172" t="str">
            <v>P</v>
          </cell>
          <cell r="F172" t="str">
            <v>LAMA</v>
          </cell>
        </row>
        <row r="173">
          <cell r="E173" t="str">
            <v>P</v>
          </cell>
          <cell r="F173" t="str">
            <v>BARU</v>
          </cell>
        </row>
        <row r="174">
          <cell r="E174" t="str">
            <v>P</v>
          </cell>
          <cell r="F174" t="str">
            <v>LAMA</v>
          </cell>
        </row>
        <row r="175">
          <cell r="E175" t="str">
            <v>P</v>
          </cell>
          <cell r="F175" t="str">
            <v>BARU</v>
          </cell>
        </row>
        <row r="176">
          <cell r="E176" t="str">
            <v>P</v>
          </cell>
          <cell r="F176" t="str">
            <v>BARU</v>
          </cell>
        </row>
        <row r="177">
          <cell r="E177" t="str">
            <v>P</v>
          </cell>
          <cell r="F177" t="str">
            <v>BARU</v>
          </cell>
        </row>
        <row r="178">
          <cell r="E178" t="str">
            <v>P</v>
          </cell>
          <cell r="F178" t="str">
            <v>LAMA</v>
          </cell>
        </row>
        <row r="179">
          <cell r="E179" t="str">
            <v>L</v>
          </cell>
          <cell r="F179" t="str">
            <v>LAMA</v>
          </cell>
        </row>
        <row r="180">
          <cell r="E180" t="str">
            <v>P</v>
          </cell>
          <cell r="F180" t="str">
            <v>LAMA</v>
          </cell>
        </row>
        <row r="181">
          <cell r="E181" t="str">
            <v>P</v>
          </cell>
          <cell r="F181" t="str">
            <v>BARU</v>
          </cell>
        </row>
        <row r="182">
          <cell r="E182" t="str">
            <v>L</v>
          </cell>
          <cell r="F182" t="str">
            <v>BARU</v>
          </cell>
        </row>
        <row r="183">
          <cell r="E183" t="str">
            <v>P</v>
          </cell>
          <cell r="F183" t="str">
            <v>BARU</v>
          </cell>
        </row>
        <row r="184">
          <cell r="E184" t="str">
            <v>P</v>
          </cell>
          <cell r="F184" t="str">
            <v>BARU</v>
          </cell>
        </row>
        <row r="185">
          <cell r="E185" t="str">
            <v>L</v>
          </cell>
          <cell r="F185" t="str">
            <v>BARU</v>
          </cell>
        </row>
        <row r="186">
          <cell r="E186" t="str">
            <v>P</v>
          </cell>
          <cell r="F186" t="str">
            <v>BARU</v>
          </cell>
        </row>
        <row r="187">
          <cell r="E187" t="str">
            <v>P</v>
          </cell>
          <cell r="F187" t="str">
            <v>BARU</v>
          </cell>
        </row>
        <row r="188">
          <cell r="E188" t="str">
            <v>P</v>
          </cell>
          <cell r="F188" t="str">
            <v>BARU</v>
          </cell>
        </row>
        <row r="189">
          <cell r="E189" t="str">
            <v>P</v>
          </cell>
          <cell r="F189" t="str">
            <v>BARU</v>
          </cell>
        </row>
        <row r="190">
          <cell r="E190" t="str">
            <v>P</v>
          </cell>
          <cell r="F190" t="str">
            <v>LAMA</v>
          </cell>
        </row>
        <row r="191">
          <cell r="E191" t="str">
            <v>P</v>
          </cell>
          <cell r="F191" t="str">
            <v>LAMA</v>
          </cell>
        </row>
        <row r="192">
          <cell r="E192" t="str">
            <v>P</v>
          </cell>
          <cell r="F192" t="str">
            <v>LAMA</v>
          </cell>
        </row>
        <row r="193">
          <cell r="E193" t="str">
            <v>P</v>
          </cell>
          <cell r="F193" t="str">
            <v>LAMA</v>
          </cell>
        </row>
        <row r="194">
          <cell r="E194" t="str">
            <v>P</v>
          </cell>
          <cell r="F194" t="str">
            <v>BARU</v>
          </cell>
        </row>
        <row r="195">
          <cell r="E195" t="str">
            <v>P</v>
          </cell>
          <cell r="F195" t="str">
            <v>BARU</v>
          </cell>
        </row>
        <row r="196">
          <cell r="E196" t="str">
            <v>P</v>
          </cell>
          <cell r="F196" t="str">
            <v>BARU</v>
          </cell>
        </row>
        <row r="197">
          <cell r="E197" t="str">
            <v>P</v>
          </cell>
          <cell r="F197" t="str">
            <v>LAMA</v>
          </cell>
        </row>
        <row r="198">
          <cell r="E198" t="str">
            <v>P</v>
          </cell>
          <cell r="F198" t="str">
            <v>BARU</v>
          </cell>
        </row>
        <row r="199">
          <cell r="E199" t="str">
            <v>P</v>
          </cell>
          <cell r="F199" t="str">
            <v>BARU</v>
          </cell>
        </row>
        <row r="200">
          <cell r="E200" t="str">
            <v>L</v>
          </cell>
          <cell r="F200" t="str">
            <v>BARU</v>
          </cell>
        </row>
        <row r="201">
          <cell r="E201" t="str">
            <v>P</v>
          </cell>
          <cell r="F201" t="str">
            <v>BARU</v>
          </cell>
        </row>
        <row r="202">
          <cell r="E202" t="str">
            <v>P</v>
          </cell>
          <cell r="F202" t="str">
            <v>LAMA</v>
          </cell>
        </row>
        <row r="203">
          <cell r="E203" t="str">
            <v>P</v>
          </cell>
          <cell r="F203" t="str">
            <v>BARU</v>
          </cell>
        </row>
        <row r="204">
          <cell r="E204" t="str">
            <v>P</v>
          </cell>
          <cell r="F204" t="str">
            <v>BARU</v>
          </cell>
        </row>
        <row r="205">
          <cell r="E205" t="str">
            <v>L</v>
          </cell>
          <cell r="F205" t="str">
            <v>LAMA</v>
          </cell>
        </row>
        <row r="206">
          <cell r="E206" t="str">
            <v>P</v>
          </cell>
          <cell r="F206" t="str">
            <v>BARU</v>
          </cell>
        </row>
        <row r="207">
          <cell r="E207" t="str">
            <v>P</v>
          </cell>
          <cell r="F207" t="str">
            <v>BARU</v>
          </cell>
        </row>
        <row r="208">
          <cell r="E208" t="str">
            <v>P</v>
          </cell>
          <cell r="F208" t="str">
            <v>BARU</v>
          </cell>
        </row>
        <row r="209">
          <cell r="E209" t="str">
            <v>P</v>
          </cell>
          <cell r="F209" t="str">
            <v>BARU</v>
          </cell>
        </row>
        <row r="210">
          <cell r="E210" t="str">
            <v>P</v>
          </cell>
          <cell r="F210" t="str">
            <v>BARU</v>
          </cell>
        </row>
        <row r="211">
          <cell r="E211" t="str">
            <v>P</v>
          </cell>
          <cell r="F211" t="str">
            <v>BARU</v>
          </cell>
        </row>
        <row r="212">
          <cell r="E212" t="str">
            <v>P</v>
          </cell>
          <cell r="F212" t="str">
            <v>BARU</v>
          </cell>
        </row>
        <row r="213">
          <cell r="E213" t="str">
            <v>L</v>
          </cell>
          <cell r="F213" t="str">
            <v>LAMA</v>
          </cell>
        </row>
        <row r="214">
          <cell r="E214" t="str">
            <v>P</v>
          </cell>
          <cell r="F214" t="str">
            <v>LAMA</v>
          </cell>
        </row>
        <row r="215">
          <cell r="E215" t="str">
            <v>P</v>
          </cell>
          <cell r="F215" t="str">
            <v>BARU</v>
          </cell>
        </row>
        <row r="216">
          <cell r="E216" t="str">
            <v>P</v>
          </cell>
          <cell r="F216" t="str">
            <v>LAMA</v>
          </cell>
        </row>
        <row r="217">
          <cell r="E217" t="str">
            <v>P</v>
          </cell>
          <cell r="F217" t="str">
            <v>BARU</v>
          </cell>
        </row>
        <row r="218">
          <cell r="E218" t="str">
            <v>P</v>
          </cell>
          <cell r="F218" t="str">
            <v>BARU</v>
          </cell>
        </row>
        <row r="219">
          <cell r="E219" t="str">
            <v>L</v>
          </cell>
          <cell r="F219" t="str">
            <v>BARU</v>
          </cell>
        </row>
        <row r="220">
          <cell r="E220" t="str">
            <v>L</v>
          </cell>
          <cell r="F220" t="str">
            <v>BARU</v>
          </cell>
        </row>
        <row r="221">
          <cell r="E221" t="str">
            <v>L</v>
          </cell>
          <cell r="F221" t="str">
            <v>LAMA</v>
          </cell>
        </row>
        <row r="222">
          <cell r="E222" t="str">
            <v>P</v>
          </cell>
          <cell r="F222" t="str">
            <v>LAMA</v>
          </cell>
        </row>
        <row r="223">
          <cell r="E223" t="str">
            <v>L</v>
          </cell>
          <cell r="F223" t="str">
            <v>BARU</v>
          </cell>
        </row>
        <row r="224">
          <cell r="E224" t="str">
            <v>P</v>
          </cell>
          <cell r="F224" t="str">
            <v>BARU</v>
          </cell>
        </row>
        <row r="225">
          <cell r="E225" t="str">
            <v>P</v>
          </cell>
          <cell r="F225" t="str">
            <v>BARU</v>
          </cell>
        </row>
        <row r="226">
          <cell r="E226" t="str">
            <v>P</v>
          </cell>
          <cell r="F226" t="str">
            <v>LAMA</v>
          </cell>
        </row>
        <row r="227">
          <cell r="E227" t="str">
            <v>L</v>
          </cell>
          <cell r="F227" t="str">
            <v>BARU</v>
          </cell>
        </row>
        <row r="228">
          <cell r="E228" t="str">
            <v>L</v>
          </cell>
          <cell r="F228" t="str">
            <v>BARU</v>
          </cell>
        </row>
        <row r="229">
          <cell r="E229" t="str">
            <v>P</v>
          </cell>
          <cell r="F229" t="str">
            <v>BARU</v>
          </cell>
        </row>
        <row r="230">
          <cell r="E230" t="str">
            <v>P</v>
          </cell>
          <cell r="F230" t="str">
            <v>BARU</v>
          </cell>
        </row>
        <row r="231">
          <cell r="E231" t="str">
            <v>P</v>
          </cell>
          <cell r="F231" t="str">
            <v>BARU</v>
          </cell>
        </row>
        <row r="232">
          <cell r="E232" t="str">
            <v>L</v>
          </cell>
          <cell r="F232" t="str">
            <v>BARU</v>
          </cell>
        </row>
        <row r="233">
          <cell r="E233" t="str">
            <v>P</v>
          </cell>
          <cell r="F233" t="str">
            <v>BARU</v>
          </cell>
        </row>
        <row r="234">
          <cell r="E234" t="str">
            <v>L</v>
          </cell>
          <cell r="F234" t="str">
            <v>BARU</v>
          </cell>
        </row>
        <row r="235">
          <cell r="E235" t="str">
            <v>L</v>
          </cell>
          <cell r="F235" t="str">
            <v>BARU</v>
          </cell>
        </row>
        <row r="236">
          <cell r="E236" t="str">
            <v>L</v>
          </cell>
          <cell r="F236" t="str">
            <v>LAMA</v>
          </cell>
        </row>
        <row r="237">
          <cell r="E237" t="str">
            <v>P</v>
          </cell>
          <cell r="F237" t="str">
            <v>BARU</v>
          </cell>
        </row>
        <row r="238">
          <cell r="E238" t="str">
            <v>P</v>
          </cell>
          <cell r="F238" t="str">
            <v>BARU</v>
          </cell>
        </row>
        <row r="239">
          <cell r="E239" t="str">
            <v>P</v>
          </cell>
          <cell r="F239" t="str">
            <v>BARU</v>
          </cell>
        </row>
        <row r="240">
          <cell r="E240" t="e">
            <v>#REF!</v>
          </cell>
          <cell r="F240" t="e">
            <v>#REF!</v>
          </cell>
        </row>
        <row r="241">
          <cell r="E241" t="e">
            <v>#REF!</v>
          </cell>
          <cell r="F241" t="e">
            <v>#REF!</v>
          </cell>
        </row>
      </sheetData>
      <sheetData sheetId="11">
        <row r="4">
          <cell r="U4">
            <v>316</v>
          </cell>
        </row>
        <row r="5">
          <cell r="A5">
            <v>45773</v>
          </cell>
          <cell r="B5">
            <v>1</v>
          </cell>
          <cell r="I5" t="str">
            <v>P</v>
          </cell>
          <cell r="J5">
            <v>72</v>
          </cell>
          <cell r="K5" t="str">
            <v>K06</v>
          </cell>
          <cell r="L5" t="str">
            <v>LAMA</v>
          </cell>
          <cell r="U5">
            <v>227</v>
          </cell>
        </row>
        <row r="6">
          <cell r="B6">
            <v>2</v>
          </cell>
          <cell r="I6" t="str">
            <v>P</v>
          </cell>
          <cell r="J6">
            <v>44</v>
          </cell>
          <cell r="K6" t="str">
            <v>K02</v>
          </cell>
          <cell r="L6" t="str">
            <v>BARU</v>
          </cell>
          <cell r="U6">
            <v>66</v>
          </cell>
        </row>
        <row r="7">
          <cell r="B7">
            <v>3</v>
          </cell>
          <cell r="I7" t="str">
            <v>P</v>
          </cell>
          <cell r="J7">
            <v>61</v>
          </cell>
          <cell r="K7" t="str">
            <v>K08</v>
          </cell>
          <cell r="L7" t="str">
            <v>BARU</v>
          </cell>
          <cell r="U7">
            <v>161</v>
          </cell>
        </row>
        <row r="8">
          <cell r="B8">
            <v>4</v>
          </cell>
          <cell r="I8" t="str">
            <v>P</v>
          </cell>
          <cell r="J8">
            <v>8</v>
          </cell>
          <cell r="K8" t="str">
            <v>K00</v>
          </cell>
          <cell r="L8" t="str">
            <v>BARU</v>
          </cell>
          <cell r="U8">
            <v>89</v>
          </cell>
          <cell r="Y8" t="str">
            <v>-</v>
          </cell>
          <cell r="Z8">
            <v>34</v>
          </cell>
          <cell r="AA8" t="str">
            <v>-</v>
          </cell>
          <cell r="AB8">
            <v>11</v>
          </cell>
        </row>
        <row r="9">
          <cell r="B9">
            <v>5</v>
          </cell>
          <cell r="I9" t="str">
            <v>P</v>
          </cell>
          <cell r="J9">
            <v>62</v>
          </cell>
          <cell r="K9" t="str">
            <v>K08</v>
          </cell>
          <cell r="L9" t="str">
            <v>BARU</v>
          </cell>
          <cell r="U9">
            <v>20</v>
          </cell>
          <cell r="Y9" t="str">
            <v>-</v>
          </cell>
          <cell r="Z9">
            <v>1</v>
          </cell>
          <cell r="AA9" t="str">
            <v>-</v>
          </cell>
          <cell r="AB9">
            <v>11</v>
          </cell>
        </row>
        <row r="10">
          <cell r="B10">
            <v>6</v>
          </cell>
          <cell r="I10" t="str">
            <v>P</v>
          </cell>
          <cell r="J10">
            <v>51</v>
          </cell>
          <cell r="K10" t="str">
            <v>K02</v>
          </cell>
          <cell r="L10" t="str">
            <v>LAMA</v>
          </cell>
          <cell r="U10">
            <v>69</v>
          </cell>
          <cell r="Y10">
            <v>2</v>
          </cell>
          <cell r="Z10">
            <v>4</v>
          </cell>
          <cell r="AA10">
            <v>2</v>
          </cell>
          <cell r="AB10">
            <v>9</v>
          </cell>
        </row>
        <row r="11">
          <cell r="B11">
            <v>7</v>
          </cell>
          <cell r="I11" t="str">
            <v>P</v>
          </cell>
          <cell r="J11">
            <v>55</v>
          </cell>
          <cell r="K11" t="str">
            <v>K02</v>
          </cell>
          <cell r="L11" t="str">
            <v>BARU</v>
          </cell>
          <cell r="Y11">
            <v>0</v>
          </cell>
          <cell r="Z11">
            <v>1</v>
          </cell>
          <cell r="AA11">
            <v>0</v>
          </cell>
          <cell r="AB11">
            <v>0</v>
          </cell>
        </row>
        <row r="12">
          <cell r="B12">
            <v>7</v>
          </cell>
          <cell r="I12" t="str">
            <v>P</v>
          </cell>
          <cell r="J12">
            <v>55</v>
          </cell>
          <cell r="K12" t="str">
            <v>K04</v>
          </cell>
          <cell r="L12" t="str">
            <v>BARU</v>
          </cell>
          <cell r="U12">
            <v>249</v>
          </cell>
          <cell r="Y12">
            <v>3</v>
          </cell>
          <cell r="Z12">
            <v>8</v>
          </cell>
          <cell r="AA12">
            <v>2</v>
          </cell>
          <cell r="AB12">
            <v>2</v>
          </cell>
        </row>
        <row r="13">
          <cell r="B13">
            <v>8</v>
          </cell>
          <cell r="I13" t="str">
            <v>P</v>
          </cell>
          <cell r="J13">
            <v>11</v>
          </cell>
          <cell r="K13" t="str">
            <v>K02</v>
          </cell>
          <cell r="L13" t="str">
            <v>BARU</v>
          </cell>
          <cell r="U13">
            <v>71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</row>
        <row r="14">
          <cell r="B14">
            <v>9</v>
          </cell>
          <cell r="I14" t="str">
            <v>P</v>
          </cell>
          <cell r="J14">
            <v>9</v>
          </cell>
          <cell r="K14" t="str">
            <v>K00</v>
          </cell>
          <cell r="L14" t="str">
            <v>BARU</v>
          </cell>
          <cell r="U14">
            <v>178</v>
          </cell>
          <cell r="Y14">
            <v>7</v>
          </cell>
          <cell r="Z14">
            <v>17</v>
          </cell>
          <cell r="AA14">
            <v>3</v>
          </cell>
          <cell r="AB14">
            <v>4</v>
          </cell>
        </row>
        <row r="15">
          <cell r="B15">
            <v>10</v>
          </cell>
          <cell r="I15" t="str">
            <v>P</v>
          </cell>
          <cell r="J15">
            <v>36</v>
          </cell>
          <cell r="K15" t="str">
            <v>K02</v>
          </cell>
          <cell r="L15" t="str">
            <v>BARU</v>
          </cell>
          <cell r="U15">
            <v>52</v>
          </cell>
          <cell r="Y15">
            <v>41</v>
          </cell>
          <cell r="Z15">
            <v>99</v>
          </cell>
          <cell r="AA15">
            <v>22</v>
          </cell>
          <cell r="AB15">
            <v>60</v>
          </cell>
        </row>
        <row r="16">
          <cell r="B16">
            <v>11</v>
          </cell>
          <cell r="I16" t="str">
            <v>L</v>
          </cell>
          <cell r="J16">
            <v>60</v>
          </cell>
          <cell r="K16" t="str">
            <v>K04</v>
          </cell>
          <cell r="L16" t="str">
            <v>BARU</v>
          </cell>
          <cell r="U16">
            <v>10</v>
          </cell>
          <cell r="Y16">
            <v>17</v>
          </cell>
          <cell r="Z16">
            <v>56</v>
          </cell>
          <cell r="AA16">
            <v>3</v>
          </cell>
          <cell r="AB16">
            <v>13</v>
          </cell>
        </row>
        <row r="17">
          <cell r="B17">
            <v>12</v>
          </cell>
          <cell r="I17" t="str">
            <v>P</v>
          </cell>
          <cell r="J17">
            <v>27</v>
          </cell>
          <cell r="K17" t="str">
            <v>K03</v>
          </cell>
          <cell r="L17" t="str">
            <v>BARU</v>
          </cell>
          <cell r="U17">
            <v>42</v>
          </cell>
        </row>
        <row r="18">
          <cell r="B18">
            <v>13</v>
          </cell>
          <cell r="I18" t="str">
            <v>L</v>
          </cell>
          <cell r="J18">
            <v>73</v>
          </cell>
          <cell r="K18" t="str">
            <v>K04</v>
          </cell>
          <cell r="L18" t="str">
            <v>BARU</v>
          </cell>
          <cell r="U18">
            <v>15</v>
          </cell>
        </row>
        <row r="19">
          <cell r="A19">
            <v>45775</v>
          </cell>
          <cell r="B19">
            <v>1</v>
          </cell>
          <cell r="I19" t="str">
            <v>L</v>
          </cell>
          <cell r="J19">
            <v>29</v>
          </cell>
          <cell r="K19" t="str">
            <v>K04</v>
          </cell>
          <cell r="L19" t="str">
            <v>BARU</v>
          </cell>
          <cell r="U19">
            <v>5</v>
          </cell>
        </row>
        <row r="20">
          <cell r="B20">
            <v>2</v>
          </cell>
          <cell r="I20" t="str">
            <v>P</v>
          </cell>
          <cell r="J20">
            <v>27</v>
          </cell>
          <cell r="K20" t="str">
            <v>K04</v>
          </cell>
          <cell r="L20" t="str">
            <v>LAMA</v>
          </cell>
          <cell r="U20">
            <v>10</v>
          </cell>
        </row>
        <row r="21">
          <cell r="B21">
            <v>3</v>
          </cell>
          <cell r="I21" t="str">
            <v>P</v>
          </cell>
          <cell r="J21">
            <v>28</v>
          </cell>
          <cell r="K21" t="str">
            <v>K01</v>
          </cell>
          <cell r="L21" t="str">
            <v>BARU</v>
          </cell>
          <cell r="U21">
            <v>46</v>
          </cell>
        </row>
        <row r="22">
          <cell r="B22">
            <v>4</v>
          </cell>
          <cell r="I22" t="str">
            <v>P</v>
          </cell>
          <cell r="J22">
            <v>10</v>
          </cell>
          <cell r="K22" t="str">
            <v>K00</v>
          </cell>
          <cell r="L22" t="str">
            <v>BARU</v>
          </cell>
          <cell r="U22">
            <v>0</v>
          </cell>
        </row>
        <row r="23">
          <cell r="B23">
            <v>5</v>
          </cell>
          <cell r="I23" t="str">
            <v>P</v>
          </cell>
          <cell r="J23">
            <v>39</v>
          </cell>
          <cell r="K23" t="str">
            <v>K04</v>
          </cell>
          <cell r="L23" t="str">
            <v>BARU</v>
          </cell>
        </row>
        <row r="24">
          <cell r="B24">
            <v>6</v>
          </cell>
          <cell r="I24" t="str">
            <v>P</v>
          </cell>
          <cell r="J24">
            <v>20</v>
          </cell>
          <cell r="K24" t="str">
            <v>K04</v>
          </cell>
          <cell r="L24" t="str">
            <v>BARU</v>
          </cell>
          <cell r="U24">
            <v>31</v>
          </cell>
        </row>
        <row r="25">
          <cell r="B25">
            <v>7</v>
          </cell>
          <cell r="I25" t="str">
            <v>L</v>
          </cell>
          <cell r="J25">
            <v>65</v>
          </cell>
          <cell r="K25" t="str">
            <v>K04</v>
          </cell>
          <cell r="L25" t="str">
            <v>BARU</v>
          </cell>
          <cell r="U25">
            <v>10</v>
          </cell>
        </row>
        <row r="26">
          <cell r="B26">
            <v>8</v>
          </cell>
          <cell r="I26" t="str">
            <v>P</v>
          </cell>
          <cell r="J26">
            <v>20</v>
          </cell>
          <cell r="K26" t="str">
            <v>K02</v>
          </cell>
          <cell r="L26" t="str">
            <v>BARU</v>
          </cell>
          <cell r="U26">
            <v>21</v>
          </cell>
        </row>
        <row r="27">
          <cell r="B27">
            <v>9</v>
          </cell>
          <cell r="I27" t="str">
            <v>L</v>
          </cell>
          <cell r="J27">
            <v>63</v>
          </cell>
          <cell r="K27" t="str">
            <v>K05</v>
          </cell>
          <cell r="L27" t="str">
            <v>BARU</v>
          </cell>
        </row>
        <row r="28">
          <cell r="B28">
            <v>10</v>
          </cell>
          <cell r="I28" t="str">
            <v>P</v>
          </cell>
          <cell r="J28">
            <v>6</v>
          </cell>
          <cell r="K28" t="str">
            <v>K05</v>
          </cell>
          <cell r="L28" t="str">
            <v>BARU</v>
          </cell>
          <cell r="U28">
            <v>61</v>
          </cell>
        </row>
        <row r="29">
          <cell r="B29">
            <v>11</v>
          </cell>
          <cell r="I29" t="str">
            <v>P</v>
          </cell>
          <cell r="J29">
            <v>60</v>
          </cell>
          <cell r="K29" t="str">
            <v>K04</v>
          </cell>
          <cell r="L29" t="str">
            <v>BARU</v>
          </cell>
          <cell r="U29">
            <v>27</v>
          </cell>
        </row>
        <row r="30">
          <cell r="B30">
            <v>12</v>
          </cell>
          <cell r="I30" t="str">
            <v>P</v>
          </cell>
          <cell r="J30">
            <v>21</v>
          </cell>
          <cell r="K30" t="str">
            <v>K02</v>
          </cell>
          <cell r="L30" t="str">
            <v>LAMA</v>
          </cell>
          <cell r="U30">
            <v>3</v>
          </cell>
        </row>
        <row r="31">
          <cell r="B31">
            <v>13</v>
          </cell>
          <cell r="I31" t="str">
            <v>P</v>
          </cell>
          <cell r="J31">
            <v>6</v>
          </cell>
          <cell r="K31" t="str">
            <v>K00</v>
          </cell>
          <cell r="L31" t="str">
            <v>BARU</v>
          </cell>
          <cell r="U31">
            <v>24</v>
          </cell>
        </row>
        <row r="32">
          <cell r="B32">
            <v>14</v>
          </cell>
          <cell r="I32" t="str">
            <v>P</v>
          </cell>
          <cell r="J32">
            <v>25</v>
          </cell>
          <cell r="K32" t="str">
            <v>K02</v>
          </cell>
          <cell r="L32" t="str">
            <v>BARU</v>
          </cell>
          <cell r="U32">
            <v>34</v>
          </cell>
        </row>
        <row r="33">
          <cell r="B33">
            <v>15</v>
          </cell>
          <cell r="I33" t="str">
            <v>P</v>
          </cell>
          <cell r="J33">
            <v>25</v>
          </cell>
          <cell r="K33" t="str">
            <v>K02</v>
          </cell>
          <cell r="L33" t="str">
            <v>BARU</v>
          </cell>
          <cell r="U33">
            <v>8</v>
          </cell>
        </row>
        <row r="34">
          <cell r="B34">
            <v>16</v>
          </cell>
          <cell r="I34" t="str">
            <v>P</v>
          </cell>
          <cell r="J34">
            <v>32</v>
          </cell>
          <cell r="K34" t="str">
            <v>K03</v>
          </cell>
          <cell r="L34" t="str">
            <v>BARU</v>
          </cell>
          <cell r="U34">
            <v>26</v>
          </cell>
        </row>
        <row r="35">
          <cell r="B35">
            <v>17</v>
          </cell>
          <cell r="I35" t="str">
            <v>P</v>
          </cell>
          <cell r="J35">
            <v>24</v>
          </cell>
          <cell r="K35" t="str">
            <v>K02</v>
          </cell>
          <cell r="L35" t="str">
            <v>BARU</v>
          </cell>
        </row>
        <row r="36">
          <cell r="B36">
            <v>18</v>
          </cell>
          <cell r="I36" t="str">
            <v>P</v>
          </cell>
          <cell r="J36">
            <v>21</v>
          </cell>
          <cell r="K36" t="str">
            <v>K03</v>
          </cell>
          <cell r="L36" t="str">
            <v>BARU</v>
          </cell>
        </row>
        <row r="37">
          <cell r="A37">
            <v>45776</v>
          </cell>
          <cell r="B37">
            <v>1</v>
          </cell>
          <cell r="I37" t="str">
            <v>L</v>
          </cell>
          <cell r="J37">
            <v>29</v>
          </cell>
          <cell r="K37" t="str">
            <v>K01</v>
          </cell>
          <cell r="L37" t="str">
            <v>BARU</v>
          </cell>
          <cell r="U37">
            <v>5</v>
          </cell>
        </row>
        <row r="38">
          <cell r="B38">
            <v>2</v>
          </cell>
          <cell r="I38" t="str">
            <v>P</v>
          </cell>
          <cell r="J38">
            <v>18</v>
          </cell>
          <cell r="K38" t="str">
            <v>K10</v>
          </cell>
          <cell r="L38" t="str">
            <v>LAMA</v>
          </cell>
          <cell r="U38">
            <v>3</v>
          </cell>
        </row>
        <row r="39">
          <cell r="B39">
            <v>3</v>
          </cell>
          <cell r="I39" t="str">
            <v>P</v>
          </cell>
          <cell r="J39">
            <v>42</v>
          </cell>
          <cell r="K39" t="str">
            <v>K03</v>
          </cell>
          <cell r="L39" t="str">
            <v>BARU</v>
          </cell>
          <cell r="U39">
            <v>1</v>
          </cell>
        </row>
        <row r="40">
          <cell r="B40">
            <v>4</v>
          </cell>
          <cell r="I40" t="str">
            <v>P</v>
          </cell>
          <cell r="J40">
            <v>29</v>
          </cell>
          <cell r="K40" t="str">
            <v>K04</v>
          </cell>
          <cell r="L40" t="str">
            <v>BARU</v>
          </cell>
          <cell r="U40">
            <v>2</v>
          </cell>
        </row>
        <row r="41">
          <cell r="B41">
            <v>5</v>
          </cell>
          <cell r="I41" t="str">
            <v>P</v>
          </cell>
          <cell r="J41">
            <v>78</v>
          </cell>
          <cell r="K41" t="str">
            <v>K05</v>
          </cell>
          <cell r="L41" t="str">
            <v>BARU</v>
          </cell>
          <cell r="U41">
            <v>2</v>
          </cell>
        </row>
        <row r="42">
          <cell r="B42">
            <v>6</v>
          </cell>
          <cell r="I42" t="str">
            <v>P</v>
          </cell>
          <cell r="J42">
            <v>8</v>
          </cell>
          <cell r="K42" t="str">
            <v>K08</v>
          </cell>
          <cell r="L42" t="str">
            <v>BARU</v>
          </cell>
          <cell r="U42">
            <v>1</v>
          </cell>
        </row>
        <row r="43">
          <cell r="B43">
            <v>7</v>
          </cell>
          <cell r="I43" t="str">
            <v>L</v>
          </cell>
          <cell r="J43">
            <v>60</v>
          </cell>
          <cell r="K43" t="str">
            <v>K03</v>
          </cell>
          <cell r="L43" t="str">
            <v>LAMA</v>
          </cell>
          <cell r="U43">
            <v>1</v>
          </cell>
        </row>
        <row r="44">
          <cell r="B44">
            <v>8</v>
          </cell>
          <cell r="I44" t="str">
            <v>L</v>
          </cell>
          <cell r="J44">
            <v>62</v>
          </cell>
          <cell r="K44" t="str">
            <v>K05</v>
          </cell>
          <cell r="L44" t="str">
            <v>LAMA</v>
          </cell>
        </row>
        <row r="45">
          <cell r="B45">
            <v>9</v>
          </cell>
          <cell r="I45" t="str">
            <v>P</v>
          </cell>
          <cell r="J45">
            <v>17</v>
          </cell>
          <cell r="K45" t="str">
            <v>K03</v>
          </cell>
          <cell r="L45" t="str">
            <v>BARU</v>
          </cell>
          <cell r="U45">
            <v>38</v>
          </cell>
        </row>
        <row r="46">
          <cell r="B46">
            <v>10</v>
          </cell>
          <cell r="I46" t="str">
            <v>L</v>
          </cell>
          <cell r="J46">
            <v>66</v>
          </cell>
          <cell r="K46" t="str">
            <v>K04</v>
          </cell>
          <cell r="L46" t="str">
            <v>BARU</v>
          </cell>
          <cell r="U46">
            <v>11</v>
          </cell>
        </row>
        <row r="47">
          <cell r="B47">
            <v>11</v>
          </cell>
          <cell r="I47" t="str">
            <v>P</v>
          </cell>
          <cell r="J47">
            <v>54</v>
          </cell>
          <cell r="K47" t="str">
            <v>K02</v>
          </cell>
          <cell r="L47" t="str">
            <v>BARU</v>
          </cell>
          <cell r="U47">
            <v>27</v>
          </cell>
        </row>
        <row r="48">
          <cell r="B48">
            <v>12</v>
          </cell>
          <cell r="I48" t="str">
            <v>L</v>
          </cell>
          <cell r="J48">
            <v>70</v>
          </cell>
          <cell r="K48" t="str">
            <v>K03</v>
          </cell>
          <cell r="L48" t="str">
            <v>BARU</v>
          </cell>
          <cell r="U48">
            <v>30</v>
          </cell>
        </row>
        <row r="49">
          <cell r="B49">
            <v>13</v>
          </cell>
          <cell r="I49" t="str">
            <v>L</v>
          </cell>
          <cell r="J49">
            <v>6</v>
          </cell>
          <cell r="K49" t="str">
            <v>K04</v>
          </cell>
          <cell r="L49" t="str">
            <v>BARU</v>
          </cell>
          <cell r="U49">
            <v>10</v>
          </cell>
        </row>
        <row r="50">
          <cell r="A50">
            <v>45777</v>
          </cell>
          <cell r="B50">
            <v>1</v>
          </cell>
          <cell r="I50" t="str">
            <v>P</v>
          </cell>
          <cell r="J50">
            <v>54</v>
          </cell>
          <cell r="K50" t="str">
            <v>K04</v>
          </cell>
          <cell r="L50" t="str">
            <v>LAMA</v>
          </cell>
          <cell r="U50">
            <v>20</v>
          </cell>
        </row>
        <row r="51">
          <cell r="B51">
            <v>2</v>
          </cell>
          <cell r="I51" t="str">
            <v>P</v>
          </cell>
          <cell r="J51">
            <v>61</v>
          </cell>
          <cell r="K51" t="str">
            <v>K08</v>
          </cell>
          <cell r="L51" t="str">
            <v>BARU</v>
          </cell>
        </row>
        <row r="52">
          <cell r="B52">
            <v>3</v>
          </cell>
          <cell r="I52" t="str">
            <v>P</v>
          </cell>
          <cell r="J52">
            <v>63</v>
          </cell>
          <cell r="K52" t="str">
            <v>K08</v>
          </cell>
          <cell r="L52" t="str">
            <v>BARU</v>
          </cell>
          <cell r="U52">
            <v>6</v>
          </cell>
        </row>
        <row r="53">
          <cell r="B53">
            <v>4</v>
          </cell>
          <cell r="I53" t="str">
            <v>P</v>
          </cell>
          <cell r="J53">
            <v>65</v>
          </cell>
          <cell r="K53" t="str">
            <v>K05</v>
          </cell>
          <cell r="L53" t="str">
            <v>BARU</v>
          </cell>
          <cell r="U53">
            <v>4</v>
          </cell>
        </row>
        <row r="54">
          <cell r="B54">
            <v>5</v>
          </cell>
          <cell r="I54" t="str">
            <v>P</v>
          </cell>
          <cell r="J54">
            <v>60</v>
          </cell>
          <cell r="K54" t="str">
            <v>K05</v>
          </cell>
          <cell r="L54" t="str">
            <v>LAMA</v>
          </cell>
          <cell r="U54">
            <v>2</v>
          </cell>
        </row>
        <row r="55">
          <cell r="B55">
            <v>6</v>
          </cell>
          <cell r="I55" t="str">
            <v>L</v>
          </cell>
          <cell r="J55">
            <v>30</v>
          </cell>
          <cell r="K55" t="str">
            <v>K04</v>
          </cell>
          <cell r="L55" t="str">
            <v>BARU</v>
          </cell>
        </row>
        <row r="56">
          <cell r="B56">
            <v>7</v>
          </cell>
          <cell r="I56" t="str">
            <v>P</v>
          </cell>
          <cell r="J56">
            <v>17</v>
          </cell>
          <cell r="K56" t="str">
            <v>K08</v>
          </cell>
          <cell r="L56" t="str">
            <v>BARU</v>
          </cell>
          <cell r="U56">
            <v>145</v>
          </cell>
        </row>
        <row r="57">
          <cell r="B57">
            <v>8</v>
          </cell>
          <cell r="I57" t="str">
            <v>L</v>
          </cell>
          <cell r="J57">
            <v>54</v>
          </cell>
          <cell r="K57" t="str">
            <v>M27</v>
          </cell>
          <cell r="L57" t="str">
            <v>BARU</v>
          </cell>
          <cell r="U57">
            <v>38</v>
          </cell>
        </row>
        <row r="58">
          <cell r="B58">
            <v>9</v>
          </cell>
          <cell r="I58" t="str">
            <v>P</v>
          </cell>
          <cell r="J58">
            <v>19</v>
          </cell>
          <cell r="K58" t="str">
            <v>K04</v>
          </cell>
          <cell r="L58" t="str">
            <v>BARU</v>
          </cell>
          <cell r="U58">
            <v>107</v>
          </cell>
        </row>
        <row r="59">
          <cell r="B59">
            <v>10</v>
          </cell>
          <cell r="I59" t="str">
            <v>L</v>
          </cell>
          <cell r="J59">
            <v>58</v>
          </cell>
          <cell r="K59" t="str">
            <v>K08</v>
          </cell>
          <cell r="L59" t="str">
            <v>BARU</v>
          </cell>
        </row>
        <row r="60">
          <cell r="B60">
            <v>11</v>
          </cell>
          <cell r="I60" t="str">
            <v>P</v>
          </cell>
          <cell r="J60">
            <v>32</v>
          </cell>
          <cell r="K60" t="str">
            <v>K04</v>
          </cell>
          <cell r="L60" t="str">
            <v>LAMA</v>
          </cell>
          <cell r="U60">
            <v>14</v>
          </cell>
          <cell r="Y60">
            <v>5</v>
          </cell>
        </row>
        <row r="61">
          <cell r="B61">
            <v>12</v>
          </cell>
          <cell r="I61" t="str">
            <v>P</v>
          </cell>
          <cell r="J61">
            <v>32</v>
          </cell>
          <cell r="K61" t="str">
            <v>K04</v>
          </cell>
          <cell r="L61" t="str">
            <v>BARU</v>
          </cell>
          <cell r="U61">
            <v>2</v>
          </cell>
          <cell r="Y61">
            <v>2</v>
          </cell>
        </row>
        <row r="62">
          <cell r="B62">
            <v>13</v>
          </cell>
          <cell r="I62" t="str">
            <v>P</v>
          </cell>
          <cell r="J62">
            <v>27</v>
          </cell>
          <cell r="K62" t="str">
            <v>K04</v>
          </cell>
          <cell r="L62" t="str">
            <v>BARU</v>
          </cell>
          <cell r="U62">
            <v>2</v>
          </cell>
          <cell r="Y62">
            <v>31</v>
          </cell>
        </row>
        <row r="63">
          <cell r="B63">
            <v>14</v>
          </cell>
          <cell r="I63" t="str">
            <v>P</v>
          </cell>
          <cell r="J63">
            <v>24</v>
          </cell>
          <cell r="K63" t="str">
            <v>K03</v>
          </cell>
          <cell r="L63" t="str">
            <v>BARU</v>
          </cell>
          <cell r="U63">
            <v>0</v>
          </cell>
          <cell r="Y63">
            <v>5</v>
          </cell>
        </row>
        <row r="64">
          <cell r="B64">
            <v>15</v>
          </cell>
          <cell r="I64" t="str">
            <v>P</v>
          </cell>
          <cell r="J64">
            <v>19</v>
          </cell>
          <cell r="K64" t="str">
            <v>K05</v>
          </cell>
          <cell r="L64" t="str">
            <v>BARU</v>
          </cell>
          <cell r="U64">
            <v>5</v>
          </cell>
          <cell r="Y64">
            <v>28</v>
          </cell>
        </row>
        <row r="65">
          <cell r="B65">
            <v>16</v>
          </cell>
          <cell r="I65" t="str">
            <v>P</v>
          </cell>
          <cell r="J65">
            <v>42</v>
          </cell>
          <cell r="K65" t="str">
            <v>K04</v>
          </cell>
          <cell r="L65" t="str">
            <v>BARU</v>
          </cell>
          <cell r="U65">
            <v>3</v>
          </cell>
          <cell r="Y65">
            <v>7</v>
          </cell>
        </row>
        <row r="66">
          <cell r="A66">
            <v>45779</v>
          </cell>
          <cell r="B66">
            <v>1</v>
          </cell>
          <cell r="I66" t="str">
            <v>L</v>
          </cell>
          <cell r="J66">
            <v>67</v>
          </cell>
          <cell r="K66" t="str">
            <v>K02</v>
          </cell>
          <cell r="L66" t="str">
            <v>LAMA</v>
          </cell>
          <cell r="U66">
            <v>2</v>
          </cell>
        </row>
        <row r="67">
          <cell r="B67">
            <v>2</v>
          </cell>
          <cell r="I67" t="str">
            <v>P</v>
          </cell>
          <cell r="J67">
            <v>14</v>
          </cell>
          <cell r="K67" t="str">
            <v>K04</v>
          </cell>
          <cell r="L67" t="str">
            <v>BARU</v>
          </cell>
          <cell r="U67">
            <v>4</v>
          </cell>
          <cell r="Y67">
            <v>116</v>
          </cell>
        </row>
        <row r="68">
          <cell r="B68">
            <v>3</v>
          </cell>
          <cell r="I68" t="str">
            <v>P</v>
          </cell>
          <cell r="J68">
            <v>37</v>
          </cell>
          <cell r="K68" t="str">
            <v>K04</v>
          </cell>
          <cell r="L68" t="str">
            <v>BARU</v>
          </cell>
          <cell r="U68">
            <v>0</v>
          </cell>
          <cell r="Y68">
            <v>25</v>
          </cell>
        </row>
        <row r="69">
          <cell r="B69">
            <v>4</v>
          </cell>
          <cell r="I69" t="str">
            <v>P</v>
          </cell>
          <cell r="J69">
            <v>13</v>
          </cell>
          <cell r="K69" t="str">
            <v>K04</v>
          </cell>
          <cell r="L69" t="str">
            <v>BARU</v>
          </cell>
          <cell r="U69">
            <v>4</v>
          </cell>
          <cell r="Y69">
            <v>27</v>
          </cell>
        </row>
        <row r="70">
          <cell r="B70">
            <v>5</v>
          </cell>
          <cell r="I70" t="str">
            <v>P</v>
          </cell>
          <cell r="J70">
            <v>29</v>
          </cell>
          <cell r="K70" t="str">
            <v>K04</v>
          </cell>
          <cell r="L70" t="str">
            <v>BARU</v>
          </cell>
          <cell r="U70">
            <v>3</v>
          </cell>
          <cell r="Y70">
            <v>5</v>
          </cell>
        </row>
        <row r="71">
          <cell r="B71">
            <v>6</v>
          </cell>
          <cell r="I71" t="str">
            <v>P</v>
          </cell>
          <cell r="J71">
            <v>71</v>
          </cell>
          <cell r="K71" t="str">
            <v>K02</v>
          </cell>
          <cell r="L71" t="str">
            <v>LAMA</v>
          </cell>
          <cell r="U71">
            <v>0</v>
          </cell>
        </row>
        <row r="72">
          <cell r="B72">
            <v>7</v>
          </cell>
          <cell r="I72" t="str">
            <v>L</v>
          </cell>
          <cell r="J72">
            <v>9</v>
          </cell>
          <cell r="K72" t="str">
            <v>K04</v>
          </cell>
          <cell r="L72" t="str">
            <v>BARU</v>
          </cell>
          <cell r="U72">
            <v>3</v>
          </cell>
        </row>
        <row r="73">
          <cell r="B73">
            <v>8</v>
          </cell>
          <cell r="I73" t="str">
            <v>P</v>
          </cell>
          <cell r="J73">
            <v>57</v>
          </cell>
          <cell r="K73" t="str">
            <v>K14</v>
          </cell>
          <cell r="L73" t="str">
            <v>BARU</v>
          </cell>
        </row>
        <row r="74">
          <cell r="B74">
            <v>9</v>
          </cell>
          <cell r="I74" t="str">
            <v>L</v>
          </cell>
          <cell r="J74">
            <v>59</v>
          </cell>
          <cell r="K74" t="str">
            <v>K04</v>
          </cell>
          <cell r="L74" t="str">
            <v>BARU</v>
          </cell>
        </row>
        <row r="75">
          <cell r="B75">
            <v>10</v>
          </cell>
          <cell r="I75" t="str">
            <v>L</v>
          </cell>
          <cell r="J75">
            <v>65</v>
          </cell>
          <cell r="K75" t="str">
            <v>K08</v>
          </cell>
          <cell r="L75" t="str">
            <v>LAMA</v>
          </cell>
        </row>
        <row r="76">
          <cell r="B76">
            <v>11</v>
          </cell>
          <cell r="I76" t="str">
            <v>L</v>
          </cell>
          <cell r="J76">
            <v>61</v>
          </cell>
          <cell r="K76" t="str">
            <v>K04</v>
          </cell>
          <cell r="L76" t="str">
            <v>BARU</v>
          </cell>
        </row>
        <row r="77">
          <cell r="B77">
            <v>12</v>
          </cell>
          <cell r="I77" t="str">
            <v>P</v>
          </cell>
          <cell r="J77">
            <v>33</v>
          </cell>
          <cell r="K77" t="str">
            <v>K03</v>
          </cell>
          <cell r="L77" t="str">
            <v>BARU</v>
          </cell>
        </row>
        <row r="78">
          <cell r="B78">
            <v>13</v>
          </cell>
          <cell r="I78" t="str">
            <v>P</v>
          </cell>
          <cell r="J78">
            <v>30</v>
          </cell>
          <cell r="K78" t="str">
            <v>K02</v>
          </cell>
          <cell r="L78" t="str">
            <v>BARU</v>
          </cell>
        </row>
        <row r="79">
          <cell r="A79">
            <v>45780</v>
          </cell>
          <cell r="B79">
            <v>1</v>
          </cell>
          <cell r="I79" t="str">
            <v>P</v>
          </cell>
          <cell r="J79">
            <v>40</v>
          </cell>
          <cell r="K79" t="str">
            <v>K04</v>
          </cell>
          <cell r="L79" t="str">
            <v>BARU</v>
          </cell>
        </row>
        <row r="80">
          <cell r="B80">
            <v>2</v>
          </cell>
          <cell r="I80" t="str">
            <v>P</v>
          </cell>
          <cell r="J80">
            <v>39</v>
          </cell>
          <cell r="K80" t="str">
            <v>K02</v>
          </cell>
          <cell r="L80" t="str">
            <v>BARU</v>
          </cell>
        </row>
        <row r="81">
          <cell r="B81">
            <v>3</v>
          </cell>
          <cell r="I81" t="str">
            <v>L</v>
          </cell>
          <cell r="J81">
            <v>3</v>
          </cell>
          <cell r="K81" t="str">
            <v>K04</v>
          </cell>
          <cell r="L81" t="str">
            <v>BARU</v>
          </cell>
        </row>
        <row r="82">
          <cell r="B82">
            <v>4</v>
          </cell>
          <cell r="I82" t="str">
            <v>P</v>
          </cell>
          <cell r="J82">
            <v>51</v>
          </cell>
          <cell r="K82" t="str">
            <v>K04</v>
          </cell>
          <cell r="L82" t="str">
            <v>BARU</v>
          </cell>
        </row>
        <row r="83">
          <cell r="B83">
            <v>5</v>
          </cell>
          <cell r="I83" t="str">
            <v>P</v>
          </cell>
          <cell r="J83">
            <v>6</v>
          </cell>
          <cell r="K83" t="str">
            <v>K00</v>
          </cell>
          <cell r="L83" t="str">
            <v>BARU</v>
          </cell>
        </row>
        <row r="84">
          <cell r="B84">
            <v>6</v>
          </cell>
          <cell r="I84" t="str">
            <v>P</v>
          </cell>
          <cell r="J84">
            <v>6</v>
          </cell>
          <cell r="K84" t="str">
            <v>K00</v>
          </cell>
          <cell r="L84" t="str">
            <v>BARU</v>
          </cell>
        </row>
        <row r="85">
          <cell r="B85">
            <v>7</v>
          </cell>
          <cell r="I85" t="str">
            <v>P</v>
          </cell>
          <cell r="J85">
            <v>37</v>
          </cell>
          <cell r="K85" t="str">
            <v>K03</v>
          </cell>
          <cell r="L85" t="str">
            <v>BARU</v>
          </cell>
        </row>
        <row r="86">
          <cell r="B86">
            <v>8</v>
          </cell>
          <cell r="I86" t="str">
            <v>P</v>
          </cell>
          <cell r="J86">
            <v>23</v>
          </cell>
          <cell r="K86" t="str">
            <v>K03</v>
          </cell>
          <cell r="L86" t="str">
            <v>BARU</v>
          </cell>
        </row>
        <row r="87">
          <cell r="B87">
            <v>9</v>
          </cell>
          <cell r="I87" t="str">
            <v>P</v>
          </cell>
          <cell r="J87">
            <v>23</v>
          </cell>
          <cell r="K87" t="str">
            <v>K08</v>
          </cell>
          <cell r="L87" t="str">
            <v>BARU</v>
          </cell>
        </row>
        <row r="88">
          <cell r="A88">
            <v>45782</v>
          </cell>
          <cell r="B88">
            <v>1</v>
          </cell>
          <cell r="I88" t="str">
            <v>P</v>
          </cell>
          <cell r="J88">
            <v>32</v>
          </cell>
          <cell r="K88" t="str">
            <v>K02</v>
          </cell>
          <cell r="L88" t="str">
            <v>BARU</v>
          </cell>
        </row>
        <row r="89">
          <cell r="B89">
            <v>2</v>
          </cell>
          <cell r="I89" t="str">
            <v>L</v>
          </cell>
          <cell r="J89">
            <v>43</v>
          </cell>
          <cell r="K89" t="str">
            <v>K04</v>
          </cell>
          <cell r="L89" t="str">
            <v>BARU</v>
          </cell>
        </row>
        <row r="90">
          <cell r="B90">
            <v>3</v>
          </cell>
          <cell r="I90" t="str">
            <v>L</v>
          </cell>
          <cell r="J90">
            <v>26</v>
          </cell>
          <cell r="K90" t="str">
            <v>K03</v>
          </cell>
          <cell r="L90" t="str">
            <v>BARU</v>
          </cell>
        </row>
        <row r="91">
          <cell r="B91">
            <v>4</v>
          </cell>
          <cell r="I91" t="str">
            <v>P</v>
          </cell>
          <cell r="J91">
            <v>44</v>
          </cell>
          <cell r="K91" t="str">
            <v>K08</v>
          </cell>
          <cell r="L91" t="str">
            <v>BARU</v>
          </cell>
        </row>
        <row r="92">
          <cell r="B92">
            <v>5</v>
          </cell>
          <cell r="I92" t="str">
            <v>P</v>
          </cell>
          <cell r="J92">
            <v>5</v>
          </cell>
          <cell r="K92" t="str">
            <v>K04</v>
          </cell>
          <cell r="L92" t="str">
            <v>BARU</v>
          </cell>
        </row>
        <row r="93">
          <cell r="B93">
            <v>6</v>
          </cell>
          <cell r="I93" t="str">
            <v>P</v>
          </cell>
          <cell r="J93">
            <v>26</v>
          </cell>
          <cell r="K93" t="str">
            <v>K02</v>
          </cell>
          <cell r="L93" t="str">
            <v>BARU</v>
          </cell>
        </row>
        <row r="94">
          <cell r="B94">
            <v>7</v>
          </cell>
          <cell r="I94" t="str">
            <v>P</v>
          </cell>
          <cell r="J94">
            <v>44</v>
          </cell>
          <cell r="K94" t="str">
            <v>K02</v>
          </cell>
          <cell r="L94" t="str">
            <v>LAMA</v>
          </cell>
        </row>
        <row r="95">
          <cell r="B95">
            <v>8</v>
          </cell>
          <cell r="I95" t="str">
            <v>P</v>
          </cell>
          <cell r="J95">
            <v>68</v>
          </cell>
          <cell r="K95" t="str">
            <v>K07</v>
          </cell>
          <cell r="L95" t="str">
            <v>BARU</v>
          </cell>
        </row>
        <row r="96">
          <cell r="B96">
            <v>9</v>
          </cell>
          <cell r="I96" t="str">
            <v>L</v>
          </cell>
          <cell r="J96">
            <v>10</v>
          </cell>
          <cell r="K96" t="str">
            <v>K00</v>
          </cell>
          <cell r="L96" t="str">
            <v>BARU</v>
          </cell>
        </row>
        <row r="97">
          <cell r="B97">
            <v>10</v>
          </cell>
          <cell r="I97" t="str">
            <v>P</v>
          </cell>
          <cell r="J97">
            <v>11</v>
          </cell>
          <cell r="K97" t="str">
            <v>K00</v>
          </cell>
          <cell r="L97" t="str">
            <v>BARU</v>
          </cell>
        </row>
        <row r="98">
          <cell r="B98">
            <v>11</v>
          </cell>
          <cell r="I98" t="str">
            <v>P</v>
          </cell>
          <cell r="J98">
            <v>56</v>
          </cell>
          <cell r="K98" t="str">
            <v>K06</v>
          </cell>
          <cell r="L98" t="str">
            <v>BARU</v>
          </cell>
        </row>
        <row r="99">
          <cell r="B99">
            <v>12</v>
          </cell>
          <cell r="I99" t="str">
            <v>P</v>
          </cell>
          <cell r="J99">
            <v>36</v>
          </cell>
          <cell r="K99" t="str">
            <v>K03</v>
          </cell>
          <cell r="L99" t="str">
            <v>BARU</v>
          </cell>
        </row>
        <row r="100">
          <cell r="B100">
            <v>13</v>
          </cell>
          <cell r="I100" t="str">
            <v>L</v>
          </cell>
          <cell r="J100">
            <v>71</v>
          </cell>
          <cell r="K100" t="str">
            <v>K05</v>
          </cell>
          <cell r="L100" t="str">
            <v>BARU</v>
          </cell>
        </row>
        <row r="101">
          <cell r="B101">
            <v>14</v>
          </cell>
          <cell r="I101" t="str">
            <v>P</v>
          </cell>
          <cell r="J101">
            <v>41</v>
          </cell>
          <cell r="K101" t="str">
            <v>K04</v>
          </cell>
          <cell r="L101" t="str">
            <v>BARU</v>
          </cell>
        </row>
        <row r="102">
          <cell r="B102">
            <v>15</v>
          </cell>
          <cell r="I102" t="str">
            <v>P</v>
          </cell>
          <cell r="J102">
            <v>37</v>
          </cell>
          <cell r="K102" t="str">
            <v>K04</v>
          </cell>
          <cell r="L102" t="str">
            <v>LAMA</v>
          </cell>
        </row>
        <row r="103">
          <cell r="B103">
            <v>16</v>
          </cell>
          <cell r="I103" t="str">
            <v>P</v>
          </cell>
          <cell r="J103">
            <v>7</v>
          </cell>
          <cell r="K103" t="str">
            <v>K00</v>
          </cell>
          <cell r="L103" t="str">
            <v>BARU</v>
          </cell>
        </row>
        <row r="104">
          <cell r="B104">
            <v>17</v>
          </cell>
          <cell r="I104" t="str">
            <v>P</v>
          </cell>
          <cell r="J104">
            <v>23</v>
          </cell>
          <cell r="K104" t="str">
            <v>K04</v>
          </cell>
          <cell r="L104" t="str">
            <v>BARU</v>
          </cell>
        </row>
        <row r="105">
          <cell r="B105">
            <v>18</v>
          </cell>
          <cell r="I105" t="str">
            <v>L</v>
          </cell>
          <cell r="J105">
            <v>34</v>
          </cell>
          <cell r="K105" t="str">
            <v>K04</v>
          </cell>
          <cell r="L105" t="str">
            <v>BARU</v>
          </cell>
        </row>
        <row r="106">
          <cell r="B106">
            <v>19</v>
          </cell>
          <cell r="I106" t="str">
            <v>P</v>
          </cell>
          <cell r="J106">
            <v>7</v>
          </cell>
          <cell r="K106" t="str">
            <v>K00</v>
          </cell>
          <cell r="L106" t="str">
            <v>BARU</v>
          </cell>
        </row>
        <row r="107">
          <cell r="A107">
            <v>45783</v>
          </cell>
          <cell r="B107">
            <v>1</v>
          </cell>
          <cell r="I107" t="str">
            <v>P</v>
          </cell>
          <cell r="J107">
            <v>9</v>
          </cell>
          <cell r="K107" t="str">
            <v>K02</v>
          </cell>
          <cell r="L107" t="str">
            <v>LAMA</v>
          </cell>
        </row>
        <row r="108">
          <cell r="B108">
            <v>2</v>
          </cell>
          <cell r="I108" t="str">
            <v>P</v>
          </cell>
          <cell r="J108">
            <v>54</v>
          </cell>
          <cell r="K108" t="str">
            <v>K05</v>
          </cell>
          <cell r="L108" t="str">
            <v>BARU</v>
          </cell>
        </row>
        <row r="109">
          <cell r="B109">
            <v>3</v>
          </cell>
          <cell r="I109" t="str">
            <v>L</v>
          </cell>
          <cell r="J109">
            <v>14</v>
          </cell>
          <cell r="K109" t="str">
            <v>K04</v>
          </cell>
          <cell r="L109" t="str">
            <v>BARU</v>
          </cell>
        </row>
        <row r="110">
          <cell r="B110">
            <v>4</v>
          </cell>
          <cell r="I110" t="str">
            <v>P</v>
          </cell>
          <cell r="J110">
            <v>23</v>
          </cell>
          <cell r="K110" t="str">
            <v>K08</v>
          </cell>
          <cell r="L110" t="str">
            <v>BARU</v>
          </cell>
        </row>
        <row r="111">
          <cell r="B111">
            <v>5</v>
          </cell>
          <cell r="I111" t="str">
            <v>L</v>
          </cell>
          <cell r="J111">
            <v>61</v>
          </cell>
          <cell r="K111" t="str">
            <v>K04</v>
          </cell>
          <cell r="L111" t="str">
            <v>LAMA</v>
          </cell>
        </row>
        <row r="112">
          <cell r="B112">
            <v>6</v>
          </cell>
          <cell r="I112" t="str">
            <v>P</v>
          </cell>
          <cell r="J112">
            <v>37</v>
          </cell>
          <cell r="K112" t="str">
            <v>K04</v>
          </cell>
          <cell r="L112" t="str">
            <v>BARU</v>
          </cell>
        </row>
        <row r="113">
          <cell r="B113">
            <v>7</v>
          </cell>
          <cell r="I113" t="str">
            <v>P</v>
          </cell>
          <cell r="J113">
            <v>36</v>
          </cell>
          <cell r="K113" t="str">
            <v>K02</v>
          </cell>
          <cell r="L113" t="str">
            <v>LAMA</v>
          </cell>
        </row>
        <row r="114">
          <cell r="B114">
            <v>8</v>
          </cell>
          <cell r="I114" t="str">
            <v>L</v>
          </cell>
          <cell r="J114">
            <v>25</v>
          </cell>
          <cell r="K114" t="str">
            <v>K04</v>
          </cell>
          <cell r="L114" t="str">
            <v>BARU</v>
          </cell>
        </row>
        <row r="115">
          <cell r="B115">
            <v>9</v>
          </cell>
          <cell r="I115" t="str">
            <v>L</v>
          </cell>
          <cell r="J115">
            <v>38</v>
          </cell>
          <cell r="K115" t="str">
            <v>K04</v>
          </cell>
          <cell r="L115" t="str">
            <v>BARU</v>
          </cell>
        </row>
        <row r="116">
          <cell r="B116">
            <v>10</v>
          </cell>
          <cell r="I116" t="str">
            <v>P</v>
          </cell>
          <cell r="J116">
            <v>8</v>
          </cell>
          <cell r="K116" t="str">
            <v>K00</v>
          </cell>
          <cell r="L116" t="str">
            <v>BARU</v>
          </cell>
        </row>
        <row r="117">
          <cell r="B117">
            <v>11</v>
          </cell>
          <cell r="I117" t="str">
            <v>P</v>
          </cell>
          <cell r="J117">
            <v>23</v>
          </cell>
          <cell r="K117" t="str">
            <v>K04</v>
          </cell>
          <cell r="L117" t="str">
            <v>BARU</v>
          </cell>
        </row>
        <row r="118">
          <cell r="B118">
            <v>12</v>
          </cell>
          <cell r="I118" t="str">
            <v>P</v>
          </cell>
          <cell r="J118">
            <v>23</v>
          </cell>
          <cell r="K118" t="str">
            <v>K03</v>
          </cell>
          <cell r="L118" t="str">
            <v>BARU</v>
          </cell>
        </row>
        <row r="119">
          <cell r="B119">
            <v>13</v>
          </cell>
          <cell r="I119" t="str">
            <v>L</v>
          </cell>
          <cell r="J119">
            <v>21</v>
          </cell>
          <cell r="K119" t="str">
            <v>K03</v>
          </cell>
          <cell r="L119" t="str">
            <v>BARU</v>
          </cell>
        </row>
        <row r="120">
          <cell r="B120">
            <v>14</v>
          </cell>
          <cell r="I120" t="str">
            <v>P</v>
          </cell>
          <cell r="J120">
            <v>31</v>
          </cell>
          <cell r="K120" t="str">
            <v>K03</v>
          </cell>
          <cell r="L120" t="str">
            <v>BARU</v>
          </cell>
        </row>
        <row r="121">
          <cell r="A121">
            <v>45784</v>
          </cell>
          <cell r="B121">
            <v>1</v>
          </cell>
          <cell r="I121" t="str">
            <v>P</v>
          </cell>
          <cell r="J121">
            <v>61</v>
          </cell>
          <cell r="K121" t="str">
            <v>K08</v>
          </cell>
          <cell r="L121" t="str">
            <v>BARU</v>
          </cell>
        </row>
        <row r="122">
          <cell r="B122">
            <v>2</v>
          </cell>
          <cell r="I122" t="str">
            <v>P</v>
          </cell>
          <cell r="J122">
            <v>49</v>
          </cell>
          <cell r="K122" t="str">
            <v>K08</v>
          </cell>
          <cell r="L122" t="str">
            <v>BARU</v>
          </cell>
        </row>
        <row r="123">
          <cell r="B123">
            <v>2</v>
          </cell>
          <cell r="I123" t="str">
            <v>P</v>
          </cell>
          <cell r="J123">
            <v>48</v>
          </cell>
          <cell r="K123" t="str">
            <v>K08</v>
          </cell>
          <cell r="L123" t="str">
            <v>BARU</v>
          </cell>
        </row>
        <row r="124">
          <cell r="B124">
            <v>3</v>
          </cell>
          <cell r="I124" t="str">
            <v>P</v>
          </cell>
          <cell r="J124">
            <v>8</v>
          </cell>
          <cell r="K124" t="str">
            <v>K00</v>
          </cell>
          <cell r="L124" t="str">
            <v>BARU</v>
          </cell>
        </row>
        <row r="125">
          <cell r="B125">
            <v>4</v>
          </cell>
          <cell r="I125" t="str">
            <v>L</v>
          </cell>
          <cell r="J125">
            <v>30</v>
          </cell>
          <cell r="K125" t="str">
            <v>K04</v>
          </cell>
          <cell r="L125" t="str">
            <v>LAMA</v>
          </cell>
        </row>
        <row r="126">
          <cell r="B126">
            <v>5</v>
          </cell>
          <cell r="I126" t="str">
            <v>L</v>
          </cell>
          <cell r="J126">
            <v>7</v>
          </cell>
          <cell r="K126" t="str">
            <v>K00</v>
          </cell>
          <cell r="L126" t="str">
            <v>BARU</v>
          </cell>
        </row>
        <row r="127">
          <cell r="B127">
            <v>6</v>
          </cell>
          <cell r="I127" t="str">
            <v>P</v>
          </cell>
          <cell r="J127">
            <v>33</v>
          </cell>
          <cell r="K127" t="str">
            <v>K05</v>
          </cell>
          <cell r="L127" t="str">
            <v>BARU</v>
          </cell>
        </row>
        <row r="128">
          <cell r="B128">
            <v>7</v>
          </cell>
          <cell r="I128" t="str">
            <v>P</v>
          </cell>
          <cell r="J128">
            <v>29</v>
          </cell>
          <cell r="K128" t="str">
            <v>K01</v>
          </cell>
          <cell r="L128" t="str">
            <v>BARU</v>
          </cell>
        </row>
        <row r="129">
          <cell r="B129">
            <v>7</v>
          </cell>
          <cell r="I129" t="str">
            <v>P</v>
          </cell>
          <cell r="J129">
            <v>29</v>
          </cell>
          <cell r="K129" t="str">
            <v>K01</v>
          </cell>
          <cell r="L129" t="str">
            <v>BARU</v>
          </cell>
        </row>
        <row r="130">
          <cell r="B130">
            <v>8</v>
          </cell>
          <cell r="I130" t="str">
            <v>L</v>
          </cell>
          <cell r="J130">
            <v>10</v>
          </cell>
          <cell r="K130" t="str">
            <v>K00</v>
          </cell>
          <cell r="L130" t="str">
            <v>BARU</v>
          </cell>
        </row>
        <row r="131">
          <cell r="B131">
            <v>9</v>
          </cell>
          <cell r="I131" t="str">
            <v>P</v>
          </cell>
          <cell r="J131">
            <v>8</v>
          </cell>
          <cell r="K131" t="str">
            <v>K00</v>
          </cell>
          <cell r="L131" t="str">
            <v>BARU</v>
          </cell>
        </row>
        <row r="132">
          <cell r="B132">
            <v>10</v>
          </cell>
          <cell r="I132" t="str">
            <v>P</v>
          </cell>
          <cell r="J132">
            <v>59</v>
          </cell>
          <cell r="K132" t="str">
            <v>K02</v>
          </cell>
          <cell r="L132" t="str">
            <v>BARU</v>
          </cell>
        </row>
        <row r="133">
          <cell r="B133">
            <v>11</v>
          </cell>
          <cell r="I133" t="str">
            <v>P</v>
          </cell>
          <cell r="J133">
            <v>26</v>
          </cell>
          <cell r="K133" t="str">
            <v>K03</v>
          </cell>
          <cell r="L133" t="str">
            <v>BARU</v>
          </cell>
        </row>
        <row r="134">
          <cell r="B134">
            <v>12</v>
          </cell>
          <cell r="I134" t="str">
            <v>L</v>
          </cell>
          <cell r="J134">
            <v>8</v>
          </cell>
          <cell r="K134" t="str">
            <v>K04</v>
          </cell>
          <cell r="L134" t="str">
            <v>BARU</v>
          </cell>
        </row>
        <row r="135">
          <cell r="B135">
            <v>13</v>
          </cell>
          <cell r="I135" t="str">
            <v>L</v>
          </cell>
          <cell r="J135">
            <v>9</v>
          </cell>
          <cell r="K135" t="str">
            <v>K00</v>
          </cell>
          <cell r="L135" t="str">
            <v>BARU</v>
          </cell>
        </row>
        <row r="136">
          <cell r="B136">
            <v>14</v>
          </cell>
          <cell r="I136" t="str">
            <v>P</v>
          </cell>
          <cell r="J136">
            <v>37</v>
          </cell>
          <cell r="K136" t="str">
            <v>K08</v>
          </cell>
          <cell r="L136" t="str">
            <v>BARU</v>
          </cell>
        </row>
        <row r="137">
          <cell r="B137">
            <v>15</v>
          </cell>
          <cell r="I137" t="str">
            <v>P</v>
          </cell>
          <cell r="J137">
            <v>29</v>
          </cell>
          <cell r="K137" t="str">
            <v>K02</v>
          </cell>
          <cell r="L137" t="str">
            <v>BARU</v>
          </cell>
        </row>
        <row r="138">
          <cell r="A138">
            <v>45785</v>
          </cell>
          <cell r="B138">
            <v>1</v>
          </cell>
          <cell r="I138" t="str">
            <v>P</v>
          </cell>
          <cell r="J138">
            <v>31</v>
          </cell>
          <cell r="K138" t="str">
            <v>K05</v>
          </cell>
          <cell r="L138" t="str">
            <v>BARU</v>
          </cell>
        </row>
        <row r="139">
          <cell r="B139">
            <v>2</v>
          </cell>
          <cell r="I139" t="str">
            <v>P</v>
          </cell>
          <cell r="J139">
            <v>22</v>
          </cell>
          <cell r="K139" t="str">
            <v>K04</v>
          </cell>
          <cell r="L139" t="str">
            <v>BARU</v>
          </cell>
        </row>
        <row r="140">
          <cell r="B140">
            <v>3</v>
          </cell>
          <cell r="I140" t="str">
            <v>L</v>
          </cell>
          <cell r="J140">
            <v>59</v>
          </cell>
          <cell r="K140" t="str">
            <v>K05</v>
          </cell>
          <cell r="L140" t="str">
            <v>BARU</v>
          </cell>
        </row>
        <row r="141">
          <cell r="B141">
            <v>4</v>
          </cell>
          <cell r="I141" t="str">
            <v>P</v>
          </cell>
          <cell r="J141">
            <v>39</v>
          </cell>
          <cell r="K141" t="str">
            <v>K02</v>
          </cell>
          <cell r="L141" t="str">
            <v>BARU</v>
          </cell>
        </row>
        <row r="142">
          <cell r="B142">
            <v>5</v>
          </cell>
          <cell r="I142" t="str">
            <v>P</v>
          </cell>
          <cell r="J142">
            <v>56</v>
          </cell>
          <cell r="K142" t="str">
            <v>K05</v>
          </cell>
          <cell r="L142" t="str">
            <v>LAMA</v>
          </cell>
        </row>
        <row r="143">
          <cell r="B143">
            <v>6</v>
          </cell>
          <cell r="I143" t="str">
            <v>L</v>
          </cell>
          <cell r="J143">
            <v>14</v>
          </cell>
          <cell r="K143" t="str">
            <v>K04</v>
          </cell>
          <cell r="L143" t="str">
            <v>BARU</v>
          </cell>
        </row>
        <row r="144">
          <cell r="B144">
            <v>7</v>
          </cell>
          <cell r="I144" t="str">
            <v>P</v>
          </cell>
          <cell r="J144">
            <v>23</v>
          </cell>
          <cell r="K144" t="str">
            <v>K05</v>
          </cell>
          <cell r="L144" t="str">
            <v>BARU</v>
          </cell>
        </row>
        <row r="145">
          <cell r="B145">
            <v>8</v>
          </cell>
          <cell r="I145" t="str">
            <v>P</v>
          </cell>
          <cell r="J145">
            <v>27</v>
          </cell>
          <cell r="K145" t="str">
            <v>K04</v>
          </cell>
          <cell r="L145" t="str">
            <v>BARU</v>
          </cell>
        </row>
        <row r="146">
          <cell r="A146">
            <v>45786</v>
          </cell>
          <cell r="B146">
            <v>1</v>
          </cell>
          <cell r="I146" t="str">
            <v>L</v>
          </cell>
          <cell r="J146">
            <v>84</v>
          </cell>
          <cell r="K146" t="str">
            <v>K05</v>
          </cell>
          <cell r="L146" t="str">
            <v>BARU</v>
          </cell>
        </row>
        <row r="147">
          <cell r="B147">
            <v>2</v>
          </cell>
          <cell r="I147" t="str">
            <v>L</v>
          </cell>
          <cell r="J147">
            <v>8</v>
          </cell>
          <cell r="K147" t="str">
            <v>K00</v>
          </cell>
          <cell r="L147" t="str">
            <v>BARU</v>
          </cell>
        </row>
        <row r="148">
          <cell r="B148">
            <v>3</v>
          </cell>
          <cell r="I148" t="str">
            <v>P</v>
          </cell>
          <cell r="J148">
            <v>12</v>
          </cell>
          <cell r="K148" t="str">
            <v>K01</v>
          </cell>
          <cell r="L148" t="str">
            <v>BARU</v>
          </cell>
        </row>
        <row r="149">
          <cell r="B149">
            <v>4</v>
          </cell>
          <cell r="I149" t="str">
            <v>P</v>
          </cell>
          <cell r="J149">
            <v>27</v>
          </cell>
          <cell r="K149" t="str">
            <v>K04</v>
          </cell>
          <cell r="L149" t="str">
            <v>BARU</v>
          </cell>
        </row>
        <row r="150">
          <cell r="B150">
            <v>5</v>
          </cell>
          <cell r="I150" t="str">
            <v>L</v>
          </cell>
          <cell r="J150">
            <v>32</v>
          </cell>
          <cell r="K150" t="str">
            <v>K04</v>
          </cell>
          <cell r="L150" t="str">
            <v>BARU</v>
          </cell>
        </row>
        <row r="151">
          <cell r="B151">
            <v>6</v>
          </cell>
          <cell r="I151" t="str">
            <v>L</v>
          </cell>
          <cell r="J151">
            <v>38</v>
          </cell>
          <cell r="K151" t="str">
            <v>K04</v>
          </cell>
          <cell r="L151" t="str">
            <v>BARU</v>
          </cell>
        </row>
        <row r="152">
          <cell r="B152">
            <v>7</v>
          </cell>
          <cell r="I152" t="str">
            <v>P</v>
          </cell>
          <cell r="J152">
            <v>37</v>
          </cell>
          <cell r="K152" t="str">
            <v>K04</v>
          </cell>
          <cell r="L152" t="str">
            <v>BARU</v>
          </cell>
        </row>
        <row r="153">
          <cell r="B153">
            <v>8</v>
          </cell>
          <cell r="I153" t="str">
            <v>P</v>
          </cell>
          <cell r="J153">
            <v>37</v>
          </cell>
          <cell r="K153" t="str">
            <v>K04</v>
          </cell>
          <cell r="L153" t="str">
            <v>LAMA</v>
          </cell>
        </row>
        <row r="154">
          <cell r="B154">
            <v>9</v>
          </cell>
          <cell r="I154" t="str">
            <v>L</v>
          </cell>
          <cell r="J154">
            <v>81</v>
          </cell>
          <cell r="K154" t="str">
            <v>K04</v>
          </cell>
          <cell r="L154" t="str">
            <v>BARU</v>
          </cell>
        </row>
        <row r="155">
          <cell r="B155">
            <v>10</v>
          </cell>
          <cell r="I155" t="str">
            <v>P</v>
          </cell>
          <cell r="J155">
            <v>26</v>
          </cell>
          <cell r="K155" t="str">
            <v>K03</v>
          </cell>
          <cell r="L155" t="str">
            <v>BARU</v>
          </cell>
        </row>
        <row r="156">
          <cell r="B156">
            <v>11</v>
          </cell>
          <cell r="I156" t="str">
            <v>L</v>
          </cell>
          <cell r="J156">
            <v>1</v>
          </cell>
          <cell r="K156" t="str">
            <v>K00</v>
          </cell>
          <cell r="L156" t="str">
            <v>BARU</v>
          </cell>
        </row>
        <row r="157">
          <cell r="B157">
            <v>12</v>
          </cell>
          <cell r="I157" t="str">
            <v>P</v>
          </cell>
          <cell r="J157">
            <v>1</v>
          </cell>
          <cell r="K157" t="str">
            <v>K00</v>
          </cell>
          <cell r="L157" t="str">
            <v>BARU</v>
          </cell>
        </row>
        <row r="158">
          <cell r="B158">
            <v>13</v>
          </cell>
          <cell r="I158" t="str">
            <v>L</v>
          </cell>
          <cell r="J158">
            <v>1</v>
          </cell>
          <cell r="K158" t="str">
            <v>K00</v>
          </cell>
          <cell r="L158" t="str">
            <v>BARU</v>
          </cell>
        </row>
        <row r="159">
          <cell r="B159">
            <v>14</v>
          </cell>
          <cell r="I159" t="str">
            <v>L</v>
          </cell>
          <cell r="J159">
            <v>4</v>
          </cell>
          <cell r="K159" t="str">
            <v>K00</v>
          </cell>
          <cell r="L159" t="str">
            <v>BARU</v>
          </cell>
        </row>
        <row r="160">
          <cell r="A160">
            <v>45787</v>
          </cell>
          <cell r="B160">
            <v>1</v>
          </cell>
          <cell r="I160" t="str">
            <v>L</v>
          </cell>
          <cell r="J160">
            <v>8</v>
          </cell>
          <cell r="K160" t="str">
            <v>K00</v>
          </cell>
          <cell r="L160" t="str">
            <v>BARU</v>
          </cell>
        </row>
        <row r="161">
          <cell r="B161">
            <v>2</v>
          </cell>
          <cell r="I161" t="str">
            <v>P</v>
          </cell>
          <cell r="J161">
            <v>51</v>
          </cell>
          <cell r="K161" t="str">
            <v>K02</v>
          </cell>
          <cell r="L161" t="str">
            <v>LAMA</v>
          </cell>
        </row>
        <row r="162">
          <cell r="B162">
            <v>3</v>
          </cell>
          <cell r="I162" t="str">
            <v>L</v>
          </cell>
          <cell r="J162">
            <v>48</v>
          </cell>
          <cell r="K162" t="str">
            <v>K00</v>
          </cell>
          <cell r="L162" t="str">
            <v>BARU</v>
          </cell>
        </row>
        <row r="163">
          <cell r="B163">
            <v>4</v>
          </cell>
          <cell r="I163" t="str">
            <v>P</v>
          </cell>
          <cell r="J163">
            <v>38</v>
          </cell>
          <cell r="K163" t="str">
            <v>K08</v>
          </cell>
          <cell r="L163" t="str">
            <v>BARU</v>
          </cell>
        </row>
        <row r="164">
          <cell r="B164">
            <v>5</v>
          </cell>
          <cell r="I164" t="str">
            <v>P</v>
          </cell>
          <cell r="J164">
            <v>10</v>
          </cell>
          <cell r="K164" t="str">
            <v>K00</v>
          </cell>
          <cell r="L164" t="str">
            <v>BARU</v>
          </cell>
        </row>
        <row r="165">
          <cell r="B165">
            <v>6</v>
          </cell>
          <cell r="I165" t="str">
            <v>P</v>
          </cell>
          <cell r="J165">
            <v>60</v>
          </cell>
          <cell r="K165" t="str">
            <v>K04</v>
          </cell>
          <cell r="L165" t="str">
            <v>LAMA</v>
          </cell>
        </row>
        <row r="166">
          <cell r="B166">
            <v>7</v>
          </cell>
          <cell r="I166" t="str">
            <v>L</v>
          </cell>
          <cell r="J166">
            <v>27</v>
          </cell>
          <cell r="K166" t="str">
            <v>K03</v>
          </cell>
          <cell r="L166" t="str">
            <v>BARU</v>
          </cell>
        </row>
        <row r="167">
          <cell r="B167">
            <v>8</v>
          </cell>
          <cell r="I167" t="str">
            <v>P</v>
          </cell>
          <cell r="J167">
            <v>6</v>
          </cell>
          <cell r="K167" t="str">
            <v>K00</v>
          </cell>
          <cell r="L167" t="str">
            <v>BARU</v>
          </cell>
        </row>
        <row r="168">
          <cell r="B168">
            <v>9</v>
          </cell>
          <cell r="I168" t="str">
            <v>P</v>
          </cell>
          <cell r="J168">
            <v>30</v>
          </cell>
          <cell r="K168" t="str">
            <v>K04</v>
          </cell>
          <cell r="L168" t="str">
            <v>BARU</v>
          </cell>
        </row>
        <row r="169">
          <cell r="B169">
            <v>10</v>
          </cell>
          <cell r="I169" t="str">
            <v>P</v>
          </cell>
          <cell r="J169">
            <v>37</v>
          </cell>
          <cell r="K169" t="str">
            <v>K02</v>
          </cell>
          <cell r="L169" t="str">
            <v>BARU</v>
          </cell>
        </row>
        <row r="170">
          <cell r="B170">
            <v>11</v>
          </cell>
          <cell r="I170" t="str">
            <v>P</v>
          </cell>
          <cell r="J170">
            <v>23</v>
          </cell>
          <cell r="K170" t="str">
            <v>K03</v>
          </cell>
          <cell r="L170" t="str">
            <v>BARU</v>
          </cell>
        </row>
        <row r="171">
          <cell r="B171">
            <v>12</v>
          </cell>
          <cell r="I171" t="str">
            <v>P</v>
          </cell>
          <cell r="J171">
            <v>12</v>
          </cell>
          <cell r="K171" t="str">
            <v>K00</v>
          </cell>
          <cell r="L171" t="str">
            <v>BARU</v>
          </cell>
        </row>
        <row r="172">
          <cell r="B172">
            <v>13</v>
          </cell>
          <cell r="I172" t="str">
            <v>L</v>
          </cell>
          <cell r="J172">
            <v>30</v>
          </cell>
          <cell r="K172" t="str">
            <v>K04</v>
          </cell>
          <cell r="L172" t="str">
            <v>BARU</v>
          </cell>
        </row>
        <row r="173">
          <cell r="B173">
            <v>14</v>
          </cell>
          <cell r="I173" t="str">
            <v>P</v>
          </cell>
          <cell r="J173">
            <v>32</v>
          </cell>
          <cell r="K173" t="str">
            <v>K02</v>
          </cell>
          <cell r="L173" t="str">
            <v>LAMA</v>
          </cell>
        </row>
        <row r="174">
          <cell r="B174">
            <v>15</v>
          </cell>
          <cell r="I174" t="str">
            <v>L</v>
          </cell>
          <cell r="J174">
            <v>9</v>
          </cell>
          <cell r="K174" t="str">
            <v>K04</v>
          </cell>
          <cell r="L174" t="str">
            <v>BARU</v>
          </cell>
        </row>
        <row r="175">
          <cell r="B175">
            <v>16</v>
          </cell>
          <cell r="I175" t="str">
            <v>L</v>
          </cell>
          <cell r="J175">
            <v>12</v>
          </cell>
          <cell r="K175" t="str">
            <v>K00</v>
          </cell>
          <cell r="L175" t="str">
            <v>BARU</v>
          </cell>
        </row>
        <row r="176">
          <cell r="B176">
            <v>17</v>
          </cell>
          <cell r="I176" t="str">
            <v>P</v>
          </cell>
          <cell r="J176">
            <v>12</v>
          </cell>
          <cell r="K176" t="str">
            <v>K00</v>
          </cell>
          <cell r="L176" t="str">
            <v>BARU</v>
          </cell>
        </row>
        <row r="177">
          <cell r="B177">
            <v>18</v>
          </cell>
          <cell r="I177" t="str">
            <v>P</v>
          </cell>
          <cell r="J177">
            <v>4</v>
          </cell>
          <cell r="K177" t="str">
            <v>K02</v>
          </cell>
          <cell r="L177" t="str">
            <v>BARU</v>
          </cell>
        </row>
        <row r="178">
          <cell r="B178">
            <v>19</v>
          </cell>
          <cell r="I178" t="str">
            <v>L</v>
          </cell>
          <cell r="J178">
            <v>14</v>
          </cell>
          <cell r="K178" t="str">
            <v>K04</v>
          </cell>
          <cell r="L178" t="str">
            <v>BARU</v>
          </cell>
        </row>
        <row r="179">
          <cell r="B179">
            <v>20</v>
          </cell>
          <cell r="I179" t="str">
            <v>P</v>
          </cell>
          <cell r="J179">
            <v>57</v>
          </cell>
          <cell r="K179" t="str">
            <v>K06</v>
          </cell>
          <cell r="L179" t="str">
            <v>BARU</v>
          </cell>
        </row>
        <row r="180">
          <cell r="B180">
            <v>21</v>
          </cell>
          <cell r="I180" t="str">
            <v>P</v>
          </cell>
          <cell r="J180">
            <v>31</v>
          </cell>
          <cell r="K180" t="str">
            <v>K03</v>
          </cell>
          <cell r="L180" t="str">
            <v>BARU</v>
          </cell>
        </row>
        <row r="181">
          <cell r="A181">
            <v>45791</v>
          </cell>
          <cell r="B181">
            <v>1</v>
          </cell>
          <cell r="I181" t="str">
            <v>P</v>
          </cell>
          <cell r="J181">
            <v>27</v>
          </cell>
          <cell r="K181" t="str">
            <v>K02</v>
          </cell>
          <cell r="L181" t="str">
            <v>BARU</v>
          </cell>
        </row>
        <row r="182">
          <cell r="B182">
            <v>2</v>
          </cell>
          <cell r="I182" t="str">
            <v>P</v>
          </cell>
          <cell r="J182">
            <v>61</v>
          </cell>
          <cell r="K182" t="str">
            <v>K02</v>
          </cell>
          <cell r="L182" t="str">
            <v>BARU</v>
          </cell>
        </row>
        <row r="183">
          <cell r="B183">
            <v>3</v>
          </cell>
          <cell r="I183" t="str">
            <v>L</v>
          </cell>
          <cell r="J183">
            <v>33</v>
          </cell>
          <cell r="K183" t="str">
            <v>K04</v>
          </cell>
          <cell r="L183" t="str">
            <v>BARU</v>
          </cell>
        </row>
        <row r="184">
          <cell r="B184">
            <v>4</v>
          </cell>
          <cell r="I184" t="str">
            <v>P</v>
          </cell>
          <cell r="J184">
            <v>22</v>
          </cell>
          <cell r="K184" t="str">
            <v>K04</v>
          </cell>
          <cell r="L184" t="str">
            <v>LAMA</v>
          </cell>
        </row>
        <row r="185">
          <cell r="B185">
            <v>5</v>
          </cell>
          <cell r="I185" t="str">
            <v>L</v>
          </cell>
          <cell r="J185">
            <v>65</v>
          </cell>
          <cell r="K185" t="str">
            <v>K04</v>
          </cell>
          <cell r="L185" t="str">
            <v>BARU</v>
          </cell>
        </row>
        <row r="186">
          <cell r="B186">
            <v>6</v>
          </cell>
          <cell r="I186" t="str">
            <v>P</v>
          </cell>
          <cell r="J186">
            <v>6</v>
          </cell>
          <cell r="K186" t="str">
            <v>K00</v>
          </cell>
          <cell r="L186" t="str">
            <v>BARU</v>
          </cell>
        </row>
        <row r="187">
          <cell r="B187">
            <v>7</v>
          </cell>
          <cell r="I187" t="str">
            <v>P</v>
          </cell>
          <cell r="J187">
            <v>27</v>
          </cell>
          <cell r="K187" t="str">
            <v>K01</v>
          </cell>
          <cell r="L187" t="str">
            <v>LAMA</v>
          </cell>
        </row>
        <row r="188">
          <cell r="B188">
            <v>8</v>
          </cell>
          <cell r="I188" t="str">
            <v>P</v>
          </cell>
          <cell r="J188">
            <v>60</v>
          </cell>
          <cell r="K188" t="str">
            <v>K04</v>
          </cell>
          <cell r="L188" t="str">
            <v>LAMA</v>
          </cell>
        </row>
        <row r="189">
          <cell r="B189">
            <v>9</v>
          </cell>
          <cell r="I189" t="str">
            <v>P</v>
          </cell>
          <cell r="J189">
            <v>26</v>
          </cell>
          <cell r="K189" t="str">
            <v>K04</v>
          </cell>
          <cell r="L189" t="str">
            <v>BARU</v>
          </cell>
        </row>
        <row r="190">
          <cell r="B190">
            <v>10</v>
          </cell>
          <cell r="I190" t="str">
            <v>L</v>
          </cell>
          <cell r="J190">
            <v>10</v>
          </cell>
          <cell r="K190" t="str">
            <v>K00</v>
          </cell>
          <cell r="L190" t="str">
            <v>BARU</v>
          </cell>
        </row>
        <row r="191">
          <cell r="B191">
            <v>11</v>
          </cell>
          <cell r="I191" t="str">
            <v>L</v>
          </cell>
          <cell r="J191">
            <v>43</v>
          </cell>
          <cell r="K191" t="str">
            <v>K04</v>
          </cell>
          <cell r="L191" t="str">
            <v>BARU</v>
          </cell>
        </row>
        <row r="192">
          <cell r="B192">
            <v>12</v>
          </cell>
          <cell r="I192" t="str">
            <v>P</v>
          </cell>
          <cell r="J192">
            <v>6</v>
          </cell>
          <cell r="K192" t="str">
            <v>K05</v>
          </cell>
          <cell r="L192" t="str">
            <v>BARU</v>
          </cell>
        </row>
        <row r="193">
          <cell r="B193">
            <v>13</v>
          </cell>
          <cell r="I193" t="str">
            <v>L</v>
          </cell>
          <cell r="J193">
            <v>7</v>
          </cell>
          <cell r="K193" t="str">
            <v>K00</v>
          </cell>
          <cell r="L193" t="str">
            <v>BARU</v>
          </cell>
        </row>
        <row r="194">
          <cell r="B194">
            <v>14</v>
          </cell>
          <cell r="I194" t="str">
            <v>P</v>
          </cell>
          <cell r="J194">
            <v>47</v>
          </cell>
          <cell r="K194" t="str">
            <v>K04</v>
          </cell>
          <cell r="L194" t="str">
            <v>BARU</v>
          </cell>
        </row>
        <row r="195">
          <cell r="B195">
            <v>15</v>
          </cell>
          <cell r="I195" t="str">
            <v>P</v>
          </cell>
          <cell r="J195">
            <v>14</v>
          </cell>
          <cell r="K195" t="str">
            <v>K04</v>
          </cell>
          <cell r="L195" t="str">
            <v>BARU</v>
          </cell>
        </row>
        <row r="196">
          <cell r="B196">
            <v>16</v>
          </cell>
          <cell r="I196" t="str">
            <v>P</v>
          </cell>
          <cell r="J196">
            <v>64</v>
          </cell>
          <cell r="K196" t="str">
            <v>K02</v>
          </cell>
          <cell r="L196" t="str">
            <v>BARU</v>
          </cell>
        </row>
        <row r="197">
          <cell r="B197">
            <v>17</v>
          </cell>
          <cell r="I197" t="str">
            <v>P</v>
          </cell>
          <cell r="J197">
            <v>32</v>
          </cell>
          <cell r="K197" t="str">
            <v>K04</v>
          </cell>
          <cell r="L197" t="str">
            <v>LAMA</v>
          </cell>
        </row>
        <row r="198">
          <cell r="B198">
            <v>18</v>
          </cell>
          <cell r="I198" t="str">
            <v>P</v>
          </cell>
          <cell r="J198">
            <v>33</v>
          </cell>
          <cell r="K198" t="str">
            <v>K08</v>
          </cell>
          <cell r="L198" t="str">
            <v>BARU</v>
          </cell>
        </row>
        <row r="199">
          <cell r="B199">
            <v>19</v>
          </cell>
          <cell r="I199" t="str">
            <v>P</v>
          </cell>
          <cell r="J199">
            <v>7</v>
          </cell>
          <cell r="K199" t="str">
            <v>K00</v>
          </cell>
          <cell r="L199" t="str">
            <v>BARU</v>
          </cell>
        </row>
        <row r="200">
          <cell r="B200">
            <v>20</v>
          </cell>
          <cell r="I200" t="str">
            <v>P</v>
          </cell>
          <cell r="J200">
            <v>35</v>
          </cell>
          <cell r="K200" t="str">
            <v>K02</v>
          </cell>
          <cell r="L200" t="str">
            <v>BARU</v>
          </cell>
        </row>
        <row r="201">
          <cell r="B201">
            <v>21</v>
          </cell>
          <cell r="I201" t="str">
            <v>P</v>
          </cell>
          <cell r="J201">
            <v>34</v>
          </cell>
          <cell r="K201" t="str">
            <v>K04</v>
          </cell>
          <cell r="L201" t="str">
            <v>BARU</v>
          </cell>
        </row>
        <row r="202">
          <cell r="B202">
            <v>22</v>
          </cell>
          <cell r="I202" t="str">
            <v>P</v>
          </cell>
          <cell r="J202">
            <v>24</v>
          </cell>
          <cell r="K202" t="str">
            <v>K08</v>
          </cell>
          <cell r="L202" t="str">
            <v>BARU</v>
          </cell>
        </row>
        <row r="203">
          <cell r="A203">
            <v>45792</v>
          </cell>
          <cell r="B203">
            <v>1</v>
          </cell>
          <cell r="I203" t="str">
            <v>P</v>
          </cell>
          <cell r="J203">
            <v>64</v>
          </cell>
          <cell r="K203" t="str">
            <v>K02</v>
          </cell>
          <cell r="L203" t="str">
            <v>BARU</v>
          </cell>
        </row>
        <row r="204">
          <cell r="B204">
            <v>2</v>
          </cell>
          <cell r="I204" t="str">
            <v>L</v>
          </cell>
          <cell r="J204">
            <v>58</v>
          </cell>
          <cell r="K204" t="str">
            <v>K08</v>
          </cell>
          <cell r="L204" t="str">
            <v>BARU</v>
          </cell>
        </row>
        <row r="205">
          <cell r="B205">
            <v>3</v>
          </cell>
          <cell r="I205" t="str">
            <v>L</v>
          </cell>
          <cell r="J205">
            <v>75</v>
          </cell>
          <cell r="K205" t="str">
            <v>K04</v>
          </cell>
          <cell r="L205" t="str">
            <v>BARU</v>
          </cell>
        </row>
        <row r="206">
          <cell r="B206">
            <v>4</v>
          </cell>
          <cell r="I206" t="str">
            <v>P</v>
          </cell>
          <cell r="J206">
            <v>27</v>
          </cell>
          <cell r="K206" t="str">
            <v>K03</v>
          </cell>
          <cell r="L206" t="str">
            <v>BARU</v>
          </cell>
        </row>
        <row r="207">
          <cell r="B207">
            <v>5</v>
          </cell>
          <cell r="I207" t="str">
            <v>P</v>
          </cell>
          <cell r="J207">
            <v>41</v>
          </cell>
          <cell r="K207" t="str">
            <v>K04</v>
          </cell>
          <cell r="L207" t="str">
            <v>BARU</v>
          </cell>
        </row>
        <row r="208">
          <cell r="B208">
            <v>6</v>
          </cell>
          <cell r="I208" t="str">
            <v>P</v>
          </cell>
          <cell r="J208">
            <v>26</v>
          </cell>
          <cell r="K208" t="str">
            <v>K08</v>
          </cell>
          <cell r="L208" t="str">
            <v>BARU</v>
          </cell>
        </row>
        <row r="209">
          <cell r="B209">
            <v>7</v>
          </cell>
          <cell r="I209" t="str">
            <v>P</v>
          </cell>
          <cell r="J209">
            <v>6</v>
          </cell>
          <cell r="K209" t="str">
            <v>K04</v>
          </cell>
          <cell r="L209" t="str">
            <v>BARU</v>
          </cell>
        </row>
        <row r="210">
          <cell r="B210">
            <v>8</v>
          </cell>
          <cell r="I210" t="str">
            <v>P</v>
          </cell>
          <cell r="J210">
            <v>45</v>
          </cell>
          <cell r="K210" t="str">
            <v>K05</v>
          </cell>
          <cell r="L210" t="str">
            <v>BARU</v>
          </cell>
        </row>
        <row r="211">
          <cell r="B211">
            <v>9</v>
          </cell>
          <cell r="I211" t="str">
            <v>L</v>
          </cell>
          <cell r="J211">
            <v>47</v>
          </cell>
          <cell r="K211" t="str">
            <v>K04</v>
          </cell>
          <cell r="L211" t="str">
            <v>LAMA</v>
          </cell>
        </row>
        <row r="212">
          <cell r="B212">
            <v>10</v>
          </cell>
          <cell r="I212" t="str">
            <v>P</v>
          </cell>
          <cell r="J212">
            <v>54</v>
          </cell>
          <cell r="K212" t="str">
            <v>K02</v>
          </cell>
          <cell r="L212" t="str">
            <v>LAMA</v>
          </cell>
        </row>
        <row r="213">
          <cell r="B213">
            <v>11</v>
          </cell>
          <cell r="I213" t="str">
            <v>P</v>
          </cell>
          <cell r="J213">
            <v>29</v>
          </cell>
          <cell r="K213" t="str">
            <v>K03</v>
          </cell>
          <cell r="L213" t="str">
            <v>BARU</v>
          </cell>
        </row>
        <row r="214">
          <cell r="B214">
            <v>12</v>
          </cell>
          <cell r="I214" t="str">
            <v>L</v>
          </cell>
          <cell r="J214">
            <v>28</v>
          </cell>
          <cell r="K214" t="str">
            <v>K01</v>
          </cell>
          <cell r="L214" t="str">
            <v>BARU</v>
          </cell>
        </row>
        <row r="215">
          <cell r="A215">
            <v>45793</v>
          </cell>
          <cell r="B215">
            <v>1</v>
          </cell>
          <cell r="I215" t="str">
            <v>L</v>
          </cell>
          <cell r="J215">
            <v>47</v>
          </cell>
          <cell r="K215" t="str">
            <v>K04</v>
          </cell>
          <cell r="L215" t="str">
            <v>BARU</v>
          </cell>
        </row>
        <row r="216">
          <cell r="B216">
            <v>2</v>
          </cell>
          <cell r="I216" t="str">
            <v>P</v>
          </cell>
          <cell r="J216">
            <v>43</v>
          </cell>
          <cell r="K216" t="str">
            <v>K04</v>
          </cell>
          <cell r="L216" t="str">
            <v>BARU</v>
          </cell>
        </row>
        <row r="217">
          <cell r="B217">
            <v>3</v>
          </cell>
          <cell r="I217" t="str">
            <v>P</v>
          </cell>
          <cell r="J217">
            <v>64</v>
          </cell>
          <cell r="K217" t="str">
            <v>K02</v>
          </cell>
          <cell r="L217" t="str">
            <v>BARU</v>
          </cell>
        </row>
        <row r="218">
          <cell r="B218">
            <v>4</v>
          </cell>
          <cell r="I218" t="str">
            <v>P</v>
          </cell>
          <cell r="J218">
            <v>16</v>
          </cell>
          <cell r="K218" t="str">
            <v>K04</v>
          </cell>
          <cell r="L218" t="str">
            <v>BARU</v>
          </cell>
        </row>
        <row r="219">
          <cell r="B219">
            <v>5</v>
          </cell>
          <cell r="I219" t="str">
            <v>P</v>
          </cell>
          <cell r="J219">
            <v>22</v>
          </cell>
          <cell r="K219" t="str">
            <v>K04</v>
          </cell>
          <cell r="L219" t="str">
            <v>BARU</v>
          </cell>
        </row>
        <row r="220">
          <cell r="B220">
            <v>6</v>
          </cell>
          <cell r="I220" t="str">
            <v>P</v>
          </cell>
          <cell r="J220">
            <v>4</v>
          </cell>
          <cell r="K220" t="str">
            <v>K04</v>
          </cell>
          <cell r="L220" t="str">
            <v>BARU</v>
          </cell>
        </row>
        <row r="221">
          <cell r="B221">
            <v>7</v>
          </cell>
          <cell r="I221" t="str">
            <v>P</v>
          </cell>
          <cell r="J221">
            <v>21</v>
          </cell>
          <cell r="K221" t="str">
            <v>K05</v>
          </cell>
          <cell r="L221" t="str">
            <v>BARU</v>
          </cell>
        </row>
        <row r="222">
          <cell r="B222">
            <v>8</v>
          </cell>
          <cell r="I222" t="str">
            <v>P</v>
          </cell>
          <cell r="J222">
            <v>11</v>
          </cell>
          <cell r="K222" t="str">
            <v>K00</v>
          </cell>
          <cell r="L222" t="str">
            <v>BARU</v>
          </cell>
        </row>
        <row r="223">
          <cell r="B223">
            <v>9</v>
          </cell>
          <cell r="I223" t="str">
            <v>P</v>
          </cell>
          <cell r="J223">
            <v>56</v>
          </cell>
          <cell r="K223" t="str">
            <v>K05</v>
          </cell>
          <cell r="L223" t="str">
            <v>BARU</v>
          </cell>
        </row>
        <row r="224">
          <cell r="B224">
            <v>10</v>
          </cell>
          <cell r="I224" t="str">
            <v>L</v>
          </cell>
          <cell r="J224">
            <v>40</v>
          </cell>
          <cell r="K224" t="str">
            <v>K04</v>
          </cell>
          <cell r="L224" t="str">
            <v>LAMA</v>
          </cell>
        </row>
        <row r="225">
          <cell r="B225">
            <v>11</v>
          </cell>
          <cell r="I225" t="str">
            <v>P</v>
          </cell>
          <cell r="J225">
            <v>19</v>
          </cell>
          <cell r="K225" t="str">
            <v>K04</v>
          </cell>
          <cell r="L225" t="str">
            <v>BARU</v>
          </cell>
        </row>
        <row r="226">
          <cell r="B226">
            <v>12</v>
          </cell>
          <cell r="I226" t="str">
            <v>P</v>
          </cell>
          <cell r="J226">
            <v>19</v>
          </cell>
          <cell r="K226" t="str">
            <v>K05</v>
          </cell>
          <cell r="L226" t="str">
            <v>BARU</v>
          </cell>
        </row>
        <row r="227">
          <cell r="B227">
            <v>13</v>
          </cell>
          <cell r="I227" t="str">
            <v>P</v>
          </cell>
          <cell r="J227">
            <v>43</v>
          </cell>
          <cell r="K227" t="str">
            <v>K08</v>
          </cell>
          <cell r="L227" t="str">
            <v>BARU</v>
          </cell>
        </row>
        <row r="228">
          <cell r="A228">
            <v>45794</v>
          </cell>
          <cell r="B228">
            <v>1</v>
          </cell>
          <cell r="I228" t="str">
            <v>L</v>
          </cell>
          <cell r="J228">
            <v>52</v>
          </cell>
          <cell r="K228" t="str">
            <v>K05</v>
          </cell>
          <cell r="L228" t="str">
            <v>BARU</v>
          </cell>
        </row>
        <row r="229">
          <cell r="B229">
            <v>2</v>
          </cell>
          <cell r="I229" t="str">
            <v>L</v>
          </cell>
          <cell r="J229">
            <v>48</v>
          </cell>
          <cell r="K229" t="str">
            <v>K02</v>
          </cell>
          <cell r="L229" t="str">
            <v>LAMA</v>
          </cell>
        </row>
        <row r="230">
          <cell r="B230">
            <v>3</v>
          </cell>
          <cell r="I230" t="str">
            <v>P</v>
          </cell>
          <cell r="J230">
            <v>61</v>
          </cell>
          <cell r="K230" t="str">
            <v>K08</v>
          </cell>
          <cell r="L230" t="str">
            <v>BARU</v>
          </cell>
        </row>
        <row r="231">
          <cell r="B231">
            <v>4</v>
          </cell>
          <cell r="I231" t="str">
            <v>P</v>
          </cell>
          <cell r="J231">
            <v>28</v>
          </cell>
          <cell r="K231" t="str">
            <v>K04</v>
          </cell>
          <cell r="L231" t="str">
            <v>LAMA</v>
          </cell>
        </row>
        <row r="232">
          <cell r="B232">
            <v>5</v>
          </cell>
          <cell r="I232" t="str">
            <v>P</v>
          </cell>
          <cell r="J232">
            <v>23</v>
          </cell>
          <cell r="K232" t="str">
            <v>K01</v>
          </cell>
          <cell r="L232" t="str">
            <v>LAMA</v>
          </cell>
        </row>
        <row r="233">
          <cell r="B233">
            <v>6</v>
          </cell>
          <cell r="I233" t="str">
            <v>P</v>
          </cell>
          <cell r="J233">
            <v>25</v>
          </cell>
          <cell r="K233" t="str">
            <v>K02</v>
          </cell>
          <cell r="L233" t="str">
            <v>BARU</v>
          </cell>
        </row>
        <row r="234">
          <cell r="B234">
            <v>7</v>
          </cell>
          <cell r="I234" t="str">
            <v>P</v>
          </cell>
          <cell r="J234">
            <v>20</v>
          </cell>
          <cell r="K234" t="str">
            <v>K04</v>
          </cell>
          <cell r="L234" t="str">
            <v>LAMA</v>
          </cell>
        </row>
        <row r="235">
          <cell r="B235">
            <v>8</v>
          </cell>
          <cell r="I235" t="str">
            <v>P</v>
          </cell>
          <cell r="J235">
            <v>55</v>
          </cell>
          <cell r="K235" t="str">
            <v>K05</v>
          </cell>
          <cell r="L235" t="str">
            <v>BARU</v>
          </cell>
        </row>
        <row r="236">
          <cell r="B236">
            <v>9</v>
          </cell>
          <cell r="I236" t="str">
            <v>P</v>
          </cell>
          <cell r="J236">
            <v>37</v>
          </cell>
          <cell r="K236" t="str">
            <v>K02</v>
          </cell>
          <cell r="L236" t="str">
            <v>LAMA</v>
          </cell>
        </row>
        <row r="237">
          <cell r="B237">
            <v>11</v>
          </cell>
          <cell r="I237" t="str">
            <v>P</v>
          </cell>
          <cell r="J237">
            <v>51</v>
          </cell>
          <cell r="K237" t="str">
            <v>K08</v>
          </cell>
          <cell r="L237" t="str">
            <v>BARU</v>
          </cell>
        </row>
        <row r="238">
          <cell r="B238">
            <v>12</v>
          </cell>
          <cell r="I238" t="str">
            <v>P</v>
          </cell>
          <cell r="J238">
            <v>23</v>
          </cell>
          <cell r="K238" t="str">
            <v>K04</v>
          </cell>
          <cell r="L238" t="str">
            <v>BARU</v>
          </cell>
        </row>
        <row r="239">
          <cell r="B239">
            <v>13</v>
          </cell>
          <cell r="I239" t="str">
            <v>P</v>
          </cell>
          <cell r="J239">
            <v>29</v>
          </cell>
          <cell r="K239" t="str">
            <v>K04</v>
          </cell>
          <cell r="L239" t="str">
            <v>BARU</v>
          </cell>
        </row>
        <row r="240">
          <cell r="B240">
            <v>14</v>
          </cell>
          <cell r="I240" t="str">
            <v>P</v>
          </cell>
          <cell r="J240">
            <v>26</v>
          </cell>
          <cell r="K240" t="str">
            <v>K03</v>
          </cell>
          <cell r="L240" t="str">
            <v>BARU</v>
          </cell>
        </row>
        <row r="241">
          <cell r="B241">
            <v>15</v>
          </cell>
          <cell r="I241" t="str">
            <v>P</v>
          </cell>
          <cell r="J241">
            <v>33</v>
          </cell>
          <cell r="K241" t="str">
            <v>K03</v>
          </cell>
          <cell r="L241" t="str">
            <v>BARU</v>
          </cell>
        </row>
        <row r="242">
          <cell r="B242">
            <v>16</v>
          </cell>
          <cell r="I242" t="str">
            <v>P</v>
          </cell>
          <cell r="J242">
            <v>29</v>
          </cell>
          <cell r="K242" t="str">
            <v>K04</v>
          </cell>
          <cell r="L242" t="str">
            <v>BARU</v>
          </cell>
        </row>
        <row r="243">
          <cell r="A243">
            <v>45796</v>
          </cell>
          <cell r="B243">
            <v>1</v>
          </cell>
          <cell r="I243" t="str">
            <v>P</v>
          </cell>
          <cell r="J243">
            <v>27</v>
          </cell>
          <cell r="K243" t="str">
            <v>K05</v>
          </cell>
          <cell r="L243" t="str">
            <v>BARU</v>
          </cell>
        </row>
        <row r="244">
          <cell r="B244">
            <v>2</v>
          </cell>
          <cell r="I244" t="str">
            <v>P</v>
          </cell>
          <cell r="J244">
            <v>49</v>
          </cell>
          <cell r="K244" t="str">
            <v>K02</v>
          </cell>
          <cell r="L244" t="str">
            <v>BARU</v>
          </cell>
        </row>
        <row r="245">
          <cell r="B245">
            <v>3</v>
          </cell>
          <cell r="I245" t="str">
            <v>L</v>
          </cell>
          <cell r="J245">
            <v>9</v>
          </cell>
          <cell r="K245" t="str">
            <v>K00</v>
          </cell>
          <cell r="L245" t="str">
            <v>BARU</v>
          </cell>
        </row>
        <row r="246">
          <cell r="B246">
            <v>4</v>
          </cell>
          <cell r="I246" t="str">
            <v>L</v>
          </cell>
          <cell r="J246">
            <v>9</v>
          </cell>
          <cell r="K246" t="str">
            <v>K00</v>
          </cell>
          <cell r="L246" t="str">
            <v>BARU</v>
          </cell>
        </row>
        <row r="247">
          <cell r="B247">
            <v>5</v>
          </cell>
          <cell r="I247" t="str">
            <v>L</v>
          </cell>
          <cell r="J247">
            <v>32</v>
          </cell>
          <cell r="K247" t="str">
            <v>K04</v>
          </cell>
          <cell r="L247" t="str">
            <v>BARU</v>
          </cell>
        </row>
        <row r="248">
          <cell r="B248">
            <v>6</v>
          </cell>
          <cell r="I248" t="str">
            <v>P</v>
          </cell>
          <cell r="J248">
            <v>24</v>
          </cell>
          <cell r="K248" t="str">
            <v>K04</v>
          </cell>
          <cell r="L248" t="str">
            <v>BARU</v>
          </cell>
        </row>
        <row r="249">
          <cell r="B249">
            <v>7</v>
          </cell>
          <cell r="I249" t="str">
            <v>P</v>
          </cell>
          <cell r="J249">
            <v>7</v>
          </cell>
          <cell r="K249" t="str">
            <v>K04</v>
          </cell>
          <cell r="L249" t="str">
            <v>BARU</v>
          </cell>
        </row>
        <row r="250">
          <cell r="B250">
            <v>8</v>
          </cell>
          <cell r="I250" t="str">
            <v>P</v>
          </cell>
          <cell r="J250">
            <v>42</v>
          </cell>
          <cell r="K250" t="str">
            <v>K05</v>
          </cell>
          <cell r="L250" t="str">
            <v>BARU</v>
          </cell>
        </row>
        <row r="251">
          <cell r="B251">
            <v>9</v>
          </cell>
          <cell r="I251" t="str">
            <v>L</v>
          </cell>
          <cell r="J251">
            <v>12</v>
          </cell>
          <cell r="K251" t="str">
            <v>K00</v>
          </cell>
          <cell r="L251" t="str">
            <v>BARU</v>
          </cell>
        </row>
        <row r="252">
          <cell r="B252">
            <v>10</v>
          </cell>
          <cell r="I252" t="str">
            <v>P</v>
          </cell>
          <cell r="J252">
            <v>34</v>
          </cell>
          <cell r="K252" t="str">
            <v>K04</v>
          </cell>
          <cell r="L252" t="str">
            <v>LAMA</v>
          </cell>
        </row>
        <row r="253">
          <cell r="B253">
            <v>11</v>
          </cell>
          <cell r="I253" t="str">
            <v>L</v>
          </cell>
          <cell r="J253">
            <v>59</v>
          </cell>
          <cell r="K253" t="str">
            <v>K05</v>
          </cell>
          <cell r="L253" t="str">
            <v>BARU</v>
          </cell>
        </row>
        <row r="254">
          <cell r="B254">
            <v>12</v>
          </cell>
          <cell r="I254" t="str">
            <v>P</v>
          </cell>
          <cell r="J254">
            <v>41</v>
          </cell>
          <cell r="K254" t="str">
            <v>K02</v>
          </cell>
          <cell r="L254" t="str">
            <v>LAMA</v>
          </cell>
        </row>
        <row r="255">
          <cell r="B255">
            <v>13</v>
          </cell>
          <cell r="I255" t="str">
            <v>L</v>
          </cell>
          <cell r="J255">
            <v>36</v>
          </cell>
          <cell r="K255" t="str">
            <v>K04</v>
          </cell>
          <cell r="L255" t="str">
            <v>BARU</v>
          </cell>
        </row>
        <row r="256">
          <cell r="B256">
            <v>14</v>
          </cell>
          <cell r="I256" t="str">
            <v>P</v>
          </cell>
          <cell r="J256">
            <v>44</v>
          </cell>
          <cell r="K256" t="str">
            <v>K02</v>
          </cell>
          <cell r="L256" t="str">
            <v>LAMA</v>
          </cell>
        </row>
        <row r="257">
          <cell r="B257">
            <v>15</v>
          </cell>
          <cell r="I257" t="str">
            <v>P</v>
          </cell>
          <cell r="J257">
            <v>16</v>
          </cell>
          <cell r="K257" t="str">
            <v>K02</v>
          </cell>
          <cell r="L257" t="str">
            <v>BARU</v>
          </cell>
        </row>
        <row r="258">
          <cell r="B258">
            <v>16</v>
          </cell>
          <cell r="I258" t="str">
            <v>P</v>
          </cell>
          <cell r="J258">
            <v>22</v>
          </cell>
          <cell r="K258" t="str">
            <v>K04</v>
          </cell>
          <cell r="L258" t="str">
            <v>BARU</v>
          </cell>
        </row>
        <row r="259">
          <cell r="B259">
            <v>17</v>
          </cell>
          <cell r="I259" t="str">
            <v>P</v>
          </cell>
          <cell r="J259">
            <v>18</v>
          </cell>
          <cell r="K259" t="str">
            <v>K03</v>
          </cell>
          <cell r="L259" t="str">
            <v>BARU</v>
          </cell>
        </row>
        <row r="260">
          <cell r="B260">
            <v>18</v>
          </cell>
          <cell r="I260" t="str">
            <v>P</v>
          </cell>
          <cell r="J260">
            <v>21</v>
          </cell>
          <cell r="K260" t="str">
            <v>K04</v>
          </cell>
          <cell r="L260" t="str">
            <v>BARU</v>
          </cell>
        </row>
        <row r="261">
          <cell r="B261">
            <v>19</v>
          </cell>
          <cell r="I261" t="str">
            <v>P</v>
          </cell>
          <cell r="J261">
            <v>17</v>
          </cell>
          <cell r="K261" t="str">
            <v>K04</v>
          </cell>
          <cell r="L261" t="str">
            <v>BARU</v>
          </cell>
        </row>
        <row r="262">
          <cell r="B262">
            <v>20</v>
          </cell>
          <cell r="I262" t="str">
            <v>L</v>
          </cell>
          <cell r="J262">
            <v>14</v>
          </cell>
          <cell r="K262" t="str">
            <v>K04</v>
          </cell>
          <cell r="L262" t="str">
            <v>BARU</v>
          </cell>
        </row>
        <row r="263">
          <cell r="B263">
            <v>21</v>
          </cell>
          <cell r="I263" t="str">
            <v>P</v>
          </cell>
          <cell r="J263">
            <v>14</v>
          </cell>
          <cell r="K263" t="str">
            <v>K04</v>
          </cell>
          <cell r="L263" t="str">
            <v>BARU</v>
          </cell>
        </row>
        <row r="264">
          <cell r="B264">
            <v>22</v>
          </cell>
          <cell r="I264" t="str">
            <v>P</v>
          </cell>
          <cell r="J264">
            <v>6</v>
          </cell>
          <cell r="K264" t="str">
            <v>K00</v>
          </cell>
          <cell r="L264" t="str">
            <v>BARU</v>
          </cell>
        </row>
        <row r="265">
          <cell r="B265">
            <v>23</v>
          </cell>
          <cell r="I265" t="str">
            <v>L</v>
          </cell>
          <cell r="J265">
            <v>20</v>
          </cell>
          <cell r="K265" t="str">
            <v>K04</v>
          </cell>
          <cell r="L265" t="str">
            <v>BARU</v>
          </cell>
        </row>
        <row r="266">
          <cell r="B266">
            <v>24</v>
          </cell>
          <cell r="I266" t="str">
            <v>L</v>
          </cell>
          <cell r="J266">
            <v>66</v>
          </cell>
          <cell r="K266" t="str">
            <v>K04</v>
          </cell>
          <cell r="L266" t="str">
            <v>BARU</v>
          </cell>
        </row>
        <row r="267">
          <cell r="B267">
            <v>25</v>
          </cell>
          <cell r="I267" t="str">
            <v>P</v>
          </cell>
          <cell r="J267">
            <v>34</v>
          </cell>
          <cell r="K267" t="str">
            <v>K08</v>
          </cell>
          <cell r="L267" t="str">
            <v>BARU</v>
          </cell>
        </row>
        <row r="268">
          <cell r="B268">
            <v>26</v>
          </cell>
          <cell r="I268" t="str">
            <v>P</v>
          </cell>
          <cell r="J268">
            <v>32</v>
          </cell>
          <cell r="K268" t="str">
            <v>K03</v>
          </cell>
          <cell r="L268" t="str">
            <v>BARU</v>
          </cell>
        </row>
        <row r="269">
          <cell r="A269">
            <v>45797</v>
          </cell>
          <cell r="B269">
            <v>1</v>
          </cell>
          <cell r="I269" t="str">
            <v>P</v>
          </cell>
          <cell r="J269">
            <v>36</v>
          </cell>
          <cell r="K269" t="str">
            <v>K02</v>
          </cell>
          <cell r="L269" t="str">
            <v>LAMA</v>
          </cell>
        </row>
        <row r="270">
          <cell r="B270">
            <v>2</v>
          </cell>
          <cell r="I270" t="str">
            <v>L</v>
          </cell>
          <cell r="J270">
            <v>9</v>
          </cell>
          <cell r="K270" t="str">
            <v>K04</v>
          </cell>
          <cell r="L270" t="str">
            <v>BARU</v>
          </cell>
        </row>
        <row r="271">
          <cell r="B271">
            <v>3</v>
          </cell>
          <cell r="I271" t="str">
            <v>P</v>
          </cell>
          <cell r="J271">
            <v>29</v>
          </cell>
          <cell r="K271" t="str">
            <v>K02</v>
          </cell>
          <cell r="L271" t="str">
            <v>LAMA</v>
          </cell>
        </row>
        <row r="272">
          <cell r="B272">
            <v>4</v>
          </cell>
          <cell r="I272" t="str">
            <v>P</v>
          </cell>
          <cell r="J272">
            <v>6</v>
          </cell>
          <cell r="K272" t="str">
            <v>K04</v>
          </cell>
          <cell r="L272" t="str">
            <v>BARU</v>
          </cell>
        </row>
        <row r="273">
          <cell r="B273">
            <v>5</v>
          </cell>
          <cell r="I273" t="str">
            <v>P</v>
          </cell>
          <cell r="J273">
            <v>14</v>
          </cell>
          <cell r="K273" t="str">
            <v>K04</v>
          </cell>
          <cell r="L273" t="str">
            <v>BARU</v>
          </cell>
        </row>
        <row r="274">
          <cell r="B274">
            <v>6</v>
          </cell>
          <cell r="I274" t="str">
            <v>P</v>
          </cell>
          <cell r="J274">
            <v>15</v>
          </cell>
          <cell r="K274" t="str">
            <v>K04</v>
          </cell>
          <cell r="L274" t="str">
            <v>LAMA</v>
          </cell>
        </row>
        <row r="275">
          <cell r="B275">
            <v>7</v>
          </cell>
          <cell r="I275" t="str">
            <v>P</v>
          </cell>
          <cell r="J275">
            <v>62</v>
          </cell>
          <cell r="K275" t="str">
            <v>K06</v>
          </cell>
          <cell r="L275" t="str">
            <v>LAMA</v>
          </cell>
        </row>
        <row r="276">
          <cell r="B276">
            <v>8</v>
          </cell>
          <cell r="I276" t="str">
            <v>P</v>
          </cell>
          <cell r="J276">
            <v>25</v>
          </cell>
          <cell r="K276" t="str">
            <v>K02</v>
          </cell>
          <cell r="L276" t="str">
            <v>BARU</v>
          </cell>
        </row>
        <row r="277">
          <cell r="B277">
            <v>9</v>
          </cell>
          <cell r="I277" t="str">
            <v>L</v>
          </cell>
          <cell r="J277">
            <v>6</v>
          </cell>
          <cell r="K277" t="str">
            <v>K00</v>
          </cell>
          <cell r="L277" t="str">
            <v>BARU</v>
          </cell>
        </row>
        <row r="278">
          <cell r="B278">
            <v>10</v>
          </cell>
          <cell r="I278" t="str">
            <v>P</v>
          </cell>
          <cell r="J278">
            <v>24</v>
          </cell>
          <cell r="K278" t="str">
            <v>K03</v>
          </cell>
          <cell r="L278" t="str">
            <v>BARU</v>
          </cell>
        </row>
        <row r="279">
          <cell r="B279">
            <v>11</v>
          </cell>
          <cell r="I279" t="str">
            <v>P</v>
          </cell>
          <cell r="J279">
            <v>37</v>
          </cell>
          <cell r="K279" t="str">
            <v>K08</v>
          </cell>
          <cell r="L279" t="str">
            <v>BARU</v>
          </cell>
        </row>
        <row r="280">
          <cell r="A280">
            <v>45798</v>
          </cell>
          <cell r="B280">
            <v>1</v>
          </cell>
          <cell r="I280" t="str">
            <v>P</v>
          </cell>
          <cell r="J280">
            <v>61</v>
          </cell>
          <cell r="K280" t="str">
            <v>K08</v>
          </cell>
          <cell r="L280" t="str">
            <v>BARU</v>
          </cell>
        </row>
        <row r="281">
          <cell r="B281">
            <v>2</v>
          </cell>
          <cell r="I281" t="str">
            <v>P</v>
          </cell>
          <cell r="J281">
            <v>38</v>
          </cell>
          <cell r="K281" t="str">
            <v>K04</v>
          </cell>
          <cell r="L281" t="str">
            <v>BARU</v>
          </cell>
        </row>
        <row r="282">
          <cell r="B282">
            <v>3</v>
          </cell>
          <cell r="I282" t="str">
            <v>P</v>
          </cell>
          <cell r="J282">
            <v>21</v>
          </cell>
          <cell r="K282" t="str">
            <v>K02</v>
          </cell>
          <cell r="L282" t="str">
            <v>BARU</v>
          </cell>
        </row>
        <row r="283">
          <cell r="B283">
            <v>4</v>
          </cell>
          <cell r="I283" t="str">
            <v>P</v>
          </cell>
          <cell r="J283">
            <v>37</v>
          </cell>
          <cell r="K283" t="str">
            <v>K02</v>
          </cell>
          <cell r="L283" t="str">
            <v>BARU</v>
          </cell>
        </row>
        <row r="284">
          <cell r="B284">
            <v>5</v>
          </cell>
          <cell r="I284" t="str">
            <v>P</v>
          </cell>
          <cell r="J284">
            <v>41</v>
          </cell>
          <cell r="K284" t="str">
            <v>K04</v>
          </cell>
          <cell r="L284" t="str">
            <v>LAMA</v>
          </cell>
        </row>
        <row r="285">
          <cell r="B285">
            <v>6</v>
          </cell>
          <cell r="I285" t="str">
            <v>P</v>
          </cell>
          <cell r="J285">
            <v>26</v>
          </cell>
          <cell r="K285" t="str">
            <v>K04</v>
          </cell>
          <cell r="L285" t="str">
            <v>LAMA</v>
          </cell>
        </row>
        <row r="286">
          <cell r="B286">
            <v>7</v>
          </cell>
          <cell r="I286" t="str">
            <v>P</v>
          </cell>
          <cell r="J286">
            <v>22</v>
          </cell>
          <cell r="K286" t="str">
            <v>K04</v>
          </cell>
          <cell r="L286" t="str">
            <v>LAMA</v>
          </cell>
        </row>
        <row r="287">
          <cell r="B287">
            <v>8</v>
          </cell>
          <cell r="I287" t="str">
            <v>L</v>
          </cell>
          <cell r="J287">
            <v>49</v>
          </cell>
          <cell r="K287" t="str">
            <v>K05</v>
          </cell>
          <cell r="L287" t="str">
            <v>BARU</v>
          </cell>
        </row>
        <row r="288">
          <cell r="B288">
            <v>9</v>
          </cell>
          <cell r="I288" t="str">
            <v>L</v>
          </cell>
          <cell r="J288">
            <v>8</v>
          </cell>
          <cell r="K288" t="str">
            <v>K12</v>
          </cell>
          <cell r="L288" t="str">
            <v>BARU</v>
          </cell>
        </row>
        <row r="289">
          <cell r="B289">
            <v>10</v>
          </cell>
          <cell r="I289" t="str">
            <v>P</v>
          </cell>
          <cell r="J289">
            <v>59</v>
          </cell>
          <cell r="K289" t="str">
            <v>K05</v>
          </cell>
          <cell r="L289" t="str">
            <v>BARU</v>
          </cell>
        </row>
        <row r="290">
          <cell r="B290">
            <v>11</v>
          </cell>
          <cell r="I290" t="str">
            <v>P</v>
          </cell>
          <cell r="J290">
            <v>47</v>
          </cell>
          <cell r="K290" t="str">
            <v>K04</v>
          </cell>
          <cell r="L290" t="str">
            <v>LAMA</v>
          </cell>
        </row>
        <row r="291">
          <cell r="B291">
            <v>12</v>
          </cell>
          <cell r="I291" t="str">
            <v>P</v>
          </cell>
          <cell r="J291">
            <v>37</v>
          </cell>
          <cell r="K291" t="str">
            <v>K04</v>
          </cell>
          <cell r="L291" t="str">
            <v>BARU</v>
          </cell>
        </row>
        <row r="292">
          <cell r="B292">
            <v>13</v>
          </cell>
          <cell r="I292" t="str">
            <v>L</v>
          </cell>
          <cell r="J292">
            <v>46</v>
          </cell>
          <cell r="K292" t="str">
            <v>K04</v>
          </cell>
          <cell r="L292" t="str">
            <v>LAMA</v>
          </cell>
        </row>
        <row r="293">
          <cell r="B293">
            <v>14</v>
          </cell>
          <cell r="I293" t="str">
            <v>P</v>
          </cell>
          <cell r="J293">
            <v>52</v>
          </cell>
          <cell r="K293" t="str">
            <v>K04</v>
          </cell>
          <cell r="L293" t="str">
            <v>BARU</v>
          </cell>
        </row>
        <row r="294">
          <cell r="B294">
            <v>15</v>
          </cell>
          <cell r="I294" t="str">
            <v>P</v>
          </cell>
          <cell r="J294">
            <v>25</v>
          </cell>
          <cell r="K294" t="str">
            <v>K01</v>
          </cell>
          <cell r="L294" t="str">
            <v>BARU</v>
          </cell>
        </row>
        <row r="295">
          <cell r="B295">
            <v>16</v>
          </cell>
          <cell r="I295" t="str">
            <v>P</v>
          </cell>
          <cell r="J295">
            <v>30</v>
          </cell>
          <cell r="K295" t="str">
            <v>K03</v>
          </cell>
          <cell r="L295" t="str">
            <v>BARU</v>
          </cell>
        </row>
        <row r="296">
          <cell r="B296">
            <v>17</v>
          </cell>
          <cell r="I296" t="str">
            <v>P</v>
          </cell>
          <cell r="J296">
            <v>34</v>
          </cell>
          <cell r="K296" t="str">
            <v>K03</v>
          </cell>
          <cell r="L296" t="str">
            <v>BARU</v>
          </cell>
        </row>
        <row r="297">
          <cell r="B297">
            <v>18</v>
          </cell>
          <cell r="I297" t="str">
            <v>P</v>
          </cell>
          <cell r="J297">
            <v>28</v>
          </cell>
          <cell r="K297" t="str">
            <v>K03</v>
          </cell>
          <cell r="L297" t="str">
            <v>BARU</v>
          </cell>
        </row>
        <row r="298">
          <cell r="B298">
            <v>19</v>
          </cell>
          <cell r="I298" t="str">
            <v>P</v>
          </cell>
          <cell r="J298">
            <v>29</v>
          </cell>
          <cell r="K298" t="str">
            <v>K04</v>
          </cell>
          <cell r="L298" t="str">
            <v>BARU</v>
          </cell>
        </row>
        <row r="299">
          <cell r="B299">
            <v>20</v>
          </cell>
          <cell r="I299" t="str">
            <v>P</v>
          </cell>
          <cell r="J299">
            <v>36</v>
          </cell>
          <cell r="K299" t="str">
            <v>K03</v>
          </cell>
          <cell r="L299" t="str">
            <v>BARU</v>
          </cell>
        </row>
        <row r="300">
          <cell r="A300">
            <v>45799</v>
          </cell>
          <cell r="B300">
            <v>1</v>
          </cell>
          <cell r="I300" t="str">
            <v>P</v>
          </cell>
          <cell r="J300">
            <v>43</v>
          </cell>
          <cell r="K300" t="str">
            <v>K04</v>
          </cell>
          <cell r="L300" t="str">
            <v>BARU</v>
          </cell>
        </row>
        <row r="301">
          <cell r="B301">
            <v>2</v>
          </cell>
          <cell r="I301" t="str">
            <v>L</v>
          </cell>
          <cell r="J301">
            <v>25</v>
          </cell>
          <cell r="K301" t="str">
            <v>K02</v>
          </cell>
          <cell r="L301" t="str">
            <v>BARU</v>
          </cell>
        </row>
        <row r="302">
          <cell r="B302">
            <v>3</v>
          </cell>
          <cell r="I302" t="str">
            <v>P</v>
          </cell>
          <cell r="J302">
            <v>24</v>
          </cell>
          <cell r="K302" t="str">
            <v>K04</v>
          </cell>
          <cell r="L302" t="str">
            <v>BARU</v>
          </cell>
        </row>
        <row r="303">
          <cell r="B303">
            <v>4</v>
          </cell>
          <cell r="I303" t="str">
            <v>L</v>
          </cell>
          <cell r="J303">
            <v>5</v>
          </cell>
          <cell r="K303" t="str">
            <v>K04</v>
          </cell>
          <cell r="L303" t="str">
            <v>BARU</v>
          </cell>
        </row>
        <row r="304">
          <cell r="B304">
            <v>5</v>
          </cell>
          <cell r="I304" t="str">
            <v>L</v>
          </cell>
          <cell r="J304">
            <v>21</v>
          </cell>
          <cell r="K304" t="str">
            <v>K04</v>
          </cell>
          <cell r="L304" t="str">
            <v>BARU</v>
          </cell>
        </row>
        <row r="305">
          <cell r="B305">
            <v>6</v>
          </cell>
          <cell r="I305" t="str">
            <v>P</v>
          </cell>
          <cell r="J305">
            <v>51</v>
          </cell>
          <cell r="K305" t="str">
            <v>K04</v>
          </cell>
          <cell r="L305" t="str">
            <v>LAMA</v>
          </cell>
        </row>
        <row r="306">
          <cell r="B306">
            <v>7</v>
          </cell>
          <cell r="I306" t="str">
            <v>P</v>
          </cell>
          <cell r="J306">
            <v>42</v>
          </cell>
          <cell r="K306" t="str">
            <v>K05</v>
          </cell>
          <cell r="L306" t="str">
            <v>BARU</v>
          </cell>
        </row>
        <row r="307">
          <cell r="B307">
            <v>8</v>
          </cell>
          <cell r="I307" t="str">
            <v>P</v>
          </cell>
          <cell r="J307">
            <v>34</v>
          </cell>
          <cell r="K307" t="str">
            <v>K04</v>
          </cell>
          <cell r="L307" t="str">
            <v>BARU</v>
          </cell>
        </row>
        <row r="308">
          <cell r="B308">
            <v>9</v>
          </cell>
          <cell r="I308" t="str">
            <v>P</v>
          </cell>
          <cell r="J308">
            <v>25</v>
          </cell>
          <cell r="K308" t="str">
            <v>K04</v>
          </cell>
          <cell r="L308" t="str">
            <v>BARU</v>
          </cell>
        </row>
        <row r="309">
          <cell r="B309">
            <v>10</v>
          </cell>
          <cell r="I309" t="str">
            <v>P</v>
          </cell>
          <cell r="J309">
            <v>43</v>
          </cell>
          <cell r="K309" t="str">
            <v>K04</v>
          </cell>
          <cell r="L309" t="str">
            <v>BARU</v>
          </cell>
        </row>
        <row r="310">
          <cell r="B310">
            <v>11</v>
          </cell>
          <cell r="I310" t="str">
            <v>P</v>
          </cell>
          <cell r="J310">
            <v>51</v>
          </cell>
          <cell r="K310" t="str">
            <v>K04</v>
          </cell>
          <cell r="L310" t="str">
            <v>LAMA</v>
          </cell>
        </row>
        <row r="311">
          <cell r="B311">
            <v>12</v>
          </cell>
          <cell r="I311" t="str">
            <v>P</v>
          </cell>
          <cell r="J311">
            <v>34</v>
          </cell>
          <cell r="K311" t="str">
            <v>K04</v>
          </cell>
          <cell r="L311" t="str">
            <v>LAMA</v>
          </cell>
        </row>
        <row r="312">
          <cell r="A312">
            <v>45800</v>
          </cell>
          <cell r="B312">
            <v>1</v>
          </cell>
          <cell r="I312" t="str">
            <v>P</v>
          </cell>
          <cell r="J312">
            <v>36</v>
          </cell>
          <cell r="K312" t="str">
            <v>K02</v>
          </cell>
          <cell r="L312" t="str">
            <v>BARU</v>
          </cell>
        </row>
        <row r="313">
          <cell r="B313">
            <v>2</v>
          </cell>
          <cell r="I313" t="str">
            <v>L</v>
          </cell>
          <cell r="J313">
            <v>38</v>
          </cell>
          <cell r="K313" t="str">
            <v>K04</v>
          </cell>
          <cell r="L313" t="str">
            <v>LAMA</v>
          </cell>
        </row>
        <row r="314">
          <cell r="A314">
            <v>45801</v>
          </cell>
          <cell r="B314">
            <v>1</v>
          </cell>
          <cell r="I314" t="str">
            <v>P</v>
          </cell>
          <cell r="J314">
            <v>61</v>
          </cell>
          <cell r="K314" t="str">
            <v>K08</v>
          </cell>
          <cell r="L314" t="str">
            <v>BARU</v>
          </cell>
        </row>
        <row r="315">
          <cell r="B315">
            <v>2</v>
          </cell>
          <cell r="I315" t="str">
            <v>L</v>
          </cell>
          <cell r="J315">
            <v>48</v>
          </cell>
          <cell r="K315" t="str">
            <v>K02</v>
          </cell>
          <cell r="L315" t="str">
            <v>LAMA</v>
          </cell>
        </row>
        <row r="316">
          <cell r="B316">
            <v>3</v>
          </cell>
          <cell r="I316" t="str">
            <v>P</v>
          </cell>
          <cell r="J316">
            <v>38</v>
          </cell>
          <cell r="K316" t="str">
            <v>K02</v>
          </cell>
          <cell r="L316" t="str">
            <v>BARU</v>
          </cell>
        </row>
        <row r="317">
          <cell r="B317">
            <v>4</v>
          </cell>
          <cell r="I317" t="str">
            <v>L</v>
          </cell>
          <cell r="J317">
            <v>17</v>
          </cell>
          <cell r="K317" t="str">
            <v>K01</v>
          </cell>
          <cell r="L317" t="str">
            <v>BARU</v>
          </cell>
        </row>
        <row r="318">
          <cell r="B318">
            <v>5</v>
          </cell>
          <cell r="I318" t="str">
            <v>P</v>
          </cell>
          <cell r="J318">
            <v>6</v>
          </cell>
          <cell r="K318" t="str">
            <v>K00</v>
          </cell>
          <cell r="L318" t="str">
            <v>BARU</v>
          </cell>
        </row>
        <row r="319">
          <cell r="B319">
            <v>6</v>
          </cell>
          <cell r="I319" t="str">
            <v>P</v>
          </cell>
          <cell r="J319">
            <v>25</v>
          </cell>
          <cell r="K319" t="str">
            <v>K04</v>
          </cell>
          <cell r="L319" t="str">
            <v>BARU</v>
          </cell>
        </row>
        <row r="320">
          <cell r="B320">
            <v>7</v>
          </cell>
          <cell r="I320" t="str">
            <v>L</v>
          </cell>
          <cell r="J320">
            <v>47</v>
          </cell>
          <cell r="K320" t="str">
            <v>K04</v>
          </cell>
          <cell r="L320" t="str">
            <v>LAMA</v>
          </cell>
        </row>
      </sheetData>
      <sheetData sheetId="12">
        <row r="6">
          <cell r="U6">
            <v>50</v>
          </cell>
        </row>
        <row r="9">
          <cell r="U9">
            <v>28</v>
          </cell>
        </row>
        <row r="30">
          <cell r="L30">
            <v>3</v>
          </cell>
        </row>
        <row r="31">
          <cell r="L31">
            <v>28</v>
          </cell>
        </row>
        <row r="32">
          <cell r="L32">
            <v>14</v>
          </cell>
        </row>
        <row r="34">
          <cell r="L34">
            <v>124</v>
          </cell>
        </row>
        <row r="35">
          <cell r="L35">
            <v>19</v>
          </cell>
        </row>
      </sheetData>
      <sheetData sheetId="13">
        <row r="4">
          <cell r="U4">
            <v>368</v>
          </cell>
        </row>
        <row r="5">
          <cell r="A5">
            <v>45803</v>
          </cell>
          <cell r="B5">
            <v>1</v>
          </cell>
          <cell r="I5" t="str">
            <v>L</v>
          </cell>
          <cell r="J5">
            <v>44</v>
          </cell>
          <cell r="K5" t="str">
            <v>K05</v>
          </cell>
          <cell r="L5" t="str">
            <v>BARU</v>
          </cell>
          <cell r="U5">
            <v>215</v>
          </cell>
        </row>
        <row r="6">
          <cell r="B6">
            <v>2</v>
          </cell>
          <cell r="I6" t="str">
            <v>L</v>
          </cell>
          <cell r="J6">
            <v>36</v>
          </cell>
          <cell r="K6" t="str">
            <v>K08</v>
          </cell>
          <cell r="L6" t="str">
            <v>LAMA</v>
          </cell>
          <cell r="U6">
            <v>69</v>
          </cell>
        </row>
        <row r="7">
          <cell r="B7">
            <v>3</v>
          </cell>
          <cell r="I7" t="str">
            <v>P</v>
          </cell>
          <cell r="J7">
            <v>20</v>
          </cell>
          <cell r="K7" t="str">
            <v>K05</v>
          </cell>
          <cell r="L7" t="str">
            <v>BARU</v>
          </cell>
          <cell r="U7">
            <v>146</v>
          </cell>
        </row>
        <row r="8">
          <cell r="B8">
            <v>4</v>
          </cell>
          <cell r="I8" t="str">
            <v>L</v>
          </cell>
          <cell r="J8">
            <v>81</v>
          </cell>
          <cell r="K8" t="str">
            <v>K04</v>
          </cell>
          <cell r="L8" t="str">
            <v>LAMA</v>
          </cell>
          <cell r="U8">
            <v>153</v>
          </cell>
          <cell r="Y8" t="str">
            <v>-</v>
          </cell>
          <cell r="Z8">
            <v>41</v>
          </cell>
          <cell r="AA8" t="str">
            <v>-</v>
          </cell>
          <cell r="AB8">
            <v>2</v>
          </cell>
        </row>
        <row r="9">
          <cell r="B9">
            <v>5</v>
          </cell>
          <cell r="I9" t="str">
            <v>P</v>
          </cell>
          <cell r="J9">
            <v>6</v>
          </cell>
          <cell r="K9" t="str">
            <v>K00</v>
          </cell>
          <cell r="L9" t="str">
            <v>BARU</v>
          </cell>
          <cell r="U9">
            <v>64</v>
          </cell>
          <cell r="Y9" t="str">
            <v>-</v>
          </cell>
          <cell r="Z9">
            <v>0</v>
          </cell>
          <cell r="AA9" t="str">
            <v>-</v>
          </cell>
          <cell r="AB9">
            <v>2</v>
          </cell>
        </row>
        <row r="10">
          <cell r="B10">
            <v>6</v>
          </cell>
          <cell r="I10" t="str">
            <v>P</v>
          </cell>
          <cell r="J10">
            <v>17</v>
          </cell>
          <cell r="K10" t="str">
            <v>K08</v>
          </cell>
          <cell r="L10" t="str">
            <v>BARU</v>
          </cell>
          <cell r="U10">
            <v>89</v>
          </cell>
          <cell r="Y10">
            <v>3</v>
          </cell>
          <cell r="Z10">
            <v>8</v>
          </cell>
          <cell r="AA10">
            <v>1</v>
          </cell>
          <cell r="AB10">
            <v>4</v>
          </cell>
        </row>
        <row r="11">
          <cell r="B11">
            <v>7</v>
          </cell>
          <cell r="I11" t="str">
            <v>P</v>
          </cell>
          <cell r="J11">
            <v>20</v>
          </cell>
          <cell r="K11" t="str">
            <v>K04</v>
          </cell>
          <cell r="L11" t="str">
            <v>BARU</v>
          </cell>
          <cell r="Y11">
            <v>2</v>
          </cell>
          <cell r="Z11">
            <v>4</v>
          </cell>
          <cell r="AA11">
            <v>0</v>
          </cell>
          <cell r="AB11">
            <v>0</v>
          </cell>
        </row>
        <row r="12">
          <cell r="B12">
            <v>8</v>
          </cell>
          <cell r="I12" t="str">
            <v>L</v>
          </cell>
          <cell r="J12">
            <v>14</v>
          </cell>
          <cell r="K12" t="str">
            <v>K04</v>
          </cell>
          <cell r="L12" t="str">
            <v>LAMA</v>
          </cell>
          <cell r="U12">
            <v>310</v>
          </cell>
          <cell r="Y12">
            <v>2</v>
          </cell>
          <cell r="Z12">
            <v>0</v>
          </cell>
          <cell r="AA12">
            <v>1</v>
          </cell>
          <cell r="AB12">
            <v>0</v>
          </cell>
        </row>
        <row r="13">
          <cell r="B13">
            <v>9</v>
          </cell>
          <cell r="I13" t="str">
            <v>P</v>
          </cell>
          <cell r="J13">
            <v>76</v>
          </cell>
          <cell r="K13" t="str">
            <v>K03</v>
          </cell>
          <cell r="L13" t="str">
            <v>BARU</v>
          </cell>
          <cell r="U13">
            <v>112</v>
          </cell>
          <cell r="Y13">
            <v>2</v>
          </cell>
          <cell r="Z13">
            <v>0</v>
          </cell>
          <cell r="AA13">
            <v>0</v>
          </cell>
          <cell r="AB13">
            <v>0</v>
          </cell>
        </row>
        <row r="14">
          <cell r="B14">
            <v>10</v>
          </cell>
          <cell r="I14" t="str">
            <v>P</v>
          </cell>
          <cell r="J14">
            <v>20</v>
          </cell>
          <cell r="K14" t="str">
            <v>K01</v>
          </cell>
          <cell r="L14" t="str">
            <v>BARU</v>
          </cell>
          <cell r="U14">
            <v>198</v>
          </cell>
          <cell r="Y14">
            <v>10</v>
          </cell>
          <cell r="Z14">
            <v>17</v>
          </cell>
          <cell r="AA14">
            <v>1</v>
          </cell>
          <cell r="AB14">
            <v>1</v>
          </cell>
        </row>
        <row r="15">
          <cell r="B15">
            <v>11</v>
          </cell>
          <cell r="I15" t="str">
            <v>P</v>
          </cell>
          <cell r="J15">
            <v>7</v>
          </cell>
          <cell r="K15" t="str">
            <v>K03</v>
          </cell>
          <cell r="L15" t="str">
            <v>BARU</v>
          </cell>
          <cell r="U15">
            <v>53</v>
          </cell>
          <cell r="Y15">
            <v>44</v>
          </cell>
          <cell r="Z15">
            <v>97</v>
          </cell>
          <cell r="AA15">
            <v>16</v>
          </cell>
          <cell r="AB15">
            <v>32</v>
          </cell>
        </row>
        <row r="16">
          <cell r="B16">
            <v>12</v>
          </cell>
          <cell r="I16" t="str">
            <v>P</v>
          </cell>
          <cell r="J16">
            <v>61</v>
          </cell>
          <cell r="K16" t="str">
            <v>K04</v>
          </cell>
          <cell r="L16" t="str">
            <v>BARU</v>
          </cell>
          <cell r="U16">
            <v>16</v>
          </cell>
          <cell r="Y16">
            <v>30</v>
          </cell>
          <cell r="Z16">
            <v>44</v>
          </cell>
          <cell r="AA16">
            <v>6</v>
          </cell>
          <cell r="AB16">
            <v>12</v>
          </cell>
        </row>
        <row r="17">
          <cell r="B17">
            <v>13</v>
          </cell>
          <cell r="I17" t="str">
            <v>P</v>
          </cell>
          <cell r="J17">
            <v>26</v>
          </cell>
          <cell r="K17" t="str">
            <v>K01</v>
          </cell>
          <cell r="L17" t="str">
            <v>BARU</v>
          </cell>
          <cell r="U17">
            <v>37</v>
          </cell>
        </row>
        <row r="18">
          <cell r="B18">
            <v>14</v>
          </cell>
          <cell r="I18" t="str">
            <v>L</v>
          </cell>
          <cell r="J18">
            <v>2</v>
          </cell>
          <cell r="K18" t="str">
            <v>K02</v>
          </cell>
          <cell r="L18" t="str">
            <v>BARU</v>
          </cell>
          <cell r="U18">
            <v>5</v>
          </cell>
        </row>
        <row r="19">
          <cell r="B19">
            <v>15</v>
          </cell>
          <cell r="I19" t="str">
            <v>P</v>
          </cell>
          <cell r="J19">
            <v>23</v>
          </cell>
          <cell r="K19" t="str">
            <v>K03</v>
          </cell>
          <cell r="L19" t="str">
            <v>BARU</v>
          </cell>
          <cell r="U19">
            <v>5</v>
          </cell>
        </row>
        <row r="20">
          <cell r="A20">
            <v>45804</v>
          </cell>
          <cell r="B20">
            <v>1</v>
          </cell>
          <cell r="I20" t="str">
            <v>P</v>
          </cell>
          <cell r="J20">
            <v>69</v>
          </cell>
          <cell r="K20" t="str">
            <v>K02</v>
          </cell>
          <cell r="L20" t="str">
            <v>LAMA</v>
          </cell>
          <cell r="U20">
            <v>0</v>
          </cell>
        </row>
        <row r="21">
          <cell r="B21">
            <v>2</v>
          </cell>
          <cell r="I21" t="str">
            <v>L</v>
          </cell>
          <cell r="J21">
            <v>62</v>
          </cell>
          <cell r="K21" t="str">
            <v>K03</v>
          </cell>
          <cell r="L21" t="str">
            <v>BARU</v>
          </cell>
          <cell r="U21">
            <v>43</v>
          </cell>
        </row>
        <row r="22">
          <cell r="B22">
            <v>3</v>
          </cell>
          <cell r="I22" t="str">
            <v>P</v>
          </cell>
          <cell r="J22">
            <v>25</v>
          </cell>
          <cell r="K22" t="str">
            <v>K04</v>
          </cell>
          <cell r="L22" t="str">
            <v>BARU</v>
          </cell>
          <cell r="U22">
            <v>7</v>
          </cell>
        </row>
        <row r="23">
          <cell r="B23">
            <v>4</v>
          </cell>
          <cell r="I23" t="str">
            <v>P</v>
          </cell>
          <cell r="J23">
            <v>22</v>
          </cell>
          <cell r="K23" t="str">
            <v>K04</v>
          </cell>
          <cell r="L23" t="str">
            <v>BARU</v>
          </cell>
        </row>
        <row r="24">
          <cell r="B24">
            <v>5</v>
          </cell>
          <cell r="I24" t="str">
            <v>L</v>
          </cell>
          <cell r="J24">
            <v>18</v>
          </cell>
          <cell r="K24" t="str">
            <v>K02</v>
          </cell>
          <cell r="L24" t="str">
            <v>BARU</v>
          </cell>
          <cell r="U24">
            <v>29</v>
          </cell>
        </row>
        <row r="25">
          <cell r="B25">
            <v>6</v>
          </cell>
          <cell r="I25" t="str">
            <v>P</v>
          </cell>
          <cell r="J25">
            <v>35</v>
          </cell>
          <cell r="K25" t="str">
            <v>K04</v>
          </cell>
          <cell r="L25" t="str">
            <v>LAMA</v>
          </cell>
          <cell r="U25">
            <v>11</v>
          </cell>
        </row>
        <row r="26">
          <cell r="B26">
            <v>7</v>
          </cell>
          <cell r="I26" t="str">
            <v>P</v>
          </cell>
          <cell r="J26">
            <v>5</v>
          </cell>
          <cell r="K26" t="str">
            <v>K00</v>
          </cell>
          <cell r="L26" t="str">
            <v>BARU</v>
          </cell>
          <cell r="U26">
            <v>18</v>
          </cell>
        </row>
        <row r="27">
          <cell r="B27">
            <v>8</v>
          </cell>
          <cell r="I27" t="str">
            <v>L</v>
          </cell>
          <cell r="J27">
            <v>44</v>
          </cell>
          <cell r="K27" t="str">
            <v>K04</v>
          </cell>
          <cell r="L27" t="str">
            <v>BARU</v>
          </cell>
        </row>
        <row r="28">
          <cell r="B28">
            <v>9</v>
          </cell>
          <cell r="I28" t="str">
            <v>P</v>
          </cell>
          <cell r="J28">
            <v>8</v>
          </cell>
          <cell r="K28" t="str">
            <v>K00</v>
          </cell>
          <cell r="L28" t="str">
            <v>BARU</v>
          </cell>
          <cell r="U28">
            <v>67</v>
          </cell>
        </row>
        <row r="29">
          <cell r="B29">
            <v>10</v>
          </cell>
          <cell r="I29" t="str">
            <v>P</v>
          </cell>
          <cell r="J29">
            <v>6</v>
          </cell>
          <cell r="K29" t="str">
            <v>K00</v>
          </cell>
          <cell r="L29" t="str">
            <v>BARU</v>
          </cell>
          <cell r="U29">
            <v>34</v>
          </cell>
        </row>
        <row r="30">
          <cell r="B30">
            <v>11</v>
          </cell>
          <cell r="I30" t="str">
            <v>P</v>
          </cell>
          <cell r="J30">
            <v>21</v>
          </cell>
          <cell r="K30" t="str">
            <v>K03</v>
          </cell>
          <cell r="L30" t="str">
            <v>BARU</v>
          </cell>
          <cell r="U30">
            <v>13</v>
          </cell>
        </row>
        <row r="31">
          <cell r="A31">
            <v>45805</v>
          </cell>
          <cell r="B31">
            <v>1</v>
          </cell>
          <cell r="I31" t="str">
            <v>P</v>
          </cell>
          <cell r="J31">
            <v>62</v>
          </cell>
          <cell r="K31" t="str">
            <v>K02</v>
          </cell>
          <cell r="L31" t="str">
            <v>LAMA</v>
          </cell>
          <cell r="U31">
            <v>21</v>
          </cell>
        </row>
        <row r="32">
          <cell r="B32">
            <v>2</v>
          </cell>
          <cell r="I32" t="str">
            <v>P</v>
          </cell>
          <cell r="J32">
            <v>6</v>
          </cell>
          <cell r="K32" t="str">
            <v>K12</v>
          </cell>
          <cell r="L32" t="str">
            <v>BARU</v>
          </cell>
          <cell r="U32">
            <v>33</v>
          </cell>
        </row>
        <row r="33">
          <cell r="B33">
            <v>3</v>
          </cell>
          <cell r="I33" t="str">
            <v>P</v>
          </cell>
          <cell r="J33">
            <v>61</v>
          </cell>
          <cell r="K33" t="str">
            <v>K08</v>
          </cell>
          <cell r="L33" t="str">
            <v>BARU</v>
          </cell>
          <cell r="U33">
            <v>11</v>
          </cell>
        </row>
        <row r="34">
          <cell r="B34">
            <v>4</v>
          </cell>
          <cell r="I34" t="str">
            <v>L</v>
          </cell>
          <cell r="J34">
            <v>52</v>
          </cell>
          <cell r="K34" t="str">
            <v>K03</v>
          </cell>
          <cell r="L34" t="str">
            <v>BARU</v>
          </cell>
          <cell r="U34">
            <v>22</v>
          </cell>
        </row>
        <row r="35">
          <cell r="B35">
            <v>5</v>
          </cell>
          <cell r="I35" t="str">
            <v>P</v>
          </cell>
          <cell r="J35">
            <v>35</v>
          </cell>
          <cell r="K35" t="str">
            <v>K04</v>
          </cell>
          <cell r="L35" t="str">
            <v>BARU</v>
          </cell>
        </row>
        <row r="36">
          <cell r="B36">
            <v>6</v>
          </cell>
          <cell r="I36" t="str">
            <v>L</v>
          </cell>
          <cell r="J36">
            <v>22</v>
          </cell>
          <cell r="K36" t="str">
            <v>K02</v>
          </cell>
          <cell r="L36" t="str">
            <v>LAMA</v>
          </cell>
        </row>
        <row r="37">
          <cell r="B37">
            <v>7</v>
          </cell>
          <cell r="I37" t="str">
            <v>L</v>
          </cell>
          <cell r="J37">
            <v>61</v>
          </cell>
          <cell r="K37" t="str">
            <v>K05</v>
          </cell>
          <cell r="L37" t="str">
            <v>BARU</v>
          </cell>
          <cell r="U37">
            <v>5</v>
          </cell>
        </row>
        <row r="38">
          <cell r="B38">
            <v>8</v>
          </cell>
          <cell r="I38" t="str">
            <v>P</v>
          </cell>
          <cell r="J38">
            <v>45</v>
          </cell>
          <cell r="K38" t="str">
            <v>K03</v>
          </cell>
          <cell r="L38" t="str">
            <v>BARU</v>
          </cell>
        </row>
        <row r="39">
          <cell r="B39">
            <v>9</v>
          </cell>
          <cell r="I39" t="str">
            <v>P</v>
          </cell>
          <cell r="J39">
            <v>26</v>
          </cell>
          <cell r="K39" t="str">
            <v>K04</v>
          </cell>
          <cell r="L39" t="str">
            <v>BARU</v>
          </cell>
        </row>
        <row r="40">
          <cell r="B40">
            <v>10</v>
          </cell>
          <cell r="I40" t="str">
            <v>L</v>
          </cell>
          <cell r="J40">
            <v>25</v>
          </cell>
          <cell r="K40" t="str">
            <v>K02</v>
          </cell>
          <cell r="L40" t="str">
            <v>BARU</v>
          </cell>
        </row>
        <row r="41">
          <cell r="B41">
            <v>11</v>
          </cell>
          <cell r="I41" t="str">
            <v>P</v>
          </cell>
          <cell r="J41">
            <v>30</v>
          </cell>
          <cell r="K41" t="str">
            <v>K04</v>
          </cell>
          <cell r="L41" t="str">
            <v>BARU</v>
          </cell>
        </row>
        <row r="42">
          <cell r="A42">
            <v>45808</v>
          </cell>
          <cell r="B42">
            <v>1</v>
          </cell>
          <cell r="I42" t="str">
            <v>P</v>
          </cell>
          <cell r="J42">
            <v>24</v>
          </cell>
          <cell r="K42" t="str">
            <v>K04</v>
          </cell>
          <cell r="L42" t="str">
            <v>BARU</v>
          </cell>
        </row>
        <row r="43">
          <cell r="B43">
            <v>2</v>
          </cell>
          <cell r="I43" t="str">
            <v>P</v>
          </cell>
          <cell r="J43">
            <v>61</v>
          </cell>
          <cell r="K43" t="str">
            <v>K08</v>
          </cell>
          <cell r="L43" t="str">
            <v>BARU</v>
          </cell>
        </row>
        <row r="44">
          <cell r="B44">
            <v>3</v>
          </cell>
          <cell r="I44" t="str">
            <v>L</v>
          </cell>
          <cell r="J44">
            <v>13</v>
          </cell>
          <cell r="K44" t="str">
            <v>K04</v>
          </cell>
          <cell r="L44" t="str">
            <v>BARU</v>
          </cell>
        </row>
        <row r="45">
          <cell r="B45">
            <v>4</v>
          </cell>
          <cell r="I45" t="str">
            <v>L</v>
          </cell>
          <cell r="J45">
            <v>47</v>
          </cell>
          <cell r="K45" t="str">
            <v>K04</v>
          </cell>
          <cell r="L45" t="str">
            <v>BARU</v>
          </cell>
          <cell r="U45">
            <v>27</v>
          </cell>
        </row>
        <row r="46">
          <cell r="B46">
            <v>5</v>
          </cell>
          <cell r="I46" t="str">
            <v>L</v>
          </cell>
          <cell r="J46">
            <v>44</v>
          </cell>
          <cell r="K46" t="str">
            <v>K08</v>
          </cell>
          <cell r="L46" t="str">
            <v>BARU</v>
          </cell>
          <cell r="U46">
            <v>8</v>
          </cell>
        </row>
        <row r="47">
          <cell r="B47">
            <v>6</v>
          </cell>
          <cell r="I47" t="str">
            <v>P</v>
          </cell>
          <cell r="J47">
            <v>25</v>
          </cell>
          <cell r="K47" t="str">
            <v>K02</v>
          </cell>
          <cell r="L47" t="str">
            <v>LAMA</v>
          </cell>
          <cell r="U47">
            <v>19</v>
          </cell>
        </row>
        <row r="48">
          <cell r="B48">
            <v>7</v>
          </cell>
          <cell r="I48" t="str">
            <v>P</v>
          </cell>
          <cell r="J48">
            <v>34</v>
          </cell>
          <cell r="K48" t="str">
            <v>K03</v>
          </cell>
          <cell r="L48" t="str">
            <v>BARU</v>
          </cell>
          <cell r="U48">
            <v>27</v>
          </cell>
        </row>
        <row r="49">
          <cell r="B49">
            <v>8</v>
          </cell>
          <cell r="I49" t="str">
            <v>P</v>
          </cell>
          <cell r="J49">
            <v>44</v>
          </cell>
          <cell r="K49" t="str">
            <v>K05</v>
          </cell>
          <cell r="L49" t="str">
            <v>BARU</v>
          </cell>
          <cell r="U49">
            <v>15</v>
          </cell>
        </row>
        <row r="50">
          <cell r="B50">
            <v>9</v>
          </cell>
          <cell r="I50" t="str">
            <v>P</v>
          </cell>
          <cell r="J50">
            <v>12</v>
          </cell>
          <cell r="K50" t="str">
            <v>K04</v>
          </cell>
          <cell r="L50" t="str">
            <v>LAMA</v>
          </cell>
          <cell r="U50">
            <v>12</v>
          </cell>
        </row>
        <row r="51">
          <cell r="B51">
            <v>10</v>
          </cell>
          <cell r="I51" t="str">
            <v>L</v>
          </cell>
          <cell r="J51">
            <v>37</v>
          </cell>
          <cell r="K51" t="str">
            <v>K02</v>
          </cell>
          <cell r="L51" t="str">
            <v>LAMA</v>
          </cell>
        </row>
        <row r="52">
          <cell r="B52">
            <v>11</v>
          </cell>
          <cell r="I52" t="str">
            <v>L</v>
          </cell>
          <cell r="J52">
            <v>38</v>
          </cell>
          <cell r="K52" t="str">
            <v>K04</v>
          </cell>
          <cell r="L52" t="str">
            <v>LAMA</v>
          </cell>
          <cell r="U52">
            <v>8</v>
          </cell>
        </row>
        <row r="53">
          <cell r="B53">
            <v>12</v>
          </cell>
          <cell r="I53" t="str">
            <v>L</v>
          </cell>
          <cell r="J53">
            <v>38</v>
          </cell>
          <cell r="K53" t="str">
            <v>K04</v>
          </cell>
          <cell r="L53" t="str">
            <v>BARU</v>
          </cell>
          <cell r="U53">
            <v>4</v>
          </cell>
        </row>
        <row r="54">
          <cell r="B54">
            <v>13</v>
          </cell>
          <cell r="I54" t="str">
            <v>P</v>
          </cell>
          <cell r="J54">
            <v>29</v>
          </cell>
          <cell r="K54" t="str">
            <v>K04</v>
          </cell>
          <cell r="L54" t="str">
            <v>BARU</v>
          </cell>
          <cell r="U54">
            <v>4</v>
          </cell>
        </row>
        <row r="55">
          <cell r="B55">
            <v>14</v>
          </cell>
          <cell r="I55" t="str">
            <v>P</v>
          </cell>
          <cell r="J55">
            <v>41</v>
          </cell>
          <cell r="K55" t="str">
            <v>K08</v>
          </cell>
          <cell r="L55" t="str">
            <v>BARU</v>
          </cell>
        </row>
        <row r="56">
          <cell r="B56">
            <v>15</v>
          </cell>
          <cell r="I56" t="str">
            <v>P</v>
          </cell>
          <cell r="J56">
            <v>25</v>
          </cell>
          <cell r="K56" t="str">
            <v>K04</v>
          </cell>
          <cell r="L56" t="str">
            <v>BARU</v>
          </cell>
          <cell r="U56">
            <v>205</v>
          </cell>
        </row>
        <row r="57">
          <cell r="A57">
            <v>45810</v>
          </cell>
          <cell r="B57">
            <v>1</v>
          </cell>
          <cell r="I57" t="str">
            <v>P</v>
          </cell>
          <cell r="J57">
            <v>52</v>
          </cell>
          <cell r="K57" t="str">
            <v>K02</v>
          </cell>
          <cell r="L57" t="str">
            <v>BARU</v>
          </cell>
          <cell r="U57">
            <v>70</v>
          </cell>
        </row>
        <row r="58">
          <cell r="B58">
            <v>2</v>
          </cell>
          <cell r="I58" t="str">
            <v>P</v>
          </cell>
          <cell r="J58">
            <v>32</v>
          </cell>
          <cell r="K58" t="str">
            <v>K01</v>
          </cell>
          <cell r="L58" t="str">
            <v>LAMA</v>
          </cell>
          <cell r="U58">
            <v>135</v>
          </cell>
        </row>
        <row r="59">
          <cell r="B59">
            <v>3</v>
          </cell>
          <cell r="I59" t="str">
            <v>L</v>
          </cell>
          <cell r="J59">
            <v>21</v>
          </cell>
          <cell r="K59" t="str">
            <v>K02</v>
          </cell>
          <cell r="L59" t="str">
            <v>BARU</v>
          </cell>
        </row>
        <row r="60">
          <cell r="B60">
            <v>4</v>
          </cell>
          <cell r="I60" t="str">
            <v>P</v>
          </cell>
          <cell r="J60">
            <v>6</v>
          </cell>
          <cell r="K60" t="str">
            <v>K05</v>
          </cell>
          <cell r="L60" t="str">
            <v>BARU</v>
          </cell>
          <cell r="U60">
            <v>5</v>
          </cell>
          <cell r="Y60">
            <v>16</v>
          </cell>
        </row>
        <row r="61">
          <cell r="B61">
            <v>5</v>
          </cell>
          <cell r="I61" t="str">
            <v>P</v>
          </cell>
          <cell r="J61">
            <v>42</v>
          </cell>
          <cell r="K61" t="str">
            <v>K05</v>
          </cell>
          <cell r="L61" t="str">
            <v>LAMA</v>
          </cell>
          <cell r="U61">
            <v>3</v>
          </cell>
          <cell r="Y61">
            <v>5</v>
          </cell>
        </row>
        <row r="62">
          <cell r="B62">
            <v>6</v>
          </cell>
          <cell r="I62" t="str">
            <v>P</v>
          </cell>
          <cell r="J62">
            <v>57</v>
          </cell>
          <cell r="K62" t="str">
            <v>K05</v>
          </cell>
          <cell r="L62" t="str">
            <v>BARU</v>
          </cell>
          <cell r="U62">
            <v>3</v>
          </cell>
          <cell r="Y62">
            <v>35</v>
          </cell>
        </row>
        <row r="63">
          <cell r="B63">
            <v>7</v>
          </cell>
          <cell r="I63" t="str">
            <v>L</v>
          </cell>
          <cell r="J63">
            <v>65</v>
          </cell>
          <cell r="K63" t="str">
            <v>K04</v>
          </cell>
          <cell r="L63" t="str">
            <v>LAMA</v>
          </cell>
          <cell r="U63">
            <v>0</v>
          </cell>
          <cell r="Y63">
            <v>3</v>
          </cell>
        </row>
        <row r="64">
          <cell r="B64">
            <v>8</v>
          </cell>
          <cell r="I64" t="str">
            <v>L</v>
          </cell>
          <cell r="J64">
            <v>22</v>
          </cell>
          <cell r="K64" t="str">
            <v>K01</v>
          </cell>
          <cell r="L64" t="str">
            <v>BARU</v>
          </cell>
          <cell r="U64">
            <v>1</v>
          </cell>
          <cell r="Y64">
            <v>37</v>
          </cell>
        </row>
        <row r="65">
          <cell r="B65">
            <v>9</v>
          </cell>
          <cell r="I65" t="str">
            <v>L</v>
          </cell>
          <cell r="J65">
            <v>19</v>
          </cell>
          <cell r="K65" t="str">
            <v>K04</v>
          </cell>
          <cell r="L65" t="str">
            <v>LAMA</v>
          </cell>
          <cell r="U65">
            <v>1</v>
          </cell>
          <cell r="Y65">
            <v>11</v>
          </cell>
        </row>
        <row r="66">
          <cell r="B66">
            <v>10</v>
          </cell>
          <cell r="I66" t="str">
            <v>P</v>
          </cell>
          <cell r="J66">
            <v>22</v>
          </cell>
          <cell r="K66" t="str">
            <v>K04</v>
          </cell>
          <cell r="L66" t="str">
            <v>LAMA</v>
          </cell>
          <cell r="U66">
            <v>0</v>
          </cell>
        </row>
        <row r="67">
          <cell r="B67">
            <v>11</v>
          </cell>
          <cell r="I67" t="str">
            <v>P</v>
          </cell>
          <cell r="J67">
            <v>29</v>
          </cell>
          <cell r="K67" t="str">
            <v>K04</v>
          </cell>
          <cell r="L67" t="str">
            <v>BARU</v>
          </cell>
          <cell r="U67">
            <v>1</v>
          </cell>
          <cell r="Y67">
            <v>123</v>
          </cell>
        </row>
        <row r="68">
          <cell r="A68">
            <v>45811</v>
          </cell>
          <cell r="B68">
            <v>1</v>
          </cell>
          <cell r="I68" t="str">
            <v>P</v>
          </cell>
          <cell r="J68">
            <v>49</v>
          </cell>
          <cell r="K68" t="str">
            <v>K04</v>
          </cell>
          <cell r="L68" t="str">
            <v>BARU</v>
          </cell>
          <cell r="U68">
            <v>1</v>
          </cell>
          <cell r="Y68">
            <v>24</v>
          </cell>
        </row>
        <row r="69">
          <cell r="B69">
            <v>2</v>
          </cell>
          <cell r="I69" t="str">
            <v>P</v>
          </cell>
          <cell r="J69">
            <v>4</v>
          </cell>
          <cell r="K69" t="str">
            <v>K02</v>
          </cell>
          <cell r="L69" t="str">
            <v>BARU</v>
          </cell>
          <cell r="U69">
            <v>0</v>
          </cell>
          <cell r="Y69">
            <v>21</v>
          </cell>
        </row>
        <row r="70">
          <cell r="B70">
            <v>3</v>
          </cell>
          <cell r="I70" t="str">
            <v>P</v>
          </cell>
          <cell r="J70">
            <v>30</v>
          </cell>
          <cell r="K70" t="str">
            <v>K08</v>
          </cell>
          <cell r="L70" t="str">
            <v>BARU</v>
          </cell>
          <cell r="U70">
            <v>0</v>
          </cell>
          <cell r="Y70">
            <v>3</v>
          </cell>
        </row>
        <row r="71">
          <cell r="B71">
            <v>4</v>
          </cell>
          <cell r="I71" t="str">
            <v>P</v>
          </cell>
          <cell r="J71">
            <v>30</v>
          </cell>
          <cell r="K71" t="str">
            <v>K04</v>
          </cell>
          <cell r="L71" t="str">
            <v>BARU</v>
          </cell>
          <cell r="U71">
            <v>0</v>
          </cell>
        </row>
        <row r="72">
          <cell r="B72">
            <v>5</v>
          </cell>
          <cell r="I72" t="str">
            <v>P</v>
          </cell>
          <cell r="J72">
            <v>61</v>
          </cell>
          <cell r="K72" t="str">
            <v>K04</v>
          </cell>
          <cell r="L72" t="str">
            <v>LAMA</v>
          </cell>
          <cell r="U72">
            <v>0</v>
          </cell>
        </row>
        <row r="73">
          <cell r="B73">
            <v>6</v>
          </cell>
          <cell r="I73" t="str">
            <v>P</v>
          </cell>
          <cell r="J73">
            <v>43</v>
          </cell>
          <cell r="K73" t="str">
            <v>K04</v>
          </cell>
          <cell r="L73" t="str">
            <v>LAMA</v>
          </cell>
        </row>
        <row r="74">
          <cell r="B74">
            <v>7</v>
          </cell>
          <cell r="I74" t="str">
            <v>P</v>
          </cell>
          <cell r="J74">
            <v>12</v>
          </cell>
          <cell r="K74" t="str">
            <v>K04</v>
          </cell>
          <cell r="L74" t="str">
            <v>LAMA</v>
          </cell>
        </row>
        <row r="75">
          <cell r="B75">
            <v>8</v>
          </cell>
          <cell r="I75" t="str">
            <v>P</v>
          </cell>
          <cell r="J75">
            <v>41</v>
          </cell>
          <cell r="K75" t="str">
            <v>K02</v>
          </cell>
          <cell r="L75" t="str">
            <v>LAMA</v>
          </cell>
        </row>
        <row r="76">
          <cell r="B76">
            <v>9</v>
          </cell>
          <cell r="I76" t="str">
            <v>L</v>
          </cell>
          <cell r="J76">
            <v>31</v>
          </cell>
          <cell r="K76" t="str">
            <v>K05</v>
          </cell>
          <cell r="L76" t="str">
            <v>BARU</v>
          </cell>
        </row>
        <row r="77">
          <cell r="B77">
            <v>10</v>
          </cell>
          <cell r="I77" t="str">
            <v>L</v>
          </cell>
          <cell r="J77">
            <v>15</v>
          </cell>
          <cell r="K77" t="str">
            <v>K00</v>
          </cell>
          <cell r="L77" t="str">
            <v>BARU</v>
          </cell>
        </row>
        <row r="78">
          <cell r="B78">
            <v>11</v>
          </cell>
          <cell r="I78" t="str">
            <v>P</v>
          </cell>
          <cell r="J78">
            <v>61</v>
          </cell>
          <cell r="K78" t="str">
            <v>K02</v>
          </cell>
          <cell r="L78" t="str">
            <v>LAMA</v>
          </cell>
        </row>
        <row r="79">
          <cell r="B79">
            <v>12</v>
          </cell>
          <cell r="I79" t="str">
            <v>P</v>
          </cell>
          <cell r="J79">
            <v>29</v>
          </cell>
          <cell r="K79" t="str">
            <v>K03</v>
          </cell>
          <cell r="L79" t="str">
            <v>BARU</v>
          </cell>
        </row>
        <row r="80">
          <cell r="B80">
            <v>13</v>
          </cell>
          <cell r="I80" t="str">
            <v>L</v>
          </cell>
          <cell r="J80">
            <v>61</v>
          </cell>
          <cell r="K80" t="str">
            <v>K04</v>
          </cell>
          <cell r="L80" t="str">
            <v>BARU</v>
          </cell>
        </row>
        <row r="81">
          <cell r="B81">
            <v>14</v>
          </cell>
          <cell r="I81" t="str">
            <v>L</v>
          </cell>
          <cell r="J81">
            <v>11</v>
          </cell>
          <cell r="K81" t="str">
            <v>K08</v>
          </cell>
          <cell r="L81" t="str">
            <v>BARU</v>
          </cell>
        </row>
        <row r="82">
          <cell r="A82">
            <v>45812</v>
          </cell>
          <cell r="B82">
            <v>1</v>
          </cell>
          <cell r="I82" t="str">
            <v>P</v>
          </cell>
          <cell r="J82">
            <v>55</v>
          </cell>
          <cell r="K82" t="str">
            <v>K02</v>
          </cell>
          <cell r="L82" t="str">
            <v>LAMA</v>
          </cell>
        </row>
        <row r="83">
          <cell r="B83">
            <v>2</v>
          </cell>
          <cell r="I83" t="str">
            <v>L</v>
          </cell>
          <cell r="J83">
            <v>25</v>
          </cell>
          <cell r="K83" t="str">
            <v>K01</v>
          </cell>
          <cell r="L83" t="str">
            <v>BARU</v>
          </cell>
        </row>
        <row r="84">
          <cell r="B84">
            <v>3</v>
          </cell>
          <cell r="I84" t="str">
            <v>P</v>
          </cell>
          <cell r="J84">
            <v>55</v>
          </cell>
          <cell r="K84" t="str">
            <v>K04</v>
          </cell>
          <cell r="L84" t="str">
            <v>BARU</v>
          </cell>
        </row>
        <row r="85">
          <cell r="B85">
            <v>4</v>
          </cell>
          <cell r="I85" t="str">
            <v>L</v>
          </cell>
          <cell r="J85">
            <v>19</v>
          </cell>
          <cell r="K85" t="str">
            <v>K04</v>
          </cell>
          <cell r="L85" t="str">
            <v>LAMA</v>
          </cell>
        </row>
        <row r="86">
          <cell r="B86">
            <v>5</v>
          </cell>
          <cell r="I86" t="str">
            <v>P</v>
          </cell>
          <cell r="J86">
            <v>25</v>
          </cell>
          <cell r="K86" t="str">
            <v>K03</v>
          </cell>
          <cell r="L86" t="str">
            <v>BARU</v>
          </cell>
        </row>
        <row r="87">
          <cell r="B87">
            <v>6</v>
          </cell>
          <cell r="I87" t="str">
            <v>P</v>
          </cell>
          <cell r="J87">
            <v>49</v>
          </cell>
          <cell r="K87" t="str">
            <v>K08</v>
          </cell>
          <cell r="L87" t="str">
            <v>BARU</v>
          </cell>
        </row>
        <row r="88">
          <cell r="B88">
            <v>6</v>
          </cell>
          <cell r="I88" t="str">
            <v>P</v>
          </cell>
          <cell r="J88">
            <v>49</v>
          </cell>
          <cell r="K88" t="str">
            <v>K08</v>
          </cell>
          <cell r="L88" t="str">
            <v>BARU</v>
          </cell>
        </row>
        <row r="89">
          <cell r="B89">
            <v>7</v>
          </cell>
          <cell r="I89" t="str">
            <v>L</v>
          </cell>
          <cell r="J89">
            <v>52</v>
          </cell>
          <cell r="K89" t="str">
            <v>K04</v>
          </cell>
          <cell r="L89" t="str">
            <v>BARU</v>
          </cell>
        </row>
        <row r="90">
          <cell r="B90">
            <v>8</v>
          </cell>
          <cell r="I90" t="str">
            <v>P</v>
          </cell>
          <cell r="J90">
            <v>22</v>
          </cell>
          <cell r="K90" t="str">
            <v>K04</v>
          </cell>
          <cell r="L90" t="str">
            <v>BARU</v>
          </cell>
        </row>
        <row r="91">
          <cell r="B91">
            <v>9</v>
          </cell>
          <cell r="I91" t="str">
            <v>L</v>
          </cell>
          <cell r="J91">
            <v>52</v>
          </cell>
          <cell r="K91" t="str">
            <v>K05</v>
          </cell>
          <cell r="L91" t="str">
            <v>BARU</v>
          </cell>
        </row>
        <row r="92">
          <cell r="B92">
            <v>10</v>
          </cell>
          <cell r="I92" t="str">
            <v>L</v>
          </cell>
          <cell r="J92">
            <v>54</v>
          </cell>
          <cell r="K92" t="str">
            <v>K02</v>
          </cell>
          <cell r="L92" t="str">
            <v>BARU</v>
          </cell>
        </row>
        <row r="93">
          <cell r="B93">
            <v>11</v>
          </cell>
          <cell r="I93" t="str">
            <v>L</v>
          </cell>
          <cell r="J93">
            <v>25</v>
          </cell>
          <cell r="K93" t="str">
            <v>K02</v>
          </cell>
          <cell r="L93" t="str">
            <v>BARU</v>
          </cell>
        </row>
        <row r="94">
          <cell r="B94">
            <v>12</v>
          </cell>
          <cell r="I94" t="str">
            <v>P</v>
          </cell>
          <cell r="J94">
            <v>22</v>
          </cell>
          <cell r="K94" t="str">
            <v>K03</v>
          </cell>
          <cell r="L94" t="str">
            <v>BARU</v>
          </cell>
        </row>
        <row r="95">
          <cell r="B95">
            <v>13</v>
          </cell>
          <cell r="I95" t="str">
            <v>P</v>
          </cell>
          <cell r="J95">
            <v>29</v>
          </cell>
          <cell r="K95" t="str">
            <v>K04</v>
          </cell>
          <cell r="L95" t="str">
            <v>BARU</v>
          </cell>
        </row>
        <row r="96">
          <cell r="A96">
            <v>45813</v>
          </cell>
          <cell r="B96">
            <v>1</v>
          </cell>
          <cell r="I96" t="str">
            <v>L</v>
          </cell>
          <cell r="J96">
            <v>7</v>
          </cell>
          <cell r="K96" t="str">
            <v>K02</v>
          </cell>
          <cell r="L96" t="str">
            <v>LAMA</v>
          </cell>
        </row>
        <row r="97">
          <cell r="B97">
            <v>2</v>
          </cell>
          <cell r="I97" t="str">
            <v>L</v>
          </cell>
          <cell r="J97">
            <v>66</v>
          </cell>
          <cell r="K97" t="str">
            <v>K08</v>
          </cell>
          <cell r="L97" t="str">
            <v>BARU</v>
          </cell>
        </row>
        <row r="98">
          <cell r="B98">
            <v>3</v>
          </cell>
          <cell r="I98" t="str">
            <v>L</v>
          </cell>
          <cell r="J98">
            <v>57</v>
          </cell>
          <cell r="K98" t="str">
            <v>K05</v>
          </cell>
          <cell r="L98" t="str">
            <v>BARU</v>
          </cell>
        </row>
        <row r="99">
          <cell r="B99">
            <v>4</v>
          </cell>
          <cell r="I99" t="str">
            <v>L</v>
          </cell>
          <cell r="J99">
            <v>18</v>
          </cell>
          <cell r="K99" t="str">
            <v>K04</v>
          </cell>
          <cell r="L99" t="str">
            <v>BARU</v>
          </cell>
        </row>
        <row r="100">
          <cell r="B100">
            <v>5</v>
          </cell>
          <cell r="I100" t="str">
            <v>P</v>
          </cell>
          <cell r="J100">
            <v>29</v>
          </cell>
          <cell r="K100" t="str">
            <v>K08</v>
          </cell>
          <cell r="L100" t="str">
            <v>BARU</v>
          </cell>
        </row>
        <row r="101">
          <cell r="B101">
            <v>6</v>
          </cell>
          <cell r="I101" t="str">
            <v>L</v>
          </cell>
          <cell r="J101">
            <v>27</v>
          </cell>
          <cell r="K101" t="str">
            <v>K05</v>
          </cell>
          <cell r="L101" t="str">
            <v>BARU</v>
          </cell>
        </row>
        <row r="102">
          <cell r="B102">
            <v>7</v>
          </cell>
          <cell r="I102" t="str">
            <v>P</v>
          </cell>
          <cell r="J102">
            <v>54</v>
          </cell>
          <cell r="K102" t="str">
            <v>K05</v>
          </cell>
          <cell r="L102" t="str">
            <v>BARU</v>
          </cell>
        </row>
        <row r="103">
          <cell r="B103">
            <v>8</v>
          </cell>
          <cell r="I103" t="str">
            <v>P</v>
          </cell>
          <cell r="J103">
            <v>50</v>
          </cell>
          <cell r="K103" t="str">
            <v>K08</v>
          </cell>
          <cell r="L103" t="str">
            <v>BARU</v>
          </cell>
        </row>
        <row r="104">
          <cell r="B104">
            <v>9</v>
          </cell>
          <cell r="I104" t="str">
            <v>P</v>
          </cell>
          <cell r="J104">
            <v>50</v>
          </cell>
          <cell r="K104" t="str">
            <v>K04</v>
          </cell>
          <cell r="L104" t="str">
            <v>LAMA</v>
          </cell>
        </row>
        <row r="105">
          <cell r="B105">
            <v>10</v>
          </cell>
          <cell r="I105" t="str">
            <v>L</v>
          </cell>
          <cell r="J105">
            <v>7</v>
          </cell>
          <cell r="K105" t="str">
            <v>K00</v>
          </cell>
          <cell r="L105" t="str">
            <v>BARU</v>
          </cell>
        </row>
        <row r="106">
          <cell r="B106">
            <v>11</v>
          </cell>
          <cell r="I106" t="str">
            <v>P</v>
          </cell>
          <cell r="J106">
            <v>29</v>
          </cell>
          <cell r="K106" t="str">
            <v>K04</v>
          </cell>
          <cell r="L106" t="str">
            <v>BARU</v>
          </cell>
        </row>
        <row r="107">
          <cell r="B107">
            <v>12</v>
          </cell>
          <cell r="I107" t="str">
            <v>P</v>
          </cell>
          <cell r="J107">
            <v>28</v>
          </cell>
          <cell r="K107" t="str">
            <v>K04</v>
          </cell>
          <cell r="L107" t="str">
            <v>BARU</v>
          </cell>
        </row>
        <row r="108">
          <cell r="B108">
            <v>13</v>
          </cell>
          <cell r="I108" t="str">
            <v>P</v>
          </cell>
          <cell r="J108">
            <v>34</v>
          </cell>
          <cell r="K108" t="str">
            <v>K04</v>
          </cell>
          <cell r="L108" t="str">
            <v>BARU</v>
          </cell>
        </row>
        <row r="109">
          <cell r="A109">
            <v>45844</v>
          </cell>
          <cell r="B109">
            <v>1</v>
          </cell>
          <cell r="I109" t="str">
            <v>L</v>
          </cell>
          <cell r="J109">
            <v>5</v>
          </cell>
          <cell r="K109" t="str">
            <v>K04</v>
          </cell>
          <cell r="L109" t="str">
            <v>BARU</v>
          </cell>
        </row>
        <row r="110">
          <cell r="B110">
            <v>2</v>
          </cell>
          <cell r="I110" t="str">
            <v>L</v>
          </cell>
          <cell r="J110">
            <v>33</v>
          </cell>
          <cell r="K110" t="str">
            <v>K05</v>
          </cell>
          <cell r="L110" t="str">
            <v>LAMA</v>
          </cell>
        </row>
        <row r="111">
          <cell r="B111">
            <v>3</v>
          </cell>
          <cell r="I111" t="str">
            <v>P</v>
          </cell>
          <cell r="J111">
            <v>22</v>
          </cell>
          <cell r="K111" t="str">
            <v>K04</v>
          </cell>
          <cell r="L111" t="str">
            <v>BARU</v>
          </cell>
        </row>
        <row r="112">
          <cell r="B112">
            <v>4</v>
          </cell>
          <cell r="I112" t="str">
            <v>P</v>
          </cell>
          <cell r="J112">
            <v>29</v>
          </cell>
          <cell r="K112" t="str">
            <v>K04</v>
          </cell>
          <cell r="L112" t="str">
            <v>BARU</v>
          </cell>
        </row>
        <row r="113">
          <cell r="B113">
            <v>5</v>
          </cell>
          <cell r="I113" t="str">
            <v>P</v>
          </cell>
          <cell r="J113">
            <v>29</v>
          </cell>
          <cell r="K113" t="str">
            <v>K04</v>
          </cell>
          <cell r="L113" t="str">
            <v>BARU</v>
          </cell>
        </row>
        <row r="114">
          <cell r="B114">
            <v>6</v>
          </cell>
          <cell r="I114" t="str">
            <v>P</v>
          </cell>
          <cell r="J114">
            <v>28</v>
          </cell>
          <cell r="K114" t="str">
            <v>K04</v>
          </cell>
          <cell r="L114" t="str">
            <v>BARU</v>
          </cell>
        </row>
        <row r="115">
          <cell r="B115">
            <v>7</v>
          </cell>
          <cell r="I115" t="str">
            <v>L</v>
          </cell>
          <cell r="J115">
            <v>27</v>
          </cell>
          <cell r="K115" t="str">
            <v>K05</v>
          </cell>
          <cell r="L115" t="str">
            <v>BARU</v>
          </cell>
        </row>
        <row r="116">
          <cell r="B116">
            <v>8</v>
          </cell>
          <cell r="I116" t="str">
            <v>L</v>
          </cell>
          <cell r="J116">
            <v>9</v>
          </cell>
          <cell r="K116" t="str">
            <v>K05</v>
          </cell>
          <cell r="L116" t="str">
            <v>BARU</v>
          </cell>
        </row>
        <row r="117">
          <cell r="B117">
            <v>9</v>
          </cell>
          <cell r="I117" t="str">
            <v>P</v>
          </cell>
          <cell r="J117">
            <v>11</v>
          </cell>
          <cell r="K117" t="str">
            <v>K02</v>
          </cell>
          <cell r="L117" t="str">
            <v>BARU</v>
          </cell>
        </row>
        <row r="118">
          <cell r="B118">
            <v>10</v>
          </cell>
          <cell r="I118" t="str">
            <v>P</v>
          </cell>
          <cell r="J118">
            <v>46</v>
          </cell>
          <cell r="K118" t="str">
            <v>K02</v>
          </cell>
          <cell r="L118" t="str">
            <v>BARU</v>
          </cell>
        </row>
        <row r="119">
          <cell r="A119">
            <v>45818</v>
          </cell>
          <cell r="B119">
            <v>1</v>
          </cell>
          <cell r="I119" t="str">
            <v>P</v>
          </cell>
          <cell r="J119">
            <v>27</v>
          </cell>
          <cell r="K119" t="str">
            <v>K04</v>
          </cell>
          <cell r="L119" t="str">
            <v>BARU</v>
          </cell>
        </row>
        <row r="120">
          <cell r="B120">
            <v>2</v>
          </cell>
          <cell r="I120" t="str">
            <v>L</v>
          </cell>
          <cell r="J120">
            <v>62</v>
          </cell>
          <cell r="K120" t="str">
            <v>K05</v>
          </cell>
          <cell r="L120" t="str">
            <v>BARU</v>
          </cell>
        </row>
        <row r="121">
          <cell r="B121">
            <v>3</v>
          </cell>
          <cell r="I121" t="str">
            <v>L</v>
          </cell>
          <cell r="J121">
            <v>55</v>
          </cell>
          <cell r="K121" t="str">
            <v>K05</v>
          </cell>
          <cell r="L121" t="str">
            <v>BARU</v>
          </cell>
        </row>
        <row r="122">
          <cell r="B122">
            <v>4</v>
          </cell>
          <cell r="I122" t="str">
            <v>P</v>
          </cell>
          <cell r="J122">
            <v>70</v>
          </cell>
          <cell r="K122" t="str">
            <v>K05</v>
          </cell>
          <cell r="L122" t="str">
            <v>BARU</v>
          </cell>
        </row>
        <row r="123">
          <cell r="B123">
            <v>5</v>
          </cell>
          <cell r="I123" t="str">
            <v>P</v>
          </cell>
          <cell r="J123">
            <v>70</v>
          </cell>
          <cell r="K123" t="str">
            <v>K04</v>
          </cell>
          <cell r="L123" t="str">
            <v>LAMA</v>
          </cell>
        </row>
        <row r="124">
          <cell r="B124">
            <v>6</v>
          </cell>
          <cell r="I124" t="str">
            <v>P</v>
          </cell>
          <cell r="J124">
            <v>54</v>
          </cell>
          <cell r="K124" t="str">
            <v>K05</v>
          </cell>
          <cell r="L124" t="str">
            <v>BARU</v>
          </cell>
        </row>
        <row r="125">
          <cell r="B125">
            <v>7</v>
          </cell>
          <cell r="I125" t="str">
            <v>P</v>
          </cell>
          <cell r="J125">
            <v>36</v>
          </cell>
          <cell r="K125" t="str">
            <v>K08</v>
          </cell>
          <cell r="L125" t="str">
            <v>BARU</v>
          </cell>
        </row>
        <row r="126">
          <cell r="B126">
            <v>8</v>
          </cell>
          <cell r="I126" t="str">
            <v>P</v>
          </cell>
          <cell r="J126">
            <v>25</v>
          </cell>
          <cell r="K126" t="str">
            <v>K08</v>
          </cell>
          <cell r="L126" t="str">
            <v>BARU</v>
          </cell>
        </row>
        <row r="127">
          <cell r="B127">
            <v>9</v>
          </cell>
          <cell r="I127" t="str">
            <v>P</v>
          </cell>
          <cell r="J127">
            <v>50</v>
          </cell>
          <cell r="K127" t="str">
            <v>K02</v>
          </cell>
          <cell r="L127" t="str">
            <v>BARU</v>
          </cell>
        </row>
        <row r="128">
          <cell r="B128">
            <v>10</v>
          </cell>
          <cell r="I128" t="str">
            <v>P</v>
          </cell>
          <cell r="J128">
            <v>22</v>
          </cell>
          <cell r="K128" t="str">
            <v>K08</v>
          </cell>
          <cell r="L128" t="str">
            <v>BARU</v>
          </cell>
        </row>
        <row r="129">
          <cell r="B129">
            <v>11</v>
          </cell>
          <cell r="I129" t="str">
            <v>P</v>
          </cell>
          <cell r="J129">
            <v>30</v>
          </cell>
          <cell r="K129" t="str">
            <v>K03</v>
          </cell>
          <cell r="L129" t="str">
            <v>BARU</v>
          </cell>
        </row>
        <row r="130">
          <cell r="B130">
            <v>12</v>
          </cell>
          <cell r="I130" t="str">
            <v>L</v>
          </cell>
          <cell r="J130">
            <v>38</v>
          </cell>
          <cell r="K130" t="str">
            <v>K02</v>
          </cell>
          <cell r="L130" t="str">
            <v>LAMA</v>
          </cell>
        </row>
        <row r="131">
          <cell r="B131">
            <v>13</v>
          </cell>
          <cell r="I131" t="str">
            <v>L</v>
          </cell>
          <cell r="J131">
            <v>54</v>
          </cell>
          <cell r="K131" t="str">
            <v>K08</v>
          </cell>
          <cell r="L131" t="str">
            <v>BARU</v>
          </cell>
        </row>
        <row r="132">
          <cell r="B132">
            <v>14</v>
          </cell>
          <cell r="I132" t="str">
            <v>P</v>
          </cell>
          <cell r="J132">
            <v>23</v>
          </cell>
          <cell r="K132" t="str">
            <v>K04</v>
          </cell>
          <cell r="L132" t="str">
            <v>BARU</v>
          </cell>
        </row>
        <row r="133">
          <cell r="A133">
            <v>45819</v>
          </cell>
          <cell r="B133">
            <v>1</v>
          </cell>
          <cell r="I133" t="str">
            <v>L</v>
          </cell>
          <cell r="J133">
            <v>11</v>
          </cell>
          <cell r="K133" t="str">
            <v>K04</v>
          </cell>
          <cell r="L133" t="str">
            <v>BARU</v>
          </cell>
        </row>
        <row r="134">
          <cell r="B134">
            <v>2</v>
          </cell>
          <cell r="I134" t="str">
            <v>L</v>
          </cell>
          <cell r="J134">
            <v>13</v>
          </cell>
          <cell r="K134" t="str">
            <v>K04</v>
          </cell>
          <cell r="L134" t="str">
            <v>LAMA</v>
          </cell>
        </row>
        <row r="135">
          <cell r="B135">
            <v>3</v>
          </cell>
          <cell r="I135" t="str">
            <v>P</v>
          </cell>
          <cell r="J135">
            <v>61</v>
          </cell>
          <cell r="K135" t="str">
            <v>K08</v>
          </cell>
          <cell r="L135" t="str">
            <v>BARU</v>
          </cell>
        </row>
        <row r="136">
          <cell r="B136">
            <v>4</v>
          </cell>
          <cell r="I136" t="str">
            <v>P</v>
          </cell>
          <cell r="J136">
            <v>61</v>
          </cell>
          <cell r="K136" t="str">
            <v>K04</v>
          </cell>
          <cell r="L136" t="str">
            <v>BARU</v>
          </cell>
        </row>
        <row r="137">
          <cell r="B137">
            <v>5</v>
          </cell>
          <cell r="I137" t="str">
            <v>P</v>
          </cell>
          <cell r="J137">
            <v>72</v>
          </cell>
          <cell r="K137" t="str">
            <v>K04</v>
          </cell>
          <cell r="L137" t="str">
            <v>BARU</v>
          </cell>
        </row>
        <row r="138">
          <cell r="B138">
            <v>6</v>
          </cell>
          <cell r="I138" t="str">
            <v>L</v>
          </cell>
          <cell r="J138">
            <v>9</v>
          </cell>
          <cell r="K138" t="str">
            <v>K00</v>
          </cell>
          <cell r="L138" t="str">
            <v>BARU</v>
          </cell>
        </row>
        <row r="139">
          <cell r="B139">
            <v>7</v>
          </cell>
          <cell r="I139" t="str">
            <v>P</v>
          </cell>
          <cell r="J139">
            <v>29</v>
          </cell>
          <cell r="K139" t="str">
            <v>K08</v>
          </cell>
          <cell r="L139" t="str">
            <v>BARU</v>
          </cell>
        </row>
        <row r="140">
          <cell r="B140">
            <v>8</v>
          </cell>
          <cell r="I140" t="str">
            <v>P</v>
          </cell>
          <cell r="J140">
            <v>46</v>
          </cell>
          <cell r="K140" t="str">
            <v>K02</v>
          </cell>
          <cell r="L140" t="str">
            <v>BARU</v>
          </cell>
        </row>
        <row r="141">
          <cell r="B141">
            <v>9</v>
          </cell>
          <cell r="I141" t="str">
            <v>P</v>
          </cell>
          <cell r="J141">
            <v>62</v>
          </cell>
          <cell r="K141" t="str">
            <v>K04</v>
          </cell>
          <cell r="L141" t="str">
            <v>BARU</v>
          </cell>
        </row>
        <row r="142">
          <cell r="B142">
            <v>10</v>
          </cell>
          <cell r="I142" t="str">
            <v>L</v>
          </cell>
          <cell r="J142">
            <v>16</v>
          </cell>
          <cell r="K142" t="str">
            <v>K04</v>
          </cell>
          <cell r="L142" t="str">
            <v>BARU</v>
          </cell>
        </row>
        <row r="143">
          <cell r="B143">
            <v>11</v>
          </cell>
          <cell r="I143" t="str">
            <v>L</v>
          </cell>
          <cell r="J143">
            <v>20</v>
          </cell>
          <cell r="K143" t="str">
            <v>K02</v>
          </cell>
          <cell r="L143" t="str">
            <v>LAMA</v>
          </cell>
        </row>
        <row r="144">
          <cell r="B144">
            <v>12</v>
          </cell>
          <cell r="I144" t="str">
            <v>P</v>
          </cell>
          <cell r="J144">
            <v>59</v>
          </cell>
          <cell r="K144" t="str">
            <v>K04</v>
          </cell>
          <cell r="L144" t="str">
            <v>BARU</v>
          </cell>
        </row>
        <row r="145">
          <cell r="B145">
            <v>13</v>
          </cell>
          <cell r="I145" t="str">
            <v>L</v>
          </cell>
          <cell r="J145">
            <v>19</v>
          </cell>
          <cell r="K145" t="str">
            <v>K03</v>
          </cell>
          <cell r="L145" t="str">
            <v>BARU</v>
          </cell>
        </row>
        <row r="146">
          <cell r="B146">
            <v>14</v>
          </cell>
          <cell r="I146" t="str">
            <v>P</v>
          </cell>
          <cell r="J146">
            <v>38</v>
          </cell>
          <cell r="K146" t="str">
            <v>K04</v>
          </cell>
          <cell r="L146" t="str">
            <v>BARU</v>
          </cell>
        </row>
        <row r="147">
          <cell r="B147">
            <v>15</v>
          </cell>
          <cell r="I147" t="str">
            <v>P</v>
          </cell>
          <cell r="J147">
            <v>5</v>
          </cell>
          <cell r="K147" t="str">
            <v>K00</v>
          </cell>
          <cell r="L147" t="str">
            <v>BARU</v>
          </cell>
        </row>
        <row r="148">
          <cell r="B148">
            <v>16</v>
          </cell>
          <cell r="I148" t="str">
            <v>P</v>
          </cell>
          <cell r="J148">
            <v>5</v>
          </cell>
          <cell r="K148" t="str">
            <v>K00</v>
          </cell>
          <cell r="L148" t="str">
            <v>BARU</v>
          </cell>
        </row>
        <row r="149">
          <cell r="B149">
            <v>17</v>
          </cell>
          <cell r="I149" t="str">
            <v>P</v>
          </cell>
          <cell r="J149">
            <v>24</v>
          </cell>
          <cell r="K149" t="str">
            <v>K03</v>
          </cell>
          <cell r="L149" t="str">
            <v>BARU</v>
          </cell>
        </row>
        <row r="150">
          <cell r="B150">
            <v>18</v>
          </cell>
          <cell r="I150" t="str">
            <v>P</v>
          </cell>
          <cell r="J150">
            <v>71</v>
          </cell>
          <cell r="K150" t="str">
            <v>K00</v>
          </cell>
          <cell r="L150" t="str">
            <v>BARU</v>
          </cell>
        </row>
        <row r="151">
          <cell r="A151">
            <v>45820</v>
          </cell>
          <cell r="B151">
            <v>1</v>
          </cell>
          <cell r="I151" t="str">
            <v>P</v>
          </cell>
          <cell r="J151">
            <v>25</v>
          </cell>
          <cell r="K151" t="str">
            <v>K01</v>
          </cell>
          <cell r="L151" t="str">
            <v>BARU</v>
          </cell>
        </row>
        <row r="152">
          <cell r="B152">
            <v>2</v>
          </cell>
          <cell r="I152" t="str">
            <v>P</v>
          </cell>
          <cell r="J152">
            <v>40</v>
          </cell>
          <cell r="K152" t="str">
            <v>K04</v>
          </cell>
          <cell r="L152" t="str">
            <v>BARU</v>
          </cell>
        </row>
        <row r="153">
          <cell r="B153">
            <v>3</v>
          </cell>
          <cell r="I153" t="str">
            <v>L</v>
          </cell>
          <cell r="J153">
            <v>9</v>
          </cell>
          <cell r="K153" t="str">
            <v>K04</v>
          </cell>
          <cell r="L153" t="str">
            <v>BARU</v>
          </cell>
        </row>
        <row r="154">
          <cell r="B154">
            <v>4</v>
          </cell>
          <cell r="I154" t="str">
            <v>P</v>
          </cell>
          <cell r="J154">
            <v>34</v>
          </cell>
          <cell r="K154" t="str">
            <v>K08</v>
          </cell>
          <cell r="L154" t="str">
            <v>BARU</v>
          </cell>
        </row>
        <row r="155">
          <cell r="B155">
            <v>5</v>
          </cell>
          <cell r="I155" t="str">
            <v>P</v>
          </cell>
          <cell r="J155">
            <v>68</v>
          </cell>
          <cell r="K155" t="str">
            <v>K04</v>
          </cell>
          <cell r="L155" t="str">
            <v>BARU</v>
          </cell>
        </row>
        <row r="156">
          <cell r="B156">
            <v>6</v>
          </cell>
          <cell r="I156" t="str">
            <v>P</v>
          </cell>
          <cell r="J156">
            <v>43</v>
          </cell>
          <cell r="K156" t="str">
            <v>K04</v>
          </cell>
          <cell r="L156" t="str">
            <v>LAMA</v>
          </cell>
        </row>
        <row r="157">
          <cell r="B157">
            <v>7</v>
          </cell>
          <cell r="I157" t="str">
            <v>P</v>
          </cell>
          <cell r="J157">
            <v>34</v>
          </cell>
          <cell r="K157" t="str">
            <v>K03</v>
          </cell>
          <cell r="L157" t="str">
            <v>BARU</v>
          </cell>
        </row>
        <row r="158">
          <cell r="B158">
            <v>8</v>
          </cell>
          <cell r="I158" t="str">
            <v>L</v>
          </cell>
          <cell r="J158">
            <v>31</v>
          </cell>
          <cell r="K158" t="str">
            <v>K04</v>
          </cell>
          <cell r="L158" t="str">
            <v>BARU</v>
          </cell>
        </row>
        <row r="159">
          <cell r="B159">
            <v>9</v>
          </cell>
          <cell r="I159" t="str">
            <v>P</v>
          </cell>
          <cell r="J159">
            <v>34</v>
          </cell>
          <cell r="K159" t="str">
            <v>K02</v>
          </cell>
          <cell r="L159" t="str">
            <v>LAMA</v>
          </cell>
        </row>
        <row r="160">
          <cell r="B160">
            <v>10</v>
          </cell>
          <cell r="I160" t="str">
            <v>P</v>
          </cell>
          <cell r="J160">
            <v>50</v>
          </cell>
          <cell r="K160" t="str">
            <v>K04</v>
          </cell>
          <cell r="L160" t="str">
            <v>LAMA</v>
          </cell>
        </row>
        <row r="161">
          <cell r="B161">
            <v>11</v>
          </cell>
          <cell r="I161" t="str">
            <v>P</v>
          </cell>
          <cell r="J161">
            <v>32</v>
          </cell>
          <cell r="K161" t="str">
            <v>K04</v>
          </cell>
          <cell r="L161" t="str">
            <v>BARU</v>
          </cell>
        </row>
        <row r="162">
          <cell r="B162">
            <v>12</v>
          </cell>
          <cell r="I162" t="str">
            <v>L</v>
          </cell>
          <cell r="J162">
            <v>25</v>
          </cell>
          <cell r="K162" t="str">
            <v>K02</v>
          </cell>
          <cell r="L162" t="str">
            <v>BARU</v>
          </cell>
        </row>
        <row r="163">
          <cell r="B163">
            <v>13</v>
          </cell>
          <cell r="I163" t="str">
            <v>P</v>
          </cell>
          <cell r="J163">
            <v>25</v>
          </cell>
          <cell r="K163" t="str">
            <v>K04</v>
          </cell>
          <cell r="L163" t="str">
            <v>BARU</v>
          </cell>
        </row>
        <row r="164">
          <cell r="A164">
            <v>45821</v>
          </cell>
          <cell r="B164">
            <v>1</v>
          </cell>
          <cell r="I164" t="str">
            <v>P</v>
          </cell>
          <cell r="J164">
            <v>3</v>
          </cell>
          <cell r="K164" t="str">
            <v>K02</v>
          </cell>
          <cell r="L164" t="str">
            <v>BARU</v>
          </cell>
        </row>
        <row r="165">
          <cell r="B165">
            <v>2</v>
          </cell>
          <cell r="I165" t="str">
            <v>P</v>
          </cell>
          <cell r="J165">
            <v>47</v>
          </cell>
          <cell r="K165" t="str">
            <v>K04</v>
          </cell>
          <cell r="L165" t="str">
            <v>BARU</v>
          </cell>
        </row>
        <row r="166">
          <cell r="B166">
            <v>3</v>
          </cell>
          <cell r="I166" t="str">
            <v>L</v>
          </cell>
          <cell r="J166">
            <v>38</v>
          </cell>
          <cell r="K166" t="str">
            <v>K02</v>
          </cell>
          <cell r="L166" t="str">
            <v>BARU</v>
          </cell>
        </row>
        <row r="167">
          <cell r="B167">
            <v>4</v>
          </cell>
          <cell r="I167" t="str">
            <v>P</v>
          </cell>
          <cell r="J167">
            <v>32</v>
          </cell>
          <cell r="K167" t="str">
            <v>K03</v>
          </cell>
          <cell r="L167" t="str">
            <v>BARU</v>
          </cell>
        </row>
        <row r="168">
          <cell r="B168">
            <v>5</v>
          </cell>
          <cell r="I168" t="str">
            <v>P</v>
          </cell>
          <cell r="J168">
            <v>2</v>
          </cell>
          <cell r="K168" t="str">
            <v>K03</v>
          </cell>
          <cell r="L168" t="str">
            <v>BARU</v>
          </cell>
        </row>
        <row r="169">
          <cell r="B169">
            <v>6</v>
          </cell>
          <cell r="I169" t="str">
            <v>L</v>
          </cell>
          <cell r="J169">
            <v>2</v>
          </cell>
          <cell r="K169" t="str">
            <v>K02</v>
          </cell>
          <cell r="L169" t="str">
            <v>BARU</v>
          </cell>
        </row>
        <row r="170">
          <cell r="B170">
            <v>7</v>
          </cell>
          <cell r="I170" t="str">
            <v>L</v>
          </cell>
          <cell r="J170">
            <v>4</v>
          </cell>
          <cell r="K170" t="str">
            <v>K03</v>
          </cell>
          <cell r="L170" t="str">
            <v>BARU</v>
          </cell>
        </row>
        <row r="171">
          <cell r="B171">
            <v>8</v>
          </cell>
          <cell r="I171" t="str">
            <v>P</v>
          </cell>
          <cell r="J171">
            <v>3</v>
          </cell>
          <cell r="K171" t="str">
            <v>K03</v>
          </cell>
          <cell r="L171" t="str">
            <v>BARU</v>
          </cell>
        </row>
        <row r="172">
          <cell r="B172">
            <v>9</v>
          </cell>
          <cell r="I172" t="str">
            <v>L</v>
          </cell>
          <cell r="J172">
            <v>2</v>
          </cell>
          <cell r="K172" t="str">
            <v>K02</v>
          </cell>
          <cell r="L172" t="str">
            <v>BARU</v>
          </cell>
        </row>
        <row r="173">
          <cell r="B173">
            <v>10</v>
          </cell>
          <cell r="I173" t="str">
            <v>P</v>
          </cell>
          <cell r="J173">
            <v>26</v>
          </cell>
          <cell r="K173" t="str">
            <v>K03</v>
          </cell>
          <cell r="L173" t="str">
            <v>BARU</v>
          </cell>
        </row>
        <row r="174">
          <cell r="A174">
            <v>45457</v>
          </cell>
          <cell r="B174">
            <v>1</v>
          </cell>
          <cell r="I174" t="str">
            <v>P</v>
          </cell>
          <cell r="J174">
            <v>59</v>
          </cell>
          <cell r="K174" t="str">
            <v>K04</v>
          </cell>
          <cell r="L174" t="str">
            <v>BARU</v>
          </cell>
        </row>
        <row r="175">
          <cell r="B175">
            <v>2</v>
          </cell>
          <cell r="I175" t="str">
            <v>L</v>
          </cell>
          <cell r="J175">
            <v>10</v>
          </cell>
          <cell r="K175" t="str">
            <v>K00</v>
          </cell>
          <cell r="L175" t="str">
            <v>BARU</v>
          </cell>
        </row>
        <row r="176">
          <cell r="B176">
            <v>3</v>
          </cell>
          <cell r="I176" t="str">
            <v>P</v>
          </cell>
          <cell r="J176">
            <v>61</v>
          </cell>
          <cell r="K176" t="str">
            <v>K08</v>
          </cell>
          <cell r="L176" t="str">
            <v>BARU</v>
          </cell>
        </row>
        <row r="177">
          <cell r="B177">
            <v>4</v>
          </cell>
          <cell r="I177" t="str">
            <v>P</v>
          </cell>
          <cell r="J177">
            <v>16</v>
          </cell>
          <cell r="K177" t="str">
            <v>K04</v>
          </cell>
          <cell r="L177" t="str">
            <v>LAMA</v>
          </cell>
        </row>
        <row r="178">
          <cell r="B178">
            <v>5</v>
          </cell>
          <cell r="I178" t="str">
            <v>P</v>
          </cell>
          <cell r="J178">
            <v>20</v>
          </cell>
          <cell r="K178" t="str">
            <v>K01</v>
          </cell>
          <cell r="L178" t="str">
            <v>LAMA</v>
          </cell>
        </row>
        <row r="179">
          <cell r="B179">
            <v>6</v>
          </cell>
          <cell r="I179" t="str">
            <v>P</v>
          </cell>
          <cell r="J179">
            <v>29</v>
          </cell>
          <cell r="K179" t="str">
            <v>K03</v>
          </cell>
          <cell r="L179" t="str">
            <v>BARU</v>
          </cell>
        </row>
        <row r="180">
          <cell r="A180">
            <v>45824</v>
          </cell>
          <cell r="B180">
            <v>1</v>
          </cell>
          <cell r="I180" t="str">
            <v>P</v>
          </cell>
          <cell r="J180">
            <v>69</v>
          </cell>
          <cell r="K180" t="str">
            <v>K04</v>
          </cell>
          <cell r="L180" t="str">
            <v>BARU</v>
          </cell>
        </row>
        <row r="181">
          <cell r="B181">
            <v>2</v>
          </cell>
          <cell r="I181" t="str">
            <v>P</v>
          </cell>
          <cell r="J181">
            <v>27</v>
          </cell>
          <cell r="K181" t="str">
            <v>K03</v>
          </cell>
          <cell r="L181" t="str">
            <v>BARU</v>
          </cell>
        </row>
        <row r="182">
          <cell r="B182">
            <v>3</v>
          </cell>
          <cell r="I182" t="str">
            <v>L</v>
          </cell>
          <cell r="J182">
            <v>21</v>
          </cell>
          <cell r="K182" t="str">
            <v>K04</v>
          </cell>
          <cell r="L182" t="str">
            <v>BARU</v>
          </cell>
        </row>
        <row r="183">
          <cell r="B183">
            <v>4</v>
          </cell>
          <cell r="I183" t="str">
            <v>P</v>
          </cell>
          <cell r="J183">
            <v>23</v>
          </cell>
          <cell r="K183" t="str">
            <v>K02</v>
          </cell>
          <cell r="L183" t="str">
            <v>BARU</v>
          </cell>
        </row>
        <row r="184">
          <cell r="B184">
            <v>5</v>
          </cell>
          <cell r="I184" t="str">
            <v>L</v>
          </cell>
          <cell r="J184">
            <v>18</v>
          </cell>
          <cell r="K184" t="str">
            <v>K02</v>
          </cell>
          <cell r="L184" t="str">
            <v>BARU</v>
          </cell>
        </row>
        <row r="185">
          <cell r="B185">
            <v>6</v>
          </cell>
          <cell r="I185" t="str">
            <v>P</v>
          </cell>
          <cell r="J185">
            <v>59</v>
          </cell>
          <cell r="K185" t="str">
            <v>K04</v>
          </cell>
          <cell r="L185" t="str">
            <v>LAMA</v>
          </cell>
        </row>
        <row r="186">
          <cell r="B186">
            <v>7</v>
          </cell>
          <cell r="I186" t="str">
            <v>L</v>
          </cell>
          <cell r="J186">
            <v>8</v>
          </cell>
          <cell r="K186" t="str">
            <v>K00</v>
          </cell>
          <cell r="L186" t="str">
            <v>BARU</v>
          </cell>
        </row>
        <row r="187">
          <cell r="B187">
            <v>8</v>
          </cell>
          <cell r="I187" t="str">
            <v>L</v>
          </cell>
          <cell r="J187">
            <v>8</v>
          </cell>
          <cell r="K187" t="str">
            <v>K00</v>
          </cell>
          <cell r="L187" t="str">
            <v>BARU</v>
          </cell>
        </row>
        <row r="188">
          <cell r="B188">
            <v>9</v>
          </cell>
          <cell r="I188" t="str">
            <v>P</v>
          </cell>
          <cell r="J188">
            <v>7</v>
          </cell>
          <cell r="K188" t="str">
            <v>K00</v>
          </cell>
          <cell r="L188" t="str">
            <v>BARU</v>
          </cell>
        </row>
        <row r="189">
          <cell r="B189">
            <v>10</v>
          </cell>
          <cell r="I189" t="str">
            <v>P</v>
          </cell>
          <cell r="J189">
            <v>26</v>
          </cell>
          <cell r="K189" t="str">
            <v>K04</v>
          </cell>
          <cell r="L189" t="str">
            <v>BARU</v>
          </cell>
        </row>
        <row r="190">
          <cell r="B190">
            <v>11</v>
          </cell>
          <cell r="I190" t="str">
            <v>P</v>
          </cell>
          <cell r="J190">
            <v>35</v>
          </cell>
          <cell r="K190" t="str">
            <v>K05</v>
          </cell>
          <cell r="L190" t="str">
            <v>BARU</v>
          </cell>
        </row>
        <row r="191">
          <cell r="A191">
            <v>45825</v>
          </cell>
          <cell r="B191">
            <v>1</v>
          </cell>
          <cell r="I191" t="str">
            <v>L</v>
          </cell>
          <cell r="J191">
            <v>7</v>
          </cell>
          <cell r="K191" t="str">
            <v>K00</v>
          </cell>
          <cell r="L191" t="str">
            <v>BARU</v>
          </cell>
        </row>
        <row r="192">
          <cell r="B192">
            <v>2</v>
          </cell>
          <cell r="I192" t="str">
            <v>L</v>
          </cell>
          <cell r="J192">
            <v>36</v>
          </cell>
          <cell r="K192" t="str">
            <v>K05</v>
          </cell>
          <cell r="L192" t="str">
            <v>BARU</v>
          </cell>
        </row>
        <row r="193">
          <cell r="B193">
            <v>3</v>
          </cell>
          <cell r="I193" t="str">
            <v>P</v>
          </cell>
          <cell r="J193">
            <v>36</v>
          </cell>
          <cell r="K193" t="str">
            <v>K02</v>
          </cell>
          <cell r="L193" t="str">
            <v>BARU</v>
          </cell>
        </row>
        <row r="194">
          <cell r="B194">
            <v>4</v>
          </cell>
          <cell r="I194" t="str">
            <v>P</v>
          </cell>
          <cell r="J194">
            <v>43</v>
          </cell>
          <cell r="K194" t="str">
            <v>K04</v>
          </cell>
          <cell r="L194" t="str">
            <v>LAMA</v>
          </cell>
        </row>
        <row r="195">
          <cell r="B195">
            <v>5</v>
          </cell>
          <cell r="I195" t="str">
            <v>P</v>
          </cell>
          <cell r="J195">
            <v>70</v>
          </cell>
          <cell r="K195" t="str">
            <v>K08</v>
          </cell>
          <cell r="L195" t="str">
            <v>BARU</v>
          </cell>
        </row>
        <row r="196">
          <cell r="B196">
            <v>6</v>
          </cell>
          <cell r="I196" t="str">
            <v>P</v>
          </cell>
          <cell r="J196">
            <v>18</v>
          </cell>
          <cell r="K196" t="str">
            <v>K03</v>
          </cell>
          <cell r="L196" t="str">
            <v>BARU</v>
          </cell>
        </row>
        <row r="197">
          <cell r="B197">
            <v>7</v>
          </cell>
          <cell r="I197" t="str">
            <v>L</v>
          </cell>
          <cell r="J197">
            <v>22</v>
          </cell>
          <cell r="K197" t="str">
            <v>K03</v>
          </cell>
          <cell r="L197" t="str">
            <v>BARU</v>
          </cell>
        </row>
        <row r="198">
          <cell r="B198">
            <v>8</v>
          </cell>
          <cell r="I198" t="str">
            <v>P</v>
          </cell>
          <cell r="J198">
            <v>61</v>
          </cell>
          <cell r="K198" t="str">
            <v>K06</v>
          </cell>
          <cell r="L198" t="str">
            <v>BARU</v>
          </cell>
        </row>
        <row r="199">
          <cell r="B199">
            <v>9</v>
          </cell>
          <cell r="I199" t="str">
            <v>P</v>
          </cell>
          <cell r="J199">
            <v>31</v>
          </cell>
          <cell r="K199" t="str">
            <v>K03</v>
          </cell>
          <cell r="L199" t="str">
            <v>BARU</v>
          </cell>
        </row>
        <row r="200">
          <cell r="B200">
            <v>10</v>
          </cell>
          <cell r="I200" t="str">
            <v>P</v>
          </cell>
          <cell r="J200">
            <v>69</v>
          </cell>
          <cell r="K200" t="str">
            <v>K08</v>
          </cell>
          <cell r="L200" t="str">
            <v>LAMA</v>
          </cell>
        </row>
        <row r="201">
          <cell r="B201">
            <v>11</v>
          </cell>
          <cell r="I201" t="str">
            <v>P</v>
          </cell>
          <cell r="J201">
            <v>40</v>
          </cell>
          <cell r="K201" t="str">
            <v>K04</v>
          </cell>
          <cell r="L201" t="str">
            <v>BARU</v>
          </cell>
        </row>
        <row r="202">
          <cell r="B202">
            <v>12</v>
          </cell>
          <cell r="I202" t="str">
            <v>L</v>
          </cell>
          <cell r="J202">
            <v>64</v>
          </cell>
          <cell r="K202" t="str">
            <v>K04</v>
          </cell>
          <cell r="L202" t="str">
            <v>BARU</v>
          </cell>
        </row>
        <row r="203">
          <cell r="B203">
            <v>13</v>
          </cell>
          <cell r="I203" t="str">
            <v>L</v>
          </cell>
          <cell r="J203">
            <v>5</v>
          </cell>
          <cell r="K203" t="str">
            <v>K04</v>
          </cell>
          <cell r="L203" t="str">
            <v>LAMA</v>
          </cell>
        </row>
        <row r="204">
          <cell r="B204">
            <v>14</v>
          </cell>
          <cell r="I204" t="str">
            <v>P</v>
          </cell>
          <cell r="J204">
            <v>34</v>
          </cell>
          <cell r="K204" t="str">
            <v>K04</v>
          </cell>
          <cell r="L204" t="str">
            <v>LAMA</v>
          </cell>
        </row>
        <row r="205">
          <cell r="B205">
            <v>15</v>
          </cell>
          <cell r="I205" t="str">
            <v>P</v>
          </cell>
          <cell r="J205">
            <v>23</v>
          </cell>
          <cell r="K205" t="str">
            <v>K08</v>
          </cell>
          <cell r="L205" t="str">
            <v>BARU</v>
          </cell>
        </row>
        <row r="206">
          <cell r="B206">
            <v>16</v>
          </cell>
          <cell r="I206" t="str">
            <v>L</v>
          </cell>
          <cell r="J206">
            <v>4</v>
          </cell>
          <cell r="K206" t="str">
            <v>K02</v>
          </cell>
          <cell r="L206" t="str">
            <v>LAMA</v>
          </cell>
        </row>
        <row r="207">
          <cell r="B207">
            <v>17</v>
          </cell>
          <cell r="I207" t="str">
            <v>L</v>
          </cell>
          <cell r="J207">
            <v>2</v>
          </cell>
          <cell r="K207" t="str">
            <v>K02</v>
          </cell>
          <cell r="L207" t="str">
            <v>LAMA</v>
          </cell>
        </row>
        <row r="208">
          <cell r="B208">
            <v>18</v>
          </cell>
          <cell r="I208" t="str">
            <v>L</v>
          </cell>
          <cell r="J208">
            <v>2</v>
          </cell>
          <cell r="K208" t="str">
            <v>K02</v>
          </cell>
          <cell r="L208" t="str">
            <v>LAMA</v>
          </cell>
        </row>
        <row r="209">
          <cell r="B209">
            <v>19</v>
          </cell>
          <cell r="I209" t="str">
            <v>P</v>
          </cell>
          <cell r="J209">
            <v>1</v>
          </cell>
          <cell r="K209" t="str">
            <v>K00</v>
          </cell>
          <cell r="L209" t="str">
            <v>BARU</v>
          </cell>
        </row>
        <row r="210">
          <cell r="B210">
            <v>20</v>
          </cell>
          <cell r="I210" t="str">
            <v>P</v>
          </cell>
          <cell r="J210">
            <v>1</v>
          </cell>
          <cell r="K210" t="str">
            <v>K00</v>
          </cell>
          <cell r="L210" t="str">
            <v>BARU</v>
          </cell>
        </row>
        <row r="211">
          <cell r="B211">
            <v>21</v>
          </cell>
          <cell r="I211" t="str">
            <v>P</v>
          </cell>
          <cell r="J211">
            <v>1</v>
          </cell>
          <cell r="K211" t="str">
            <v>K00</v>
          </cell>
          <cell r="L211" t="str">
            <v>BARU</v>
          </cell>
        </row>
        <row r="212">
          <cell r="B212">
            <v>22</v>
          </cell>
          <cell r="I212" t="str">
            <v>P</v>
          </cell>
          <cell r="J212">
            <v>2</v>
          </cell>
          <cell r="K212" t="str">
            <v>K02</v>
          </cell>
          <cell r="L212" t="str">
            <v>LAMA</v>
          </cell>
        </row>
        <row r="213">
          <cell r="B213">
            <v>23</v>
          </cell>
          <cell r="I213" t="str">
            <v>L</v>
          </cell>
          <cell r="J213">
            <v>1</v>
          </cell>
          <cell r="K213" t="str">
            <v>K00</v>
          </cell>
          <cell r="L213" t="str">
            <v>LAMA</v>
          </cell>
        </row>
        <row r="214">
          <cell r="B214">
            <v>24</v>
          </cell>
          <cell r="I214" t="str">
            <v>L</v>
          </cell>
          <cell r="J214">
            <v>1</v>
          </cell>
          <cell r="K214" t="str">
            <v>K00</v>
          </cell>
          <cell r="L214" t="str">
            <v>LAMA</v>
          </cell>
        </row>
        <row r="215">
          <cell r="B215">
            <v>25</v>
          </cell>
          <cell r="I215" t="str">
            <v>L</v>
          </cell>
          <cell r="J215">
            <v>5</v>
          </cell>
          <cell r="K215" t="str">
            <v>K04</v>
          </cell>
          <cell r="L215" t="str">
            <v>LAMA</v>
          </cell>
        </row>
        <row r="216">
          <cell r="B216">
            <v>26</v>
          </cell>
          <cell r="I216" t="str">
            <v>L</v>
          </cell>
          <cell r="J216">
            <v>1</v>
          </cell>
          <cell r="K216" t="str">
            <v>K00</v>
          </cell>
          <cell r="L216" t="str">
            <v>BARU</v>
          </cell>
        </row>
        <row r="217">
          <cell r="B217">
            <v>27</v>
          </cell>
          <cell r="I217" t="str">
            <v>P</v>
          </cell>
          <cell r="J217">
            <v>2</v>
          </cell>
          <cell r="K217" t="str">
            <v>K00</v>
          </cell>
          <cell r="L217" t="str">
            <v>LAMA</v>
          </cell>
        </row>
        <row r="218">
          <cell r="B218">
            <v>28</v>
          </cell>
          <cell r="I218" t="str">
            <v>P</v>
          </cell>
          <cell r="J218">
            <v>3</v>
          </cell>
          <cell r="K218" t="str">
            <v>K00</v>
          </cell>
          <cell r="L218" t="str">
            <v>LAMA</v>
          </cell>
        </row>
        <row r="219">
          <cell r="B219">
            <v>29</v>
          </cell>
          <cell r="I219" t="str">
            <v>P</v>
          </cell>
          <cell r="J219">
            <v>3</v>
          </cell>
          <cell r="K219" t="str">
            <v>K04</v>
          </cell>
          <cell r="L219" t="str">
            <v>LAMA</v>
          </cell>
        </row>
        <row r="220">
          <cell r="B220">
            <v>30</v>
          </cell>
          <cell r="I220" t="str">
            <v>L</v>
          </cell>
          <cell r="J220">
            <v>1</v>
          </cell>
          <cell r="K220" t="str">
            <v>K00</v>
          </cell>
          <cell r="L220" t="str">
            <v>BARU</v>
          </cell>
        </row>
        <row r="221">
          <cell r="B221">
            <v>31</v>
          </cell>
          <cell r="I221" t="str">
            <v>L</v>
          </cell>
          <cell r="J221">
            <v>5</v>
          </cell>
          <cell r="K221" t="str">
            <v>K02</v>
          </cell>
          <cell r="L221" t="str">
            <v>BARU</v>
          </cell>
        </row>
        <row r="222">
          <cell r="B222">
            <v>32</v>
          </cell>
          <cell r="I222" t="str">
            <v>L</v>
          </cell>
          <cell r="J222">
            <v>3</v>
          </cell>
          <cell r="K222" t="str">
            <v>K02</v>
          </cell>
          <cell r="L222" t="str">
            <v>LAMA</v>
          </cell>
        </row>
        <row r="223">
          <cell r="B223">
            <v>33</v>
          </cell>
          <cell r="I223" t="str">
            <v>L</v>
          </cell>
          <cell r="J223">
            <v>3</v>
          </cell>
          <cell r="K223" t="str">
            <v>K00</v>
          </cell>
          <cell r="L223" t="str">
            <v>LAMA</v>
          </cell>
        </row>
        <row r="224">
          <cell r="B224">
            <v>34</v>
          </cell>
          <cell r="I224" t="str">
            <v>P</v>
          </cell>
          <cell r="J224">
            <v>2</v>
          </cell>
          <cell r="K224" t="str">
            <v>K00</v>
          </cell>
          <cell r="L224" t="str">
            <v>LAMA</v>
          </cell>
        </row>
        <row r="225">
          <cell r="B225">
            <v>35</v>
          </cell>
          <cell r="I225" t="str">
            <v>P</v>
          </cell>
          <cell r="J225">
            <v>4</v>
          </cell>
          <cell r="K225" t="str">
            <v>K00</v>
          </cell>
          <cell r="L225" t="str">
            <v>LAMA</v>
          </cell>
        </row>
        <row r="226">
          <cell r="B226">
            <v>36</v>
          </cell>
          <cell r="I226" t="str">
            <v>L</v>
          </cell>
          <cell r="J226">
            <v>2</v>
          </cell>
          <cell r="K226" t="str">
            <v>K00</v>
          </cell>
          <cell r="L226" t="str">
            <v>LAMA</v>
          </cell>
        </row>
        <row r="227">
          <cell r="B227">
            <v>37</v>
          </cell>
          <cell r="I227" t="str">
            <v>L</v>
          </cell>
          <cell r="J227">
            <v>2</v>
          </cell>
          <cell r="K227" t="str">
            <v>K02</v>
          </cell>
          <cell r="L227" t="str">
            <v>LAMA</v>
          </cell>
        </row>
        <row r="228">
          <cell r="B228">
            <v>38</v>
          </cell>
          <cell r="I228" t="str">
            <v>P</v>
          </cell>
          <cell r="J228">
            <v>4</v>
          </cell>
          <cell r="K228" t="str">
            <v>K03</v>
          </cell>
          <cell r="L228" t="str">
            <v>LAMA</v>
          </cell>
        </row>
        <row r="229">
          <cell r="B229">
            <v>39</v>
          </cell>
          <cell r="I229" t="str">
            <v>L</v>
          </cell>
          <cell r="J229">
            <v>1</v>
          </cell>
          <cell r="K229" t="str">
            <v>K00</v>
          </cell>
          <cell r="L229" t="str">
            <v>LAMA</v>
          </cell>
        </row>
        <row r="230">
          <cell r="B230">
            <v>40</v>
          </cell>
          <cell r="I230" t="str">
            <v>P</v>
          </cell>
          <cell r="J230">
            <v>1</v>
          </cell>
          <cell r="K230" t="str">
            <v>K00</v>
          </cell>
          <cell r="L230" t="str">
            <v>BARU</v>
          </cell>
        </row>
        <row r="231">
          <cell r="B231">
            <v>41</v>
          </cell>
          <cell r="I231" t="str">
            <v>P</v>
          </cell>
          <cell r="J231">
            <v>5</v>
          </cell>
          <cell r="K231" t="str">
            <v>K02</v>
          </cell>
          <cell r="L231" t="str">
            <v>LAMA</v>
          </cell>
        </row>
        <row r="232">
          <cell r="B232">
            <v>42</v>
          </cell>
          <cell r="I232" t="str">
            <v>L</v>
          </cell>
          <cell r="J232">
            <v>2</v>
          </cell>
          <cell r="K232" t="str">
            <v>K00</v>
          </cell>
          <cell r="L232" t="str">
            <v>LAMA</v>
          </cell>
        </row>
        <row r="233">
          <cell r="B233">
            <v>43</v>
          </cell>
          <cell r="I233" t="str">
            <v>P</v>
          </cell>
          <cell r="J233">
            <v>1</v>
          </cell>
          <cell r="K233" t="str">
            <v>K00</v>
          </cell>
          <cell r="L233" t="str">
            <v>LAMA</v>
          </cell>
        </row>
        <row r="234">
          <cell r="B234">
            <v>44</v>
          </cell>
          <cell r="I234" t="str">
            <v>P</v>
          </cell>
          <cell r="J234">
            <v>1</v>
          </cell>
          <cell r="K234" t="str">
            <v>K00</v>
          </cell>
          <cell r="L234" t="str">
            <v>BARU</v>
          </cell>
        </row>
        <row r="235">
          <cell r="B235">
            <v>45</v>
          </cell>
          <cell r="I235" t="str">
            <v>L</v>
          </cell>
          <cell r="J235">
            <v>1</v>
          </cell>
          <cell r="K235" t="str">
            <v>K00</v>
          </cell>
          <cell r="L235" t="str">
            <v>BARU</v>
          </cell>
        </row>
        <row r="236">
          <cell r="B236">
            <v>46</v>
          </cell>
          <cell r="I236" t="str">
            <v>P</v>
          </cell>
          <cell r="J236">
            <v>1</v>
          </cell>
          <cell r="K236" t="str">
            <v>K00</v>
          </cell>
          <cell r="L236" t="str">
            <v>BARU</v>
          </cell>
        </row>
        <row r="237">
          <cell r="B237">
            <v>47</v>
          </cell>
          <cell r="I237" t="str">
            <v>P</v>
          </cell>
          <cell r="J237">
            <v>1</v>
          </cell>
          <cell r="K237" t="str">
            <v>K00</v>
          </cell>
          <cell r="L237" t="str">
            <v>LAMA</v>
          </cell>
        </row>
        <row r="238">
          <cell r="B238">
            <v>48</v>
          </cell>
          <cell r="I238" t="str">
            <v>L</v>
          </cell>
          <cell r="J238">
            <v>5</v>
          </cell>
          <cell r="K238" t="str">
            <v>K01</v>
          </cell>
          <cell r="L238" t="str">
            <v>LAMA</v>
          </cell>
        </row>
        <row r="239">
          <cell r="B239">
            <v>49</v>
          </cell>
          <cell r="I239" t="str">
            <v>L</v>
          </cell>
          <cell r="J239">
            <v>2</v>
          </cell>
          <cell r="K239" t="str">
            <v>K00</v>
          </cell>
          <cell r="L239" t="str">
            <v>LAMA</v>
          </cell>
        </row>
        <row r="240">
          <cell r="B240">
            <v>50</v>
          </cell>
          <cell r="I240" t="str">
            <v>P</v>
          </cell>
          <cell r="J240">
            <v>3</v>
          </cell>
          <cell r="K240" t="str">
            <v>K02</v>
          </cell>
          <cell r="L240" t="str">
            <v>LAMA</v>
          </cell>
        </row>
        <row r="241">
          <cell r="B241">
            <v>51</v>
          </cell>
          <cell r="I241" t="str">
            <v>L</v>
          </cell>
          <cell r="J241">
            <v>2</v>
          </cell>
          <cell r="K241" t="str">
            <v>K02</v>
          </cell>
          <cell r="L241" t="str">
            <v>LAMA</v>
          </cell>
        </row>
        <row r="242">
          <cell r="B242">
            <v>52</v>
          </cell>
          <cell r="I242" t="str">
            <v>L</v>
          </cell>
          <cell r="J242">
            <v>1</v>
          </cell>
          <cell r="K242" t="str">
            <v>K00</v>
          </cell>
          <cell r="L242" t="str">
            <v>LAMA</v>
          </cell>
        </row>
        <row r="243">
          <cell r="B243">
            <v>53</v>
          </cell>
          <cell r="I243" t="str">
            <v>L</v>
          </cell>
          <cell r="J243">
            <v>2</v>
          </cell>
          <cell r="K243" t="str">
            <v>K02</v>
          </cell>
          <cell r="L243" t="str">
            <v>LAMA</v>
          </cell>
        </row>
        <row r="244">
          <cell r="B244">
            <v>54</v>
          </cell>
          <cell r="I244" t="str">
            <v>L</v>
          </cell>
          <cell r="J244">
            <v>2</v>
          </cell>
          <cell r="K244" t="str">
            <v>K02</v>
          </cell>
          <cell r="L244" t="str">
            <v>LAMA</v>
          </cell>
        </row>
        <row r="245">
          <cell r="B245">
            <v>55</v>
          </cell>
          <cell r="I245" t="str">
            <v>P</v>
          </cell>
          <cell r="J245">
            <v>4</v>
          </cell>
          <cell r="K245" t="str">
            <v>K02</v>
          </cell>
          <cell r="L245" t="str">
            <v>LAMA</v>
          </cell>
        </row>
        <row r="246">
          <cell r="B246">
            <v>56</v>
          </cell>
          <cell r="I246" t="str">
            <v>P</v>
          </cell>
          <cell r="J246">
            <v>5</v>
          </cell>
          <cell r="K246" t="str">
            <v>K02</v>
          </cell>
          <cell r="L246" t="str">
            <v>LAMA</v>
          </cell>
        </row>
        <row r="247">
          <cell r="B247">
            <v>57</v>
          </cell>
          <cell r="I247" t="str">
            <v>L</v>
          </cell>
          <cell r="J247">
            <v>1</v>
          </cell>
          <cell r="K247" t="str">
            <v>K00</v>
          </cell>
          <cell r="L247" t="str">
            <v>LAMA</v>
          </cell>
        </row>
        <row r="248">
          <cell r="B248">
            <v>58</v>
          </cell>
          <cell r="I248" t="str">
            <v>P</v>
          </cell>
          <cell r="J248">
            <v>1</v>
          </cell>
          <cell r="K248" t="str">
            <v>K00</v>
          </cell>
          <cell r="L248" t="str">
            <v>LAMA</v>
          </cell>
        </row>
        <row r="249">
          <cell r="B249">
            <v>59</v>
          </cell>
          <cell r="I249" t="str">
            <v>L</v>
          </cell>
          <cell r="J249">
            <v>3</v>
          </cell>
          <cell r="K249" t="str">
            <v>K00</v>
          </cell>
          <cell r="L249" t="str">
            <v>LAMA</v>
          </cell>
        </row>
        <row r="250">
          <cell r="B250">
            <v>60</v>
          </cell>
          <cell r="I250" t="str">
            <v>L</v>
          </cell>
          <cell r="J250">
            <v>1</v>
          </cell>
          <cell r="K250" t="str">
            <v>K00</v>
          </cell>
          <cell r="L250" t="str">
            <v>LAMA</v>
          </cell>
        </row>
        <row r="251">
          <cell r="B251">
            <v>61</v>
          </cell>
          <cell r="I251" t="str">
            <v>L</v>
          </cell>
          <cell r="J251">
            <v>3</v>
          </cell>
          <cell r="K251" t="str">
            <v>K00</v>
          </cell>
          <cell r="L251" t="str">
            <v>LAMA</v>
          </cell>
        </row>
        <row r="252">
          <cell r="B252">
            <v>62</v>
          </cell>
          <cell r="I252" t="str">
            <v>P</v>
          </cell>
          <cell r="J252">
            <v>2</v>
          </cell>
          <cell r="K252" t="str">
            <v>K00</v>
          </cell>
          <cell r="L252" t="str">
            <v>LAMA</v>
          </cell>
        </row>
        <row r="253">
          <cell r="B253">
            <v>63</v>
          </cell>
          <cell r="I253" t="str">
            <v>P</v>
          </cell>
          <cell r="J253">
            <v>1</v>
          </cell>
          <cell r="K253" t="str">
            <v>K00</v>
          </cell>
          <cell r="L253" t="str">
            <v>BARU</v>
          </cell>
        </row>
        <row r="254">
          <cell r="B254">
            <v>64</v>
          </cell>
          <cell r="I254" t="str">
            <v>L</v>
          </cell>
          <cell r="J254">
            <v>1</v>
          </cell>
          <cell r="K254" t="str">
            <v>K00</v>
          </cell>
          <cell r="L254" t="str">
            <v>BARU</v>
          </cell>
        </row>
        <row r="255">
          <cell r="B255">
            <v>65</v>
          </cell>
          <cell r="I255" t="str">
            <v>P</v>
          </cell>
          <cell r="J255">
            <v>3</v>
          </cell>
          <cell r="K255" t="str">
            <v>K02</v>
          </cell>
          <cell r="L255" t="str">
            <v>LAMA</v>
          </cell>
        </row>
        <row r="256">
          <cell r="B256">
            <v>66</v>
          </cell>
          <cell r="I256" t="str">
            <v>P</v>
          </cell>
          <cell r="J256">
            <v>5</v>
          </cell>
          <cell r="K256" t="str">
            <v>K02</v>
          </cell>
          <cell r="L256" t="str">
            <v>LAMA</v>
          </cell>
        </row>
        <row r="257">
          <cell r="B257">
            <v>67</v>
          </cell>
          <cell r="I257" t="str">
            <v>L</v>
          </cell>
          <cell r="J257">
            <v>2</v>
          </cell>
          <cell r="K257" t="str">
            <v>K00</v>
          </cell>
          <cell r="L257" t="str">
            <v>LAMA</v>
          </cell>
        </row>
        <row r="258">
          <cell r="B258">
            <v>68</v>
          </cell>
          <cell r="I258" t="str">
            <v>L</v>
          </cell>
          <cell r="J258">
            <v>3</v>
          </cell>
          <cell r="K258" t="str">
            <v>K02</v>
          </cell>
          <cell r="L258" t="str">
            <v>LAMA</v>
          </cell>
        </row>
        <row r="259">
          <cell r="B259">
            <v>69</v>
          </cell>
          <cell r="I259" t="str">
            <v>L</v>
          </cell>
          <cell r="J259">
            <v>4</v>
          </cell>
          <cell r="K259" t="str">
            <v>K02</v>
          </cell>
          <cell r="L259" t="str">
            <v>LAMA</v>
          </cell>
        </row>
        <row r="260">
          <cell r="B260">
            <v>70</v>
          </cell>
          <cell r="I260" t="str">
            <v>P</v>
          </cell>
          <cell r="J260">
            <v>1</v>
          </cell>
          <cell r="K260" t="str">
            <v>K00</v>
          </cell>
          <cell r="L260" t="str">
            <v>BARU</v>
          </cell>
        </row>
        <row r="261">
          <cell r="B261">
            <v>71</v>
          </cell>
          <cell r="I261" t="str">
            <v>L</v>
          </cell>
          <cell r="J261">
            <v>3</v>
          </cell>
          <cell r="K261" t="str">
            <v>K00</v>
          </cell>
          <cell r="L261" t="str">
            <v>LAMA</v>
          </cell>
        </row>
        <row r="262">
          <cell r="B262">
            <v>72</v>
          </cell>
          <cell r="I262" t="str">
            <v>P</v>
          </cell>
          <cell r="J262">
            <v>1</v>
          </cell>
          <cell r="K262" t="str">
            <v>K00</v>
          </cell>
          <cell r="L262" t="str">
            <v>LAMA</v>
          </cell>
        </row>
        <row r="263">
          <cell r="B263">
            <v>73</v>
          </cell>
          <cell r="I263" t="str">
            <v>P</v>
          </cell>
          <cell r="J263">
            <v>2</v>
          </cell>
          <cell r="K263" t="str">
            <v>K00</v>
          </cell>
          <cell r="L263" t="str">
            <v>LAMA</v>
          </cell>
        </row>
        <row r="264">
          <cell r="B264">
            <v>74</v>
          </cell>
          <cell r="I264" t="str">
            <v>P</v>
          </cell>
          <cell r="J264">
            <v>4</v>
          </cell>
          <cell r="K264" t="str">
            <v>K02</v>
          </cell>
          <cell r="L264" t="str">
            <v>LAMA</v>
          </cell>
        </row>
        <row r="265">
          <cell r="B265">
            <v>75</v>
          </cell>
          <cell r="I265" t="str">
            <v>P</v>
          </cell>
          <cell r="J265">
            <v>1</v>
          </cell>
          <cell r="K265" t="str">
            <v>K00</v>
          </cell>
          <cell r="L265" t="str">
            <v>LAMA</v>
          </cell>
        </row>
        <row r="266">
          <cell r="B266">
            <v>76</v>
          </cell>
          <cell r="I266" t="str">
            <v>P</v>
          </cell>
          <cell r="J266">
            <v>3</v>
          </cell>
          <cell r="K266" t="str">
            <v>K02</v>
          </cell>
          <cell r="L266" t="str">
            <v>LAMA</v>
          </cell>
        </row>
        <row r="267">
          <cell r="B267">
            <v>77</v>
          </cell>
          <cell r="I267" t="str">
            <v>P</v>
          </cell>
          <cell r="J267">
            <v>5</v>
          </cell>
          <cell r="K267" t="str">
            <v>K00</v>
          </cell>
          <cell r="L267" t="str">
            <v>LAMA</v>
          </cell>
        </row>
        <row r="268">
          <cell r="B268">
            <v>78</v>
          </cell>
          <cell r="I268" t="str">
            <v>P</v>
          </cell>
          <cell r="J268">
            <v>4</v>
          </cell>
          <cell r="K268" t="str">
            <v>K02</v>
          </cell>
          <cell r="L268" t="str">
            <v>LAMA</v>
          </cell>
        </row>
        <row r="269">
          <cell r="B269">
            <v>79</v>
          </cell>
          <cell r="I269" t="str">
            <v>P</v>
          </cell>
          <cell r="J269">
            <v>2</v>
          </cell>
          <cell r="K269" t="str">
            <v>K00</v>
          </cell>
          <cell r="L269" t="str">
            <v>LAMA</v>
          </cell>
        </row>
        <row r="270">
          <cell r="B270">
            <v>80</v>
          </cell>
          <cell r="I270" t="str">
            <v>P</v>
          </cell>
          <cell r="J270">
            <v>2</v>
          </cell>
          <cell r="K270" t="str">
            <v>K00</v>
          </cell>
          <cell r="L270" t="str">
            <v>LAMA</v>
          </cell>
        </row>
        <row r="271">
          <cell r="B271">
            <v>81</v>
          </cell>
          <cell r="I271" t="str">
            <v>P</v>
          </cell>
          <cell r="J271">
            <v>5</v>
          </cell>
          <cell r="K271" t="str">
            <v>K00</v>
          </cell>
          <cell r="L271" t="str">
            <v>LAMA</v>
          </cell>
        </row>
        <row r="272">
          <cell r="B272">
            <v>82</v>
          </cell>
          <cell r="I272" t="str">
            <v>P</v>
          </cell>
          <cell r="J272">
            <v>4</v>
          </cell>
          <cell r="K272" t="str">
            <v>K02</v>
          </cell>
          <cell r="L272" t="str">
            <v>LAMA</v>
          </cell>
        </row>
        <row r="273">
          <cell r="B273">
            <v>83</v>
          </cell>
          <cell r="I273" t="str">
            <v>P</v>
          </cell>
          <cell r="J273">
            <v>4</v>
          </cell>
          <cell r="K273" t="str">
            <v>K02</v>
          </cell>
          <cell r="L273" t="str">
            <v>LAMA</v>
          </cell>
        </row>
        <row r="274">
          <cell r="B274">
            <v>84</v>
          </cell>
          <cell r="I274" t="str">
            <v>P</v>
          </cell>
          <cell r="J274">
            <v>1</v>
          </cell>
          <cell r="K274" t="str">
            <v>K00</v>
          </cell>
          <cell r="L274" t="str">
            <v>LAMA</v>
          </cell>
        </row>
        <row r="275">
          <cell r="B275">
            <v>85</v>
          </cell>
          <cell r="I275" t="str">
            <v>P</v>
          </cell>
          <cell r="J275">
            <v>5</v>
          </cell>
          <cell r="K275" t="str">
            <v>K02</v>
          </cell>
          <cell r="L275" t="str">
            <v>LAMA</v>
          </cell>
        </row>
        <row r="276">
          <cell r="B276">
            <v>86</v>
          </cell>
          <cell r="I276" t="str">
            <v>P</v>
          </cell>
          <cell r="J276">
            <v>3</v>
          </cell>
          <cell r="K276" t="str">
            <v>K02</v>
          </cell>
          <cell r="L276" t="str">
            <v>LAMA</v>
          </cell>
        </row>
        <row r="277">
          <cell r="B277">
            <v>87</v>
          </cell>
          <cell r="I277" t="str">
            <v>L</v>
          </cell>
          <cell r="J277">
            <v>1</v>
          </cell>
          <cell r="K277" t="str">
            <v>K00</v>
          </cell>
          <cell r="L277" t="str">
            <v>LAMA</v>
          </cell>
        </row>
        <row r="278">
          <cell r="B278">
            <v>88</v>
          </cell>
          <cell r="I278" t="str">
            <v>L</v>
          </cell>
          <cell r="J278">
            <v>2</v>
          </cell>
          <cell r="K278" t="str">
            <v>K00</v>
          </cell>
          <cell r="L278" t="str">
            <v>LAMA</v>
          </cell>
        </row>
        <row r="279">
          <cell r="B279">
            <v>89</v>
          </cell>
          <cell r="I279" t="str">
            <v>P</v>
          </cell>
          <cell r="J279">
            <v>2</v>
          </cell>
          <cell r="K279" t="str">
            <v>K00</v>
          </cell>
          <cell r="L279" t="str">
            <v>LAMA</v>
          </cell>
        </row>
        <row r="280">
          <cell r="B280">
            <v>90</v>
          </cell>
          <cell r="I280" t="str">
            <v>L</v>
          </cell>
          <cell r="J280">
            <v>2</v>
          </cell>
          <cell r="K280" t="str">
            <v>K00</v>
          </cell>
          <cell r="L280" t="str">
            <v>LAMA</v>
          </cell>
        </row>
        <row r="281">
          <cell r="A281">
            <v>45826</v>
          </cell>
          <cell r="B281">
            <v>1</v>
          </cell>
          <cell r="I281" t="str">
            <v>L</v>
          </cell>
          <cell r="J281">
            <v>7</v>
          </cell>
          <cell r="K281" t="str">
            <v>K00</v>
          </cell>
          <cell r="L281" t="str">
            <v>BARU</v>
          </cell>
        </row>
        <row r="282">
          <cell r="B282">
            <v>2</v>
          </cell>
          <cell r="I282" t="str">
            <v>P</v>
          </cell>
          <cell r="J282">
            <v>54</v>
          </cell>
          <cell r="K282" t="str">
            <v>K03</v>
          </cell>
          <cell r="L282" t="str">
            <v>BARU</v>
          </cell>
        </row>
        <row r="283">
          <cell r="B283">
            <v>3</v>
          </cell>
          <cell r="I283" t="str">
            <v>P</v>
          </cell>
          <cell r="J283">
            <v>45</v>
          </cell>
          <cell r="K283" t="str">
            <v>K05</v>
          </cell>
          <cell r="L283" t="str">
            <v>BARU</v>
          </cell>
        </row>
        <row r="284">
          <cell r="B284">
            <v>4</v>
          </cell>
          <cell r="I284" t="str">
            <v>P</v>
          </cell>
          <cell r="J284">
            <v>10</v>
          </cell>
          <cell r="K284" t="str">
            <v>K04</v>
          </cell>
          <cell r="L284" t="str">
            <v>BARU</v>
          </cell>
        </row>
        <row r="285">
          <cell r="B285">
            <v>5</v>
          </cell>
          <cell r="I285" t="str">
            <v>L</v>
          </cell>
          <cell r="J285">
            <v>21</v>
          </cell>
          <cell r="K285" t="str">
            <v>K02</v>
          </cell>
          <cell r="L285" t="str">
            <v>BARU</v>
          </cell>
        </row>
        <row r="286">
          <cell r="B286">
            <v>6</v>
          </cell>
          <cell r="I286" t="str">
            <v>P</v>
          </cell>
          <cell r="J286">
            <v>50</v>
          </cell>
          <cell r="K286" t="str">
            <v>K02</v>
          </cell>
          <cell r="L286" t="str">
            <v>LAMA</v>
          </cell>
        </row>
        <row r="287">
          <cell r="B287">
            <v>7</v>
          </cell>
          <cell r="I287" t="str">
            <v>P</v>
          </cell>
          <cell r="J287">
            <v>5</v>
          </cell>
          <cell r="K287" t="str">
            <v>K02</v>
          </cell>
          <cell r="L287" t="str">
            <v>LAMA</v>
          </cell>
        </row>
        <row r="288">
          <cell r="B288">
            <v>8</v>
          </cell>
          <cell r="I288" t="str">
            <v>P</v>
          </cell>
          <cell r="J288">
            <v>40</v>
          </cell>
          <cell r="K288" t="str">
            <v>K02</v>
          </cell>
          <cell r="L288" t="str">
            <v>BARU</v>
          </cell>
        </row>
        <row r="289">
          <cell r="B289">
            <v>9</v>
          </cell>
          <cell r="I289" t="str">
            <v>P</v>
          </cell>
          <cell r="J289">
            <v>6</v>
          </cell>
          <cell r="K289" t="str">
            <v>K04</v>
          </cell>
          <cell r="L289" t="str">
            <v>BARU</v>
          </cell>
        </row>
        <row r="290">
          <cell r="B290">
            <v>10</v>
          </cell>
          <cell r="I290" t="str">
            <v>L</v>
          </cell>
          <cell r="J290">
            <v>7</v>
          </cell>
          <cell r="K290" t="str">
            <v>K00</v>
          </cell>
          <cell r="L290" t="str">
            <v>BARU</v>
          </cell>
        </row>
        <row r="291">
          <cell r="B291">
            <v>11</v>
          </cell>
          <cell r="I291" t="str">
            <v>P</v>
          </cell>
          <cell r="J291">
            <v>57</v>
          </cell>
          <cell r="K291" t="str">
            <v>K04</v>
          </cell>
          <cell r="L291" t="str">
            <v>BARU</v>
          </cell>
        </row>
        <row r="292">
          <cell r="B292">
            <v>12</v>
          </cell>
          <cell r="I292" t="str">
            <v>P</v>
          </cell>
          <cell r="J292">
            <v>38</v>
          </cell>
          <cell r="K292" t="str">
            <v>K02</v>
          </cell>
          <cell r="L292" t="str">
            <v>BARU</v>
          </cell>
        </row>
        <row r="293">
          <cell r="B293">
            <v>13</v>
          </cell>
          <cell r="I293" t="str">
            <v>P</v>
          </cell>
          <cell r="J293">
            <v>37</v>
          </cell>
          <cell r="K293" t="str">
            <v>K08</v>
          </cell>
          <cell r="L293" t="str">
            <v>BARU</v>
          </cell>
        </row>
        <row r="294">
          <cell r="B294">
            <v>14</v>
          </cell>
          <cell r="I294" t="str">
            <v>P</v>
          </cell>
          <cell r="J294">
            <v>36</v>
          </cell>
          <cell r="K294" t="str">
            <v>K08</v>
          </cell>
          <cell r="L294" t="str">
            <v>BARU</v>
          </cell>
        </row>
        <row r="295">
          <cell r="A295">
            <v>45827</v>
          </cell>
          <cell r="B295">
            <v>1</v>
          </cell>
          <cell r="I295" t="str">
            <v>L</v>
          </cell>
          <cell r="J295">
            <v>24</v>
          </cell>
          <cell r="K295" t="str">
            <v>K04</v>
          </cell>
          <cell r="L295" t="str">
            <v>BARU</v>
          </cell>
        </row>
        <row r="296">
          <cell r="B296">
            <v>2</v>
          </cell>
          <cell r="I296" t="str">
            <v>L</v>
          </cell>
          <cell r="J296">
            <v>21</v>
          </cell>
          <cell r="K296" t="str">
            <v>K02</v>
          </cell>
          <cell r="L296" t="str">
            <v>BARU</v>
          </cell>
        </row>
        <row r="297">
          <cell r="B297">
            <v>3</v>
          </cell>
          <cell r="I297" t="str">
            <v>L</v>
          </cell>
          <cell r="J297">
            <v>7</v>
          </cell>
          <cell r="K297" t="str">
            <v>K00</v>
          </cell>
          <cell r="L297" t="str">
            <v>BARU</v>
          </cell>
        </row>
        <row r="298">
          <cell r="B298">
            <v>4</v>
          </cell>
          <cell r="I298" t="str">
            <v>L</v>
          </cell>
          <cell r="J298">
            <v>4</v>
          </cell>
          <cell r="K298" t="str">
            <v>K05</v>
          </cell>
          <cell r="L298" t="str">
            <v>BARU</v>
          </cell>
        </row>
        <row r="299">
          <cell r="B299">
            <v>5</v>
          </cell>
          <cell r="I299" t="str">
            <v>P</v>
          </cell>
          <cell r="J299">
            <v>57</v>
          </cell>
          <cell r="K299" t="str">
            <v>K02</v>
          </cell>
          <cell r="L299" t="str">
            <v>BARU</v>
          </cell>
        </row>
        <row r="300">
          <cell r="A300">
            <v>45828</v>
          </cell>
          <cell r="B300">
            <v>1</v>
          </cell>
          <cell r="I300" t="str">
            <v>L</v>
          </cell>
          <cell r="J300">
            <v>62</v>
          </cell>
          <cell r="K300" t="str">
            <v>K04</v>
          </cell>
          <cell r="L300" t="str">
            <v>BARU</v>
          </cell>
        </row>
        <row r="301">
          <cell r="B301">
            <v>2</v>
          </cell>
          <cell r="I301" t="str">
            <v>L</v>
          </cell>
          <cell r="J301">
            <v>7</v>
          </cell>
          <cell r="K301" t="str">
            <v>K04</v>
          </cell>
          <cell r="L301" t="str">
            <v>BARU</v>
          </cell>
        </row>
        <row r="302">
          <cell r="B302">
            <v>3</v>
          </cell>
          <cell r="I302" t="str">
            <v>P</v>
          </cell>
          <cell r="J302">
            <v>27</v>
          </cell>
          <cell r="K302" t="str">
            <v>K04</v>
          </cell>
          <cell r="L302" t="str">
            <v>LAMA</v>
          </cell>
        </row>
        <row r="303">
          <cell r="B303">
            <v>4</v>
          </cell>
          <cell r="I303" t="str">
            <v>L</v>
          </cell>
          <cell r="J303">
            <v>7</v>
          </cell>
          <cell r="K303" t="str">
            <v>K00</v>
          </cell>
          <cell r="L303" t="str">
            <v>BARU</v>
          </cell>
        </row>
        <row r="304">
          <cell r="B304">
            <v>4</v>
          </cell>
          <cell r="I304" t="str">
            <v>L</v>
          </cell>
          <cell r="J304">
            <v>7</v>
          </cell>
          <cell r="K304" t="str">
            <v>K00</v>
          </cell>
          <cell r="L304" t="str">
            <v>BARU</v>
          </cell>
        </row>
        <row r="305">
          <cell r="B305">
            <v>5</v>
          </cell>
          <cell r="I305" t="str">
            <v>L</v>
          </cell>
          <cell r="J305">
            <v>8</v>
          </cell>
          <cell r="K305" t="str">
            <v>K00</v>
          </cell>
          <cell r="L305" t="str">
            <v>BARU</v>
          </cell>
        </row>
        <row r="306">
          <cell r="B306">
            <v>6</v>
          </cell>
          <cell r="I306" t="str">
            <v>P</v>
          </cell>
          <cell r="J306">
            <v>32</v>
          </cell>
          <cell r="K306" t="str">
            <v>K03</v>
          </cell>
          <cell r="L306" t="str">
            <v>BARU</v>
          </cell>
        </row>
        <row r="307">
          <cell r="B307">
            <v>7</v>
          </cell>
          <cell r="I307" t="str">
            <v>P</v>
          </cell>
          <cell r="J307">
            <v>41</v>
          </cell>
          <cell r="K307" t="str">
            <v>K04</v>
          </cell>
          <cell r="L307" t="str">
            <v>BARU</v>
          </cell>
        </row>
        <row r="308">
          <cell r="B308">
            <v>8</v>
          </cell>
          <cell r="I308" t="str">
            <v>P</v>
          </cell>
          <cell r="J308">
            <v>38</v>
          </cell>
          <cell r="K308" t="str">
            <v>K04</v>
          </cell>
          <cell r="L308" t="str">
            <v>BARU</v>
          </cell>
        </row>
        <row r="309">
          <cell r="B309">
            <v>9</v>
          </cell>
          <cell r="I309" t="str">
            <v>P</v>
          </cell>
          <cell r="J309">
            <v>26</v>
          </cell>
          <cell r="K309" t="str">
            <v>K04</v>
          </cell>
          <cell r="L309" t="str">
            <v>BARU</v>
          </cell>
        </row>
        <row r="310">
          <cell r="A310">
            <v>45829</v>
          </cell>
          <cell r="B310">
            <v>1</v>
          </cell>
          <cell r="I310" t="str">
            <v>L</v>
          </cell>
          <cell r="J310">
            <v>58</v>
          </cell>
          <cell r="K310" t="str">
            <v>S02</v>
          </cell>
          <cell r="L310" t="str">
            <v>BARU</v>
          </cell>
        </row>
        <row r="311">
          <cell r="B311">
            <v>2</v>
          </cell>
          <cell r="I311" t="str">
            <v>P</v>
          </cell>
          <cell r="J311">
            <v>4</v>
          </cell>
          <cell r="K311" t="str">
            <v>K04</v>
          </cell>
          <cell r="L311" t="str">
            <v>BARU</v>
          </cell>
        </row>
        <row r="312">
          <cell r="B312">
            <v>3</v>
          </cell>
          <cell r="I312" t="str">
            <v>P</v>
          </cell>
          <cell r="J312">
            <v>58</v>
          </cell>
          <cell r="K312" t="str">
            <v>K08</v>
          </cell>
          <cell r="L312" t="str">
            <v>BARU</v>
          </cell>
        </row>
        <row r="313">
          <cell r="B313">
            <v>4</v>
          </cell>
          <cell r="I313" t="str">
            <v>L</v>
          </cell>
          <cell r="J313">
            <v>22</v>
          </cell>
          <cell r="K313" t="str">
            <v>K03</v>
          </cell>
          <cell r="L313" t="str">
            <v>BARU</v>
          </cell>
        </row>
        <row r="314">
          <cell r="B314">
            <v>5</v>
          </cell>
          <cell r="I314" t="str">
            <v>P</v>
          </cell>
          <cell r="J314">
            <v>42</v>
          </cell>
          <cell r="K314" t="str">
            <v>K03</v>
          </cell>
          <cell r="L314" t="str">
            <v>BARU</v>
          </cell>
        </row>
        <row r="315">
          <cell r="B315">
            <v>6</v>
          </cell>
          <cell r="I315" t="str">
            <v>P</v>
          </cell>
          <cell r="J315">
            <v>18</v>
          </cell>
          <cell r="K315" t="str">
            <v>K02</v>
          </cell>
          <cell r="L315" t="str">
            <v>BARU</v>
          </cell>
        </row>
        <row r="316">
          <cell r="B316">
            <v>7</v>
          </cell>
          <cell r="I316" t="str">
            <v>L</v>
          </cell>
          <cell r="J316">
            <v>6</v>
          </cell>
          <cell r="K316" t="str">
            <v>K00</v>
          </cell>
          <cell r="L316" t="str">
            <v>BARU</v>
          </cell>
        </row>
        <row r="317">
          <cell r="A317">
            <v>45831</v>
          </cell>
          <cell r="B317">
            <v>1</v>
          </cell>
          <cell r="I317" t="str">
            <v>P</v>
          </cell>
          <cell r="J317">
            <v>63</v>
          </cell>
          <cell r="K317" t="str">
            <v>K05</v>
          </cell>
          <cell r="L317" t="str">
            <v>BARU</v>
          </cell>
        </row>
        <row r="318">
          <cell r="B318">
            <v>2</v>
          </cell>
          <cell r="I318" t="str">
            <v>P</v>
          </cell>
          <cell r="J318">
            <v>17</v>
          </cell>
          <cell r="K318" t="str">
            <v>K04</v>
          </cell>
          <cell r="L318" t="str">
            <v>LAMA</v>
          </cell>
        </row>
        <row r="319">
          <cell r="B319">
            <v>3</v>
          </cell>
          <cell r="I319" t="str">
            <v>P</v>
          </cell>
          <cell r="J319">
            <v>38</v>
          </cell>
          <cell r="K319" t="str">
            <v>K04</v>
          </cell>
          <cell r="L319" t="str">
            <v>LAMA</v>
          </cell>
        </row>
        <row r="320">
          <cell r="B320">
            <v>4</v>
          </cell>
          <cell r="I320" t="str">
            <v>L</v>
          </cell>
          <cell r="J320">
            <v>29</v>
          </cell>
          <cell r="K320" t="str">
            <v>K04</v>
          </cell>
          <cell r="L320" t="str">
            <v>BARU</v>
          </cell>
        </row>
        <row r="321">
          <cell r="B321">
            <v>5</v>
          </cell>
          <cell r="I321" t="str">
            <v>P</v>
          </cell>
          <cell r="J321">
            <v>21</v>
          </cell>
          <cell r="K321" t="str">
            <v>K04</v>
          </cell>
          <cell r="L321" t="str">
            <v>BARU</v>
          </cell>
        </row>
        <row r="322">
          <cell r="B322">
            <v>6</v>
          </cell>
          <cell r="I322" t="str">
            <v>L</v>
          </cell>
          <cell r="J322">
            <v>39</v>
          </cell>
          <cell r="K322" t="str">
            <v>K04</v>
          </cell>
          <cell r="L322" t="str">
            <v>BARU</v>
          </cell>
        </row>
        <row r="323">
          <cell r="B323">
            <v>7</v>
          </cell>
          <cell r="I323" t="str">
            <v>L</v>
          </cell>
          <cell r="J323">
            <v>39</v>
          </cell>
          <cell r="K323" t="str">
            <v>K04</v>
          </cell>
          <cell r="L323" t="str">
            <v>LAMA</v>
          </cell>
        </row>
        <row r="324">
          <cell r="B324">
            <v>8</v>
          </cell>
          <cell r="I324" t="str">
            <v>L</v>
          </cell>
          <cell r="J324">
            <v>44</v>
          </cell>
          <cell r="K324" t="str">
            <v>K04</v>
          </cell>
          <cell r="L324" t="str">
            <v>LAMA</v>
          </cell>
        </row>
        <row r="325">
          <cell r="B325">
            <v>9</v>
          </cell>
          <cell r="I325" t="str">
            <v>L</v>
          </cell>
          <cell r="J325">
            <v>77</v>
          </cell>
          <cell r="K325" t="str">
            <v>K04</v>
          </cell>
          <cell r="L325" t="str">
            <v>BARU</v>
          </cell>
        </row>
        <row r="326">
          <cell r="B326">
            <v>10</v>
          </cell>
          <cell r="I326" t="str">
            <v>P</v>
          </cell>
          <cell r="J326">
            <v>25</v>
          </cell>
          <cell r="K326" t="str">
            <v>K04</v>
          </cell>
          <cell r="L326" t="str">
            <v>BARU</v>
          </cell>
        </row>
        <row r="327">
          <cell r="B327">
            <v>11</v>
          </cell>
          <cell r="I327" t="str">
            <v>P</v>
          </cell>
          <cell r="J327">
            <v>25</v>
          </cell>
          <cell r="K327" t="str">
            <v>K04</v>
          </cell>
          <cell r="L327" t="str">
            <v>BARU</v>
          </cell>
        </row>
        <row r="328">
          <cell r="B328">
            <v>12</v>
          </cell>
          <cell r="I328" t="str">
            <v>P</v>
          </cell>
          <cell r="J328">
            <v>27</v>
          </cell>
          <cell r="K328" t="str">
            <v>K04</v>
          </cell>
          <cell r="L328" t="str">
            <v>BARU</v>
          </cell>
        </row>
        <row r="329">
          <cell r="B329">
            <v>13</v>
          </cell>
          <cell r="I329" t="str">
            <v>P</v>
          </cell>
          <cell r="J329">
            <v>20</v>
          </cell>
          <cell r="K329" t="str">
            <v>K02</v>
          </cell>
          <cell r="L329" t="str">
            <v>LAMA</v>
          </cell>
        </row>
        <row r="330">
          <cell r="A330">
            <v>45832</v>
          </cell>
          <cell r="B330">
            <v>1</v>
          </cell>
          <cell r="I330" t="str">
            <v>L</v>
          </cell>
          <cell r="J330">
            <v>72</v>
          </cell>
          <cell r="K330" t="str">
            <v>K08</v>
          </cell>
          <cell r="L330" t="str">
            <v>BARU</v>
          </cell>
        </row>
        <row r="331">
          <cell r="B331">
            <v>2</v>
          </cell>
          <cell r="I331" t="str">
            <v>P</v>
          </cell>
          <cell r="J331">
            <v>27</v>
          </cell>
          <cell r="K331" t="str">
            <v>K04</v>
          </cell>
          <cell r="L331" t="str">
            <v>BARU</v>
          </cell>
        </row>
        <row r="332">
          <cell r="B332">
            <v>3</v>
          </cell>
          <cell r="I332" t="str">
            <v>P</v>
          </cell>
          <cell r="J332">
            <v>57</v>
          </cell>
          <cell r="K332" t="str">
            <v>K02</v>
          </cell>
          <cell r="L332" t="str">
            <v>BARU</v>
          </cell>
        </row>
        <row r="333">
          <cell r="B333">
            <v>4</v>
          </cell>
          <cell r="I333" t="str">
            <v>P</v>
          </cell>
          <cell r="J333">
            <v>35</v>
          </cell>
          <cell r="K333" t="str">
            <v>K02</v>
          </cell>
          <cell r="L333" t="str">
            <v>BARU</v>
          </cell>
        </row>
        <row r="334">
          <cell r="B334">
            <v>5</v>
          </cell>
          <cell r="I334" t="str">
            <v>L</v>
          </cell>
          <cell r="J334">
            <v>41</v>
          </cell>
          <cell r="K334" t="str">
            <v>K02</v>
          </cell>
          <cell r="L334" t="str">
            <v>BARU</v>
          </cell>
        </row>
        <row r="335">
          <cell r="B335">
            <v>6</v>
          </cell>
          <cell r="I335" t="str">
            <v>P</v>
          </cell>
          <cell r="J335">
            <v>6</v>
          </cell>
          <cell r="K335" t="str">
            <v>K00</v>
          </cell>
          <cell r="L335" t="str">
            <v>BARU</v>
          </cell>
        </row>
        <row r="336">
          <cell r="B336">
            <v>7</v>
          </cell>
          <cell r="I336" t="str">
            <v>P</v>
          </cell>
          <cell r="J336">
            <v>43</v>
          </cell>
          <cell r="K336" t="str">
            <v>K04</v>
          </cell>
          <cell r="L336" t="str">
            <v>BARU</v>
          </cell>
        </row>
        <row r="337">
          <cell r="B337">
            <v>8</v>
          </cell>
          <cell r="I337" t="str">
            <v>P</v>
          </cell>
          <cell r="J337">
            <v>42</v>
          </cell>
          <cell r="K337" t="str">
            <v>K02</v>
          </cell>
          <cell r="L337" t="str">
            <v>BARU</v>
          </cell>
        </row>
        <row r="338">
          <cell r="B338">
            <v>9</v>
          </cell>
          <cell r="I338" t="str">
            <v>P</v>
          </cell>
          <cell r="J338">
            <v>20</v>
          </cell>
          <cell r="K338" t="str">
            <v>K04</v>
          </cell>
          <cell r="L338" t="str">
            <v>BARU</v>
          </cell>
        </row>
        <row r="339">
          <cell r="B339">
            <v>10</v>
          </cell>
          <cell r="I339" t="str">
            <v>P</v>
          </cell>
          <cell r="J339">
            <v>27</v>
          </cell>
          <cell r="K339" t="str">
            <v>K02</v>
          </cell>
          <cell r="L339" t="str">
            <v>BARU</v>
          </cell>
        </row>
        <row r="340">
          <cell r="B340">
            <v>11</v>
          </cell>
          <cell r="I340" t="str">
            <v>L</v>
          </cell>
          <cell r="J340">
            <v>13</v>
          </cell>
          <cell r="K340" t="str">
            <v>K02</v>
          </cell>
          <cell r="L340" t="str">
            <v>BARU</v>
          </cell>
        </row>
        <row r="341">
          <cell r="B341">
            <v>11</v>
          </cell>
          <cell r="I341" t="str">
            <v>L</v>
          </cell>
          <cell r="J341">
            <v>13</v>
          </cell>
          <cell r="K341" t="str">
            <v>K02</v>
          </cell>
          <cell r="L341" t="str">
            <v>BARU</v>
          </cell>
        </row>
        <row r="342">
          <cell r="B342">
            <v>12</v>
          </cell>
          <cell r="I342" t="str">
            <v>P</v>
          </cell>
          <cell r="J342">
            <v>9</v>
          </cell>
          <cell r="K342" t="str">
            <v>K11</v>
          </cell>
          <cell r="L342" t="str">
            <v>BARU</v>
          </cell>
        </row>
        <row r="343">
          <cell r="B343">
            <v>13</v>
          </cell>
          <cell r="I343" t="str">
            <v>P</v>
          </cell>
          <cell r="J343">
            <v>11</v>
          </cell>
          <cell r="K343" t="str">
            <v>K02</v>
          </cell>
          <cell r="L343" t="str">
            <v>BARU</v>
          </cell>
        </row>
        <row r="344">
          <cell r="B344">
            <v>14</v>
          </cell>
          <cell r="I344" t="str">
            <v>L</v>
          </cell>
          <cell r="J344">
            <v>16</v>
          </cell>
          <cell r="K344" t="str">
            <v>K04</v>
          </cell>
          <cell r="L344" t="str">
            <v>BARU</v>
          </cell>
        </row>
        <row r="345">
          <cell r="B345">
            <v>15</v>
          </cell>
          <cell r="I345" t="str">
            <v>P</v>
          </cell>
          <cell r="J345">
            <v>8</v>
          </cell>
          <cell r="K345" t="str">
            <v>K00</v>
          </cell>
          <cell r="L345" t="str">
            <v>BARU</v>
          </cell>
        </row>
        <row r="346">
          <cell r="B346">
            <v>16</v>
          </cell>
          <cell r="I346" t="str">
            <v>L</v>
          </cell>
          <cell r="J346">
            <v>29</v>
          </cell>
          <cell r="K346" t="str">
            <v>K08</v>
          </cell>
          <cell r="L346" t="str">
            <v>BARU</v>
          </cell>
        </row>
        <row r="347">
          <cell r="B347">
            <v>17</v>
          </cell>
          <cell r="I347" t="str">
            <v>P</v>
          </cell>
          <cell r="J347">
            <v>15</v>
          </cell>
          <cell r="K347" t="str">
            <v>K04</v>
          </cell>
          <cell r="L347" t="str">
            <v>BARU</v>
          </cell>
        </row>
        <row r="348">
          <cell r="B348">
            <v>18</v>
          </cell>
          <cell r="I348" t="str">
            <v>P</v>
          </cell>
          <cell r="J348">
            <v>29</v>
          </cell>
          <cell r="K348" t="str">
            <v>K03</v>
          </cell>
          <cell r="L348" t="str">
            <v>BARU</v>
          </cell>
        </row>
        <row r="349">
          <cell r="B349">
            <v>19</v>
          </cell>
          <cell r="I349" t="str">
            <v>P</v>
          </cell>
          <cell r="J349">
            <v>34</v>
          </cell>
          <cell r="K349" t="str">
            <v>K03</v>
          </cell>
          <cell r="L349" t="str">
            <v>LAMA</v>
          </cell>
        </row>
        <row r="350">
          <cell r="B350">
            <v>20</v>
          </cell>
          <cell r="I350" t="str">
            <v>P</v>
          </cell>
          <cell r="J350">
            <v>22</v>
          </cell>
          <cell r="K350" t="str">
            <v>K08</v>
          </cell>
          <cell r="L350" t="str">
            <v>BARU</v>
          </cell>
        </row>
        <row r="351">
          <cell r="A351">
            <v>45833</v>
          </cell>
          <cell r="B351">
            <v>1</v>
          </cell>
          <cell r="I351" t="str">
            <v>L</v>
          </cell>
          <cell r="J351">
            <v>26</v>
          </cell>
          <cell r="K351" t="str">
            <v>K04</v>
          </cell>
          <cell r="L351" t="str">
            <v>LAMA</v>
          </cell>
        </row>
        <row r="352">
          <cell r="B352">
            <v>2</v>
          </cell>
          <cell r="I352" t="str">
            <v>P</v>
          </cell>
          <cell r="J352">
            <v>61</v>
          </cell>
          <cell r="K352" t="str">
            <v>K08</v>
          </cell>
          <cell r="L352" t="str">
            <v>BARU</v>
          </cell>
        </row>
        <row r="353">
          <cell r="B353">
            <v>3</v>
          </cell>
          <cell r="I353" t="str">
            <v>P</v>
          </cell>
          <cell r="J353">
            <v>17</v>
          </cell>
          <cell r="K353" t="str">
            <v>K02</v>
          </cell>
          <cell r="L353" t="str">
            <v>BARU</v>
          </cell>
        </row>
        <row r="354">
          <cell r="B354">
            <v>3</v>
          </cell>
          <cell r="I354" t="str">
            <v>P</v>
          </cell>
          <cell r="J354">
            <v>17</v>
          </cell>
          <cell r="K354" t="str">
            <v>K02</v>
          </cell>
          <cell r="L354" t="str">
            <v>BARU</v>
          </cell>
        </row>
        <row r="355">
          <cell r="B355">
            <v>3</v>
          </cell>
          <cell r="I355" t="str">
            <v>P</v>
          </cell>
          <cell r="J355">
            <v>17</v>
          </cell>
          <cell r="K355" t="str">
            <v>K02</v>
          </cell>
          <cell r="L355" t="str">
            <v>BARU</v>
          </cell>
        </row>
        <row r="356">
          <cell r="B356">
            <v>4</v>
          </cell>
          <cell r="I356" t="str">
            <v>L</v>
          </cell>
          <cell r="J356">
            <v>68</v>
          </cell>
          <cell r="K356" t="str">
            <v>K05</v>
          </cell>
          <cell r="L356" t="str">
            <v>BARU</v>
          </cell>
        </row>
        <row r="357">
          <cell r="B357">
            <v>5</v>
          </cell>
          <cell r="I357" t="str">
            <v>P</v>
          </cell>
          <cell r="J357">
            <v>6</v>
          </cell>
          <cell r="K357" t="str">
            <v>K00</v>
          </cell>
          <cell r="L357" t="str">
            <v>BARU</v>
          </cell>
        </row>
        <row r="358">
          <cell r="B358">
            <v>6</v>
          </cell>
          <cell r="I358" t="str">
            <v>L</v>
          </cell>
          <cell r="J358">
            <v>6</v>
          </cell>
          <cell r="K358" t="str">
            <v>K06</v>
          </cell>
          <cell r="L358" t="str">
            <v>BARU</v>
          </cell>
        </row>
        <row r="359">
          <cell r="B359">
            <v>7</v>
          </cell>
          <cell r="I359" t="str">
            <v>P</v>
          </cell>
          <cell r="J359">
            <v>36</v>
          </cell>
          <cell r="K359" t="str">
            <v>K02</v>
          </cell>
          <cell r="L359" t="str">
            <v>LAMA</v>
          </cell>
        </row>
        <row r="360">
          <cell r="B360">
            <v>8</v>
          </cell>
          <cell r="I360" t="str">
            <v>P</v>
          </cell>
          <cell r="J360">
            <v>6</v>
          </cell>
          <cell r="K360" t="str">
            <v>K00</v>
          </cell>
          <cell r="L360" t="str">
            <v>BARU</v>
          </cell>
        </row>
        <row r="361">
          <cell r="B361">
            <v>9</v>
          </cell>
          <cell r="I361" t="str">
            <v>P</v>
          </cell>
          <cell r="J361">
            <v>6</v>
          </cell>
          <cell r="K361" t="str">
            <v>K00</v>
          </cell>
          <cell r="L361" t="str">
            <v>BARU</v>
          </cell>
        </row>
        <row r="362">
          <cell r="B362">
            <v>10</v>
          </cell>
          <cell r="I362" t="str">
            <v>P</v>
          </cell>
          <cell r="J362">
            <v>40</v>
          </cell>
          <cell r="K362" t="str">
            <v>K04</v>
          </cell>
          <cell r="L362" t="str">
            <v>BARU</v>
          </cell>
        </row>
        <row r="363">
          <cell r="B363">
            <v>11</v>
          </cell>
          <cell r="I363" t="str">
            <v>P</v>
          </cell>
          <cell r="J363">
            <v>16</v>
          </cell>
          <cell r="K363" t="str">
            <v>K03</v>
          </cell>
          <cell r="L363" t="str">
            <v>BARU</v>
          </cell>
        </row>
        <row r="364">
          <cell r="B364">
            <v>12</v>
          </cell>
          <cell r="I364" t="str">
            <v>P</v>
          </cell>
          <cell r="J364">
            <v>40</v>
          </cell>
          <cell r="K364" t="str">
            <v>K04</v>
          </cell>
          <cell r="L364" t="str">
            <v>BARU</v>
          </cell>
        </row>
        <row r="365">
          <cell r="B365">
            <v>13</v>
          </cell>
          <cell r="I365" t="str">
            <v>P</v>
          </cell>
          <cell r="J365">
            <v>11</v>
          </cell>
          <cell r="K365" t="str">
            <v>K02</v>
          </cell>
          <cell r="L365" t="str">
            <v>BARU</v>
          </cell>
        </row>
        <row r="366">
          <cell r="B366">
            <v>14</v>
          </cell>
          <cell r="I366" t="str">
            <v>L</v>
          </cell>
          <cell r="J366">
            <v>20</v>
          </cell>
          <cell r="K366" t="str">
            <v>K02</v>
          </cell>
          <cell r="L366" t="str">
            <v>LAMA</v>
          </cell>
        </row>
        <row r="367">
          <cell r="A367">
            <v>45828</v>
          </cell>
          <cell r="B367">
            <v>1</v>
          </cell>
          <cell r="I367" t="str">
            <v>P</v>
          </cell>
          <cell r="J367">
            <v>31</v>
          </cell>
          <cell r="K367" t="str">
            <v>K02</v>
          </cell>
          <cell r="L367" t="str">
            <v>BARU</v>
          </cell>
        </row>
        <row r="368">
          <cell r="B368">
            <v>2</v>
          </cell>
          <cell r="I368" t="str">
            <v>P</v>
          </cell>
          <cell r="J368">
            <v>35</v>
          </cell>
          <cell r="K368" t="str">
            <v>K02</v>
          </cell>
          <cell r="L368" t="str">
            <v>BARU</v>
          </cell>
        </row>
        <row r="369">
          <cell r="B369">
            <v>3</v>
          </cell>
          <cell r="I369" t="str">
            <v>P</v>
          </cell>
          <cell r="J369">
            <v>23</v>
          </cell>
          <cell r="K369" t="str">
            <v>K02</v>
          </cell>
          <cell r="L369" t="str">
            <v>BARU</v>
          </cell>
        </row>
        <row r="370">
          <cell r="B370">
            <v>4</v>
          </cell>
          <cell r="I370" t="str">
            <v>P</v>
          </cell>
          <cell r="J370">
            <v>27</v>
          </cell>
          <cell r="K370" t="str">
            <v>K02</v>
          </cell>
          <cell r="L370" t="str">
            <v>BARU</v>
          </cell>
        </row>
      </sheetData>
      <sheetData sheetId="14">
        <row r="6">
          <cell r="U6">
            <v>84</v>
          </cell>
        </row>
        <row r="9">
          <cell r="U9">
            <v>25</v>
          </cell>
        </row>
        <row r="30">
          <cell r="L30">
            <v>27</v>
          </cell>
        </row>
        <row r="31">
          <cell r="L31">
            <v>64</v>
          </cell>
        </row>
        <row r="32">
          <cell r="L32">
            <v>24</v>
          </cell>
        </row>
        <row r="34">
          <cell r="L34">
            <v>114</v>
          </cell>
        </row>
        <row r="35">
          <cell r="L35">
            <v>17</v>
          </cell>
        </row>
      </sheetData>
      <sheetData sheetId="15">
        <row r="4">
          <cell r="U4">
            <v>401</v>
          </cell>
        </row>
        <row r="5">
          <cell r="A5">
            <v>45834</v>
          </cell>
          <cell r="B5">
            <v>1</v>
          </cell>
          <cell r="I5" t="str">
            <v>L</v>
          </cell>
          <cell r="J5">
            <v>51</v>
          </cell>
          <cell r="K5" t="str">
            <v>K05</v>
          </cell>
          <cell r="L5" t="str">
            <v>BARU</v>
          </cell>
          <cell r="U5">
            <v>201</v>
          </cell>
        </row>
        <row r="6">
          <cell r="B6">
            <v>2</v>
          </cell>
          <cell r="I6" t="str">
            <v>L</v>
          </cell>
          <cell r="J6">
            <v>9</v>
          </cell>
          <cell r="K6" t="str">
            <v>K00</v>
          </cell>
          <cell r="L6" t="str">
            <v>BARU</v>
          </cell>
          <cell r="U6">
            <v>61</v>
          </cell>
        </row>
        <row r="7">
          <cell r="B7">
            <v>3</v>
          </cell>
          <cell r="I7" t="str">
            <v>P</v>
          </cell>
          <cell r="J7">
            <v>5</v>
          </cell>
          <cell r="K7" t="str">
            <v>K02</v>
          </cell>
          <cell r="L7" t="str">
            <v>BARU</v>
          </cell>
          <cell r="U7">
            <v>140</v>
          </cell>
        </row>
        <row r="8">
          <cell r="B8">
            <v>3</v>
          </cell>
          <cell r="I8" t="str">
            <v>P</v>
          </cell>
          <cell r="J8">
            <v>5</v>
          </cell>
          <cell r="K8" t="str">
            <v>K02</v>
          </cell>
          <cell r="L8" t="str">
            <v>BARU</v>
          </cell>
          <cell r="U8">
            <v>200</v>
          </cell>
          <cell r="Y8" t="str">
            <v>-</v>
          </cell>
          <cell r="Z8">
            <v>21</v>
          </cell>
          <cell r="AA8" t="str">
            <v>-</v>
          </cell>
          <cell r="AB8">
            <v>6</v>
          </cell>
        </row>
        <row r="9">
          <cell r="B9">
            <v>4</v>
          </cell>
          <cell r="I9" t="str">
            <v>P</v>
          </cell>
          <cell r="J9">
            <v>50</v>
          </cell>
          <cell r="K9" t="str">
            <v>K05</v>
          </cell>
          <cell r="L9" t="str">
            <v>BARU</v>
          </cell>
          <cell r="U9">
            <v>65</v>
          </cell>
          <cell r="Y9" t="str">
            <v>-</v>
          </cell>
          <cell r="Z9">
            <v>2</v>
          </cell>
          <cell r="AA9" t="str">
            <v>-</v>
          </cell>
          <cell r="AB9">
            <v>6</v>
          </cell>
        </row>
        <row r="10">
          <cell r="B10">
            <v>5</v>
          </cell>
          <cell r="I10" t="str">
            <v>P</v>
          </cell>
          <cell r="J10">
            <v>48</v>
          </cell>
          <cell r="K10" t="str">
            <v>K02</v>
          </cell>
          <cell r="L10" t="str">
            <v>BARU</v>
          </cell>
          <cell r="U10">
            <v>135</v>
          </cell>
          <cell r="Y10">
            <v>7</v>
          </cell>
          <cell r="Z10">
            <v>12</v>
          </cell>
          <cell r="AA10">
            <v>3</v>
          </cell>
          <cell r="AB10">
            <v>4</v>
          </cell>
        </row>
        <row r="11">
          <cell r="B11">
            <v>6</v>
          </cell>
          <cell r="I11" t="str">
            <v>P</v>
          </cell>
          <cell r="J11">
            <v>7</v>
          </cell>
          <cell r="K11" t="str">
            <v>K00</v>
          </cell>
          <cell r="L11" t="str">
            <v>BARU</v>
          </cell>
          <cell r="Y11">
            <v>3</v>
          </cell>
          <cell r="Z11">
            <v>7</v>
          </cell>
          <cell r="AA11">
            <v>3</v>
          </cell>
          <cell r="AB11">
            <v>4</v>
          </cell>
        </row>
        <row r="12">
          <cell r="B12">
            <v>6</v>
          </cell>
          <cell r="I12" t="str">
            <v>P</v>
          </cell>
          <cell r="J12">
            <v>7</v>
          </cell>
          <cell r="K12" t="str">
            <v>K00</v>
          </cell>
          <cell r="L12" t="str">
            <v>BARU</v>
          </cell>
          <cell r="U12">
            <v>322</v>
          </cell>
          <cell r="Y12">
            <v>0</v>
          </cell>
          <cell r="Z12">
            <v>1</v>
          </cell>
          <cell r="AA12">
            <v>0</v>
          </cell>
          <cell r="AB12">
            <v>0</v>
          </cell>
        </row>
        <row r="13">
          <cell r="B13">
            <v>7</v>
          </cell>
          <cell r="I13" t="str">
            <v>P</v>
          </cell>
          <cell r="J13">
            <v>34</v>
          </cell>
          <cell r="K13" t="str">
            <v>K04</v>
          </cell>
          <cell r="L13" t="str">
            <v>BARU</v>
          </cell>
          <cell r="U13">
            <v>101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</row>
        <row r="14">
          <cell r="B14">
            <v>8</v>
          </cell>
          <cell r="I14" t="str">
            <v>P</v>
          </cell>
          <cell r="J14">
            <v>44</v>
          </cell>
          <cell r="K14" t="str">
            <v>K04</v>
          </cell>
          <cell r="L14" t="str">
            <v>BARU</v>
          </cell>
          <cell r="U14">
            <v>221</v>
          </cell>
          <cell r="Y14">
            <v>4</v>
          </cell>
          <cell r="Z14">
            <v>13</v>
          </cell>
          <cell r="AA14">
            <v>1</v>
          </cell>
          <cell r="AB14">
            <v>6</v>
          </cell>
        </row>
        <row r="15">
          <cell r="B15">
            <v>9</v>
          </cell>
          <cell r="I15" t="str">
            <v>P</v>
          </cell>
          <cell r="J15">
            <v>30</v>
          </cell>
          <cell r="K15" t="str">
            <v>K04</v>
          </cell>
          <cell r="L15" t="str">
            <v>BARU</v>
          </cell>
          <cell r="U15">
            <v>78</v>
          </cell>
          <cell r="Y15">
            <v>41</v>
          </cell>
          <cell r="Z15">
            <v>99</v>
          </cell>
          <cell r="AA15">
            <v>20</v>
          </cell>
          <cell r="AB15">
            <v>41</v>
          </cell>
        </row>
        <row r="16">
          <cell r="B16">
            <v>10</v>
          </cell>
          <cell r="I16" t="str">
            <v>L</v>
          </cell>
          <cell r="J16">
            <v>10</v>
          </cell>
          <cell r="K16" t="str">
            <v>K00</v>
          </cell>
          <cell r="L16" t="str">
            <v>BARU</v>
          </cell>
          <cell r="U16">
            <v>25</v>
          </cell>
          <cell r="Y16">
            <v>21</v>
          </cell>
          <cell r="Z16">
            <v>56</v>
          </cell>
          <cell r="AA16">
            <v>16</v>
          </cell>
          <cell r="AB16">
            <v>49</v>
          </cell>
        </row>
        <row r="17">
          <cell r="B17">
            <v>11</v>
          </cell>
          <cell r="I17" t="str">
            <v>P</v>
          </cell>
          <cell r="J17">
            <v>55</v>
          </cell>
          <cell r="K17" t="str">
            <v>K05</v>
          </cell>
          <cell r="L17" t="str">
            <v>BARU</v>
          </cell>
          <cell r="U17">
            <v>53</v>
          </cell>
        </row>
        <row r="18">
          <cell r="B18">
            <v>12</v>
          </cell>
          <cell r="I18" t="str">
            <v>P</v>
          </cell>
          <cell r="J18">
            <v>36</v>
          </cell>
          <cell r="K18" t="str">
            <v>K04</v>
          </cell>
          <cell r="L18" t="str">
            <v>BARU</v>
          </cell>
          <cell r="U18">
            <v>1</v>
          </cell>
        </row>
        <row r="19">
          <cell r="A19">
            <v>45836</v>
          </cell>
          <cell r="B19">
            <v>1</v>
          </cell>
          <cell r="I19" t="str">
            <v>P</v>
          </cell>
          <cell r="J19">
            <v>29</v>
          </cell>
          <cell r="K19" t="str">
            <v>K04</v>
          </cell>
          <cell r="L19" t="str">
            <v>BARU</v>
          </cell>
          <cell r="U19">
            <v>0</v>
          </cell>
        </row>
        <row r="20">
          <cell r="B20">
            <v>2</v>
          </cell>
          <cell r="I20" t="str">
            <v>P</v>
          </cell>
          <cell r="J20">
            <v>40</v>
          </cell>
          <cell r="K20" t="str">
            <v>K03</v>
          </cell>
          <cell r="L20" t="str">
            <v>BARU</v>
          </cell>
          <cell r="U20">
            <v>1</v>
          </cell>
        </row>
        <row r="21">
          <cell r="B21">
            <v>3</v>
          </cell>
          <cell r="I21" t="str">
            <v>P</v>
          </cell>
          <cell r="J21">
            <v>61</v>
          </cell>
          <cell r="K21" t="str">
            <v>K08</v>
          </cell>
          <cell r="L21" t="str">
            <v>BARU</v>
          </cell>
          <cell r="U21">
            <v>29</v>
          </cell>
        </row>
        <row r="22">
          <cell r="B22">
            <v>4</v>
          </cell>
          <cell r="I22" t="str">
            <v>P</v>
          </cell>
          <cell r="J22">
            <v>21</v>
          </cell>
          <cell r="K22" t="str">
            <v>K04</v>
          </cell>
          <cell r="L22" t="str">
            <v>BARU</v>
          </cell>
          <cell r="U22">
            <v>6</v>
          </cell>
        </row>
        <row r="23">
          <cell r="B23">
            <v>5</v>
          </cell>
          <cell r="I23" t="str">
            <v>L</v>
          </cell>
          <cell r="J23">
            <v>7</v>
          </cell>
          <cell r="K23" t="str">
            <v>K00</v>
          </cell>
          <cell r="L23" t="str">
            <v>BARU</v>
          </cell>
        </row>
        <row r="24">
          <cell r="B24">
            <v>6</v>
          </cell>
          <cell r="I24" t="str">
            <v>L</v>
          </cell>
          <cell r="J24">
            <v>66</v>
          </cell>
          <cell r="K24" t="str">
            <v>K04</v>
          </cell>
          <cell r="L24" t="str">
            <v>BARU</v>
          </cell>
          <cell r="U24">
            <v>24</v>
          </cell>
        </row>
        <row r="25">
          <cell r="B25">
            <v>7</v>
          </cell>
          <cell r="I25" t="str">
            <v>L</v>
          </cell>
          <cell r="J25">
            <v>29</v>
          </cell>
          <cell r="K25" t="str">
            <v>K04</v>
          </cell>
          <cell r="L25" t="str">
            <v>BARU</v>
          </cell>
          <cell r="U25">
            <v>5</v>
          </cell>
        </row>
        <row r="26">
          <cell r="B26">
            <v>8</v>
          </cell>
          <cell r="I26" t="str">
            <v>P</v>
          </cell>
          <cell r="J26">
            <v>9</v>
          </cell>
          <cell r="K26" t="str">
            <v>K06</v>
          </cell>
          <cell r="L26" t="str">
            <v>BARU</v>
          </cell>
          <cell r="U26">
            <v>19</v>
          </cell>
        </row>
        <row r="27">
          <cell r="B27">
            <v>9</v>
          </cell>
          <cell r="I27" t="str">
            <v>L</v>
          </cell>
          <cell r="J27">
            <v>40</v>
          </cell>
          <cell r="K27" t="str">
            <v>K08</v>
          </cell>
          <cell r="L27" t="str">
            <v>BARU</v>
          </cell>
        </row>
        <row r="28">
          <cell r="B28">
            <v>10</v>
          </cell>
          <cell r="I28" t="str">
            <v>P</v>
          </cell>
          <cell r="J28">
            <v>5</v>
          </cell>
          <cell r="K28" t="str">
            <v>K04</v>
          </cell>
          <cell r="L28" t="str">
            <v>BARU</v>
          </cell>
          <cell r="U28">
            <v>73</v>
          </cell>
        </row>
        <row r="29">
          <cell r="B29">
            <v>11</v>
          </cell>
          <cell r="I29" t="str">
            <v>P</v>
          </cell>
          <cell r="J29">
            <v>24</v>
          </cell>
          <cell r="K29" t="str">
            <v>K04</v>
          </cell>
          <cell r="L29" t="str">
            <v>BARU</v>
          </cell>
          <cell r="U29">
            <v>29</v>
          </cell>
        </row>
        <row r="30">
          <cell r="B30">
            <v>12</v>
          </cell>
          <cell r="I30" t="str">
            <v>P</v>
          </cell>
          <cell r="J30">
            <v>57</v>
          </cell>
          <cell r="K30" t="str">
            <v>K05</v>
          </cell>
          <cell r="L30" t="str">
            <v>BARU</v>
          </cell>
          <cell r="U30">
            <v>4</v>
          </cell>
        </row>
        <row r="31">
          <cell r="B31">
            <v>13</v>
          </cell>
          <cell r="I31" t="str">
            <v>P</v>
          </cell>
          <cell r="J31">
            <v>44</v>
          </cell>
          <cell r="K31" t="str">
            <v>K04</v>
          </cell>
          <cell r="L31" t="str">
            <v>BARU</v>
          </cell>
          <cell r="U31">
            <v>25</v>
          </cell>
        </row>
        <row r="32">
          <cell r="B32">
            <v>14</v>
          </cell>
          <cell r="I32" t="str">
            <v>P</v>
          </cell>
          <cell r="J32">
            <v>39</v>
          </cell>
          <cell r="K32" t="str">
            <v>K04</v>
          </cell>
          <cell r="L32" t="str">
            <v>BARU</v>
          </cell>
          <cell r="U32">
            <v>44</v>
          </cell>
        </row>
        <row r="33">
          <cell r="B33">
            <v>15</v>
          </cell>
          <cell r="I33" t="str">
            <v>P</v>
          </cell>
          <cell r="J33">
            <v>16</v>
          </cell>
          <cell r="K33" t="str">
            <v>K04</v>
          </cell>
          <cell r="L33" t="str">
            <v>BARU</v>
          </cell>
          <cell r="U33">
            <v>6</v>
          </cell>
        </row>
        <row r="34">
          <cell r="B34">
            <v>16</v>
          </cell>
          <cell r="I34" t="str">
            <v>P</v>
          </cell>
          <cell r="J34">
            <v>22</v>
          </cell>
          <cell r="K34" t="str">
            <v>K02</v>
          </cell>
          <cell r="L34" t="str">
            <v>BARU</v>
          </cell>
          <cell r="U34">
            <v>38</v>
          </cell>
        </row>
        <row r="35">
          <cell r="A35">
            <v>45838</v>
          </cell>
          <cell r="B35">
            <v>1</v>
          </cell>
          <cell r="I35" t="str">
            <v>P</v>
          </cell>
          <cell r="J35">
            <v>52</v>
          </cell>
          <cell r="K35" t="str">
            <v>K02</v>
          </cell>
          <cell r="L35" t="str">
            <v>LAMA</v>
          </cell>
        </row>
        <row r="36">
          <cell r="B36">
            <v>1</v>
          </cell>
          <cell r="I36" t="str">
            <v>P</v>
          </cell>
          <cell r="J36">
            <v>52</v>
          </cell>
          <cell r="K36" t="str">
            <v>K04</v>
          </cell>
          <cell r="L36" t="str">
            <v>BARU</v>
          </cell>
          <cell r="U36">
            <v>13</v>
          </cell>
        </row>
        <row r="37">
          <cell r="B37">
            <v>2</v>
          </cell>
          <cell r="I37" t="str">
            <v>P</v>
          </cell>
          <cell r="J37">
            <v>57</v>
          </cell>
          <cell r="K37" t="str">
            <v>K05</v>
          </cell>
          <cell r="L37" t="str">
            <v>BARU</v>
          </cell>
          <cell r="U37">
            <v>7</v>
          </cell>
        </row>
        <row r="38">
          <cell r="B38">
            <v>2</v>
          </cell>
          <cell r="I38" t="str">
            <v>P</v>
          </cell>
          <cell r="J38">
            <v>57</v>
          </cell>
          <cell r="K38" t="str">
            <v>K05</v>
          </cell>
          <cell r="L38" t="str">
            <v>BARU</v>
          </cell>
          <cell r="U38">
            <v>2</v>
          </cell>
        </row>
        <row r="39">
          <cell r="B39">
            <v>3</v>
          </cell>
          <cell r="I39" t="str">
            <v>P</v>
          </cell>
          <cell r="J39">
            <v>6</v>
          </cell>
          <cell r="K39" t="str">
            <v>K00</v>
          </cell>
          <cell r="L39" t="str">
            <v>BARU</v>
          </cell>
          <cell r="U39">
            <v>5</v>
          </cell>
        </row>
        <row r="40">
          <cell r="B40">
            <v>4</v>
          </cell>
          <cell r="I40" t="str">
            <v>P</v>
          </cell>
          <cell r="J40">
            <v>61</v>
          </cell>
          <cell r="K40" t="str">
            <v>K04</v>
          </cell>
          <cell r="L40" t="str">
            <v>BARU</v>
          </cell>
          <cell r="U40">
            <v>6</v>
          </cell>
        </row>
        <row r="41">
          <cell r="B41">
            <v>5</v>
          </cell>
          <cell r="I41" t="str">
            <v>P</v>
          </cell>
          <cell r="J41">
            <v>25</v>
          </cell>
          <cell r="K41" t="str">
            <v>K04</v>
          </cell>
          <cell r="L41" t="str">
            <v>BARU</v>
          </cell>
          <cell r="U41">
            <v>4</v>
          </cell>
        </row>
        <row r="42">
          <cell r="B42">
            <v>6</v>
          </cell>
          <cell r="I42" t="str">
            <v>P</v>
          </cell>
          <cell r="J42">
            <v>54</v>
          </cell>
          <cell r="K42" t="str">
            <v>K02</v>
          </cell>
          <cell r="L42" t="str">
            <v>BARU</v>
          </cell>
          <cell r="U42">
            <v>2</v>
          </cell>
        </row>
        <row r="43">
          <cell r="B43">
            <v>7</v>
          </cell>
          <cell r="I43" t="str">
            <v>P</v>
          </cell>
          <cell r="J43">
            <v>43</v>
          </cell>
          <cell r="K43" t="str">
            <v>K04</v>
          </cell>
          <cell r="L43" t="str">
            <v>BARU</v>
          </cell>
        </row>
        <row r="44">
          <cell r="B44">
            <v>8</v>
          </cell>
          <cell r="I44" t="str">
            <v>L</v>
          </cell>
          <cell r="J44">
            <v>25</v>
          </cell>
          <cell r="K44" t="str">
            <v>K04</v>
          </cell>
          <cell r="L44" t="str">
            <v>BARU</v>
          </cell>
          <cell r="U44">
            <v>46</v>
          </cell>
        </row>
        <row r="45">
          <cell r="B45">
            <v>9</v>
          </cell>
          <cell r="I45" t="str">
            <v>P</v>
          </cell>
          <cell r="J45">
            <v>38</v>
          </cell>
          <cell r="K45" t="str">
            <v>K04</v>
          </cell>
          <cell r="L45" t="str">
            <v>LAMA</v>
          </cell>
          <cell r="U45">
            <v>19</v>
          </cell>
        </row>
        <row r="46">
          <cell r="B46">
            <v>10</v>
          </cell>
          <cell r="I46" t="str">
            <v>L</v>
          </cell>
          <cell r="J46">
            <v>9</v>
          </cell>
          <cell r="K46" t="str">
            <v>K04</v>
          </cell>
          <cell r="L46" t="str">
            <v>BARU</v>
          </cell>
          <cell r="U46">
            <v>27</v>
          </cell>
        </row>
        <row r="47">
          <cell r="B47">
            <v>11</v>
          </cell>
          <cell r="I47" t="str">
            <v>L</v>
          </cell>
          <cell r="J47">
            <v>7</v>
          </cell>
          <cell r="K47" t="str">
            <v>K00</v>
          </cell>
          <cell r="L47" t="str">
            <v>BARU</v>
          </cell>
          <cell r="U47">
            <v>54</v>
          </cell>
        </row>
        <row r="48">
          <cell r="B48">
            <v>12</v>
          </cell>
          <cell r="I48" t="str">
            <v>P</v>
          </cell>
          <cell r="J48">
            <v>9</v>
          </cell>
          <cell r="K48" t="str">
            <v>K00</v>
          </cell>
          <cell r="L48" t="str">
            <v>BARU</v>
          </cell>
          <cell r="U48">
            <v>23</v>
          </cell>
        </row>
        <row r="49">
          <cell r="B49">
            <v>13</v>
          </cell>
          <cell r="I49" t="str">
            <v>L</v>
          </cell>
          <cell r="J49">
            <v>11</v>
          </cell>
          <cell r="K49" t="str">
            <v>K00</v>
          </cell>
          <cell r="L49" t="str">
            <v>BARU</v>
          </cell>
          <cell r="U49">
            <v>31</v>
          </cell>
        </row>
        <row r="50">
          <cell r="B50">
            <v>14</v>
          </cell>
          <cell r="I50" t="str">
            <v>L</v>
          </cell>
          <cell r="J50">
            <v>7</v>
          </cell>
          <cell r="K50" t="str">
            <v>K00</v>
          </cell>
          <cell r="L50" t="str">
            <v>BARU</v>
          </cell>
        </row>
        <row r="51">
          <cell r="B51">
            <v>15</v>
          </cell>
          <cell r="I51" t="str">
            <v>L</v>
          </cell>
          <cell r="J51">
            <v>27</v>
          </cell>
          <cell r="K51" t="str">
            <v>K04</v>
          </cell>
          <cell r="L51" t="str">
            <v>BARU</v>
          </cell>
          <cell r="U51">
            <v>13</v>
          </cell>
        </row>
        <row r="52">
          <cell r="B52">
            <v>16</v>
          </cell>
          <cell r="I52" t="str">
            <v>P</v>
          </cell>
          <cell r="J52">
            <v>36</v>
          </cell>
          <cell r="K52" t="str">
            <v>K02</v>
          </cell>
          <cell r="L52" t="str">
            <v>LAMA</v>
          </cell>
          <cell r="U52">
            <v>3</v>
          </cell>
        </row>
        <row r="53">
          <cell r="B53">
            <v>17</v>
          </cell>
          <cell r="I53" t="str">
            <v>P</v>
          </cell>
          <cell r="J53">
            <v>24</v>
          </cell>
          <cell r="K53" t="str">
            <v>K02</v>
          </cell>
          <cell r="L53" t="str">
            <v>BARU</v>
          </cell>
          <cell r="U53">
            <v>10</v>
          </cell>
        </row>
        <row r="54">
          <cell r="B54">
            <v>18</v>
          </cell>
          <cell r="I54" t="str">
            <v>P</v>
          </cell>
          <cell r="J54">
            <v>37</v>
          </cell>
          <cell r="K54" t="str">
            <v>K04</v>
          </cell>
          <cell r="L54" t="str">
            <v>BARU</v>
          </cell>
        </row>
        <row r="55">
          <cell r="B55">
            <v>19</v>
          </cell>
          <cell r="I55" t="str">
            <v>P</v>
          </cell>
          <cell r="J55">
            <v>10</v>
          </cell>
          <cell r="K55" t="str">
            <v>K00</v>
          </cell>
          <cell r="L55" t="str">
            <v>BARU</v>
          </cell>
          <cell r="U55">
            <v>178</v>
          </cell>
        </row>
        <row r="56">
          <cell r="B56">
            <v>19</v>
          </cell>
          <cell r="I56" t="str">
            <v>P</v>
          </cell>
          <cell r="J56">
            <v>10</v>
          </cell>
          <cell r="K56" t="str">
            <v>K00</v>
          </cell>
          <cell r="L56" t="str">
            <v>BARU</v>
          </cell>
          <cell r="U56">
            <v>60</v>
          </cell>
        </row>
        <row r="57">
          <cell r="A57">
            <v>45839</v>
          </cell>
          <cell r="B57">
            <v>1</v>
          </cell>
          <cell r="I57" t="str">
            <v>P</v>
          </cell>
          <cell r="J57">
            <v>23</v>
          </cell>
          <cell r="K57" t="str">
            <v>K01</v>
          </cell>
          <cell r="L57" t="str">
            <v>BARU</v>
          </cell>
          <cell r="U57">
            <v>118</v>
          </cell>
        </row>
        <row r="58">
          <cell r="B58">
            <v>2</v>
          </cell>
          <cell r="I58" t="str">
            <v>L</v>
          </cell>
          <cell r="J58">
            <v>7</v>
          </cell>
          <cell r="K58" t="str">
            <v>K04</v>
          </cell>
          <cell r="L58" t="str">
            <v>BARU</v>
          </cell>
        </row>
        <row r="59">
          <cell r="B59">
            <v>3</v>
          </cell>
          <cell r="I59" t="str">
            <v>L</v>
          </cell>
          <cell r="J59">
            <v>13</v>
          </cell>
          <cell r="K59" t="str">
            <v>K08</v>
          </cell>
          <cell r="L59" t="str">
            <v>BARU</v>
          </cell>
          <cell r="U59">
            <v>1</v>
          </cell>
        </row>
        <row r="60">
          <cell r="B60">
            <v>4</v>
          </cell>
          <cell r="I60" t="str">
            <v>L</v>
          </cell>
          <cell r="J60">
            <v>6</v>
          </cell>
          <cell r="K60" t="str">
            <v>K00</v>
          </cell>
          <cell r="L60" t="str">
            <v>BARU</v>
          </cell>
          <cell r="U60">
            <v>0</v>
          </cell>
        </row>
        <row r="61">
          <cell r="B61">
            <v>4</v>
          </cell>
          <cell r="I61" t="str">
            <v>L</v>
          </cell>
          <cell r="J61">
            <v>6</v>
          </cell>
          <cell r="K61" t="str">
            <v>K00</v>
          </cell>
          <cell r="L61" t="str">
            <v>BARU</v>
          </cell>
          <cell r="U61">
            <v>0</v>
          </cell>
          <cell r="Y61">
            <v>20</v>
          </cell>
        </row>
        <row r="62">
          <cell r="B62">
            <v>5</v>
          </cell>
          <cell r="I62" t="str">
            <v>L</v>
          </cell>
          <cell r="J62">
            <v>7</v>
          </cell>
          <cell r="K62" t="str">
            <v>K00</v>
          </cell>
          <cell r="L62" t="str">
            <v>BARU</v>
          </cell>
          <cell r="U62">
            <v>0</v>
          </cell>
          <cell r="Y62">
            <v>8</v>
          </cell>
        </row>
        <row r="63">
          <cell r="B63">
            <v>6</v>
          </cell>
          <cell r="I63" t="str">
            <v>P</v>
          </cell>
          <cell r="J63">
            <v>6</v>
          </cell>
          <cell r="K63" t="str">
            <v>K00</v>
          </cell>
          <cell r="L63" t="str">
            <v>BARU</v>
          </cell>
          <cell r="U63">
            <v>1</v>
          </cell>
          <cell r="Y63">
            <v>45</v>
          </cell>
        </row>
        <row r="64">
          <cell r="B64">
            <v>7</v>
          </cell>
          <cell r="I64" t="str">
            <v>P</v>
          </cell>
          <cell r="J64">
            <v>30</v>
          </cell>
          <cell r="K64" t="str">
            <v>K03</v>
          </cell>
          <cell r="L64" t="str">
            <v>BARU</v>
          </cell>
          <cell r="U64">
            <v>0</v>
          </cell>
          <cell r="Y64">
            <v>3</v>
          </cell>
        </row>
        <row r="65">
          <cell r="B65">
            <v>8</v>
          </cell>
          <cell r="I65" t="str">
            <v>P</v>
          </cell>
          <cell r="J65">
            <v>19</v>
          </cell>
          <cell r="K65" t="str">
            <v>K04</v>
          </cell>
          <cell r="L65" t="str">
            <v>BARU</v>
          </cell>
          <cell r="U65">
            <v>1</v>
          </cell>
          <cell r="Y65">
            <v>19</v>
          </cell>
        </row>
        <row r="66">
          <cell r="B66">
            <v>8</v>
          </cell>
          <cell r="I66" t="str">
            <v>P</v>
          </cell>
          <cell r="J66">
            <v>19</v>
          </cell>
          <cell r="K66" t="str">
            <v>K01</v>
          </cell>
          <cell r="L66" t="str">
            <v>BARU</v>
          </cell>
          <cell r="U66">
            <v>0</v>
          </cell>
          <cell r="Y66">
            <v>10</v>
          </cell>
        </row>
        <row r="67">
          <cell r="B67">
            <v>9</v>
          </cell>
          <cell r="I67" t="str">
            <v>P</v>
          </cell>
          <cell r="J67">
            <v>19</v>
          </cell>
          <cell r="K67" t="str">
            <v>K03</v>
          </cell>
          <cell r="L67" t="str">
            <v>BARU</v>
          </cell>
          <cell r="U67">
            <v>0</v>
          </cell>
        </row>
        <row r="68">
          <cell r="B68">
            <v>10</v>
          </cell>
          <cell r="I68" t="str">
            <v>P</v>
          </cell>
          <cell r="J68">
            <v>10</v>
          </cell>
          <cell r="K68" t="str">
            <v>K00</v>
          </cell>
          <cell r="L68" t="str">
            <v>BARU</v>
          </cell>
          <cell r="U68">
            <v>0</v>
          </cell>
          <cell r="Y68">
            <v>113</v>
          </cell>
        </row>
        <row r="69">
          <cell r="B69">
            <v>11</v>
          </cell>
          <cell r="I69" t="str">
            <v>L</v>
          </cell>
          <cell r="J69">
            <v>7</v>
          </cell>
          <cell r="K69" t="str">
            <v>K00</v>
          </cell>
          <cell r="L69" t="str">
            <v>BARU</v>
          </cell>
          <cell r="U69">
            <v>0</v>
          </cell>
          <cell r="Y69">
            <v>19</v>
          </cell>
        </row>
        <row r="70">
          <cell r="B70">
            <v>12</v>
          </cell>
          <cell r="I70" t="str">
            <v>L</v>
          </cell>
          <cell r="J70">
            <v>13</v>
          </cell>
          <cell r="K70" t="str">
            <v>K02</v>
          </cell>
          <cell r="L70" t="str">
            <v>BARU</v>
          </cell>
          <cell r="U70">
            <v>0</v>
          </cell>
          <cell r="Y70">
            <v>16</v>
          </cell>
        </row>
        <row r="71">
          <cell r="B71">
            <v>13</v>
          </cell>
          <cell r="I71" t="str">
            <v>P</v>
          </cell>
          <cell r="J71">
            <v>11</v>
          </cell>
          <cell r="K71" t="str">
            <v>K00</v>
          </cell>
          <cell r="L71" t="str">
            <v>BARU</v>
          </cell>
          <cell r="U71">
            <v>0</v>
          </cell>
          <cell r="Y71">
            <v>3</v>
          </cell>
        </row>
        <row r="72">
          <cell r="B72">
            <v>14</v>
          </cell>
          <cell r="I72" t="str">
            <v>P</v>
          </cell>
          <cell r="J72">
            <v>6</v>
          </cell>
          <cell r="K72" t="str">
            <v>K00</v>
          </cell>
          <cell r="L72" t="str">
            <v>BARU</v>
          </cell>
        </row>
        <row r="73">
          <cell r="B73">
            <v>15</v>
          </cell>
          <cell r="I73" t="str">
            <v>P</v>
          </cell>
          <cell r="J73">
            <v>40</v>
          </cell>
          <cell r="K73" t="str">
            <v>K04</v>
          </cell>
          <cell r="L73" t="str">
            <v>LAMA</v>
          </cell>
        </row>
        <row r="74">
          <cell r="B74">
            <v>16</v>
          </cell>
          <cell r="I74" t="str">
            <v>L</v>
          </cell>
          <cell r="J74">
            <v>49</v>
          </cell>
          <cell r="K74" t="str">
            <v>K08</v>
          </cell>
          <cell r="L74" t="str">
            <v>BARU</v>
          </cell>
        </row>
        <row r="75">
          <cell r="B75">
            <v>16</v>
          </cell>
          <cell r="I75" t="str">
            <v>L</v>
          </cell>
          <cell r="J75">
            <v>49</v>
          </cell>
          <cell r="K75" t="str">
            <v>K08</v>
          </cell>
          <cell r="L75" t="str">
            <v>BARU</v>
          </cell>
        </row>
        <row r="76">
          <cell r="B76">
            <v>17</v>
          </cell>
          <cell r="I76" t="str">
            <v>L</v>
          </cell>
          <cell r="J76">
            <v>7</v>
          </cell>
          <cell r="K76" t="str">
            <v>K04</v>
          </cell>
          <cell r="L76" t="str">
            <v>BARU</v>
          </cell>
        </row>
        <row r="77">
          <cell r="A77">
            <v>45840</v>
          </cell>
          <cell r="B77">
            <v>1</v>
          </cell>
          <cell r="I77" t="str">
            <v>L</v>
          </cell>
          <cell r="J77">
            <v>54</v>
          </cell>
          <cell r="K77" t="str">
            <v>K04</v>
          </cell>
          <cell r="L77" t="str">
            <v>BARU</v>
          </cell>
        </row>
        <row r="78">
          <cell r="B78">
            <v>2</v>
          </cell>
          <cell r="I78" t="str">
            <v>P</v>
          </cell>
          <cell r="J78">
            <v>4</v>
          </cell>
          <cell r="K78" t="str">
            <v>K04</v>
          </cell>
          <cell r="L78" t="str">
            <v>BARU</v>
          </cell>
        </row>
        <row r="79">
          <cell r="B79">
            <v>3</v>
          </cell>
          <cell r="I79" t="str">
            <v>P</v>
          </cell>
          <cell r="J79">
            <v>62</v>
          </cell>
          <cell r="K79" t="str">
            <v>K05</v>
          </cell>
          <cell r="L79" t="str">
            <v>BARU</v>
          </cell>
        </row>
        <row r="80">
          <cell r="B80">
            <v>4</v>
          </cell>
          <cell r="I80" t="str">
            <v>L</v>
          </cell>
          <cell r="J80">
            <v>6</v>
          </cell>
          <cell r="K80" t="str">
            <v>K00</v>
          </cell>
          <cell r="L80" t="str">
            <v>BARU</v>
          </cell>
        </row>
        <row r="81">
          <cell r="B81">
            <v>4</v>
          </cell>
          <cell r="I81" t="str">
            <v>L</v>
          </cell>
          <cell r="J81">
            <v>6</v>
          </cell>
          <cell r="K81" t="str">
            <v>K00</v>
          </cell>
          <cell r="L81" t="str">
            <v>BARU</v>
          </cell>
        </row>
        <row r="82">
          <cell r="B82">
            <v>5</v>
          </cell>
          <cell r="I82" t="str">
            <v>L</v>
          </cell>
          <cell r="J82">
            <v>58</v>
          </cell>
          <cell r="K82" t="str">
            <v>K08</v>
          </cell>
          <cell r="L82" t="str">
            <v>BARU</v>
          </cell>
        </row>
        <row r="83">
          <cell r="B83">
            <v>6</v>
          </cell>
          <cell r="I83" t="str">
            <v>P</v>
          </cell>
          <cell r="J83">
            <v>61</v>
          </cell>
          <cell r="K83" t="str">
            <v>K04</v>
          </cell>
          <cell r="L83" t="str">
            <v>BARU</v>
          </cell>
        </row>
        <row r="84">
          <cell r="B84">
            <v>7</v>
          </cell>
          <cell r="I84" t="str">
            <v>P</v>
          </cell>
          <cell r="J84">
            <v>30</v>
          </cell>
          <cell r="K84" t="str">
            <v>K03</v>
          </cell>
          <cell r="L84" t="str">
            <v>LAMA</v>
          </cell>
        </row>
        <row r="85">
          <cell r="B85">
            <v>8</v>
          </cell>
          <cell r="I85" t="str">
            <v>P</v>
          </cell>
          <cell r="J85">
            <v>57</v>
          </cell>
          <cell r="K85" t="str">
            <v>K04</v>
          </cell>
          <cell r="L85" t="str">
            <v>BARU</v>
          </cell>
        </row>
        <row r="86">
          <cell r="B86">
            <v>9</v>
          </cell>
          <cell r="I86" t="str">
            <v>P</v>
          </cell>
          <cell r="J86">
            <v>38</v>
          </cell>
          <cell r="K86" t="str">
            <v>K02</v>
          </cell>
          <cell r="L86" t="str">
            <v>BARU</v>
          </cell>
        </row>
        <row r="87">
          <cell r="B87">
            <v>10</v>
          </cell>
          <cell r="I87" t="str">
            <v>P</v>
          </cell>
          <cell r="J87">
            <v>53</v>
          </cell>
          <cell r="K87" t="str">
            <v>K04</v>
          </cell>
          <cell r="L87" t="str">
            <v>BARU</v>
          </cell>
        </row>
        <row r="88">
          <cell r="B88">
            <v>11</v>
          </cell>
          <cell r="I88" t="str">
            <v>P</v>
          </cell>
          <cell r="J88">
            <v>34</v>
          </cell>
          <cell r="K88" t="str">
            <v>K03</v>
          </cell>
          <cell r="L88" t="str">
            <v>BARU</v>
          </cell>
        </row>
        <row r="89">
          <cell r="B89">
            <v>12</v>
          </cell>
          <cell r="I89" t="str">
            <v>P</v>
          </cell>
          <cell r="J89">
            <v>56</v>
          </cell>
          <cell r="K89" t="str">
            <v>K08</v>
          </cell>
          <cell r="L89" t="str">
            <v>BARU</v>
          </cell>
        </row>
        <row r="90">
          <cell r="B90">
            <v>13</v>
          </cell>
          <cell r="I90" t="str">
            <v>P</v>
          </cell>
          <cell r="J90">
            <v>60</v>
          </cell>
          <cell r="K90" t="str">
            <v>K03</v>
          </cell>
          <cell r="L90" t="str">
            <v>BARU</v>
          </cell>
        </row>
        <row r="91">
          <cell r="B91">
            <v>14</v>
          </cell>
          <cell r="I91" t="str">
            <v>L</v>
          </cell>
          <cell r="J91">
            <v>5</v>
          </cell>
          <cell r="K91" t="str">
            <v>K04</v>
          </cell>
          <cell r="L91" t="str">
            <v>BARU</v>
          </cell>
        </row>
        <row r="92">
          <cell r="B92">
            <v>15</v>
          </cell>
          <cell r="I92" t="str">
            <v>P</v>
          </cell>
          <cell r="J92">
            <v>29</v>
          </cell>
          <cell r="K92" t="str">
            <v>K04</v>
          </cell>
          <cell r="L92" t="str">
            <v>BARU</v>
          </cell>
        </row>
        <row r="93">
          <cell r="B93">
            <v>16</v>
          </cell>
          <cell r="I93" t="str">
            <v>P</v>
          </cell>
          <cell r="J93">
            <v>34</v>
          </cell>
          <cell r="K93" t="str">
            <v>K02</v>
          </cell>
          <cell r="L93" t="str">
            <v>LAMA</v>
          </cell>
        </row>
        <row r="94">
          <cell r="B94">
            <v>17</v>
          </cell>
          <cell r="I94" t="str">
            <v>P</v>
          </cell>
          <cell r="J94">
            <v>31</v>
          </cell>
          <cell r="K94" t="str">
            <v>K04</v>
          </cell>
          <cell r="L94" t="str">
            <v>LAMA</v>
          </cell>
        </row>
        <row r="95">
          <cell r="A95">
            <v>45723</v>
          </cell>
          <cell r="B95">
            <v>1</v>
          </cell>
          <cell r="I95" t="str">
            <v>P</v>
          </cell>
          <cell r="J95">
            <v>61</v>
          </cell>
          <cell r="K95" t="str">
            <v>K03</v>
          </cell>
          <cell r="L95" t="str">
            <v>BARU</v>
          </cell>
        </row>
        <row r="96">
          <cell r="B96">
            <v>2</v>
          </cell>
          <cell r="I96" t="str">
            <v>P</v>
          </cell>
          <cell r="J96">
            <v>16</v>
          </cell>
          <cell r="K96" t="str">
            <v>K04</v>
          </cell>
          <cell r="L96" t="str">
            <v>BARU</v>
          </cell>
        </row>
        <row r="97">
          <cell r="B97">
            <v>3</v>
          </cell>
          <cell r="I97" t="str">
            <v>L</v>
          </cell>
          <cell r="J97">
            <v>4</v>
          </cell>
          <cell r="K97" t="str">
            <v>K04</v>
          </cell>
          <cell r="L97" t="str">
            <v>BARU</v>
          </cell>
        </row>
        <row r="98">
          <cell r="B98">
            <v>4</v>
          </cell>
          <cell r="I98" t="str">
            <v>P</v>
          </cell>
          <cell r="J98">
            <v>33</v>
          </cell>
          <cell r="K98" t="str">
            <v>K04</v>
          </cell>
          <cell r="L98" t="str">
            <v>BARU</v>
          </cell>
        </row>
        <row r="99">
          <cell r="B99">
            <v>5</v>
          </cell>
          <cell r="I99" t="str">
            <v>P</v>
          </cell>
          <cell r="J99">
            <v>32</v>
          </cell>
          <cell r="K99" t="str">
            <v>K04</v>
          </cell>
          <cell r="L99" t="str">
            <v>LAMA</v>
          </cell>
        </row>
        <row r="100">
          <cell r="B100">
            <v>6</v>
          </cell>
          <cell r="I100" t="str">
            <v>P</v>
          </cell>
          <cell r="J100">
            <v>20</v>
          </cell>
          <cell r="K100" t="str">
            <v>K02</v>
          </cell>
          <cell r="L100" t="str">
            <v>LAMA</v>
          </cell>
        </row>
        <row r="101">
          <cell r="B101">
            <v>7</v>
          </cell>
          <cell r="I101" t="str">
            <v>P</v>
          </cell>
          <cell r="J101">
            <v>9</v>
          </cell>
          <cell r="K101" t="str">
            <v>K00</v>
          </cell>
          <cell r="L101" t="str">
            <v>BARU</v>
          </cell>
        </row>
        <row r="102">
          <cell r="B102">
            <v>8</v>
          </cell>
          <cell r="I102" t="str">
            <v>L</v>
          </cell>
          <cell r="J102">
            <v>31</v>
          </cell>
          <cell r="K102" t="str">
            <v>K01</v>
          </cell>
          <cell r="L102" t="str">
            <v>BARU</v>
          </cell>
        </row>
        <row r="103">
          <cell r="B103">
            <v>9</v>
          </cell>
          <cell r="I103" t="str">
            <v>L</v>
          </cell>
          <cell r="J103">
            <v>30</v>
          </cell>
          <cell r="K103" t="str">
            <v>K08</v>
          </cell>
          <cell r="L103" t="str">
            <v>BARU</v>
          </cell>
        </row>
        <row r="104">
          <cell r="B104">
            <v>10</v>
          </cell>
          <cell r="I104" t="str">
            <v>P</v>
          </cell>
          <cell r="J104">
            <v>6</v>
          </cell>
          <cell r="K104" t="str">
            <v>K00</v>
          </cell>
          <cell r="L104" t="str">
            <v>BARU</v>
          </cell>
        </row>
        <row r="105">
          <cell r="B105">
            <v>11</v>
          </cell>
          <cell r="I105" t="str">
            <v>P</v>
          </cell>
          <cell r="J105">
            <v>27</v>
          </cell>
          <cell r="K105" t="str">
            <v>K03</v>
          </cell>
          <cell r="L105" t="str">
            <v>BARU</v>
          </cell>
        </row>
        <row r="106">
          <cell r="B106">
            <v>12</v>
          </cell>
          <cell r="I106" t="str">
            <v>L</v>
          </cell>
          <cell r="J106">
            <v>34</v>
          </cell>
          <cell r="K106" t="str">
            <v>K08</v>
          </cell>
          <cell r="L106" t="str">
            <v>BARU</v>
          </cell>
        </row>
        <row r="107">
          <cell r="B107">
            <v>13</v>
          </cell>
          <cell r="I107" t="str">
            <v>P</v>
          </cell>
          <cell r="J107">
            <v>50</v>
          </cell>
          <cell r="K107" t="str">
            <v>K04</v>
          </cell>
          <cell r="L107" t="str">
            <v>LAMA</v>
          </cell>
        </row>
        <row r="108">
          <cell r="B108">
            <v>14</v>
          </cell>
          <cell r="I108" t="str">
            <v>P</v>
          </cell>
          <cell r="J108">
            <v>35</v>
          </cell>
          <cell r="K108" t="str">
            <v>K03</v>
          </cell>
          <cell r="L108" t="str">
            <v>BARU</v>
          </cell>
        </row>
        <row r="109">
          <cell r="A109">
            <v>45754</v>
          </cell>
          <cell r="B109">
            <v>1</v>
          </cell>
          <cell r="I109" t="str">
            <v>P</v>
          </cell>
          <cell r="J109">
            <v>63</v>
          </cell>
          <cell r="K109" t="str">
            <v>K08</v>
          </cell>
          <cell r="L109" t="str">
            <v>BARU</v>
          </cell>
        </row>
        <row r="110">
          <cell r="B110">
            <v>2</v>
          </cell>
          <cell r="I110" t="str">
            <v>P</v>
          </cell>
          <cell r="J110">
            <v>53</v>
          </cell>
          <cell r="K110" t="str">
            <v>K04</v>
          </cell>
          <cell r="L110" t="str">
            <v>BARU</v>
          </cell>
        </row>
        <row r="111">
          <cell r="B111">
            <v>3</v>
          </cell>
          <cell r="I111" t="str">
            <v>P</v>
          </cell>
          <cell r="J111">
            <v>30</v>
          </cell>
          <cell r="K111" t="str">
            <v>K04</v>
          </cell>
          <cell r="L111" t="str">
            <v>BARU</v>
          </cell>
        </row>
        <row r="112">
          <cell r="B112">
            <v>4</v>
          </cell>
          <cell r="I112" t="str">
            <v>P</v>
          </cell>
          <cell r="J112">
            <v>6</v>
          </cell>
          <cell r="K112" t="str">
            <v>K00</v>
          </cell>
          <cell r="L112" t="str">
            <v>BARU</v>
          </cell>
        </row>
        <row r="113">
          <cell r="B113">
            <v>5</v>
          </cell>
          <cell r="I113" t="str">
            <v>P</v>
          </cell>
          <cell r="J113">
            <v>37</v>
          </cell>
          <cell r="K113" t="str">
            <v>K08</v>
          </cell>
          <cell r="L113" t="str">
            <v>BARU</v>
          </cell>
        </row>
        <row r="114">
          <cell r="B114">
            <v>5</v>
          </cell>
          <cell r="I114" t="str">
            <v>P</v>
          </cell>
          <cell r="J114">
            <v>37</v>
          </cell>
          <cell r="K114" t="str">
            <v>K08</v>
          </cell>
          <cell r="L114" t="str">
            <v>BARU</v>
          </cell>
        </row>
        <row r="115">
          <cell r="B115">
            <v>6</v>
          </cell>
          <cell r="I115" t="str">
            <v>L</v>
          </cell>
          <cell r="J115">
            <v>7</v>
          </cell>
          <cell r="K115" t="str">
            <v>K04</v>
          </cell>
          <cell r="L115" t="str">
            <v>BARU</v>
          </cell>
        </row>
        <row r="116">
          <cell r="B116">
            <v>7</v>
          </cell>
          <cell r="I116" t="str">
            <v>P</v>
          </cell>
          <cell r="J116">
            <v>14</v>
          </cell>
          <cell r="K116" t="str">
            <v>K03</v>
          </cell>
          <cell r="L116" t="str">
            <v>BARU</v>
          </cell>
        </row>
        <row r="117">
          <cell r="B117">
            <v>8</v>
          </cell>
          <cell r="I117" t="str">
            <v>P</v>
          </cell>
          <cell r="J117">
            <v>54</v>
          </cell>
          <cell r="K117" t="str">
            <v>K02</v>
          </cell>
          <cell r="L117" t="str">
            <v>LAMA</v>
          </cell>
        </row>
        <row r="118">
          <cell r="B118">
            <v>9</v>
          </cell>
          <cell r="I118" t="str">
            <v>L</v>
          </cell>
          <cell r="J118">
            <v>38</v>
          </cell>
          <cell r="K118" t="str">
            <v>K02</v>
          </cell>
          <cell r="L118" t="str">
            <v>LAMA</v>
          </cell>
        </row>
        <row r="119">
          <cell r="B119">
            <v>10</v>
          </cell>
          <cell r="I119" t="str">
            <v>P</v>
          </cell>
          <cell r="J119">
            <v>50</v>
          </cell>
          <cell r="K119" t="str">
            <v>K04</v>
          </cell>
          <cell r="L119" t="str">
            <v>BARU</v>
          </cell>
        </row>
        <row r="120">
          <cell r="B120">
            <v>11</v>
          </cell>
          <cell r="I120" t="str">
            <v>P</v>
          </cell>
          <cell r="J120">
            <v>36</v>
          </cell>
          <cell r="K120" t="str">
            <v>K04</v>
          </cell>
          <cell r="L120" t="str">
            <v>LAMA</v>
          </cell>
        </row>
        <row r="121">
          <cell r="B121">
            <v>12</v>
          </cell>
          <cell r="I121" t="str">
            <v>P</v>
          </cell>
          <cell r="J121">
            <v>11</v>
          </cell>
          <cell r="K121" t="str">
            <v>K00</v>
          </cell>
          <cell r="L121" t="str">
            <v>BARU</v>
          </cell>
        </row>
        <row r="122">
          <cell r="B122">
            <v>13</v>
          </cell>
          <cell r="I122" t="str">
            <v>L</v>
          </cell>
          <cell r="J122">
            <v>49</v>
          </cell>
          <cell r="K122" t="str">
            <v>K08</v>
          </cell>
          <cell r="L122" t="str">
            <v>BARU</v>
          </cell>
        </row>
        <row r="123">
          <cell r="B123">
            <v>13</v>
          </cell>
          <cell r="I123" t="str">
            <v>L</v>
          </cell>
          <cell r="J123">
            <v>49</v>
          </cell>
          <cell r="K123" t="str">
            <v>K08</v>
          </cell>
          <cell r="L123" t="str">
            <v>BARU</v>
          </cell>
        </row>
        <row r="124">
          <cell r="B124">
            <v>14</v>
          </cell>
          <cell r="I124" t="str">
            <v>L</v>
          </cell>
          <cell r="J124">
            <v>1</v>
          </cell>
          <cell r="K124" t="str">
            <v>K00</v>
          </cell>
          <cell r="L124" t="str">
            <v>BARU</v>
          </cell>
        </row>
        <row r="125">
          <cell r="B125">
            <v>15</v>
          </cell>
          <cell r="I125" t="str">
            <v>L</v>
          </cell>
          <cell r="J125">
            <v>4</v>
          </cell>
          <cell r="K125" t="str">
            <v>K00</v>
          </cell>
          <cell r="L125" t="str">
            <v>BARU</v>
          </cell>
        </row>
        <row r="126">
          <cell r="B126">
            <v>16</v>
          </cell>
          <cell r="I126" t="str">
            <v>P</v>
          </cell>
          <cell r="J126">
            <v>2</v>
          </cell>
          <cell r="K126" t="str">
            <v>K00</v>
          </cell>
          <cell r="L126" t="str">
            <v>BARU</v>
          </cell>
        </row>
        <row r="127">
          <cell r="B127">
            <v>17</v>
          </cell>
          <cell r="I127" t="str">
            <v>P</v>
          </cell>
          <cell r="J127">
            <v>5</v>
          </cell>
          <cell r="K127" t="str">
            <v>K04</v>
          </cell>
          <cell r="L127" t="str">
            <v>BARU</v>
          </cell>
        </row>
        <row r="128">
          <cell r="B128">
            <v>18</v>
          </cell>
          <cell r="I128" t="str">
            <v>L</v>
          </cell>
          <cell r="J128">
            <v>3</v>
          </cell>
          <cell r="K128" t="str">
            <v>K02</v>
          </cell>
          <cell r="L128" t="str">
            <v>BARU</v>
          </cell>
        </row>
        <row r="129">
          <cell r="B129">
            <v>19</v>
          </cell>
          <cell r="I129" t="str">
            <v>L</v>
          </cell>
          <cell r="J129">
            <v>3</v>
          </cell>
          <cell r="K129" t="str">
            <v>K02</v>
          </cell>
          <cell r="L129" t="str">
            <v>BARU</v>
          </cell>
        </row>
        <row r="130">
          <cell r="B130">
            <v>20</v>
          </cell>
          <cell r="I130" t="str">
            <v>L</v>
          </cell>
          <cell r="J130">
            <v>1</v>
          </cell>
          <cell r="K130" t="str">
            <v>K00</v>
          </cell>
          <cell r="L130" t="str">
            <v>BARU</v>
          </cell>
        </row>
        <row r="131">
          <cell r="B131">
            <v>21</v>
          </cell>
          <cell r="I131" t="str">
            <v>L</v>
          </cell>
          <cell r="J131">
            <v>1</v>
          </cell>
          <cell r="K131" t="str">
            <v>K00</v>
          </cell>
          <cell r="L131" t="str">
            <v>BARU</v>
          </cell>
        </row>
        <row r="132">
          <cell r="B132">
            <v>22</v>
          </cell>
          <cell r="I132" t="str">
            <v>L</v>
          </cell>
          <cell r="J132">
            <v>2</v>
          </cell>
          <cell r="K132" t="str">
            <v>K02</v>
          </cell>
          <cell r="L132" t="str">
            <v>BARU</v>
          </cell>
        </row>
        <row r="133">
          <cell r="B133">
            <v>23</v>
          </cell>
          <cell r="I133" t="str">
            <v>L</v>
          </cell>
          <cell r="J133">
            <v>5</v>
          </cell>
          <cell r="K133" t="str">
            <v>K04</v>
          </cell>
          <cell r="L133" t="str">
            <v>BARU</v>
          </cell>
        </row>
        <row r="134">
          <cell r="B134">
            <v>24</v>
          </cell>
          <cell r="I134" t="str">
            <v>L</v>
          </cell>
          <cell r="J134">
            <v>2</v>
          </cell>
          <cell r="K134" t="str">
            <v>K00</v>
          </cell>
          <cell r="L134" t="str">
            <v>BARU</v>
          </cell>
        </row>
        <row r="135">
          <cell r="B135">
            <v>25</v>
          </cell>
          <cell r="I135" t="str">
            <v>P</v>
          </cell>
          <cell r="J135">
            <v>2</v>
          </cell>
          <cell r="K135" t="str">
            <v>K00</v>
          </cell>
          <cell r="L135" t="str">
            <v>BARU</v>
          </cell>
        </row>
        <row r="136">
          <cell r="B136">
            <v>26</v>
          </cell>
          <cell r="I136" t="str">
            <v>L</v>
          </cell>
          <cell r="J136">
            <v>1</v>
          </cell>
          <cell r="K136" t="str">
            <v>K00</v>
          </cell>
          <cell r="L136" t="str">
            <v>BARU</v>
          </cell>
        </row>
        <row r="137">
          <cell r="B137">
            <v>27</v>
          </cell>
          <cell r="I137" t="str">
            <v>P</v>
          </cell>
          <cell r="J137">
            <v>2</v>
          </cell>
          <cell r="K137" t="str">
            <v>K00</v>
          </cell>
          <cell r="L137" t="str">
            <v>BARU</v>
          </cell>
        </row>
        <row r="138">
          <cell r="B138">
            <v>28</v>
          </cell>
          <cell r="I138" t="str">
            <v>P</v>
          </cell>
          <cell r="J138">
            <v>3</v>
          </cell>
          <cell r="K138" t="str">
            <v>K02</v>
          </cell>
          <cell r="L138" t="str">
            <v>BARU</v>
          </cell>
        </row>
        <row r="139">
          <cell r="B139">
            <v>29</v>
          </cell>
          <cell r="I139" t="str">
            <v>P</v>
          </cell>
          <cell r="J139">
            <v>2</v>
          </cell>
          <cell r="K139" t="str">
            <v>K00</v>
          </cell>
          <cell r="L139" t="str">
            <v>BARU</v>
          </cell>
        </row>
        <row r="140">
          <cell r="B140">
            <v>30</v>
          </cell>
          <cell r="I140" t="str">
            <v>P</v>
          </cell>
          <cell r="J140">
            <v>3</v>
          </cell>
          <cell r="K140" t="str">
            <v>K02</v>
          </cell>
          <cell r="L140" t="str">
            <v>BARU</v>
          </cell>
        </row>
        <row r="141">
          <cell r="B141">
            <v>31</v>
          </cell>
          <cell r="I141" t="str">
            <v>L</v>
          </cell>
          <cell r="J141">
            <v>5</v>
          </cell>
          <cell r="K141" t="str">
            <v>K02</v>
          </cell>
          <cell r="L141" t="str">
            <v>BARU</v>
          </cell>
        </row>
        <row r="142">
          <cell r="B142">
            <v>32</v>
          </cell>
          <cell r="I142" t="str">
            <v>P</v>
          </cell>
          <cell r="J142">
            <v>2</v>
          </cell>
          <cell r="K142" t="str">
            <v>K00</v>
          </cell>
          <cell r="L142" t="str">
            <v>BARU</v>
          </cell>
        </row>
        <row r="143">
          <cell r="B143">
            <v>33</v>
          </cell>
          <cell r="I143" t="str">
            <v>P</v>
          </cell>
          <cell r="J143">
            <v>1</v>
          </cell>
          <cell r="K143" t="str">
            <v>K02</v>
          </cell>
          <cell r="L143" t="str">
            <v>BARU</v>
          </cell>
        </row>
        <row r="144">
          <cell r="B144">
            <v>34</v>
          </cell>
          <cell r="I144" t="str">
            <v>L</v>
          </cell>
          <cell r="J144">
            <v>2</v>
          </cell>
          <cell r="K144" t="str">
            <v>K02</v>
          </cell>
          <cell r="L144" t="str">
            <v>BARU</v>
          </cell>
        </row>
        <row r="145">
          <cell r="B145">
            <v>35</v>
          </cell>
          <cell r="I145" t="str">
            <v>L</v>
          </cell>
          <cell r="J145">
            <v>2</v>
          </cell>
          <cell r="K145" t="str">
            <v>K00</v>
          </cell>
          <cell r="L145" t="str">
            <v>BARU</v>
          </cell>
        </row>
        <row r="146">
          <cell r="B146">
            <v>36</v>
          </cell>
          <cell r="I146" t="str">
            <v>P</v>
          </cell>
          <cell r="J146">
            <v>2</v>
          </cell>
          <cell r="K146" t="str">
            <v>K02</v>
          </cell>
          <cell r="L146" t="str">
            <v>BARU</v>
          </cell>
        </row>
        <row r="147">
          <cell r="B147">
            <v>37</v>
          </cell>
          <cell r="I147" t="str">
            <v>P</v>
          </cell>
          <cell r="J147">
            <v>1</v>
          </cell>
          <cell r="K147" t="str">
            <v>K00</v>
          </cell>
          <cell r="L147" t="str">
            <v>BARU</v>
          </cell>
        </row>
        <row r="148">
          <cell r="B148">
            <v>38</v>
          </cell>
          <cell r="I148" t="str">
            <v>L</v>
          </cell>
          <cell r="J148">
            <v>1</v>
          </cell>
          <cell r="K148" t="str">
            <v>K00</v>
          </cell>
          <cell r="L148" t="str">
            <v>BARU</v>
          </cell>
        </row>
        <row r="149">
          <cell r="B149">
            <v>39</v>
          </cell>
          <cell r="I149" t="str">
            <v>P</v>
          </cell>
          <cell r="J149">
            <v>1</v>
          </cell>
          <cell r="K149" t="str">
            <v>K00</v>
          </cell>
          <cell r="L149" t="str">
            <v>BARU</v>
          </cell>
        </row>
        <row r="150">
          <cell r="B150">
            <v>40</v>
          </cell>
          <cell r="I150" t="str">
            <v>P</v>
          </cell>
          <cell r="J150">
            <v>4</v>
          </cell>
          <cell r="K150" t="str">
            <v>K00</v>
          </cell>
          <cell r="L150" t="str">
            <v>BARU</v>
          </cell>
        </row>
        <row r="151">
          <cell r="B151">
            <v>41</v>
          </cell>
          <cell r="I151" t="str">
            <v>P</v>
          </cell>
          <cell r="J151">
            <v>1</v>
          </cell>
          <cell r="K151" t="str">
            <v>K00</v>
          </cell>
          <cell r="L151" t="str">
            <v>BARU</v>
          </cell>
        </row>
        <row r="152">
          <cell r="B152">
            <v>42</v>
          </cell>
          <cell r="I152" t="str">
            <v>P</v>
          </cell>
          <cell r="J152">
            <v>1</v>
          </cell>
          <cell r="K152" t="str">
            <v>K00</v>
          </cell>
          <cell r="L152" t="str">
            <v>BARU</v>
          </cell>
        </row>
        <row r="153">
          <cell r="B153">
            <v>43</v>
          </cell>
          <cell r="I153" t="str">
            <v>L</v>
          </cell>
          <cell r="J153">
            <v>1</v>
          </cell>
          <cell r="K153" t="str">
            <v>K00</v>
          </cell>
          <cell r="L153" t="str">
            <v>BARU</v>
          </cell>
        </row>
        <row r="154">
          <cell r="B154">
            <v>44</v>
          </cell>
          <cell r="I154" t="str">
            <v>L</v>
          </cell>
          <cell r="J154">
            <v>1</v>
          </cell>
          <cell r="K154" t="str">
            <v>K00</v>
          </cell>
          <cell r="L154" t="str">
            <v>BARU</v>
          </cell>
        </row>
        <row r="155">
          <cell r="B155">
            <v>45</v>
          </cell>
          <cell r="I155" t="str">
            <v>L</v>
          </cell>
          <cell r="J155">
            <v>1</v>
          </cell>
          <cell r="K155" t="str">
            <v>K00</v>
          </cell>
          <cell r="L155" t="str">
            <v>BARU</v>
          </cell>
        </row>
        <row r="156">
          <cell r="B156">
            <v>46</v>
          </cell>
          <cell r="I156" t="str">
            <v>P</v>
          </cell>
          <cell r="J156">
            <v>1</v>
          </cell>
          <cell r="K156" t="str">
            <v>K00</v>
          </cell>
          <cell r="L156" t="str">
            <v>BARU</v>
          </cell>
        </row>
        <row r="157">
          <cell r="B157">
            <v>47</v>
          </cell>
          <cell r="I157" t="str">
            <v>P</v>
          </cell>
          <cell r="J157">
            <v>1</v>
          </cell>
          <cell r="K157" t="str">
            <v>K00</v>
          </cell>
          <cell r="L157" t="str">
            <v>BARU</v>
          </cell>
        </row>
        <row r="158">
          <cell r="B158">
            <v>48</v>
          </cell>
          <cell r="I158" t="str">
            <v>L</v>
          </cell>
          <cell r="J158">
            <v>4</v>
          </cell>
          <cell r="K158" t="str">
            <v>K02</v>
          </cell>
          <cell r="L158" t="str">
            <v>BARU</v>
          </cell>
        </row>
        <row r="159">
          <cell r="B159">
            <v>49</v>
          </cell>
          <cell r="I159" t="str">
            <v>P</v>
          </cell>
          <cell r="J159">
            <v>1</v>
          </cell>
          <cell r="K159" t="str">
            <v>K00</v>
          </cell>
          <cell r="L159" t="str">
            <v>BARU</v>
          </cell>
        </row>
        <row r="160">
          <cell r="B160">
            <v>50</v>
          </cell>
          <cell r="I160" t="str">
            <v>L</v>
          </cell>
          <cell r="J160">
            <v>1</v>
          </cell>
          <cell r="K160" t="str">
            <v>K00</v>
          </cell>
          <cell r="L160" t="str">
            <v>BARU</v>
          </cell>
        </row>
        <row r="161">
          <cell r="B161">
            <v>51</v>
          </cell>
          <cell r="I161" t="str">
            <v>P</v>
          </cell>
          <cell r="J161">
            <v>1</v>
          </cell>
          <cell r="K161" t="str">
            <v>K00</v>
          </cell>
          <cell r="L161" t="str">
            <v>BARU</v>
          </cell>
        </row>
        <row r="162">
          <cell r="B162">
            <v>52</v>
          </cell>
          <cell r="I162" t="str">
            <v>L</v>
          </cell>
          <cell r="J162">
            <v>1</v>
          </cell>
          <cell r="K162" t="str">
            <v>K00</v>
          </cell>
          <cell r="L162" t="str">
            <v>BARU</v>
          </cell>
        </row>
        <row r="163">
          <cell r="B163">
            <v>53</v>
          </cell>
          <cell r="I163" t="str">
            <v>L</v>
          </cell>
          <cell r="J163">
            <v>1</v>
          </cell>
          <cell r="K163" t="str">
            <v>K00</v>
          </cell>
          <cell r="L163" t="str">
            <v>BARU</v>
          </cell>
        </row>
        <row r="164">
          <cell r="B164">
            <v>54</v>
          </cell>
          <cell r="I164" t="str">
            <v>L</v>
          </cell>
          <cell r="J164">
            <v>4</v>
          </cell>
          <cell r="K164" t="str">
            <v>K02</v>
          </cell>
          <cell r="L164" t="str">
            <v>BARU</v>
          </cell>
        </row>
        <row r="165">
          <cell r="B165">
            <v>55</v>
          </cell>
          <cell r="I165" t="str">
            <v>L</v>
          </cell>
          <cell r="J165">
            <v>2</v>
          </cell>
          <cell r="K165" t="str">
            <v>K00</v>
          </cell>
          <cell r="L165" t="str">
            <v>BARU</v>
          </cell>
        </row>
        <row r="166">
          <cell r="B166">
            <v>56</v>
          </cell>
          <cell r="I166" t="str">
            <v>P</v>
          </cell>
          <cell r="J166">
            <v>2</v>
          </cell>
          <cell r="K166" t="str">
            <v>K00</v>
          </cell>
          <cell r="L166" t="str">
            <v>BARU</v>
          </cell>
        </row>
        <row r="167">
          <cell r="B167">
            <v>57</v>
          </cell>
          <cell r="I167" t="str">
            <v>P</v>
          </cell>
          <cell r="J167">
            <v>1</v>
          </cell>
          <cell r="K167" t="str">
            <v>K00</v>
          </cell>
          <cell r="L167" t="str">
            <v>BARU</v>
          </cell>
        </row>
        <row r="168">
          <cell r="B168">
            <v>58</v>
          </cell>
          <cell r="I168" t="str">
            <v>L</v>
          </cell>
          <cell r="J168">
            <v>1</v>
          </cell>
          <cell r="K168" t="str">
            <v>K00</v>
          </cell>
          <cell r="L168" t="str">
            <v>LAMA</v>
          </cell>
        </row>
        <row r="169">
          <cell r="B169">
            <v>59</v>
          </cell>
          <cell r="I169" t="str">
            <v>L</v>
          </cell>
          <cell r="J169">
            <v>4</v>
          </cell>
          <cell r="K169" t="str">
            <v>K02</v>
          </cell>
          <cell r="L169" t="str">
            <v>BARU</v>
          </cell>
        </row>
        <row r="170">
          <cell r="B170">
            <v>60</v>
          </cell>
          <cell r="I170" t="str">
            <v>L</v>
          </cell>
          <cell r="J170">
            <v>3</v>
          </cell>
          <cell r="K170" t="str">
            <v>K00</v>
          </cell>
          <cell r="L170" t="str">
            <v>BARU</v>
          </cell>
        </row>
        <row r="171">
          <cell r="B171">
            <v>61</v>
          </cell>
          <cell r="I171" t="str">
            <v>P</v>
          </cell>
          <cell r="J171">
            <v>31</v>
          </cell>
          <cell r="K171" t="str">
            <v>K02</v>
          </cell>
          <cell r="L171" t="str">
            <v>BARU</v>
          </cell>
        </row>
        <row r="172">
          <cell r="B172">
            <v>62</v>
          </cell>
          <cell r="I172" t="str">
            <v>P</v>
          </cell>
          <cell r="J172">
            <v>35</v>
          </cell>
          <cell r="K172" t="str">
            <v>K02</v>
          </cell>
          <cell r="L172" t="str">
            <v>BARU</v>
          </cell>
        </row>
        <row r="173">
          <cell r="B173">
            <v>63</v>
          </cell>
          <cell r="I173" t="str">
            <v>P</v>
          </cell>
          <cell r="J173">
            <v>23</v>
          </cell>
          <cell r="K173" t="str">
            <v>K02</v>
          </cell>
          <cell r="L173" t="str">
            <v>BARU</v>
          </cell>
        </row>
        <row r="174">
          <cell r="B174">
            <v>64</v>
          </cell>
          <cell r="I174" t="str">
            <v>P</v>
          </cell>
          <cell r="J174">
            <v>27</v>
          </cell>
          <cell r="K174" t="str">
            <v>K02</v>
          </cell>
          <cell r="L174" t="str">
            <v>BARU</v>
          </cell>
        </row>
        <row r="175">
          <cell r="B175">
            <v>65</v>
          </cell>
          <cell r="I175" t="str">
            <v>P</v>
          </cell>
          <cell r="J175">
            <v>34</v>
          </cell>
          <cell r="K175" t="str">
            <v>K02</v>
          </cell>
          <cell r="L175" t="str">
            <v>BARU</v>
          </cell>
        </row>
        <row r="176">
          <cell r="B176">
            <v>66</v>
          </cell>
          <cell r="I176" t="str">
            <v>P</v>
          </cell>
          <cell r="J176">
            <v>30</v>
          </cell>
          <cell r="K176" t="str">
            <v>K04</v>
          </cell>
          <cell r="L176" t="str">
            <v>BARU</v>
          </cell>
        </row>
        <row r="177">
          <cell r="B177">
            <v>67</v>
          </cell>
          <cell r="I177" t="str">
            <v>P</v>
          </cell>
          <cell r="J177">
            <v>1</v>
          </cell>
          <cell r="K177" t="str">
            <v>K00</v>
          </cell>
          <cell r="L177" t="str">
            <v>LAMA</v>
          </cell>
        </row>
        <row r="178">
          <cell r="B178">
            <v>68</v>
          </cell>
          <cell r="I178" t="str">
            <v>L</v>
          </cell>
          <cell r="J178">
            <v>1</v>
          </cell>
          <cell r="K178" t="str">
            <v>K00</v>
          </cell>
          <cell r="L178" t="str">
            <v>LAMA</v>
          </cell>
        </row>
        <row r="179">
          <cell r="B179">
            <v>69</v>
          </cell>
          <cell r="I179" t="str">
            <v>P</v>
          </cell>
          <cell r="J179">
            <v>2</v>
          </cell>
          <cell r="K179" t="str">
            <v>K02</v>
          </cell>
          <cell r="L179" t="str">
            <v>LAMA</v>
          </cell>
        </row>
        <row r="180">
          <cell r="B180">
            <v>70</v>
          </cell>
          <cell r="I180" t="str">
            <v>L</v>
          </cell>
          <cell r="J180">
            <v>2</v>
          </cell>
          <cell r="K180" t="str">
            <v>K02</v>
          </cell>
          <cell r="L180" t="str">
            <v>BARU</v>
          </cell>
        </row>
        <row r="181">
          <cell r="B181">
            <v>71</v>
          </cell>
          <cell r="I181" t="str">
            <v>P</v>
          </cell>
          <cell r="J181">
            <v>1</v>
          </cell>
          <cell r="K181" t="str">
            <v>K00</v>
          </cell>
          <cell r="L181" t="str">
            <v>BARU</v>
          </cell>
        </row>
        <row r="182">
          <cell r="A182">
            <v>45784</v>
          </cell>
          <cell r="B182">
            <v>1</v>
          </cell>
          <cell r="I182" t="str">
            <v>P</v>
          </cell>
          <cell r="J182">
            <v>61</v>
          </cell>
          <cell r="K182" t="str">
            <v>K04</v>
          </cell>
          <cell r="L182" t="str">
            <v>BARU</v>
          </cell>
        </row>
        <row r="183">
          <cell r="B183">
            <v>2</v>
          </cell>
          <cell r="I183" t="str">
            <v>L</v>
          </cell>
          <cell r="J183">
            <v>57</v>
          </cell>
          <cell r="K183" t="str">
            <v>K04</v>
          </cell>
          <cell r="L183" t="str">
            <v>BARU</v>
          </cell>
        </row>
        <row r="184">
          <cell r="B184">
            <v>3</v>
          </cell>
          <cell r="I184" t="str">
            <v>L</v>
          </cell>
          <cell r="J184">
            <v>9</v>
          </cell>
          <cell r="K184" t="str">
            <v>K00</v>
          </cell>
          <cell r="L184" t="str">
            <v>BARU</v>
          </cell>
        </row>
        <row r="185">
          <cell r="B185">
            <v>4</v>
          </cell>
          <cell r="I185" t="str">
            <v>P</v>
          </cell>
          <cell r="J185">
            <v>23</v>
          </cell>
          <cell r="K185" t="str">
            <v>K02</v>
          </cell>
          <cell r="L185" t="str">
            <v>LAMA</v>
          </cell>
        </row>
        <row r="186">
          <cell r="B186">
            <v>5</v>
          </cell>
          <cell r="I186" t="str">
            <v>P</v>
          </cell>
          <cell r="J186">
            <v>6</v>
          </cell>
          <cell r="K186" t="str">
            <v>K00</v>
          </cell>
          <cell r="L186" t="str">
            <v>LAMA</v>
          </cell>
        </row>
        <row r="187">
          <cell r="B187">
            <v>6</v>
          </cell>
          <cell r="I187" t="str">
            <v>L</v>
          </cell>
          <cell r="J187">
            <v>5</v>
          </cell>
          <cell r="K187" t="str">
            <v>K02</v>
          </cell>
          <cell r="L187" t="str">
            <v>LAMA</v>
          </cell>
        </row>
        <row r="188">
          <cell r="B188">
            <v>7</v>
          </cell>
          <cell r="I188" t="str">
            <v>P</v>
          </cell>
          <cell r="J188">
            <v>28</v>
          </cell>
          <cell r="K188" t="str">
            <v>K08</v>
          </cell>
          <cell r="L188" t="str">
            <v>BARU</v>
          </cell>
        </row>
        <row r="189">
          <cell r="B189">
            <v>8</v>
          </cell>
          <cell r="I189" t="str">
            <v>L</v>
          </cell>
          <cell r="J189">
            <v>46</v>
          </cell>
          <cell r="K189" t="str">
            <v>K05</v>
          </cell>
          <cell r="L189" t="str">
            <v>BARU</v>
          </cell>
        </row>
        <row r="190">
          <cell r="B190">
            <v>9</v>
          </cell>
          <cell r="I190" t="str">
            <v>P</v>
          </cell>
          <cell r="J190">
            <v>14</v>
          </cell>
          <cell r="K190" t="str">
            <v>K03</v>
          </cell>
          <cell r="L190" t="str">
            <v>LAMA</v>
          </cell>
        </row>
        <row r="191">
          <cell r="B191">
            <v>10</v>
          </cell>
          <cell r="I191" t="str">
            <v>L</v>
          </cell>
          <cell r="J191">
            <v>62</v>
          </cell>
          <cell r="K191" t="str">
            <v>K05</v>
          </cell>
          <cell r="L191" t="str">
            <v>BARU</v>
          </cell>
        </row>
        <row r="192">
          <cell r="A192">
            <v>45845</v>
          </cell>
          <cell r="B192">
            <v>1</v>
          </cell>
          <cell r="I192" t="str">
            <v>P</v>
          </cell>
          <cell r="J192">
            <v>47</v>
          </cell>
          <cell r="K192" t="str">
            <v>K02</v>
          </cell>
          <cell r="L192" t="str">
            <v>BARU</v>
          </cell>
        </row>
        <row r="193">
          <cell r="B193">
            <v>2</v>
          </cell>
          <cell r="I193" t="str">
            <v>P</v>
          </cell>
          <cell r="J193">
            <v>43</v>
          </cell>
          <cell r="K193" t="str">
            <v>K04</v>
          </cell>
          <cell r="L193" t="str">
            <v>LAMA</v>
          </cell>
        </row>
        <row r="194">
          <cell r="B194">
            <v>3</v>
          </cell>
          <cell r="I194" t="str">
            <v>P</v>
          </cell>
          <cell r="J194">
            <v>6</v>
          </cell>
          <cell r="K194" t="str">
            <v>K02</v>
          </cell>
          <cell r="L194" t="str">
            <v>BARU</v>
          </cell>
        </row>
        <row r="195">
          <cell r="B195">
            <v>4</v>
          </cell>
          <cell r="I195" t="str">
            <v>P</v>
          </cell>
          <cell r="J195">
            <v>6</v>
          </cell>
          <cell r="K195" t="str">
            <v>K00</v>
          </cell>
          <cell r="L195" t="str">
            <v>BARU</v>
          </cell>
        </row>
        <row r="196">
          <cell r="B196">
            <v>5</v>
          </cell>
          <cell r="I196" t="str">
            <v>P</v>
          </cell>
          <cell r="J196">
            <v>6</v>
          </cell>
          <cell r="K196" t="str">
            <v>K00</v>
          </cell>
          <cell r="L196" t="str">
            <v>BARU</v>
          </cell>
        </row>
        <row r="197">
          <cell r="B197">
            <v>6</v>
          </cell>
          <cell r="I197" t="str">
            <v>P</v>
          </cell>
          <cell r="J197">
            <v>71</v>
          </cell>
          <cell r="K197" t="str">
            <v>K04</v>
          </cell>
          <cell r="L197" t="str">
            <v>LAMA</v>
          </cell>
        </row>
        <row r="198">
          <cell r="B198">
            <v>7</v>
          </cell>
          <cell r="I198" t="str">
            <v>P</v>
          </cell>
          <cell r="J198">
            <v>10</v>
          </cell>
          <cell r="K198" t="str">
            <v>K00</v>
          </cell>
          <cell r="L198" t="str">
            <v>BARU</v>
          </cell>
        </row>
        <row r="199">
          <cell r="B199">
            <v>8</v>
          </cell>
          <cell r="I199" t="str">
            <v>L</v>
          </cell>
          <cell r="J199">
            <v>7</v>
          </cell>
          <cell r="K199" t="str">
            <v>K00</v>
          </cell>
          <cell r="L199" t="str">
            <v>BARU</v>
          </cell>
        </row>
        <row r="200">
          <cell r="B200">
            <v>9</v>
          </cell>
          <cell r="I200" t="str">
            <v>P</v>
          </cell>
          <cell r="J200">
            <v>6</v>
          </cell>
          <cell r="K200" t="str">
            <v>K08</v>
          </cell>
          <cell r="L200" t="str">
            <v>BARU</v>
          </cell>
        </row>
        <row r="201">
          <cell r="B201">
            <v>10</v>
          </cell>
          <cell r="I201" t="str">
            <v>L</v>
          </cell>
          <cell r="J201">
            <v>50</v>
          </cell>
          <cell r="K201" t="str">
            <v>K08</v>
          </cell>
          <cell r="L201" t="str">
            <v>BARU</v>
          </cell>
        </row>
        <row r="202">
          <cell r="B202">
            <v>11</v>
          </cell>
          <cell r="I202" t="str">
            <v>L</v>
          </cell>
          <cell r="J202">
            <v>50</v>
          </cell>
          <cell r="K202" t="str">
            <v>K08</v>
          </cell>
          <cell r="L202" t="str">
            <v>BARU</v>
          </cell>
        </row>
        <row r="203">
          <cell r="B203">
            <v>12</v>
          </cell>
          <cell r="I203" t="str">
            <v>P</v>
          </cell>
          <cell r="J203">
            <v>23</v>
          </cell>
          <cell r="K203" t="str">
            <v>K04</v>
          </cell>
          <cell r="L203" t="str">
            <v>LAMA</v>
          </cell>
        </row>
        <row r="204">
          <cell r="B204">
            <v>13</v>
          </cell>
          <cell r="I204" t="str">
            <v>L</v>
          </cell>
          <cell r="J204">
            <v>6</v>
          </cell>
          <cell r="K204" t="str">
            <v>K00</v>
          </cell>
          <cell r="L204" t="str">
            <v>BARU</v>
          </cell>
        </row>
        <row r="205">
          <cell r="B205">
            <v>14</v>
          </cell>
          <cell r="I205" t="str">
            <v>P</v>
          </cell>
          <cell r="J205">
            <v>62</v>
          </cell>
          <cell r="K205" t="str">
            <v>K04</v>
          </cell>
          <cell r="L205" t="str">
            <v>LAMA</v>
          </cell>
        </row>
        <row r="206">
          <cell r="A206">
            <v>45846</v>
          </cell>
          <cell r="B206">
            <v>1</v>
          </cell>
          <cell r="I206" t="str">
            <v>L</v>
          </cell>
          <cell r="J206">
            <v>9</v>
          </cell>
          <cell r="K206" t="str">
            <v>K00</v>
          </cell>
          <cell r="L206" t="str">
            <v>BARU</v>
          </cell>
        </row>
        <row r="207">
          <cell r="B207">
            <v>2</v>
          </cell>
          <cell r="I207" t="str">
            <v>L</v>
          </cell>
          <cell r="J207">
            <v>43</v>
          </cell>
          <cell r="K207" t="str">
            <v>K04</v>
          </cell>
          <cell r="L207" t="str">
            <v>BARU</v>
          </cell>
        </row>
        <row r="208">
          <cell r="B208">
            <v>3</v>
          </cell>
          <cell r="I208" t="str">
            <v>L</v>
          </cell>
          <cell r="J208">
            <v>7</v>
          </cell>
          <cell r="K208" t="str">
            <v>K00</v>
          </cell>
          <cell r="L208" t="str">
            <v>BARU</v>
          </cell>
        </row>
        <row r="209">
          <cell r="B209">
            <v>4</v>
          </cell>
          <cell r="I209" t="str">
            <v>L</v>
          </cell>
          <cell r="J209">
            <v>45</v>
          </cell>
          <cell r="K209" t="str">
            <v>K04</v>
          </cell>
          <cell r="L209" t="str">
            <v>BARU</v>
          </cell>
        </row>
        <row r="210">
          <cell r="B210">
            <v>5</v>
          </cell>
          <cell r="I210" t="str">
            <v>P</v>
          </cell>
          <cell r="J210">
            <v>25</v>
          </cell>
          <cell r="K210" t="str">
            <v>K04</v>
          </cell>
          <cell r="L210" t="str">
            <v>BARU</v>
          </cell>
        </row>
        <row r="211">
          <cell r="B211">
            <v>6</v>
          </cell>
          <cell r="I211" t="str">
            <v>P</v>
          </cell>
          <cell r="J211">
            <v>8</v>
          </cell>
          <cell r="K211" t="str">
            <v>K02</v>
          </cell>
          <cell r="L211" t="str">
            <v>BARU</v>
          </cell>
        </row>
        <row r="212">
          <cell r="B212">
            <v>7</v>
          </cell>
          <cell r="I212" t="str">
            <v>L</v>
          </cell>
          <cell r="J212">
            <v>41</v>
          </cell>
          <cell r="K212" t="str">
            <v>K02</v>
          </cell>
          <cell r="L212" t="str">
            <v>LAMA</v>
          </cell>
        </row>
        <row r="213">
          <cell r="B213">
            <v>9</v>
          </cell>
          <cell r="I213" t="str">
            <v>P</v>
          </cell>
          <cell r="J213">
            <v>43</v>
          </cell>
          <cell r="K213" t="str">
            <v>K04</v>
          </cell>
          <cell r="L213" t="str">
            <v>BARU</v>
          </cell>
        </row>
        <row r="214">
          <cell r="B214">
            <v>10</v>
          </cell>
          <cell r="I214" t="str">
            <v>P</v>
          </cell>
          <cell r="J214">
            <v>8</v>
          </cell>
          <cell r="K214" t="str">
            <v>K04</v>
          </cell>
          <cell r="L214" t="str">
            <v>BARU</v>
          </cell>
        </row>
        <row r="215">
          <cell r="B215">
            <v>11</v>
          </cell>
          <cell r="I215" t="str">
            <v>P</v>
          </cell>
          <cell r="J215">
            <v>28</v>
          </cell>
          <cell r="K215" t="str">
            <v>K03</v>
          </cell>
          <cell r="L215" t="str">
            <v>BARU</v>
          </cell>
        </row>
        <row r="216">
          <cell r="B216">
            <v>12</v>
          </cell>
          <cell r="I216" t="str">
            <v>P</v>
          </cell>
          <cell r="J216">
            <v>63</v>
          </cell>
          <cell r="K216" t="str">
            <v>K03</v>
          </cell>
          <cell r="L216" t="str">
            <v>BARU</v>
          </cell>
        </row>
        <row r="217">
          <cell r="B217">
            <v>13</v>
          </cell>
          <cell r="I217" t="str">
            <v>P</v>
          </cell>
          <cell r="J217">
            <v>29</v>
          </cell>
          <cell r="K217" t="str">
            <v>K04</v>
          </cell>
          <cell r="L217" t="str">
            <v>BARU</v>
          </cell>
        </row>
        <row r="218">
          <cell r="B218">
            <v>14</v>
          </cell>
          <cell r="I218" t="str">
            <v>P</v>
          </cell>
          <cell r="J218">
            <v>10</v>
          </cell>
          <cell r="K218" t="str">
            <v>K02</v>
          </cell>
          <cell r="L218" t="str">
            <v>BARU</v>
          </cell>
        </row>
        <row r="219">
          <cell r="B219">
            <v>15</v>
          </cell>
          <cell r="I219" t="str">
            <v>P</v>
          </cell>
          <cell r="J219">
            <v>60</v>
          </cell>
          <cell r="K219" t="str">
            <v>K04</v>
          </cell>
          <cell r="L219" t="str">
            <v>BARU</v>
          </cell>
        </row>
        <row r="220">
          <cell r="B220">
            <v>16</v>
          </cell>
          <cell r="I220" t="str">
            <v>P</v>
          </cell>
          <cell r="J220">
            <v>35</v>
          </cell>
          <cell r="K220" t="str">
            <v>K03</v>
          </cell>
          <cell r="L220" t="str">
            <v>BARU</v>
          </cell>
        </row>
        <row r="221">
          <cell r="B221">
            <v>17</v>
          </cell>
          <cell r="I221" t="str">
            <v>P</v>
          </cell>
          <cell r="J221">
            <v>47</v>
          </cell>
          <cell r="K221" t="str">
            <v>K04</v>
          </cell>
          <cell r="L221" t="str">
            <v>BARU</v>
          </cell>
        </row>
        <row r="222">
          <cell r="B222">
            <v>18</v>
          </cell>
          <cell r="I222" t="str">
            <v>P</v>
          </cell>
          <cell r="J222">
            <v>29</v>
          </cell>
          <cell r="K222" t="str">
            <v>K04</v>
          </cell>
          <cell r="L222" t="str">
            <v>BARU</v>
          </cell>
        </row>
        <row r="223">
          <cell r="B223">
            <v>19</v>
          </cell>
          <cell r="I223" t="str">
            <v>P</v>
          </cell>
          <cell r="J223">
            <v>7</v>
          </cell>
          <cell r="K223" t="str">
            <v>K00</v>
          </cell>
          <cell r="L223" t="str">
            <v>BARU</v>
          </cell>
        </row>
        <row r="224">
          <cell r="B224">
            <v>20</v>
          </cell>
          <cell r="I224" t="str">
            <v>P</v>
          </cell>
          <cell r="J224">
            <v>6</v>
          </cell>
          <cell r="K224" t="str">
            <v>K00</v>
          </cell>
          <cell r="L224" t="str">
            <v>BARU</v>
          </cell>
        </row>
        <row r="225">
          <cell r="A225">
            <v>45847</v>
          </cell>
          <cell r="B225">
            <v>1</v>
          </cell>
          <cell r="I225" t="str">
            <v>L</v>
          </cell>
          <cell r="J225">
            <v>7</v>
          </cell>
          <cell r="K225" t="str">
            <v>K00</v>
          </cell>
          <cell r="L225" t="str">
            <v>BARU</v>
          </cell>
        </row>
        <row r="226">
          <cell r="B226">
            <v>2</v>
          </cell>
          <cell r="I226" t="str">
            <v>P</v>
          </cell>
          <cell r="J226">
            <v>7</v>
          </cell>
          <cell r="K226" t="str">
            <v>K02</v>
          </cell>
          <cell r="L226" t="str">
            <v>BARU</v>
          </cell>
        </row>
        <row r="227">
          <cell r="B227">
            <v>3</v>
          </cell>
          <cell r="I227" t="str">
            <v>P</v>
          </cell>
          <cell r="J227">
            <v>32</v>
          </cell>
          <cell r="K227" t="str">
            <v>K04</v>
          </cell>
          <cell r="L227" t="str">
            <v>BARU</v>
          </cell>
        </row>
        <row r="228">
          <cell r="B228">
            <v>4</v>
          </cell>
          <cell r="I228" t="str">
            <v>P</v>
          </cell>
          <cell r="J228">
            <v>32</v>
          </cell>
          <cell r="K228" t="str">
            <v>K04</v>
          </cell>
          <cell r="L228" t="str">
            <v>BARU</v>
          </cell>
        </row>
        <row r="229">
          <cell r="B229">
            <v>5</v>
          </cell>
          <cell r="I229" t="str">
            <v>P</v>
          </cell>
          <cell r="J229">
            <v>62</v>
          </cell>
          <cell r="K229" t="str">
            <v>K05</v>
          </cell>
          <cell r="L229" t="str">
            <v>BARU</v>
          </cell>
        </row>
        <row r="230">
          <cell r="B230">
            <v>6</v>
          </cell>
          <cell r="I230" t="str">
            <v>P</v>
          </cell>
          <cell r="J230">
            <v>22</v>
          </cell>
          <cell r="K230" t="str">
            <v>K02</v>
          </cell>
          <cell r="L230" t="str">
            <v>BARU</v>
          </cell>
        </row>
        <row r="231">
          <cell r="B231">
            <v>7</v>
          </cell>
          <cell r="I231" t="str">
            <v>P</v>
          </cell>
          <cell r="J231">
            <v>22</v>
          </cell>
          <cell r="K231" t="str">
            <v>K05</v>
          </cell>
          <cell r="L231" t="str">
            <v>BARU</v>
          </cell>
        </row>
        <row r="232">
          <cell r="B232">
            <v>8</v>
          </cell>
          <cell r="I232" t="str">
            <v>P</v>
          </cell>
          <cell r="J232">
            <v>27</v>
          </cell>
          <cell r="K232" t="str">
            <v>K02</v>
          </cell>
          <cell r="L232" t="str">
            <v>LAMA</v>
          </cell>
        </row>
        <row r="233">
          <cell r="B233">
            <v>9</v>
          </cell>
          <cell r="I233" t="str">
            <v>P</v>
          </cell>
          <cell r="J233">
            <v>37</v>
          </cell>
          <cell r="K233" t="str">
            <v>K05</v>
          </cell>
          <cell r="L233" t="str">
            <v>LAMA</v>
          </cell>
        </row>
        <row r="234">
          <cell r="B234">
            <v>10</v>
          </cell>
          <cell r="I234" t="str">
            <v>P</v>
          </cell>
          <cell r="J234">
            <v>13</v>
          </cell>
          <cell r="K234" t="str">
            <v>K04</v>
          </cell>
          <cell r="L234" t="str">
            <v>BARU</v>
          </cell>
        </row>
        <row r="235">
          <cell r="B235">
            <v>11</v>
          </cell>
          <cell r="I235" t="str">
            <v>P</v>
          </cell>
          <cell r="J235">
            <v>16</v>
          </cell>
          <cell r="K235" t="str">
            <v>K04</v>
          </cell>
          <cell r="L235" t="str">
            <v>LAMA</v>
          </cell>
        </row>
        <row r="236">
          <cell r="B236">
            <v>12</v>
          </cell>
          <cell r="I236" t="str">
            <v>P</v>
          </cell>
          <cell r="J236">
            <v>31</v>
          </cell>
          <cell r="K236" t="str">
            <v>K03</v>
          </cell>
          <cell r="L236" t="str">
            <v>BARU</v>
          </cell>
        </row>
        <row r="237">
          <cell r="B237">
            <v>13</v>
          </cell>
          <cell r="I237" t="str">
            <v>P</v>
          </cell>
          <cell r="J237">
            <v>11</v>
          </cell>
          <cell r="K237" t="str">
            <v>K02</v>
          </cell>
          <cell r="L237" t="str">
            <v>LAMA</v>
          </cell>
        </row>
        <row r="238">
          <cell r="B238">
            <v>14</v>
          </cell>
          <cell r="I238" t="str">
            <v>P</v>
          </cell>
          <cell r="J238">
            <v>40</v>
          </cell>
          <cell r="K238" t="str">
            <v>K08</v>
          </cell>
          <cell r="L238" t="str">
            <v>BARU</v>
          </cell>
        </row>
        <row r="239">
          <cell r="B239">
            <v>15</v>
          </cell>
          <cell r="I239" t="str">
            <v>L</v>
          </cell>
          <cell r="J239">
            <v>8</v>
          </cell>
          <cell r="K239" t="str">
            <v>K08</v>
          </cell>
          <cell r="L239" t="str">
            <v>BARU</v>
          </cell>
        </row>
        <row r="240">
          <cell r="B240">
            <v>16</v>
          </cell>
          <cell r="I240" t="str">
            <v>P</v>
          </cell>
          <cell r="J240">
            <v>40</v>
          </cell>
          <cell r="K240" t="str">
            <v>K08</v>
          </cell>
          <cell r="L240" t="str">
            <v>BARU</v>
          </cell>
        </row>
        <row r="241">
          <cell r="B241">
            <v>17</v>
          </cell>
          <cell r="I241" t="str">
            <v>L</v>
          </cell>
          <cell r="J241">
            <v>7</v>
          </cell>
          <cell r="K241" t="str">
            <v>K00</v>
          </cell>
          <cell r="L241" t="str">
            <v>BARU</v>
          </cell>
        </row>
        <row r="242">
          <cell r="B242">
            <v>18</v>
          </cell>
          <cell r="I242" t="str">
            <v>P</v>
          </cell>
          <cell r="J242">
            <v>40</v>
          </cell>
          <cell r="K242" t="str">
            <v>K04</v>
          </cell>
          <cell r="L242" t="str">
            <v>LAMA</v>
          </cell>
        </row>
        <row r="243">
          <cell r="B243">
            <v>19</v>
          </cell>
          <cell r="I243" t="str">
            <v>L</v>
          </cell>
          <cell r="J243">
            <v>28</v>
          </cell>
          <cell r="K243" t="str">
            <v>K03</v>
          </cell>
          <cell r="L243" t="str">
            <v>BARU</v>
          </cell>
        </row>
        <row r="244">
          <cell r="B244">
            <v>20</v>
          </cell>
          <cell r="I244" t="str">
            <v>P</v>
          </cell>
          <cell r="J244">
            <v>39</v>
          </cell>
          <cell r="K244" t="str">
            <v>K04</v>
          </cell>
          <cell r="L244" t="str">
            <v>BARU</v>
          </cell>
        </row>
        <row r="245">
          <cell r="A245">
            <v>45848</v>
          </cell>
          <cell r="B245">
            <v>1</v>
          </cell>
          <cell r="I245" t="str">
            <v>P</v>
          </cell>
          <cell r="J245">
            <v>4</v>
          </cell>
          <cell r="K245" t="str">
            <v>K04</v>
          </cell>
          <cell r="L245" t="str">
            <v>BARU</v>
          </cell>
        </row>
        <row r="246">
          <cell r="B246">
            <v>2</v>
          </cell>
          <cell r="I246" t="str">
            <v>P</v>
          </cell>
          <cell r="J246">
            <v>31</v>
          </cell>
          <cell r="K246" t="str">
            <v>K04</v>
          </cell>
          <cell r="L246" t="str">
            <v>BARU</v>
          </cell>
        </row>
        <row r="247">
          <cell r="B247">
            <v>3</v>
          </cell>
          <cell r="I247" t="str">
            <v>P</v>
          </cell>
          <cell r="J247">
            <v>55</v>
          </cell>
          <cell r="K247" t="str">
            <v>K02</v>
          </cell>
          <cell r="L247" t="str">
            <v>BARU</v>
          </cell>
        </row>
        <row r="248">
          <cell r="B248">
            <v>4</v>
          </cell>
          <cell r="I248" t="str">
            <v>L</v>
          </cell>
          <cell r="J248">
            <v>59</v>
          </cell>
          <cell r="K248" t="str">
            <v>K04</v>
          </cell>
          <cell r="L248" t="str">
            <v>BARU</v>
          </cell>
        </row>
        <row r="249">
          <cell r="B249">
            <v>5</v>
          </cell>
          <cell r="I249" t="str">
            <v>P</v>
          </cell>
          <cell r="J249">
            <v>51</v>
          </cell>
          <cell r="K249" t="str">
            <v>K04</v>
          </cell>
          <cell r="L249" t="str">
            <v>BARU</v>
          </cell>
        </row>
        <row r="250">
          <cell r="B250">
            <v>6</v>
          </cell>
          <cell r="I250" t="str">
            <v>P</v>
          </cell>
          <cell r="J250">
            <v>7</v>
          </cell>
          <cell r="K250" t="str">
            <v>K05</v>
          </cell>
          <cell r="L250" t="str">
            <v>LAMA</v>
          </cell>
        </row>
        <row r="251">
          <cell r="B251">
            <v>7</v>
          </cell>
          <cell r="I251" t="str">
            <v>P</v>
          </cell>
          <cell r="J251">
            <v>10</v>
          </cell>
          <cell r="K251" t="str">
            <v>K00</v>
          </cell>
          <cell r="L251" t="str">
            <v>BARU</v>
          </cell>
        </row>
        <row r="252">
          <cell r="B252">
            <v>8</v>
          </cell>
          <cell r="I252" t="str">
            <v>L</v>
          </cell>
          <cell r="J252">
            <v>62</v>
          </cell>
          <cell r="K252" t="str">
            <v>K04</v>
          </cell>
          <cell r="L252" t="str">
            <v>BARU</v>
          </cell>
        </row>
        <row r="253">
          <cell r="B253">
            <v>9</v>
          </cell>
          <cell r="I253" t="str">
            <v>L</v>
          </cell>
          <cell r="J253">
            <v>24</v>
          </cell>
          <cell r="K253" t="str">
            <v>K04</v>
          </cell>
          <cell r="L253" t="str">
            <v>BARU</v>
          </cell>
        </row>
        <row r="254">
          <cell r="B254">
            <v>10</v>
          </cell>
          <cell r="I254" t="str">
            <v>P</v>
          </cell>
          <cell r="J254">
            <v>9</v>
          </cell>
          <cell r="K254" t="str">
            <v>K00</v>
          </cell>
          <cell r="L254" t="str">
            <v>BARU</v>
          </cell>
        </row>
        <row r="255">
          <cell r="B255">
            <v>11</v>
          </cell>
          <cell r="I255" t="str">
            <v>P</v>
          </cell>
          <cell r="J255">
            <v>6</v>
          </cell>
          <cell r="K255" t="str">
            <v>K00</v>
          </cell>
          <cell r="L255" t="str">
            <v>BARU</v>
          </cell>
        </row>
        <row r="256">
          <cell r="B256">
            <v>12</v>
          </cell>
          <cell r="I256" t="str">
            <v>P</v>
          </cell>
          <cell r="J256">
            <v>6</v>
          </cell>
          <cell r="K256" t="str">
            <v>K00</v>
          </cell>
          <cell r="L256" t="str">
            <v>BARU</v>
          </cell>
        </row>
        <row r="257">
          <cell r="A257">
            <v>45849</v>
          </cell>
          <cell r="B257">
            <v>1</v>
          </cell>
          <cell r="I257" t="str">
            <v>P</v>
          </cell>
          <cell r="J257">
            <v>52</v>
          </cell>
          <cell r="K257" t="str">
            <v>K02</v>
          </cell>
          <cell r="L257" t="str">
            <v>LAMA</v>
          </cell>
        </row>
        <row r="258">
          <cell r="B258">
            <v>2</v>
          </cell>
          <cell r="I258" t="str">
            <v>P</v>
          </cell>
          <cell r="J258">
            <v>18</v>
          </cell>
          <cell r="K258" t="str">
            <v>K02</v>
          </cell>
          <cell r="L258" t="str">
            <v>LAMA</v>
          </cell>
        </row>
        <row r="259">
          <cell r="B259">
            <v>3</v>
          </cell>
          <cell r="I259" t="str">
            <v>L</v>
          </cell>
          <cell r="J259">
            <v>74</v>
          </cell>
          <cell r="K259" t="str">
            <v>K05</v>
          </cell>
          <cell r="L259" t="str">
            <v>BARU</v>
          </cell>
        </row>
        <row r="260">
          <cell r="B260">
            <v>4</v>
          </cell>
          <cell r="I260" t="str">
            <v>P</v>
          </cell>
          <cell r="J260">
            <v>34</v>
          </cell>
          <cell r="K260" t="str">
            <v>K04</v>
          </cell>
          <cell r="L260" t="str">
            <v>LAMA</v>
          </cell>
        </row>
        <row r="261">
          <cell r="B261">
            <v>5</v>
          </cell>
          <cell r="I261" t="str">
            <v>P</v>
          </cell>
          <cell r="J261">
            <v>13</v>
          </cell>
          <cell r="K261" t="str">
            <v>K00</v>
          </cell>
          <cell r="L261" t="str">
            <v>BARU</v>
          </cell>
        </row>
        <row r="262">
          <cell r="B262">
            <v>6</v>
          </cell>
          <cell r="I262" t="str">
            <v>P</v>
          </cell>
          <cell r="J262">
            <v>34</v>
          </cell>
          <cell r="K262" t="str">
            <v>K03</v>
          </cell>
          <cell r="L262" t="str">
            <v>BARU</v>
          </cell>
        </row>
        <row r="263">
          <cell r="B263">
            <v>7</v>
          </cell>
          <cell r="I263" t="str">
            <v>P</v>
          </cell>
          <cell r="J263">
            <v>37</v>
          </cell>
          <cell r="K263" t="str">
            <v>K08</v>
          </cell>
          <cell r="L263" t="str">
            <v>BARU</v>
          </cell>
        </row>
        <row r="264">
          <cell r="B264">
            <v>8</v>
          </cell>
          <cell r="I264" t="str">
            <v>P</v>
          </cell>
          <cell r="J264">
            <v>23</v>
          </cell>
          <cell r="K264" t="str">
            <v>K04</v>
          </cell>
          <cell r="L264" t="str">
            <v>BARU</v>
          </cell>
        </row>
        <row r="265">
          <cell r="B265">
            <v>9</v>
          </cell>
          <cell r="I265" t="str">
            <v>P</v>
          </cell>
          <cell r="J265">
            <v>32</v>
          </cell>
          <cell r="K265" t="str">
            <v>K03</v>
          </cell>
          <cell r="L265" t="str">
            <v>BARU</v>
          </cell>
        </row>
        <row r="266">
          <cell r="A266">
            <v>45998</v>
          </cell>
          <cell r="B266">
            <v>1</v>
          </cell>
          <cell r="I266" t="str">
            <v>P</v>
          </cell>
          <cell r="J266">
            <v>61</v>
          </cell>
          <cell r="K266" t="str">
            <v>K06</v>
          </cell>
          <cell r="L266" t="str">
            <v>BARU</v>
          </cell>
        </row>
        <row r="267">
          <cell r="B267">
            <v>2</v>
          </cell>
          <cell r="I267" t="str">
            <v>P</v>
          </cell>
          <cell r="J267">
            <v>31</v>
          </cell>
          <cell r="K267" t="str">
            <v>K08</v>
          </cell>
          <cell r="L267" t="str">
            <v>LAMA</v>
          </cell>
        </row>
        <row r="268">
          <cell r="B268">
            <v>3</v>
          </cell>
          <cell r="I268" t="str">
            <v>P</v>
          </cell>
          <cell r="J268">
            <v>31</v>
          </cell>
          <cell r="K268" t="str">
            <v>K08</v>
          </cell>
          <cell r="L268" t="str">
            <v>LAMA</v>
          </cell>
        </row>
        <row r="269">
          <cell r="B269">
            <v>4</v>
          </cell>
          <cell r="I269" t="str">
            <v>P</v>
          </cell>
          <cell r="J269">
            <v>31</v>
          </cell>
          <cell r="K269" t="str">
            <v>K08</v>
          </cell>
          <cell r="L269" t="str">
            <v>LAMA</v>
          </cell>
        </row>
        <row r="270">
          <cell r="B270">
            <v>5</v>
          </cell>
          <cell r="I270" t="str">
            <v>L</v>
          </cell>
          <cell r="J270">
            <v>34</v>
          </cell>
          <cell r="K270" t="str">
            <v>K01</v>
          </cell>
          <cell r="L270" t="str">
            <v>BARU</v>
          </cell>
        </row>
        <row r="271">
          <cell r="B271">
            <v>6</v>
          </cell>
          <cell r="I271" t="str">
            <v>L</v>
          </cell>
          <cell r="J271">
            <v>23</v>
          </cell>
          <cell r="K271" t="str">
            <v>K03</v>
          </cell>
          <cell r="L271" t="str">
            <v>BARU</v>
          </cell>
        </row>
        <row r="272">
          <cell r="B272">
            <v>7</v>
          </cell>
          <cell r="I272" t="str">
            <v>L</v>
          </cell>
          <cell r="J272">
            <v>60</v>
          </cell>
          <cell r="K272" t="str">
            <v>K04</v>
          </cell>
          <cell r="L272" t="str">
            <v>BARU</v>
          </cell>
        </row>
        <row r="273">
          <cell r="B273">
            <v>8</v>
          </cell>
          <cell r="I273" t="str">
            <v>P</v>
          </cell>
          <cell r="J273">
            <v>36</v>
          </cell>
          <cell r="K273" t="str">
            <v>K08</v>
          </cell>
          <cell r="L273" t="str">
            <v>BARU</v>
          </cell>
        </row>
        <row r="274">
          <cell r="B274">
            <v>9</v>
          </cell>
          <cell r="I274" t="str">
            <v>P</v>
          </cell>
          <cell r="J274">
            <v>6</v>
          </cell>
          <cell r="K274" t="str">
            <v>K00</v>
          </cell>
          <cell r="L274" t="str">
            <v>BARU</v>
          </cell>
        </row>
        <row r="275">
          <cell r="B275">
            <v>10</v>
          </cell>
          <cell r="I275" t="str">
            <v>L</v>
          </cell>
          <cell r="J275">
            <v>6</v>
          </cell>
          <cell r="K275" t="str">
            <v>K00</v>
          </cell>
          <cell r="L275" t="str">
            <v>BARU</v>
          </cell>
        </row>
        <row r="276">
          <cell r="B276">
            <v>11</v>
          </cell>
          <cell r="I276" t="str">
            <v>L</v>
          </cell>
          <cell r="J276">
            <v>5</v>
          </cell>
          <cell r="K276" t="str">
            <v>K04</v>
          </cell>
          <cell r="L276" t="str">
            <v>BARU</v>
          </cell>
        </row>
        <row r="277">
          <cell r="B277">
            <v>12</v>
          </cell>
          <cell r="I277" t="str">
            <v>P</v>
          </cell>
          <cell r="J277">
            <v>22</v>
          </cell>
          <cell r="K277" t="str">
            <v>K04</v>
          </cell>
          <cell r="L277" t="str">
            <v>LAMA</v>
          </cell>
        </row>
        <row r="278">
          <cell r="B278">
            <v>13</v>
          </cell>
          <cell r="I278" t="str">
            <v>L</v>
          </cell>
          <cell r="J278">
            <v>6</v>
          </cell>
          <cell r="K278" t="str">
            <v>K04</v>
          </cell>
          <cell r="L278" t="str">
            <v>LAMA</v>
          </cell>
        </row>
        <row r="279">
          <cell r="B279">
            <v>14</v>
          </cell>
          <cell r="I279" t="str">
            <v>L</v>
          </cell>
          <cell r="J279">
            <v>50</v>
          </cell>
          <cell r="K279" t="str">
            <v>K08</v>
          </cell>
          <cell r="L279" t="str">
            <v>BARU</v>
          </cell>
        </row>
        <row r="280">
          <cell r="B280">
            <v>15</v>
          </cell>
          <cell r="I280" t="str">
            <v>P</v>
          </cell>
          <cell r="J280">
            <v>40</v>
          </cell>
          <cell r="K280" t="str">
            <v>K04</v>
          </cell>
          <cell r="L280" t="str">
            <v>BARU</v>
          </cell>
        </row>
        <row r="281">
          <cell r="A281">
            <v>45852</v>
          </cell>
          <cell r="B281">
            <v>1</v>
          </cell>
          <cell r="I281" t="str">
            <v>P</v>
          </cell>
          <cell r="J281">
            <v>36</v>
          </cell>
          <cell r="K281" t="str">
            <v>K02</v>
          </cell>
          <cell r="L281" t="str">
            <v>BARU</v>
          </cell>
        </row>
        <row r="282">
          <cell r="B282">
            <v>2</v>
          </cell>
          <cell r="I282" t="str">
            <v>P</v>
          </cell>
          <cell r="J282">
            <v>20</v>
          </cell>
          <cell r="K282" t="str">
            <v>K05</v>
          </cell>
          <cell r="L282" t="str">
            <v>LAMA</v>
          </cell>
        </row>
        <row r="283">
          <cell r="B283">
            <v>3</v>
          </cell>
          <cell r="I283" t="str">
            <v>L</v>
          </cell>
          <cell r="J283">
            <v>6</v>
          </cell>
          <cell r="K283" t="str">
            <v>K00</v>
          </cell>
          <cell r="L283" t="str">
            <v>BARU</v>
          </cell>
        </row>
        <row r="284">
          <cell r="B284">
            <v>4</v>
          </cell>
          <cell r="I284" t="str">
            <v>P</v>
          </cell>
          <cell r="J284">
            <v>55</v>
          </cell>
          <cell r="K284" t="str">
            <v>K02</v>
          </cell>
          <cell r="L284" t="str">
            <v>BARU</v>
          </cell>
        </row>
        <row r="285">
          <cell r="B285">
            <v>5</v>
          </cell>
          <cell r="I285" t="str">
            <v>L</v>
          </cell>
          <cell r="J285">
            <v>9</v>
          </cell>
          <cell r="K285" t="str">
            <v>K02</v>
          </cell>
          <cell r="L285" t="str">
            <v>BARU</v>
          </cell>
        </row>
        <row r="286">
          <cell r="B286">
            <v>6</v>
          </cell>
          <cell r="I286" t="str">
            <v>L</v>
          </cell>
          <cell r="J286">
            <v>5</v>
          </cell>
          <cell r="K286" t="str">
            <v>K12</v>
          </cell>
          <cell r="L286" t="str">
            <v>BARU</v>
          </cell>
        </row>
        <row r="287">
          <cell r="B287">
            <v>7</v>
          </cell>
          <cell r="I287" t="str">
            <v>P</v>
          </cell>
          <cell r="J287">
            <v>24</v>
          </cell>
          <cell r="K287" t="str">
            <v>K06</v>
          </cell>
          <cell r="L287" t="str">
            <v>LAMA</v>
          </cell>
        </row>
        <row r="288">
          <cell r="B288">
            <v>8</v>
          </cell>
          <cell r="I288" t="str">
            <v>L</v>
          </cell>
          <cell r="J288">
            <v>24</v>
          </cell>
          <cell r="K288" t="str">
            <v>K02</v>
          </cell>
          <cell r="L288" t="str">
            <v>BARU</v>
          </cell>
        </row>
        <row r="289">
          <cell r="B289">
            <v>9</v>
          </cell>
          <cell r="I289" t="str">
            <v>P</v>
          </cell>
          <cell r="J289">
            <v>37</v>
          </cell>
          <cell r="K289" t="str">
            <v>K05</v>
          </cell>
          <cell r="L289" t="str">
            <v>LAMA</v>
          </cell>
        </row>
        <row r="290">
          <cell r="B290">
            <v>10</v>
          </cell>
          <cell r="I290" t="str">
            <v>P</v>
          </cell>
          <cell r="J290">
            <v>18</v>
          </cell>
          <cell r="K290" t="str">
            <v>K05</v>
          </cell>
          <cell r="L290" t="str">
            <v>BARU</v>
          </cell>
        </row>
        <row r="291">
          <cell r="B291">
            <v>11</v>
          </cell>
          <cell r="I291" t="str">
            <v>P</v>
          </cell>
          <cell r="J291">
            <v>27</v>
          </cell>
          <cell r="K291" t="str">
            <v>K08</v>
          </cell>
          <cell r="L291" t="str">
            <v>BARU</v>
          </cell>
        </row>
        <row r="292">
          <cell r="B292">
            <v>12</v>
          </cell>
          <cell r="I292" t="str">
            <v>L</v>
          </cell>
          <cell r="J292">
            <v>8</v>
          </cell>
          <cell r="K292" t="str">
            <v>K05</v>
          </cell>
          <cell r="L292" t="str">
            <v>BARU</v>
          </cell>
        </row>
        <row r="293">
          <cell r="B293">
            <v>13</v>
          </cell>
          <cell r="I293" t="str">
            <v>P</v>
          </cell>
          <cell r="J293">
            <v>62</v>
          </cell>
          <cell r="K293" t="str">
            <v>K04</v>
          </cell>
          <cell r="L293" t="str">
            <v>LAMA</v>
          </cell>
        </row>
        <row r="294">
          <cell r="B294">
            <v>14</v>
          </cell>
          <cell r="I294" t="str">
            <v>P</v>
          </cell>
          <cell r="J294">
            <v>10</v>
          </cell>
          <cell r="K294" t="str">
            <v>K00</v>
          </cell>
          <cell r="L294" t="str">
            <v>BARU</v>
          </cell>
        </row>
        <row r="295">
          <cell r="A295">
            <v>45853</v>
          </cell>
          <cell r="B295">
            <v>1</v>
          </cell>
          <cell r="I295" t="str">
            <v>L</v>
          </cell>
          <cell r="J295">
            <v>30</v>
          </cell>
          <cell r="K295" t="str">
            <v>K04</v>
          </cell>
          <cell r="L295" t="str">
            <v>LAMA</v>
          </cell>
        </row>
        <row r="296">
          <cell r="B296">
            <v>2</v>
          </cell>
          <cell r="I296" t="str">
            <v>P</v>
          </cell>
          <cell r="J296">
            <v>19</v>
          </cell>
          <cell r="K296" t="str">
            <v>K04</v>
          </cell>
          <cell r="L296" t="str">
            <v>BARU</v>
          </cell>
        </row>
        <row r="297">
          <cell r="B297">
            <v>3</v>
          </cell>
          <cell r="I297" t="str">
            <v>P</v>
          </cell>
          <cell r="J297">
            <v>5</v>
          </cell>
          <cell r="K297" t="str">
            <v>K04</v>
          </cell>
          <cell r="L297" t="str">
            <v>BARU</v>
          </cell>
        </row>
        <row r="298">
          <cell r="B298">
            <v>4</v>
          </cell>
          <cell r="I298" t="str">
            <v>P</v>
          </cell>
          <cell r="J298">
            <v>22</v>
          </cell>
          <cell r="K298" t="str">
            <v>K02</v>
          </cell>
          <cell r="L298" t="str">
            <v>BARU</v>
          </cell>
        </row>
        <row r="299">
          <cell r="B299">
            <v>5</v>
          </cell>
          <cell r="I299" t="str">
            <v>P</v>
          </cell>
          <cell r="J299">
            <v>21</v>
          </cell>
          <cell r="K299" t="str">
            <v>K04</v>
          </cell>
          <cell r="L299" t="str">
            <v>LAMA</v>
          </cell>
        </row>
        <row r="300">
          <cell r="B300">
            <v>6</v>
          </cell>
          <cell r="I300" t="str">
            <v>P</v>
          </cell>
          <cell r="J300">
            <v>28</v>
          </cell>
          <cell r="K300" t="str">
            <v>K01</v>
          </cell>
          <cell r="L300" t="str">
            <v>BARU</v>
          </cell>
        </row>
        <row r="301">
          <cell r="B301">
            <v>7</v>
          </cell>
          <cell r="I301" t="str">
            <v>P</v>
          </cell>
          <cell r="J301">
            <v>20</v>
          </cell>
          <cell r="K301" t="str">
            <v>K04</v>
          </cell>
          <cell r="L301" t="str">
            <v>BARU</v>
          </cell>
        </row>
        <row r="302">
          <cell r="B302">
            <v>8</v>
          </cell>
          <cell r="I302" t="str">
            <v>P</v>
          </cell>
          <cell r="J302">
            <v>24</v>
          </cell>
          <cell r="K302" t="str">
            <v>K04</v>
          </cell>
          <cell r="L302" t="str">
            <v>BARU</v>
          </cell>
        </row>
        <row r="303">
          <cell r="B303">
            <v>9</v>
          </cell>
          <cell r="I303" t="str">
            <v>P</v>
          </cell>
          <cell r="J303">
            <v>6</v>
          </cell>
          <cell r="K303" t="str">
            <v>K00</v>
          </cell>
          <cell r="L303" t="str">
            <v>BARU</v>
          </cell>
        </row>
        <row r="304">
          <cell r="B304">
            <v>10</v>
          </cell>
          <cell r="I304" t="str">
            <v>P</v>
          </cell>
          <cell r="J304">
            <v>6</v>
          </cell>
          <cell r="K304" t="str">
            <v>K00</v>
          </cell>
          <cell r="L304" t="str">
            <v>BARU</v>
          </cell>
        </row>
        <row r="305">
          <cell r="B305">
            <v>11</v>
          </cell>
          <cell r="I305" t="str">
            <v>P</v>
          </cell>
          <cell r="J305">
            <v>23</v>
          </cell>
          <cell r="K305" t="str">
            <v>K03</v>
          </cell>
          <cell r="L305" t="str">
            <v>BARU</v>
          </cell>
        </row>
        <row r="306">
          <cell r="B306">
            <v>12</v>
          </cell>
          <cell r="I306" t="str">
            <v>P</v>
          </cell>
          <cell r="J306">
            <v>23</v>
          </cell>
          <cell r="K306" t="str">
            <v>K08</v>
          </cell>
          <cell r="L306" t="str">
            <v>BARU</v>
          </cell>
        </row>
        <row r="307">
          <cell r="B307">
            <v>13</v>
          </cell>
          <cell r="I307" t="str">
            <v>P</v>
          </cell>
          <cell r="J307">
            <v>26</v>
          </cell>
          <cell r="K307" t="str">
            <v>K04</v>
          </cell>
          <cell r="L307" t="str">
            <v>BARU</v>
          </cell>
        </row>
        <row r="308">
          <cell r="B308">
            <v>14</v>
          </cell>
          <cell r="I308" t="str">
            <v>L</v>
          </cell>
          <cell r="J308">
            <v>63</v>
          </cell>
          <cell r="K308" t="str">
            <v>K08</v>
          </cell>
          <cell r="L308" t="str">
            <v>BARU</v>
          </cell>
        </row>
        <row r="309">
          <cell r="B309">
            <v>15</v>
          </cell>
          <cell r="I309" t="str">
            <v>P</v>
          </cell>
          <cell r="J309">
            <v>28</v>
          </cell>
          <cell r="K309" t="str">
            <v>K03</v>
          </cell>
          <cell r="L309" t="str">
            <v>BARU</v>
          </cell>
        </row>
        <row r="310">
          <cell r="B310">
            <v>16</v>
          </cell>
          <cell r="I310" t="str">
            <v>P</v>
          </cell>
          <cell r="J310">
            <v>56</v>
          </cell>
          <cell r="K310" t="str">
            <v>K05</v>
          </cell>
          <cell r="L310" t="str">
            <v>LAMA</v>
          </cell>
        </row>
        <row r="311">
          <cell r="B311">
            <v>17</v>
          </cell>
          <cell r="I311" t="str">
            <v>L</v>
          </cell>
          <cell r="J311">
            <v>43</v>
          </cell>
          <cell r="K311" t="str">
            <v>K04</v>
          </cell>
          <cell r="L311" t="str">
            <v>BARU</v>
          </cell>
        </row>
        <row r="312">
          <cell r="B312">
            <v>18</v>
          </cell>
          <cell r="I312" t="str">
            <v>P</v>
          </cell>
          <cell r="J312">
            <v>30</v>
          </cell>
          <cell r="K312" t="str">
            <v>K03</v>
          </cell>
          <cell r="L312" t="str">
            <v>BARU</v>
          </cell>
        </row>
        <row r="313">
          <cell r="B313">
            <v>19</v>
          </cell>
          <cell r="I313" t="str">
            <v>P</v>
          </cell>
          <cell r="J313">
            <v>29</v>
          </cell>
          <cell r="K313" t="str">
            <v>K08</v>
          </cell>
          <cell r="L313" t="str">
            <v>BARU</v>
          </cell>
        </row>
        <row r="314">
          <cell r="A314">
            <v>45854</v>
          </cell>
          <cell r="B314">
            <v>1</v>
          </cell>
          <cell r="I314" t="str">
            <v>P</v>
          </cell>
          <cell r="J314">
            <v>31</v>
          </cell>
          <cell r="K314" t="str">
            <v>K03</v>
          </cell>
          <cell r="L314" t="str">
            <v>BARU</v>
          </cell>
        </row>
        <row r="315">
          <cell r="B315">
            <v>2</v>
          </cell>
          <cell r="I315" t="str">
            <v>P</v>
          </cell>
          <cell r="J315">
            <v>57</v>
          </cell>
          <cell r="K315" t="str">
            <v>K02</v>
          </cell>
          <cell r="L315" t="str">
            <v>LAMA</v>
          </cell>
        </row>
        <row r="316">
          <cell r="B316">
            <v>3</v>
          </cell>
          <cell r="I316" t="str">
            <v>L</v>
          </cell>
          <cell r="J316">
            <v>62</v>
          </cell>
          <cell r="K316" t="str">
            <v>K04</v>
          </cell>
          <cell r="L316" t="str">
            <v>BARU</v>
          </cell>
        </row>
        <row r="317">
          <cell r="B317">
            <v>4</v>
          </cell>
          <cell r="I317" t="str">
            <v>P</v>
          </cell>
          <cell r="J317">
            <v>5</v>
          </cell>
          <cell r="K317" t="str">
            <v>K04</v>
          </cell>
          <cell r="L317" t="str">
            <v>BARU</v>
          </cell>
        </row>
        <row r="318">
          <cell r="B318">
            <v>5</v>
          </cell>
          <cell r="I318" t="str">
            <v>P</v>
          </cell>
          <cell r="J318">
            <v>29</v>
          </cell>
          <cell r="K318" t="str">
            <v>K04</v>
          </cell>
          <cell r="L318" t="str">
            <v>BARU</v>
          </cell>
        </row>
        <row r="319">
          <cell r="B319">
            <v>6</v>
          </cell>
          <cell r="I319" t="str">
            <v>P</v>
          </cell>
          <cell r="J319">
            <v>19</v>
          </cell>
          <cell r="K319" t="str">
            <v>K04</v>
          </cell>
          <cell r="L319" t="str">
            <v>BARU</v>
          </cell>
        </row>
        <row r="320">
          <cell r="B320">
            <v>7</v>
          </cell>
          <cell r="I320" t="str">
            <v>P</v>
          </cell>
          <cell r="J320">
            <v>24</v>
          </cell>
          <cell r="K320" t="str">
            <v>K08</v>
          </cell>
          <cell r="L320" t="str">
            <v>BARU</v>
          </cell>
        </row>
        <row r="321">
          <cell r="B321">
            <v>8</v>
          </cell>
          <cell r="I321" t="str">
            <v>P</v>
          </cell>
          <cell r="J321">
            <v>48</v>
          </cell>
          <cell r="K321" t="str">
            <v>K04</v>
          </cell>
          <cell r="L321" t="str">
            <v>BARU</v>
          </cell>
        </row>
        <row r="322">
          <cell r="B322">
            <v>9</v>
          </cell>
          <cell r="I322" t="str">
            <v>P</v>
          </cell>
          <cell r="J322">
            <v>8</v>
          </cell>
          <cell r="K322" t="str">
            <v>K00</v>
          </cell>
          <cell r="L322" t="str">
            <v>BARU</v>
          </cell>
        </row>
        <row r="323">
          <cell r="B323">
            <v>10</v>
          </cell>
          <cell r="I323" t="str">
            <v>P</v>
          </cell>
          <cell r="J323">
            <v>40</v>
          </cell>
          <cell r="K323" t="str">
            <v>K04</v>
          </cell>
          <cell r="L323" t="str">
            <v>BARU</v>
          </cell>
        </row>
        <row r="324">
          <cell r="A324">
            <v>45855</v>
          </cell>
          <cell r="B324">
            <v>1</v>
          </cell>
          <cell r="I324" t="str">
            <v>L</v>
          </cell>
          <cell r="J324">
            <v>9</v>
          </cell>
          <cell r="K324" t="str">
            <v>K05</v>
          </cell>
          <cell r="L324" t="str">
            <v>BARU</v>
          </cell>
        </row>
        <row r="325">
          <cell r="B325">
            <v>2</v>
          </cell>
          <cell r="I325" t="str">
            <v>P</v>
          </cell>
          <cell r="J325">
            <v>32</v>
          </cell>
          <cell r="K325" t="str">
            <v>K02</v>
          </cell>
          <cell r="L325" t="str">
            <v>BARU</v>
          </cell>
        </row>
        <row r="326">
          <cell r="B326">
            <v>3</v>
          </cell>
          <cell r="I326" t="str">
            <v>P</v>
          </cell>
          <cell r="J326">
            <v>61</v>
          </cell>
          <cell r="K326" t="str">
            <v>K06</v>
          </cell>
          <cell r="L326" t="str">
            <v>BARU</v>
          </cell>
        </row>
        <row r="327">
          <cell r="B327">
            <v>4</v>
          </cell>
          <cell r="I327" t="str">
            <v>P</v>
          </cell>
          <cell r="J327">
            <v>14</v>
          </cell>
          <cell r="K327" t="str">
            <v>K05</v>
          </cell>
          <cell r="L327" t="str">
            <v>BARU</v>
          </cell>
        </row>
        <row r="328">
          <cell r="B328">
            <v>5</v>
          </cell>
          <cell r="I328" t="str">
            <v>P</v>
          </cell>
          <cell r="J328">
            <v>25</v>
          </cell>
          <cell r="K328" t="str">
            <v>K05</v>
          </cell>
          <cell r="L328" t="str">
            <v>BARU</v>
          </cell>
        </row>
        <row r="329">
          <cell r="B329">
            <v>6</v>
          </cell>
          <cell r="I329" t="str">
            <v>L</v>
          </cell>
          <cell r="J329">
            <v>60</v>
          </cell>
          <cell r="K329" t="str">
            <v>K04</v>
          </cell>
          <cell r="L329" t="str">
            <v>LAMA</v>
          </cell>
        </row>
        <row r="330">
          <cell r="B330">
            <v>7</v>
          </cell>
          <cell r="I330" t="str">
            <v>P</v>
          </cell>
          <cell r="J330">
            <v>18</v>
          </cell>
          <cell r="K330" t="str">
            <v>K02</v>
          </cell>
          <cell r="L330" t="str">
            <v>BARU</v>
          </cell>
        </row>
        <row r="331">
          <cell r="B331">
            <v>8</v>
          </cell>
          <cell r="I331" t="str">
            <v>P</v>
          </cell>
          <cell r="J331">
            <v>57</v>
          </cell>
          <cell r="K331" t="str">
            <v>K04</v>
          </cell>
          <cell r="L331" t="str">
            <v>BARU</v>
          </cell>
        </row>
        <row r="332">
          <cell r="B332">
            <v>9</v>
          </cell>
          <cell r="I332" t="str">
            <v>P</v>
          </cell>
          <cell r="J332">
            <v>16</v>
          </cell>
          <cell r="K332" t="str">
            <v>K04</v>
          </cell>
          <cell r="L332" t="str">
            <v>LAMA</v>
          </cell>
        </row>
        <row r="333">
          <cell r="B333">
            <v>10</v>
          </cell>
          <cell r="I333" t="str">
            <v>L</v>
          </cell>
          <cell r="J333">
            <v>30</v>
          </cell>
          <cell r="K333" t="str">
            <v>K04</v>
          </cell>
          <cell r="L333" t="str">
            <v>BARU</v>
          </cell>
        </row>
        <row r="334">
          <cell r="B334">
            <v>11</v>
          </cell>
          <cell r="I334" t="str">
            <v>L</v>
          </cell>
          <cell r="J334">
            <v>11</v>
          </cell>
          <cell r="K334" t="str">
            <v>K04</v>
          </cell>
          <cell r="L334" t="str">
            <v>BARU</v>
          </cell>
        </row>
        <row r="335">
          <cell r="B335">
            <v>12</v>
          </cell>
          <cell r="I335" t="str">
            <v>P</v>
          </cell>
          <cell r="J335">
            <v>17</v>
          </cell>
          <cell r="K335" t="str">
            <v>K00</v>
          </cell>
          <cell r="L335" t="str">
            <v>BARU</v>
          </cell>
        </row>
        <row r="336">
          <cell r="B336">
            <v>13</v>
          </cell>
          <cell r="I336" t="str">
            <v>P</v>
          </cell>
          <cell r="J336">
            <v>38</v>
          </cell>
          <cell r="K336" t="str">
            <v>K05</v>
          </cell>
          <cell r="L336" t="str">
            <v>BARU</v>
          </cell>
        </row>
        <row r="337">
          <cell r="A337">
            <v>45856</v>
          </cell>
          <cell r="B337">
            <v>1</v>
          </cell>
          <cell r="I337" t="str">
            <v>P</v>
          </cell>
          <cell r="J337">
            <v>33</v>
          </cell>
          <cell r="K337" t="str">
            <v>K08</v>
          </cell>
          <cell r="L337" t="str">
            <v>BARU</v>
          </cell>
        </row>
        <row r="338">
          <cell r="B338">
            <v>2</v>
          </cell>
          <cell r="I338" t="str">
            <v>P</v>
          </cell>
          <cell r="J338">
            <v>40</v>
          </cell>
          <cell r="K338" t="str">
            <v>K04</v>
          </cell>
          <cell r="L338" t="str">
            <v>LAMA</v>
          </cell>
        </row>
        <row r="339">
          <cell r="B339">
            <v>3</v>
          </cell>
          <cell r="I339" t="str">
            <v>P</v>
          </cell>
          <cell r="J339">
            <v>30</v>
          </cell>
          <cell r="K339" t="str">
            <v>K03</v>
          </cell>
          <cell r="L339" t="str">
            <v>BARU</v>
          </cell>
        </row>
        <row r="340">
          <cell r="A340">
            <v>45857</v>
          </cell>
          <cell r="B340">
            <v>1</v>
          </cell>
          <cell r="I340" t="str">
            <v>L</v>
          </cell>
          <cell r="J340">
            <v>23</v>
          </cell>
          <cell r="K340" t="str">
            <v>K03</v>
          </cell>
          <cell r="L340" t="str">
            <v>BARU</v>
          </cell>
        </row>
        <row r="341">
          <cell r="B341">
            <v>2</v>
          </cell>
          <cell r="I341" t="str">
            <v>P</v>
          </cell>
          <cell r="J341">
            <v>5</v>
          </cell>
          <cell r="K341" t="str">
            <v>K02</v>
          </cell>
          <cell r="L341" t="str">
            <v>LAMA</v>
          </cell>
        </row>
        <row r="342">
          <cell r="B342">
            <v>3</v>
          </cell>
          <cell r="I342" t="str">
            <v>P</v>
          </cell>
          <cell r="J342">
            <v>31</v>
          </cell>
          <cell r="K342" t="str">
            <v>K05</v>
          </cell>
          <cell r="L342" t="str">
            <v>BARU</v>
          </cell>
        </row>
        <row r="343">
          <cell r="B343">
            <v>4</v>
          </cell>
          <cell r="I343" t="str">
            <v>P</v>
          </cell>
          <cell r="J343">
            <v>7</v>
          </cell>
          <cell r="K343" t="str">
            <v>K00</v>
          </cell>
          <cell r="L343" t="str">
            <v>BARU</v>
          </cell>
        </row>
        <row r="344">
          <cell r="B344">
            <v>5</v>
          </cell>
          <cell r="I344" t="str">
            <v>L</v>
          </cell>
          <cell r="J344">
            <v>44</v>
          </cell>
          <cell r="K344" t="str">
            <v>K04</v>
          </cell>
          <cell r="L344" t="str">
            <v>BARU</v>
          </cell>
        </row>
        <row r="345">
          <cell r="B345">
            <v>6</v>
          </cell>
          <cell r="I345" t="str">
            <v>P</v>
          </cell>
          <cell r="J345">
            <v>28</v>
          </cell>
          <cell r="K345" t="str">
            <v>K05</v>
          </cell>
          <cell r="L345" t="str">
            <v>BARU</v>
          </cell>
        </row>
        <row r="346">
          <cell r="B346">
            <v>7</v>
          </cell>
          <cell r="I346" t="str">
            <v>P</v>
          </cell>
          <cell r="J346">
            <v>19</v>
          </cell>
          <cell r="K346" t="str">
            <v>K04</v>
          </cell>
          <cell r="L346" t="str">
            <v>LAMA</v>
          </cell>
        </row>
        <row r="347">
          <cell r="B347">
            <v>8</v>
          </cell>
          <cell r="I347" t="str">
            <v>P</v>
          </cell>
          <cell r="J347">
            <v>46</v>
          </cell>
          <cell r="K347" t="str">
            <v>K04</v>
          </cell>
          <cell r="L347" t="str">
            <v>LAMA</v>
          </cell>
        </row>
        <row r="348">
          <cell r="B348">
            <v>9</v>
          </cell>
          <cell r="I348" t="str">
            <v>L</v>
          </cell>
          <cell r="J348">
            <v>5</v>
          </cell>
          <cell r="K348" t="str">
            <v>K02</v>
          </cell>
          <cell r="L348" t="str">
            <v>LAMA</v>
          </cell>
        </row>
        <row r="349">
          <cell r="B349">
            <v>10</v>
          </cell>
          <cell r="I349" t="str">
            <v>L</v>
          </cell>
          <cell r="J349">
            <v>7</v>
          </cell>
          <cell r="K349" t="str">
            <v>K00</v>
          </cell>
          <cell r="L349" t="str">
            <v>BARU</v>
          </cell>
        </row>
        <row r="350">
          <cell r="B350">
            <v>11</v>
          </cell>
          <cell r="I350" t="str">
            <v>P</v>
          </cell>
          <cell r="J350">
            <v>60</v>
          </cell>
          <cell r="K350" t="str">
            <v>K04</v>
          </cell>
          <cell r="L350" t="str">
            <v>BARU</v>
          </cell>
        </row>
        <row r="351">
          <cell r="B351">
            <v>12</v>
          </cell>
          <cell r="I351" t="str">
            <v>L</v>
          </cell>
          <cell r="J351">
            <v>59</v>
          </cell>
          <cell r="K351" t="str">
            <v>K08</v>
          </cell>
          <cell r="L351" t="str">
            <v>BARU</v>
          </cell>
        </row>
        <row r="352">
          <cell r="A352" t="str">
            <v>21/07/2025</v>
          </cell>
          <cell r="B352">
            <v>1</v>
          </cell>
          <cell r="I352" t="str">
            <v>L</v>
          </cell>
          <cell r="J352">
            <v>48</v>
          </cell>
          <cell r="K352" t="str">
            <v>K03</v>
          </cell>
          <cell r="L352" t="str">
            <v>BARU</v>
          </cell>
        </row>
        <row r="353">
          <cell r="B353">
            <v>2</v>
          </cell>
          <cell r="I353" t="str">
            <v>P</v>
          </cell>
          <cell r="J353">
            <v>24</v>
          </cell>
          <cell r="K353" t="str">
            <v>K08</v>
          </cell>
          <cell r="L353" t="str">
            <v>BARU</v>
          </cell>
        </row>
        <row r="354">
          <cell r="B354">
            <v>3</v>
          </cell>
          <cell r="I354" t="str">
            <v>P</v>
          </cell>
          <cell r="J354">
            <v>52</v>
          </cell>
          <cell r="K354" t="str">
            <v>K02</v>
          </cell>
          <cell r="L354" t="str">
            <v>LAMA</v>
          </cell>
        </row>
        <row r="355">
          <cell r="B355">
            <v>4</v>
          </cell>
          <cell r="I355" t="str">
            <v>P</v>
          </cell>
          <cell r="J355">
            <v>69</v>
          </cell>
          <cell r="K355" t="str">
            <v>K02</v>
          </cell>
          <cell r="L355" t="str">
            <v>LAMA</v>
          </cell>
        </row>
        <row r="356">
          <cell r="B356">
            <v>5</v>
          </cell>
          <cell r="I356" t="str">
            <v>L</v>
          </cell>
          <cell r="J356">
            <v>64</v>
          </cell>
          <cell r="K356" t="str">
            <v>K04</v>
          </cell>
          <cell r="L356" t="str">
            <v>BARU</v>
          </cell>
        </row>
        <row r="357">
          <cell r="B357">
            <v>6</v>
          </cell>
          <cell r="I357" t="str">
            <v>L</v>
          </cell>
          <cell r="J357">
            <v>38</v>
          </cell>
          <cell r="K357" t="str">
            <v>K04</v>
          </cell>
          <cell r="L357" t="str">
            <v>BARU</v>
          </cell>
        </row>
        <row r="358">
          <cell r="B358">
            <v>7</v>
          </cell>
          <cell r="I358" t="str">
            <v>P</v>
          </cell>
          <cell r="J358">
            <v>10</v>
          </cell>
          <cell r="K358" t="str">
            <v>K00</v>
          </cell>
          <cell r="L358" t="str">
            <v>BARU</v>
          </cell>
        </row>
        <row r="359">
          <cell r="B359">
            <v>8</v>
          </cell>
          <cell r="I359" t="str">
            <v>P</v>
          </cell>
          <cell r="J359">
            <v>10</v>
          </cell>
          <cell r="K359" t="str">
            <v>K00</v>
          </cell>
          <cell r="L359" t="str">
            <v>BARU</v>
          </cell>
        </row>
        <row r="360">
          <cell r="B360">
            <v>9</v>
          </cell>
          <cell r="I360" t="str">
            <v>P</v>
          </cell>
          <cell r="J360">
            <v>27</v>
          </cell>
          <cell r="K360" t="str">
            <v>K04</v>
          </cell>
          <cell r="L360" t="str">
            <v>BARU</v>
          </cell>
        </row>
        <row r="361">
          <cell r="B361">
            <v>10</v>
          </cell>
          <cell r="I361" t="str">
            <v>P</v>
          </cell>
          <cell r="J361">
            <v>29</v>
          </cell>
          <cell r="K361" t="str">
            <v>K04</v>
          </cell>
          <cell r="L361" t="str">
            <v>LAMA</v>
          </cell>
        </row>
        <row r="362">
          <cell r="B362">
            <v>11</v>
          </cell>
          <cell r="I362" t="str">
            <v>P</v>
          </cell>
          <cell r="J362">
            <v>25</v>
          </cell>
          <cell r="K362" t="str">
            <v>K02</v>
          </cell>
          <cell r="L362" t="str">
            <v>LAMA</v>
          </cell>
        </row>
        <row r="363">
          <cell r="B363">
            <v>12</v>
          </cell>
          <cell r="I363" t="str">
            <v>L</v>
          </cell>
          <cell r="J363">
            <v>23</v>
          </cell>
          <cell r="K363" t="str">
            <v>K01</v>
          </cell>
          <cell r="L363" t="str">
            <v>BARU</v>
          </cell>
        </row>
        <row r="364">
          <cell r="B364">
            <v>13</v>
          </cell>
          <cell r="I364" t="str">
            <v>L</v>
          </cell>
          <cell r="J364">
            <v>48</v>
          </cell>
          <cell r="K364" t="str">
            <v>K04</v>
          </cell>
          <cell r="L364" t="str">
            <v>BARU</v>
          </cell>
        </row>
        <row r="365">
          <cell r="B365">
            <v>14</v>
          </cell>
          <cell r="I365" t="str">
            <v>P</v>
          </cell>
          <cell r="J365">
            <v>23</v>
          </cell>
          <cell r="K365" t="str">
            <v>K01</v>
          </cell>
          <cell r="L365" t="str">
            <v>BARU</v>
          </cell>
        </row>
        <row r="366">
          <cell r="B366">
            <v>15</v>
          </cell>
          <cell r="I366" t="str">
            <v>P</v>
          </cell>
          <cell r="J366">
            <v>16</v>
          </cell>
          <cell r="K366" t="str">
            <v>K04</v>
          </cell>
          <cell r="L366" t="str">
            <v>LAMA</v>
          </cell>
        </row>
        <row r="367">
          <cell r="A367" t="str">
            <v>22/07/2025</v>
          </cell>
          <cell r="B367">
            <v>1</v>
          </cell>
          <cell r="I367" t="str">
            <v>P</v>
          </cell>
          <cell r="J367">
            <v>18</v>
          </cell>
          <cell r="K367" t="str">
            <v>K04</v>
          </cell>
          <cell r="L367" t="str">
            <v>LAMA</v>
          </cell>
        </row>
        <row r="368">
          <cell r="B368">
            <v>2</v>
          </cell>
          <cell r="I368" t="str">
            <v>P</v>
          </cell>
          <cell r="J368">
            <v>4</v>
          </cell>
          <cell r="K368" t="str">
            <v>K02</v>
          </cell>
          <cell r="L368" t="str">
            <v>BARU</v>
          </cell>
        </row>
        <row r="369">
          <cell r="B369">
            <v>3</v>
          </cell>
          <cell r="I369" t="str">
            <v>P</v>
          </cell>
          <cell r="J369">
            <v>24</v>
          </cell>
          <cell r="K369" t="str">
            <v>K04</v>
          </cell>
          <cell r="L369" t="str">
            <v>LAMA</v>
          </cell>
        </row>
        <row r="370">
          <cell r="B370">
            <v>4</v>
          </cell>
          <cell r="I370" t="str">
            <v>P</v>
          </cell>
          <cell r="J370">
            <v>16</v>
          </cell>
          <cell r="K370" t="str">
            <v>K04</v>
          </cell>
          <cell r="L370" t="str">
            <v>BARU</v>
          </cell>
        </row>
        <row r="371">
          <cell r="B371">
            <v>5</v>
          </cell>
          <cell r="I371" t="str">
            <v>P</v>
          </cell>
          <cell r="J371">
            <v>64</v>
          </cell>
          <cell r="K371" t="str">
            <v>K04</v>
          </cell>
          <cell r="L371" t="str">
            <v>BARU</v>
          </cell>
        </row>
        <row r="372">
          <cell r="B372">
            <v>6</v>
          </cell>
          <cell r="I372" t="str">
            <v>P</v>
          </cell>
          <cell r="J372">
            <v>28</v>
          </cell>
          <cell r="K372" t="str">
            <v>K04</v>
          </cell>
          <cell r="L372" t="str">
            <v>BARU</v>
          </cell>
        </row>
        <row r="373">
          <cell r="B373">
            <v>7</v>
          </cell>
          <cell r="I373" t="str">
            <v>P</v>
          </cell>
          <cell r="J373">
            <v>45</v>
          </cell>
          <cell r="K373" t="str">
            <v>K04</v>
          </cell>
          <cell r="L373" t="str">
            <v>BARU</v>
          </cell>
        </row>
        <row r="374">
          <cell r="B374">
            <v>8</v>
          </cell>
          <cell r="I374" t="str">
            <v>P</v>
          </cell>
          <cell r="J374">
            <v>56</v>
          </cell>
          <cell r="K374" t="str">
            <v>K04</v>
          </cell>
          <cell r="L374" t="str">
            <v>LAMA</v>
          </cell>
        </row>
        <row r="375">
          <cell r="B375">
            <v>9</v>
          </cell>
          <cell r="I375" t="str">
            <v>P</v>
          </cell>
          <cell r="J375">
            <v>29</v>
          </cell>
          <cell r="K375" t="str">
            <v>K03</v>
          </cell>
          <cell r="L375" t="str">
            <v>BARU</v>
          </cell>
        </row>
        <row r="376">
          <cell r="B376">
            <v>10</v>
          </cell>
          <cell r="I376" t="str">
            <v>L</v>
          </cell>
          <cell r="J376">
            <v>18</v>
          </cell>
          <cell r="K376" t="str">
            <v>K04</v>
          </cell>
          <cell r="L376" t="str">
            <v>LAMA</v>
          </cell>
        </row>
        <row r="377">
          <cell r="A377">
            <v>45861</v>
          </cell>
          <cell r="B377">
            <v>1</v>
          </cell>
          <cell r="I377" t="str">
            <v>P</v>
          </cell>
          <cell r="J377">
            <v>29</v>
          </cell>
          <cell r="K377" t="str">
            <v>K06</v>
          </cell>
          <cell r="L377" t="str">
            <v>BARU</v>
          </cell>
        </row>
        <row r="378">
          <cell r="B378">
            <v>2</v>
          </cell>
          <cell r="I378" t="str">
            <v>P</v>
          </cell>
          <cell r="J378">
            <v>45</v>
          </cell>
          <cell r="K378" t="str">
            <v>K05</v>
          </cell>
          <cell r="L378" t="str">
            <v>BARU</v>
          </cell>
        </row>
        <row r="379">
          <cell r="B379">
            <v>3</v>
          </cell>
          <cell r="I379" t="str">
            <v>P</v>
          </cell>
          <cell r="J379">
            <v>54</v>
          </cell>
          <cell r="K379" t="str">
            <v>K08</v>
          </cell>
          <cell r="L379" t="str">
            <v>BARU</v>
          </cell>
        </row>
        <row r="380">
          <cell r="B380">
            <v>4</v>
          </cell>
          <cell r="I380" t="str">
            <v>P</v>
          </cell>
          <cell r="J380">
            <v>41</v>
          </cell>
          <cell r="K380" t="str">
            <v>K04</v>
          </cell>
          <cell r="L380" t="str">
            <v>BARU</v>
          </cell>
        </row>
        <row r="381">
          <cell r="B381">
            <v>5</v>
          </cell>
          <cell r="I381" t="str">
            <v>P</v>
          </cell>
          <cell r="J381">
            <v>44</v>
          </cell>
          <cell r="K381" t="str">
            <v>K04</v>
          </cell>
          <cell r="L381" t="str">
            <v>BARU</v>
          </cell>
        </row>
        <row r="382">
          <cell r="B382">
            <v>6</v>
          </cell>
          <cell r="I382" t="str">
            <v>P</v>
          </cell>
          <cell r="J382">
            <v>13</v>
          </cell>
          <cell r="K382" t="str">
            <v>K04</v>
          </cell>
          <cell r="L382" t="str">
            <v>BARU</v>
          </cell>
        </row>
        <row r="383">
          <cell r="B383">
            <v>7</v>
          </cell>
          <cell r="I383" t="str">
            <v>L</v>
          </cell>
          <cell r="J383">
            <v>9</v>
          </cell>
          <cell r="K383" t="str">
            <v>K04</v>
          </cell>
          <cell r="L383" t="str">
            <v>BARU</v>
          </cell>
        </row>
        <row r="384">
          <cell r="B384">
            <v>8</v>
          </cell>
          <cell r="I384" t="str">
            <v>L</v>
          </cell>
          <cell r="J384">
            <v>49</v>
          </cell>
          <cell r="K384" t="str">
            <v>K05</v>
          </cell>
          <cell r="L384" t="str">
            <v>BARU</v>
          </cell>
        </row>
        <row r="385">
          <cell r="B385">
            <v>9</v>
          </cell>
          <cell r="I385" t="str">
            <v>P</v>
          </cell>
          <cell r="J385">
            <v>25</v>
          </cell>
          <cell r="K385" t="str">
            <v>K03</v>
          </cell>
          <cell r="L385" t="str">
            <v>BARU</v>
          </cell>
        </row>
        <row r="386">
          <cell r="B386">
            <v>10</v>
          </cell>
          <cell r="I386" t="str">
            <v>P</v>
          </cell>
          <cell r="J386">
            <v>37</v>
          </cell>
          <cell r="K386" t="str">
            <v>K04</v>
          </cell>
          <cell r="L386" t="str">
            <v>LAMA</v>
          </cell>
        </row>
        <row r="387">
          <cell r="A387">
            <v>45862</v>
          </cell>
          <cell r="B387">
            <v>1</v>
          </cell>
          <cell r="I387" t="str">
            <v>P</v>
          </cell>
          <cell r="J387">
            <v>31</v>
          </cell>
          <cell r="K387" t="str">
            <v>K04</v>
          </cell>
          <cell r="L387" t="str">
            <v>BARU</v>
          </cell>
        </row>
        <row r="388">
          <cell r="B388">
            <v>2</v>
          </cell>
          <cell r="I388" t="str">
            <v>P</v>
          </cell>
          <cell r="J388">
            <v>8</v>
          </cell>
          <cell r="K388" t="str">
            <v>K04</v>
          </cell>
          <cell r="L388" t="str">
            <v>BARU</v>
          </cell>
        </row>
        <row r="389">
          <cell r="B389">
            <v>3</v>
          </cell>
          <cell r="I389" t="str">
            <v>L</v>
          </cell>
          <cell r="J389">
            <v>64</v>
          </cell>
          <cell r="K389" t="str">
            <v>K04</v>
          </cell>
          <cell r="L389" t="str">
            <v>BARU</v>
          </cell>
        </row>
        <row r="390">
          <cell r="B390">
            <v>4</v>
          </cell>
          <cell r="I390" t="str">
            <v>L</v>
          </cell>
          <cell r="J390">
            <v>68</v>
          </cell>
          <cell r="K390" t="str">
            <v>K04</v>
          </cell>
          <cell r="L390" t="str">
            <v>BARU</v>
          </cell>
        </row>
        <row r="391">
          <cell r="B391">
            <v>5</v>
          </cell>
          <cell r="I391" t="str">
            <v>P</v>
          </cell>
          <cell r="J391">
            <v>1</v>
          </cell>
          <cell r="K391" t="str">
            <v>K02</v>
          </cell>
          <cell r="L391" t="str">
            <v>BARU</v>
          </cell>
        </row>
        <row r="392">
          <cell r="B392">
            <v>6</v>
          </cell>
          <cell r="I392" t="str">
            <v>L</v>
          </cell>
          <cell r="J392">
            <v>5</v>
          </cell>
          <cell r="K392" t="str">
            <v>K08</v>
          </cell>
          <cell r="L392" t="str">
            <v>BARU</v>
          </cell>
        </row>
        <row r="393">
          <cell r="B393">
            <v>7</v>
          </cell>
          <cell r="I393" t="str">
            <v>L</v>
          </cell>
          <cell r="J393">
            <v>7</v>
          </cell>
          <cell r="K393" t="str">
            <v>K00</v>
          </cell>
          <cell r="L393" t="str">
            <v>BARU</v>
          </cell>
        </row>
        <row r="394">
          <cell r="B394">
            <v>8</v>
          </cell>
          <cell r="I394" t="str">
            <v>L</v>
          </cell>
          <cell r="J394">
            <v>44</v>
          </cell>
          <cell r="K394" t="str">
            <v>K02</v>
          </cell>
          <cell r="L394" t="str">
            <v>BARU</v>
          </cell>
        </row>
        <row r="395">
          <cell r="B395">
            <v>9</v>
          </cell>
          <cell r="I395" t="str">
            <v>P</v>
          </cell>
          <cell r="J395">
            <v>71</v>
          </cell>
          <cell r="K395" t="str">
            <v>K04</v>
          </cell>
          <cell r="L395" t="str">
            <v>LAMA</v>
          </cell>
        </row>
        <row r="396">
          <cell r="B396">
            <v>10</v>
          </cell>
          <cell r="I396" t="str">
            <v>P</v>
          </cell>
          <cell r="J396">
            <v>31</v>
          </cell>
          <cell r="K396" t="str">
            <v>K08</v>
          </cell>
          <cell r="L396" t="str">
            <v>BARU</v>
          </cell>
        </row>
        <row r="397">
          <cell r="B397">
            <v>11</v>
          </cell>
          <cell r="I397" t="str">
            <v>P</v>
          </cell>
          <cell r="J397">
            <v>36</v>
          </cell>
          <cell r="K397" t="str">
            <v>K03</v>
          </cell>
          <cell r="L397" t="str">
            <v>BARU</v>
          </cell>
        </row>
        <row r="398">
          <cell r="B398">
            <v>12</v>
          </cell>
          <cell r="I398" t="str">
            <v>L</v>
          </cell>
          <cell r="J398">
            <v>4</v>
          </cell>
          <cell r="K398" t="str">
            <v>K02</v>
          </cell>
          <cell r="L398" t="str">
            <v>BARU</v>
          </cell>
        </row>
        <row r="399">
          <cell r="A399">
            <v>45863</v>
          </cell>
          <cell r="B399">
            <v>1</v>
          </cell>
          <cell r="I399" t="str">
            <v>P</v>
          </cell>
          <cell r="J399">
            <v>38</v>
          </cell>
          <cell r="K399" t="str">
            <v>K04</v>
          </cell>
          <cell r="L399" t="str">
            <v>LAMA</v>
          </cell>
        </row>
        <row r="400">
          <cell r="B400">
            <v>2</v>
          </cell>
          <cell r="I400" t="str">
            <v>P</v>
          </cell>
          <cell r="J400">
            <v>26</v>
          </cell>
          <cell r="K400" t="str">
            <v>K05</v>
          </cell>
          <cell r="L400" t="str">
            <v>BARU</v>
          </cell>
        </row>
        <row r="401">
          <cell r="B401">
            <v>3</v>
          </cell>
          <cell r="I401" t="str">
            <v>P</v>
          </cell>
          <cell r="J401">
            <v>28</v>
          </cell>
          <cell r="K401" t="str">
            <v>K04</v>
          </cell>
          <cell r="L401" t="str">
            <v>BARU</v>
          </cell>
        </row>
        <row r="402">
          <cell r="B402">
            <v>4</v>
          </cell>
          <cell r="I402" t="str">
            <v>P</v>
          </cell>
          <cell r="J402">
            <v>60</v>
          </cell>
          <cell r="K402" t="str">
            <v>K05</v>
          </cell>
          <cell r="L402" t="str">
            <v>LAMA</v>
          </cell>
        </row>
        <row r="403">
          <cell r="B403">
            <v>5</v>
          </cell>
          <cell r="I403" t="str">
            <v>P</v>
          </cell>
          <cell r="J403">
            <v>27</v>
          </cell>
          <cell r="K403" t="str">
            <v>K04</v>
          </cell>
          <cell r="L403" t="str">
            <v>BARU</v>
          </cell>
        </row>
        <row r="404">
          <cell r="B404">
            <v>6</v>
          </cell>
          <cell r="I404" t="str">
            <v>P</v>
          </cell>
          <cell r="J404">
            <v>6</v>
          </cell>
          <cell r="K404" t="str">
            <v>K04</v>
          </cell>
          <cell r="L404" t="str">
            <v>BARU</v>
          </cell>
        </row>
        <row r="405">
          <cell r="B405">
            <v>7</v>
          </cell>
          <cell r="I405" t="str">
            <v>L</v>
          </cell>
          <cell r="J405">
            <v>23</v>
          </cell>
          <cell r="K405" t="str">
            <v>K03</v>
          </cell>
          <cell r="L405" t="str">
            <v>BARU</v>
          </cell>
        </row>
      </sheetData>
      <sheetData sheetId="16">
        <row r="6">
          <cell r="U6">
            <v>64</v>
          </cell>
        </row>
        <row r="9">
          <cell r="U9">
            <v>29</v>
          </cell>
        </row>
        <row r="30">
          <cell r="L30">
            <v>19</v>
          </cell>
        </row>
        <row r="31">
          <cell r="L31">
            <v>61</v>
          </cell>
        </row>
        <row r="32">
          <cell r="L32">
            <v>16</v>
          </cell>
        </row>
        <row r="34">
          <cell r="L34">
            <v>122</v>
          </cell>
        </row>
        <row r="35">
          <cell r="L35">
            <v>19</v>
          </cell>
        </row>
      </sheetData>
      <sheetData sheetId="17">
        <row r="4">
          <cell r="U4">
            <v>339</v>
          </cell>
        </row>
        <row r="5">
          <cell r="A5" t="str">
            <v>26/07/2025</v>
          </cell>
          <cell r="B5">
            <v>1</v>
          </cell>
          <cell r="I5" t="str">
            <v>P</v>
          </cell>
          <cell r="J5">
            <v>28</v>
          </cell>
          <cell r="K5" t="str">
            <v>K08</v>
          </cell>
          <cell r="L5" t="str">
            <v>BARU</v>
          </cell>
          <cell r="U5">
            <v>204</v>
          </cell>
        </row>
        <row r="6">
          <cell r="B6">
            <v>1</v>
          </cell>
          <cell r="I6" t="str">
            <v>P</v>
          </cell>
          <cell r="J6">
            <v>28</v>
          </cell>
          <cell r="K6" t="str">
            <v>K08</v>
          </cell>
          <cell r="L6" t="str">
            <v>BARU</v>
          </cell>
          <cell r="U6">
            <v>70</v>
          </cell>
        </row>
        <row r="7">
          <cell r="B7">
            <v>2</v>
          </cell>
          <cell r="I7" t="str">
            <v>L</v>
          </cell>
          <cell r="J7">
            <v>7</v>
          </cell>
          <cell r="K7" t="str">
            <v>K00</v>
          </cell>
          <cell r="L7" t="str">
            <v>BARU</v>
          </cell>
          <cell r="U7">
            <v>134</v>
          </cell>
        </row>
        <row r="8">
          <cell r="B8">
            <v>3</v>
          </cell>
          <cell r="I8" t="str">
            <v>L</v>
          </cell>
          <cell r="J8">
            <v>10</v>
          </cell>
          <cell r="K8" t="str">
            <v>K00</v>
          </cell>
          <cell r="L8" t="str">
            <v>BARU</v>
          </cell>
          <cell r="U8">
            <v>135</v>
          </cell>
        </row>
        <row r="9">
          <cell r="B9">
            <v>4</v>
          </cell>
          <cell r="I9" t="str">
            <v>P</v>
          </cell>
          <cell r="J9">
            <v>29</v>
          </cell>
          <cell r="K9" t="str">
            <v>K05</v>
          </cell>
          <cell r="L9" t="str">
            <v>BARU</v>
          </cell>
          <cell r="U9">
            <v>44</v>
          </cell>
        </row>
        <row r="10">
          <cell r="B10">
            <v>5</v>
          </cell>
          <cell r="I10" t="str">
            <v>L</v>
          </cell>
          <cell r="J10">
            <v>22</v>
          </cell>
          <cell r="K10" t="str">
            <v>K03</v>
          </cell>
          <cell r="L10" t="str">
            <v>BARU</v>
          </cell>
          <cell r="U10">
            <v>91</v>
          </cell>
        </row>
        <row r="11">
          <cell r="B11">
            <v>6</v>
          </cell>
          <cell r="I11" t="str">
            <v>P</v>
          </cell>
          <cell r="J11">
            <v>16</v>
          </cell>
          <cell r="K11" t="str">
            <v>K02</v>
          </cell>
          <cell r="L11" t="str">
            <v>BARU</v>
          </cell>
        </row>
        <row r="12">
          <cell r="B12">
            <v>7</v>
          </cell>
          <cell r="I12" t="str">
            <v>P</v>
          </cell>
          <cell r="J12">
            <v>10</v>
          </cell>
          <cell r="K12" t="str">
            <v>K04</v>
          </cell>
          <cell r="L12" t="str">
            <v>BARU</v>
          </cell>
          <cell r="U12">
            <v>222</v>
          </cell>
        </row>
        <row r="13">
          <cell r="B13">
            <v>8</v>
          </cell>
          <cell r="I13" t="str">
            <v>P</v>
          </cell>
          <cell r="J13">
            <v>42</v>
          </cell>
          <cell r="K13" t="str">
            <v>K08</v>
          </cell>
          <cell r="L13" t="str">
            <v>BARU</v>
          </cell>
          <cell r="U13">
            <v>71</v>
          </cell>
        </row>
        <row r="14">
          <cell r="B14">
            <v>9</v>
          </cell>
          <cell r="I14" t="str">
            <v>P</v>
          </cell>
          <cell r="J14">
            <v>65</v>
          </cell>
          <cell r="K14" t="str">
            <v>K08</v>
          </cell>
          <cell r="L14" t="str">
            <v>BARU</v>
          </cell>
          <cell r="U14">
            <v>151</v>
          </cell>
        </row>
        <row r="15">
          <cell r="B15">
            <v>10</v>
          </cell>
          <cell r="I15" t="str">
            <v>P</v>
          </cell>
          <cell r="J15">
            <v>7</v>
          </cell>
          <cell r="K15" t="str">
            <v>K04</v>
          </cell>
          <cell r="L15" t="str">
            <v>LAMA</v>
          </cell>
          <cell r="U15">
            <v>84</v>
          </cell>
        </row>
        <row r="16">
          <cell r="B16">
            <v>11</v>
          </cell>
          <cell r="I16" t="str">
            <v>L</v>
          </cell>
          <cell r="J16">
            <v>60</v>
          </cell>
          <cell r="K16" t="str">
            <v>K04</v>
          </cell>
          <cell r="L16" t="str">
            <v>BARU</v>
          </cell>
          <cell r="U16">
            <v>30</v>
          </cell>
        </row>
        <row r="17">
          <cell r="B17">
            <v>12</v>
          </cell>
          <cell r="I17" t="str">
            <v>P</v>
          </cell>
          <cell r="J17">
            <v>29</v>
          </cell>
          <cell r="K17" t="str">
            <v>K02</v>
          </cell>
          <cell r="L17" t="str">
            <v>BARU</v>
          </cell>
          <cell r="U17">
            <v>54</v>
          </cell>
        </row>
        <row r="18">
          <cell r="B18">
            <v>13</v>
          </cell>
          <cell r="I18" t="str">
            <v>P</v>
          </cell>
          <cell r="J18">
            <v>34</v>
          </cell>
          <cell r="K18" t="str">
            <v>K04</v>
          </cell>
          <cell r="L18" t="str">
            <v>BARU</v>
          </cell>
          <cell r="U18">
            <v>33</v>
          </cell>
        </row>
        <row r="19">
          <cell r="A19">
            <v>45866</v>
          </cell>
          <cell r="B19">
            <v>1</v>
          </cell>
          <cell r="I19" t="str">
            <v>L</v>
          </cell>
          <cell r="J19">
            <v>20</v>
          </cell>
          <cell r="K19" t="str">
            <v>K04</v>
          </cell>
          <cell r="L19" t="str">
            <v>BARU</v>
          </cell>
          <cell r="U19">
            <v>13</v>
          </cell>
        </row>
        <row r="20">
          <cell r="B20">
            <v>2</v>
          </cell>
          <cell r="I20" t="str">
            <v>L</v>
          </cell>
          <cell r="J20">
            <v>62</v>
          </cell>
          <cell r="K20" t="str">
            <v>K04</v>
          </cell>
          <cell r="L20" t="str">
            <v>BARU</v>
          </cell>
          <cell r="U20">
            <v>20</v>
          </cell>
        </row>
        <row r="21">
          <cell r="B21">
            <v>3</v>
          </cell>
          <cell r="I21" t="str">
            <v>P</v>
          </cell>
          <cell r="J21">
            <v>52</v>
          </cell>
          <cell r="K21" t="str">
            <v>K02</v>
          </cell>
          <cell r="L21" t="str">
            <v>BARU</v>
          </cell>
          <cell r="U21">
            <v>26</v>
          </cell>
        </row>
        <row r="22">
          <cell r="B22">
            <v>4</v>
          </cell>
          <cell r="I22" t="str">
            <v>L</v>
          </cell>
          <cell r="J22">
            <v>20</v>
          </cell>
          <cell r="K22" t="str">
            <v>K01</v>
          </cell>
          <cell r="L22" t="str">
            <v>BARU</v>
          </cell>
          <cell r="U22">
            <v>3</v>
          </cell>
        </row>
        <row r="23">
          <cell r="B23">
            <v>5</v>
          </cell>
          <cell r="I23" t="str">
            <v>L</v>
          </cell>
          <cell r="J23">
            <v>30</v>
          </cell>
          <cell r="K23" t="str">
            <v>K04</v>
          </cell>
          <cell r="L23" t="str">
            <v>LAMA</v>
          </cell>
        </row>
        <row r="24">
          <cell r="B24">
            <v>6</v>
          </cell>
          <cell r="I24" t="str">
            <v>L</v>
          </cell>
          <cell r="J24">
            <v>4</v>
          </cell>
          <cell r="K24" t="str">
            <v>K02</v>
          </cell>
          <cell r="L24" t="str">
            <v>LAMA</v>
          </cell>
          <cell r="U24">
            <v>20</v>
          </cell>
        </row>
        <row r="25">
          <cell r="B25">
            <v>7</v>
          </cell>
          <cell r="I25" t="str">
            <v>P</v>
          </cell>
          <cell r="J25">
            <v>60</v>
          </cell>
          <cell r="K25" t="str">
            <v>K08</v>
          </cell>
          <cell r="L25" t="str">
            <v>LAMA</v>
          </cell>
          <cell r="U25">
            <v>8</v>
          </cell>
        </row>
        <row r="26">
          <cell r="B26">
            <v>8</v>
          </cell>
          <cell r="I26" t="str">
            <v>P</v>
          </cell>
          <cell r="J26">
            <v>39</v>
          </cell>
          <cell r="K26" t="str">
            <v>K04</v>
          </cell>
          <cell r="L26" t="str">
            <v>BARU</v>
          </cell>
          <cell r="U26">
            <v>12</v>
          </cell>
        </row>
        <row r="27">
          <cell r="B27">
            <v>9</v>
          </cell>
          <cell r="I27" t="str">
            <v>P</v>
          </cell>
          <cell r="J27">
            <v>30</v>
          </cell>
          <cell r="K27" t="str">
            <v>K02</v>
          </cell>
          <cell r="L27" t="str">
            <v>BARU</v>
          </cell>
        </row>
        <row r="28">
          <cell r="B28">
            <v>10</v>
          </cell>
          <cell r="I28" t="str">
            <v>P</v>
          </cell>
          <cell r="J28">
            <v>76</v>
          </cell>
          <cell r="K28" t="str">
            <v>K05</v>
          </cell>
          <cell r="L28" t="str">
            <v>BARU</v>
          </cell>
          <cell r="U28">
            <v>93</v>
          </cell>
        </row>
        <row r="29">
          <cell r="B29">
            <v>11</v>
          </cell>
          <cell r="I29" t="str">
            <v>P</v>
          </cell>
          <cell r="J29">
            <v>51</v>
          </cell>
          <cell r="K29" t="str">
            <v>K05</v>
          </cell>
          <cell r="L29" t="str">
            <v>LAMA</v>
          </cell>
          <cell r="U29">
            <v>43</v>
          </cell>
        </row>
        <row r="30">
          <cell r="B30">
            <v>12</v>
          </cell>
          <cell r="I30" t="str">
            <v>L</v>
          </cell>
          <cell r="J30">
            <v>3</v>
          </cell>
          <cell r="K30" t="str">
            <v>K04</v>
          </cell>
          <cell r="L30" t="str">
            <v>BARU</v>
          </cell>
          <cell r="U30">
            <v>16</v>
          </cell>
        </row>
        <row r="31">
          <cell r="B31">
            <v>13</v>
          </cell>
          <cell r="I31" t="str">
            <v>P</v>
          </cell>
          <cell r="J31">
            <v>57</v>
          </cell>
          <cell r="K31" t="str">
            <v>K02</v>
          </cell>
          <cell r="L31" t="str">
            <v>BARU</v>
          </cell>
          <cell r="U31">
            <v>27</v>
          </cell>
        </row>
        <row r="32">
          <cell r="B32">
            <v>14</v>
          </cell>
          <cell r="I32" t="str">
            <v>P</v>
          </cell>
          <cell r="J32">
            <v>58</v>
          </cell>
          <cell r="K32" t="str">
            <v>K05</v>
          </cell>
          <cell r="L32" t="str">
            <v>BARU</v>
          </cell>
          <cell r="U32">
            <v>50</v>
          </cell>
        </row>
        <row r="33">
          <cell r="B33">
            <v>15</v>
          </cell>
          <cell r="I33" t="str">
            <v>L</v>
          </cell>
          <cell r="J33">
            <v>46</v>
          </cell>
          <cell r="K33" t="str">
            <v>K04</v>
          </cell>
          <cell r="L33" t="str">
            <v>BARU</v>
          </cell>
          <cell r="U33">
            <v>17</v>
          </cell>
        </row>
        <row r="34">
          <cell r="B34">
            <v>16</v>
          </cell>
          <cell r="I34" t="str">
            <v>P</v>
          </cell>
          <cell r="J34">
            <v>23</v>
          </cell>
          <cell r="K34" t="str">
            <v>K04</v>
          </cell>
          <cell r="L34" t="str">
            <v>BARU</v>
          </cell>
          <cell r="U34">
            <v>33</v>
          </cell>
        </row>
        <row r="35">
          <cell r="B35">
            <v>17</v>
          </cell>
          <cell r="I35" t="str">
            <v>P</v>
          </cell>
          <cell r="J35">
            <v>62</v>
          </cell>
          <cell r="K35" t="str">
            <v>K04</v>
          </cell>
          <cell r="L35" t="str">
            <v>LAMA</v>
          </cell>
        </row>
        <row r="36">
          <cell r="B36">
            <v>18</v>
          </cell>
          <cell r="I36" t="str">
            <v>P</v>
          </cell>
          <cell r="J36">
            <v>15</v>
          </cell>
          <cell r="K36" t="str">
            <v>K04</v>
          </cell>
          <cell r="L36" t="str">
            <v>BARU</v>
          </cell>
          <cell r="U36">
            <v>14</v>
          </cell>
        </row>
        <row r="37">
          <cell r="A37">
            <v>45867</v>
          </cell>
          <cell r="B37">
            <v>1</v>
          </cell>
          <cell r="I37" t="str">
            <v>P</v>
          </cell>
          <cell r="J37">
            <v>24</v>
          </cell>
          <cell r="K37" t="str">
            <v>K02</v>
          </cell>
          <cell r="L37" t="str">
            <v>BARU</v>
          </cell>
          <cell r="U37">
            <v>13</v>
          </cell>
        </row>
        <row r="38">
          <cell r="B38">
            <v>2</v>
          </cell>
          <cell r="I38" t="str">
            <v>P</v>
          </cell>
          <cell r="J38">
            <v>11</v>
          </cell>
          <cell r="K38" t="str">
            <v>K02</v>
          </cell>
          <cell r="L38" t="str">
            <v>BARU</v>
          </cell>
          <cell r="U38">
            <v>5</v>
          </cell>
        </row>
        <row r="39">
          <cell r="B39">
            <v>3</v>
          </cell>
          <cell r="I39" t="str">
            <v>L</v>
          </cell>
          <cell r="J39">
            <v>26</v>
          </cell>
          <cell r="K39" t="str">
            <v>K04</v>
          </cell>
          <cell r="L39" t="str">
            <v>BARU</v>
          </cell>
          <cell r="U39">
            <v>8</v>
          </cell>
        </row>
        <row r="40">
          <cell r="B40">
            <v>4</v>
          </cell>
          <cell r="I40" t="str">
            <v>L</v>
          </cell>
          <cell r="J40">
            <v>3</v>
          </cell>
          <cell r="K40" t="str">
            <v>K02</v>
          </cell>
          <cell r="L40" t="str">
            <v>BARU</v>
          </cell>
          <cell r="U40">
            <v>1</v>
          </cell>
        </row>
        <row r="41">
          <cell r="B41">
            <v>5</v>
          </cell>
          <cell r="I41" t="str">
            <v>P</v>
          </cell>
          <cell r="J41">
            <v>24</v>
          </cell>
          <cell r="K41" t="str">
            <v>K04</v>
          </cell>
          <cell r="L41" t="str">
            <v>LAMA</v>
          </cell>
          <cell r="U41">
            <v>0</v>
          </cell>
        </row>
        <row r="42">
          <cell r="B42">
            <v>6</v>
          </cell>
          <cell r="I42" t="str">
            <v>L</v>
          </cell>
          <cell r="J42">
            <v>19</v>
          </cell>
          <cell r="K42" t="str">
            <v>K03</v>
          </cell>
          <cell r="L42" t="str">
            <v>BARU</v>
          </cell>
          <cell r="U42">
            <v>1</v>
          </cell>
        </row>
        <row r="43">
          <cell r="B43">
            <v>7</v>
          </cell>
          <cell r="I43" t="str">
            <v>L</v>
          </cell>
          <cell r="J43">
            <v>18</v>
          </cell>
          <cell r="K43" t="str">
            <v>K04</v>
          </cell>
          <cell r="L43" t="str">
            <v>LAMA</v>
          </cell>
        </row>
        <row r="44">
          <cell r="B44">
            <v>8</v>
          </cell>
          <cell r="I44" t="str">
            <v>L</v>
          </cell>
          <cell r="J44">
            <v>48</v>
          </cell>
          <cell r="K44" t="str">
            <v>K04</v>
          </cell>
          <cell r="L44" t="str">
            <v>LAMA</v>
          </cell>
          <cell r="U44">
            <v>27</v>
          </cell>
        </row>
        <row r="45">
          <cell r="B45">
            <v>9</v>
          </cell>
          <cell r="I45" t="str">
            <v>P</v>
          </cell>
          <cell r="J45">
            <v>32</v>
          </cell>
          <cell r="K45" t="str">
            <v>K02</v>
          </cell>
          <cell r="L45" t="str">
            <v>BARU</v>
          </cell>
          <cell r="U45">
            <v>9</v>
          </cell>
        </row>
        <row r="46">
          <cell r="B46">
            <v>10</v>
          </cell>
          <cell r="I46" t="str">
            <v>P</v>
          </cell>
          <cell r="J46">
            <v>28</v>
          </cell>
          <cell r="K46" t="str">
            <v>K04</v>
          </cell>
          <cell r="L46" t="str">
            <v>BARU</v>
          </cell>
          <cell r="U46">
            <v>18</v>
          </cell>
        </row>
        <row r="47">
          <cell r="A47">
            <v>45868</v>
          </cell>
          <cell r="B47">
            <v>1</v>
          </cell>
          <cell r="I47" t="str">
            <v>L</v>
          </cell>
          <cell r="J47">
            <v>62</v>
          </cell>
          <cell r="K47" t="str">
            <v>K04</v>
          </cell>
          <cell r="L47" t="str">
            <v>LAMA</v>
          </cell>
          <cell r="U47">
            <v>37</v>
          </cell>
        </row>
        <row r="48">
          <cell r="B48">
            <v>2</v>
          </cell>
          <cell r="I48" t="str">
            <v>P</v>
          </cell>
          <cell r="J48">
            <v>68</v>
          </cell>
          <cell r="K48" t="str">
            <v>K06</v>
          </cell>
          <cell r="L48" t="str">
            <v>BARU</v>
          </cell>
          <cell r="U48">
            <v>15</v>
          </cell>
        </row>
        <row r="49">
          <cell r="B49">
            <v>3</v>
          </cell>
          <cell r="I49" t="str">
            <v>P</v>
          </cell>
          <cell r="J49">
            <v>42</v>
          </cell>
          <cell r="K49" t="str">
            <v>K02</v>
          </cell>
          <cell r="L49" t="str">
            <v>BARU</v>
          </cell>
          <cell r="U49">
            <v>22</v>
          </cell>
        </row>
        <row r="50">
          <cell r="B50">
            <v>4</v>
          </cell>
          <cell r="I50" t="str">
            <v>P</v>
          </cell>
          <cell r="J50">
            <v>6</v>
          </cell>
          <cell r="K50" t="str">
            <v>K08</v>
          </cell>
          <cell r="L50" t="str">
            <v>BARU</v>
          </cell>
        </row>
        <row r="51">
          <cell r="B51">
            <v>5</v>
          </cell>
          <cell r="I51" t="str">
            <v>P</v>
          </cell>
          <cell r="J51">
            <v>43</v>
          </cell>
          <cell r="K51" t="str">
            <v>K04</v>
          </cell>
          <cell r="L51" t="str">
            <v>BARU</v>
          </cell>
          <cell r="U51">
            <v>8</v>
          </cell>
        </row>
        <row r="52">
          <cell r="B52">
            <v>6</v>
          </cell>
          <cell r="I52" t="str">
            <v>P</v>
          </cell>
          <cell r="J52">
            <v>18</v>
          </cell>
          <cell r="K52" t="str">
            <v>K02</v>
          </cell>
          <cell r="L52" t="str">
            <v>LAMA</v>
          </cell>
          <cell r="U52">
            <v>4</v>
          </cell>
        </row>
        <row r="53">
          <cell r="B53">
            <v>7</v>
          </cell>
          <cell r="I53" t="str">
            <v>L</v>
          </cell>
          <cell r="J53">
            <v>27</v>
          </cell>
          <cell r="K53" t="str">
            <v>K03</v>
          </cell>
          <cell r="L53" t="str">
            <v>BARU</v>
          </cell>
          <cell r="U53">
            <v>4</v>
          </cell>
        </row>
        <row r="54">
          <cell r="B54">
            <v>8</v>
          </cell>
          <cell r="I54" t="str">
            <v>L</v>
          </cell>
          <cell r="J54">
            <v>28</v>
          </cell>
          <cell r="K54" t="str">
            <v>K08</v>
          </cell>
          <cell r="L54" t="str">
            <v>BARU</v>
          </cell>
        </row>
        <row r="55">
          <cell r="B55">
            <v>9</v>
          </cell>
          <cell r="I55" t="str">
            <v>P</v>
          </cell>
          <cell r="J55">
            <v>25</v>
          </cell>
          <cell r="K55" t="str">
            <v>K03</v>
          </cell>
          <cell r="L55" t="str">
            <v>BARU</v>
          </cell>
          <cell r="U55">
            <v>140</v>
          </cell>
        </row>
        <row r="56">
          <cell r="A56">
            <v>45869</v>
          </cell>
          <cell r="B56">
            <v>1</v>
          </cell>
          <cell r="I56" t="str">
            <v>L</v>
          </cell>
          <cell r="J56">
            <v>53</v>
          </cell>
          <cell r="K56" t="str">
            <v>K05</v>
          </cell>
          <cell r="L56" t="str">
            <v>BARU</v>
          </cell>
          <cell r="U56">
            <v>40</v>
          </cell>
        </row>
        <row r="57">
          <cell r="B57">
            <v>2</v>
          </cell>
          <cell r="I57" t="str">
            <v>P</v>
          </cell>
          <cell r="J57">
            <v>58</v>
          </cell>
          <cell r="K57" t="str">
            <v>K04</v>
          </cell>
          <cell r="L57" t="str">
            <v>BARU</v>
          </cell>
          <cell r="U57">
            <v>100</v>
          </cell>
        </row>
        <row r="58">
          <cell r="B58">
            <v>3</v>
          </cell>
          <cell r="I58" t="str">
            <v>P</v>
          </cell>
          <cell r="J58">
            <v>44</v>
          </cell>
          <cell r="K58" t="str">
            <v>K04</v>
          </cell>
          <cell r="L58" t="str">
            <v>BARU</v>
          </cell>
        </row>
        <row r="59">
          <cell r="B59">
            <v>4</v>
          </cell>
          <cell r="I59" t="str">
            <v>P</v>
          </cell>
          <cell r="J59">
            <v>40</v>
          </cell>
          <cell r="K59" t="str">
            <v>K04</v>
          </cell>
          <cell r="L59" t="str">
            <v>LAMA</v>
          </cell>
          <cell r="U59">
            <v>33</v>
          </cell>
        </row>
        <row r="60">
          <cell r="B60">
            <v>5</v>
          </cell>
          <cell r="I60" t="str">
            <v>P</v>
          </cell>
          <cell r="J60">
            <v>43</v>
          </cell>
          <cell r="K60" t="str">
            <v>K04</v>
          </cell>
          <cell r="L60" t="str">
            <v>BARU</v>
          </cell>
          <cell r="U60">
            <v>14</v>
          </cell>
          <cell r="Y60">
            <v>18</v>
          </cell>
        </row>
        <row r="61">
          <cell r="A61">
            <v>45870</v>
          </cell>
          <cell r="B61">
            <v>1</v>
          </cell>
          <cell r="I61" t="str">
            <v>L</v>
          </cell>
          <cell r="J61">
            <v>60</v>
          </cell>
          <cell r="K61" t="str">
            <v>K02</v>
          </cell>
          <cell r="L61" t="str">
            <v>BARU</v>
          </cell>
          <cell r="U61">
            <v>5</v>
          </cell>
          <cell r="Y61">
            <v>2</v>
          </cell>
        </row>
        <row r="62">
          <cell r="B62">
            <v>2</v>
          </cell>
          <cell r="I62" t="str">
            <v>P</v>
          </cell>
          <cell r="J62">
            <v>31</v>
          </cell>
          <cell r="K62" t="str">
            <v>K04</v>
          </cell>
          <cell r="L62" t="str">
            <v>LAMA</v>
          </cell>
          <cell r="U62">
            <v>9</v>
          </cell>
          <cell r="Y62">
            <v>48</v>
          </cell>
        </row>
        <row r="63">
          <cell r="B63">
            <v>3</v>
          </cell>
          <cell r="I63" t="str">
            <v>L</v>
          </cell>
          <cell r="J63">
            <v>51</v>
          </cell>
          <cell r="K63" t="str">
            <v>K05</v>
          </cell>
          <cell r="L63" t="str">
            <v>BARU</v>
          </cell>
          <cell r="U63">
            <v>2</v>
          </cell>
          <cell r="Y63">
            <v>2</v>
          </cell>
        </row>
        <row r="64">
          <cell r="B64">
            <v>4</v>
          </cell>
          <cell r="I64" t="str">
            <v>P</v>
          </cell>
          <cell r="J64">
            <v>7</v>
          </cell>
          <cell r="K64" t="str">
            <v>K04</v>
          </cell>
          <cell r="L64" t="str">
            <v>LAMA</v>
          </cell>
          <cell r="U64">
            <v>2</v>
          </cell>
          <cell r="Y64">
            <v>19</v>
          </cell>
        </row>
        <row r="65">
          <cell r="B65">
            <v>5</v>
          </cell>
          <cell r="I65" t="str">
            <v>P</v>
          </cell>
          <cell r="J65">
            <v>52</v>
          </cell>
          <cell r="K65" t="str">
            <v>K04</v>
          </cell>
          <cell r="L65" t="str">
            <v>BARU</v>
          </cell>
          <cell r="U65">
            <v>0</v>
          </cell>
          <cell r="Y65">
            <v>6</v>
          </cell>
        </row>
        <row r="66">
          <cell r="B66">
            <v>6</v>
          </cell>
          <cell r="I66" t="str">
            <v>P</v>
          </cell>
          <cell r="J66">
            <v>34</v>
          </cell>
          <cell r="K66" t="str">
            <v>K08</v>
          </cell>
          <cell r="L66" t="str">
            <v>BARU</v>
          </cell>
          <cell r="U66">
            <v>3</v>
          </cell>
        </row>
        <row r="67">
          <cell r="B67">
            <v>7</v>
          </cell>
          <cell r="I67" t="str">
            <v>L</v>
          </cell>
          <cell r="J67">
            <v>26</v>
          </cell>
          <cell r="K67" t="str">
            <v>K04</v>
          </cell>
          <cell r="L67" t="str">
            <v>LAMA</v>
          </cell>
          <cell r="U67">
            <v>1</v>
          </cell>
          <cell r="Y67">
            <v>123</v>
          </cell>
        </row>
        <row r="68">
          <cell r="B68">
            <v>8</v>
          </cell>
          <cell r="I68" t="str">
            <v>P</v>
          </cell>
          <cell r="J68">
            <v>42</v>
          </cell>
          <cell r="K68" t="str">
            <v>K04</v>
          </cell>
          <cell r="L68" t="str">
            <v>BARU</v>
          </cell>
          <cell r="U68">
            <v>2</v>
          </cell>
          <cell r="Y68">
            <v>10</v>
          </cell>
        </row>
        <row r="69">
          <cell r="B69">
            <v>9</v>
          </cell>
          <cell r="I69" t="str">
            <v>L</v>
          </cell>
          <cell r="J69">
            <v>1</v>
          </cell>
          <cell r="K69" t="str">
            <v>K03</v>
          </cell>
          <cell r="L69" t="str">
            <v>BARU</v>
          </cell>
          <cell r="U69">
            <v>14</v>
          </cell>
          <cell r="Y69">
            <v>14</v>
          </cell>
        </row>
        <row r="70">
          <cell r="B70">
            <v>10</v>
          </cell>
          <cell r="I70" t="str">
            <v>P</v>
          </cell>
          <cell r="J70">
            <v>1</v>
          </cell>
          <cell r="K70" t="str">
            <v>K03</v>
          </cell>
          <cell r="L70" t="str">
            <v>BARU</v>
          </cell>
          <cell r="U70">
            <v>5</v>
          </cell>
          <cell r="Y70">
            <v>3</v>
          </cell>
        </row>
        <row r="71">
          <cell r="B71">
            <v>11</v>
          </cell>
          <cell r="I71" t="str">
            <v>L</v>
          </cell>
          <cell r="J71">
            <v>2</v>
          </cell>
          <cell r="K71" t="str">
            <v>K03</v>
          </cell>
          <cell r="L71" t="str">
            <v>BARU</v>
          </cell>
          <cell r="U71">
            <v>9</v>
          </cell>
        </row>
        <row r="72">
          <cell r="B72">
            <v>12</v>
          </cell>
          <cell r="I72" t="str">
            <v>P</v>
          </cell>
          <cell r="J72">
            <v>4</v>
          </cell>
          <cell r="K72" t="str">
            <v>K02</v>
          </cell>
          <cell r="L72" t="str">
            <v>BARU</v>
          </cell>
        </row>
        <row r="73">
          <cell r="B73">
            <v>13</v>
          </cell>
          <cell r="I73" t="str">
            <v>P</v>
          </cell>
          <cell r="J73">
            <v>1</v>
          </cell>
          <cell r="K73" t="str">
            <v>K03</v>
          </cell>
          <cell r="L73" t="str">
            <v>BARU</v>
          </cell>
        </row>
        <row r="74">
          <cell r="B74">
            <v>14</v>
          </cell>
          <cell r="I74" t="str">
            <v>P</v>
          </cell>
          <cell r="J74">
            <v>2</v>
          </cell>
          <cell r="K74" t="str">
            <v>K02</v>
          </cell>
          <cell r="L74" t="str">
            <v>BARU</v>
          </cell>
        </row>
        <row r="75">
          <cell r="B75">
            <v>15</v>
          </cell>
          <cell r="I75" t="str">
            <v>L</v>
          </cell>
          <cell r="J75">
            <v>1</v>
          </cell>
          <cell r="K75" t="str">
            <v>K03</v>
          </cell>
          <cell r="L75" t="str">
            <v>BARU</v>
          </cell>
        </row>
        <row r="76">
          <cell r="B76">
            <v>16</v>
          </cell>
          <cell r="I76" t="str">
            <v>L</v>
          </cell>
          <cell r="J76">
            <v>2</v>
          </cell>
          <cell r="K76" t="str">
            <v>K02</v>
          </cell>
          <cell r="L76" t="str">
            <v>BARU</v>
          </cell>
        </row>
        <row r="77">
          <cell r="B77">
            <v>17</v>
          </cell>
          <cell r="I77" t="str">
            <v>P</v>
          </cell>
          <cell r="J77">
            <v>1</v>
          </cell>
          <cell r="K77" t="str">
            <v>K03</v>
          </cell>
          <cell r="L77" t="str">
            <v>BARU</v>
          </cell>
        </row>
        <row r="78">
          <cell r="B78">
            <v>18</v>
          </cell>
          <cell r="I78" t="str">
            <v>L</v>
          </cell>
          <cell r="J78">
            <v>2</v>
          </cell>
          <cell r="K78" t="str">
            <v>K02</v>
          </cell>
          <cell r="L78" t="str">
            <v>BARU</v>
          </cell>
        </row>
        <row r="79">
          <cell r="B79">
            <v>19</v>
          </cell>
          <cell r="I79" t="str">
            <v>L</v>
          </cell>
          <cell r="J79">
            <v>1</v>
          </cell>
          <cell r="K79" t="str">
            <v>K03</v>
          </cell>
          <cell r="L79" t="str">
            <v>BARU</v>
          </cell>
        </row>
        <row r="80">
          <cell r="B80">
            <v>20</v>
          </cell>
          <cell r="I80" t="str">
            <v>P</v>
          </cell>
          <cell r="J80">
            <v>1</v>
          </cell>
          <cell r="K80" t="str">
            <v>K03</v>
          </cell>
          <cell r="L80" t="str">
            <v>BARU</v>
          </cell>
        </row>
        <row r="81">
          <cell r="B81">
            <v>21</v>
          </cell>
          <cell r="I81" t="str">
            <v>L</v>
          </cell>
          <cell r="J81">
            <v>1</v>
          </cell>
          <cell r="K81" t="str">
            <v>K03</v>
          </cell>
          <cell r="L81" t="str">
            <v>BARU</v>
          </cell>
        </row>
        <row r="82">
          <cell r="B82">
            <v>22</v>
          </cell>
          <cell r="I82" t="str">
            <v>L</v>
          </cell>
          <cell r="J82">
            <v>1</v>
          </cell>
          <cell r="K82" t="str">
            <v>K03</v>
          </cell>
          <cell r="L82" t="str">
            <v>BARU</v>
          </cell>
        </row>
        <row r="83">
          <cell r="B83">
            <v>23</v>
          </cell>
          <cell r="I83" t="str">
            <v>L</v>
          </cell>
          <cell r="J83">
            <v>2</v>
          </cell>
          <cell r="K83" t="str">
            <v>K03</v>
          </cell>
          <cell r="L83" t="str">
            <v>BARU</v>
          </cell>
        </row>
        <row r="84">
          <cell r="B84">
            <v>24</v>
          </cell>
          <cell r="I84" t="str">
            <v>P</v>
          </cell>
          <cell r="J84">
            <v>1</v>
          </cell>
          <cell r="K84" t="str">
            <v>K03</v>
          </cell>
          <cell r="L84" t="str">
            <v>BARU</v>
          </cell>
        </row>
        <row r="85">
          <cell r="B85">
            <v>25</v>
          </cell>
          <cell r="I85" t="str">
            <v>P</v>
          </cell>
          <cell r="J85">
            <v>23</v>
          </cell>
          <cell r="K85" t="str">
            <v>K04</v>
          </cell>
          <cell r="L85" t="str">
            <v>BARU</v>
          </cell>
        </row>
        <row r="86">
          <cell r="B86">
            <v>26</v>
          </cell>
          <cell r="I86" t="str">
            <v>P</v>
          </cell>
          <cell r="J86">
            <v>23</v>
          </cell>
          <cell r="K86" t="str">
            <v>K08</v>
          </cell>
          <cell r="L86" t="str">
            <v>BARU</v>
          </cell>
        </row>
        <row r="87">
          <cell r="B87">
            <v>27</v>
          </cell>
          <cell r="I87" t="str">
            <v>P</v>
          </cell>
          <cell r="J87">
            <v>27</v>
          </cell>
          <cell r="K87" t="str">
            <v>K08</v>
          </cell>
          <cell r="L87" t="str">
            <v>BARU</v>
          </cell>
        </row>
        <row r="88">
          <cell r="A88">
            <v>45871</v>
          </cell>
          <cell r="B88">
            <v>1</v>
          </cell>
          <cell r="I88" t="str">
            <v>L</v>
          </cell>
          <cell r="J88">
            <v>10</v>
          </cell>
          <cell r="K88" t="str">
            <v>K02</v>
          </cell>
          <cell r="L88" t="str">
            <v>BARU</v>
          </cell>
        </row>
        <row r="89">
          <cell r="B89">
            <v>2</v>
          </cell>
          <cell r="I89" t="str">
            <v>L</v>
          </cell>
          <cell r="J89">
            <v>34</v>
          </cell>
          <cell r="K89" t="str">
            <v>K04</v>
          </cell>
          <cell r="L89" t="str">
            <v>BARU</v>
          </cell>
        </row>
        <row r="90">
          <cell r="B90">
            <v>3</v>
          </cell>
          <cell r="I90" t="str">
            <v>L</v>
          </cell>
          <cell r="J90">
            <v>12</v>
          </cell>
          <cell r="K90" t="str">
            <v>K00</v>
          </cell>
          <cell r="L90" t="str">
            <v>BARU</v>
          </cell>
        </row>
        <row r="91">
          <cell r="B91">
            <v>4</v>
          </cell>
          <cell r="I91" t="str">
            <v>L</v>
          </cell>
          <cell r="J91">
            <v>66</v>
          </cell>
          <cell r="K91" t="str">
            <v>K04</v>
          </cell>
          <cell r="L91" t="str">
            <v>BARU</v>
          </cell>
        </row>
        <row r="92">
          <cell r="B92">
            <v>5</v>
          </cell>
          <cell r="I92" t="str">
            <v>P</v>
          </cell>
          <cell r="J92">
            <v>15</v>
          </cell>
          <cell r="K92" t="str">
            <v>K04</v>
          </cell>
          <cell r="L92" t="str">
            <v>LAMA</v>
          </cell>
        </row>
        <row r="93">
          <cell r="B93">
            <v>6</v>
          </cell>
          <cell r="I93" t="str">
            <v>P</v>
          </cell>
          <cell r="J93">
            <v>11</v>
          </cell>
          <cell r="K93" t="str">
            <v>K04</v>
          </cell>
          <cell r="L93" t="str">
            <v>BARU</v>
          </cell>
        </row>
        <row r="94">
          <cell r="B94">
            <v>7</v>
          </cell>
          <cell r="I94" t="str">
            <v>L</v>
          </cell>
          <cell r="J94">
            <v>43</v>
          </cell>
          <cell r="K94" t="str">
            <v>K05</v>
          </cell>
          <cell r="L94" t="str">
            <v>BARU</v>
          </cell>
        </row>
        <row r="95">
          <cell r="B95">
            <v>8</v>
          </cell>
          <cell r="I95" t="str">
            <v>P</v>
          </cell>
          <cell r="J95">
            <v>10</v>
          </cell>
          <cell r="K95" t="str">
            <v>K02</v>
          </cell>
          <cell r="L95" t="str">
            <v>BARU</v>
          </cell>
        </row>
        <row r="96">
          <cell r="B96">
            <v>8</v>
          </cell>
          <cell r="I96" t="str">
            <v>P</v>
          </cell>
          <cell r="J96">
            <v>10</v>
          </cell>
          <cell r="K96" t="str">
            <v>K04</v>
          </cell>
          <cell r="L96" t="str">
            <v>LAMA</v>
          </cell>
        </row>
        <row r="97">
          <cell r="B97">
            <v>9</v>
          </cell>
          <cell r="I97" t="str">
            <v>P</v>
          </cell>
          <cell r="J97">
            <v>16</v>
          </cell>
          <cell r="K97" t="str">
            <v>K02</v>
          </cell>
          <cell r="L97" t="str">
            <v>BARU</v>
          </cell>
        </row>
        <row r="98">
          <cell r="B98">
            <v>10</v>
          </cell>
          <cell r="I98" t="str">
            <v>P</v>
          </cell>
          <cell r="J98">
            <v>16</v>
          </cell>
          <cell r="K98" t="str">
            <v>K04</v>
          </cell>
          <cell r="L98" t="str">
            <v>LAMA</v>
          </cell>
        </row>
        <row r="99">
          <cell r="B99">
            <v>10</v>
          </cell>
          <cell r="I99" t="str">
            <v>P</v>
          </cell>
          <cell r="J99">
            <v>16</v>
          </cell>
          <cell r="K99" t="str">
            <v>K02</v>
          </cell>
          <cell r="L99" t="str">
            <v>LAMA</v>
          </cell>
        </row>
        <row r="100">
          <cell r="B100">
            <v>11</v>
          </cell>
          <cell r="I100" t="str">
            <v>P</v>
          </cell>
          <cell r="J100">
            <v>58</v>
          </cell>
          <cell r="K100" t="str">
            <v>K12</v>
          </cell>
          <cell r="L100" t="str">
            <v>LAMA</v>
          </cell>
        </row>
        <row r="101">
          <cell r="B101">
            <v>12</v>
          </cell>
          <cell r="I101" t="str">
            <v>P</v>
          </cell>
          <cell r="J101">
            <v>6</v>
          </cell>
          <cell r="K101" t="str">
            <v>K00</v>
          </cell>
          <cell r="L101" t="str">
            <v>LAMA</v>
          </cell>
        </row>
        <row r="102">
          <cell r="B102">
            <v>12</v>
          </cell>
          <cell r="I102" t="str">
            <v>P</v>
          </cell>
          <cell r="J102">
            <v>6</v>
          </cell>
          <cell r="K102" t="str">
            <v>K00</v>
          </cell>
          <cell r="L102" t="str">
            <v>LAMA</v>
          </cell>
        </row>
        <row r="103">
          <cell r="B103">
            <v>13</v>
          </cell>
          <cell r="I103" t="str">
            <v>P</v>
          </cell>
          <cell r="J103">
            <v>6</v>
          </cell>
          <cell r="K103" t="str">
            <v>K00</v>
          </cell>
          <cell r="L103" t="str">
            <v>BARU</v>
          </cell>
        </row>
        <row r="104">
          <cell r="B104">
            <v>14</v>
          </cell>
          <cell r="I104" t="str">
            <v>L</v>
          </cell>
          <cell r="J104">
            <v>5</v>
          </cell>
          <cell r="K104" t="str">
            <v>K02</v>
          </cell>
          <cell r="L104" t="str">
            <v>BARU</v>
          </cell>
        </row>
        <row r="105">
          <cell r="A105">
            <v>45873</v>
          </cell>
          <cell r="B105">
            <v>1</v>
          </cell>
          <cell r="I105" t="str">
            <v>P</v>
          </cell>
          <cell r="J105">
            <v>59</v>
          </cell>
          <cell r="K105" t="str">
            <v>K01</v>
          </cell>
          <cell r="L105" t="str">
            <v>BARU</v>
          </cell>
        </row>
        <row r="106">
          <cell r="B106">
            <v>2</v>
          </cell>
          <cell r="I106" t="str">
            <v>P</v>
          </cell>
          <cell r="J106">
            <v>52</v>
          </cell>
          <cell r="K106" t="str">
            <v>K02</v>
          </cell>
          <cell r="L106" t="str">
            <v>BARU</v>
          </cell>
        </row>
        <row r="107">
          <cell r="B107">
            <v>3</v>
          </cell>
          <cell r="I107" t="str">
            <v>P</v>
          </cell>
          <cell r="J107">
            <v>20</v>
          </cell>
          <cell r="K107" t="str">
            <v>K01</v>
          </cell>
          <cell r="L107" t="str">
            <v>BARU</v>
          </cell>
        </row>
        <row r="108">
          <cell r="B108">
            <v>4</v>
          </cell>
          <cell r="I108" t="str">
            <v>L</v>
          </cell>
          <cell r="J108">
            <v>9</v>
          </cell>
          <cell r="K108" t="str">
            <v>K02</v>
          </cell>
          <cell r="L108" t="str">
            <v>LAMA</v>
          </cell>
        </row>
        <row r="109">
          <cell r="B109">
            <v>5</v>
          </cell>
          <cell r="I109" t="str">
            <v>P</v>
          </cell>
          <cell r="J109">
            <v>44</v>
          </cell>
          <cell r="K109" t="str">
            <v>K04</v>
          </cell>
          <cell r="L109" t="str">
            <v>BARU</v>
          </cell>
        </row>
        <row r="110">
          <cell r="B110">
            <v>6</v>
          </cell>
          <cell r="I110" t="str">
            <v>P</v>
          </cell>
          <cell r="J110">
            <v>42</v>
          </cell>
          <cell r="K110" t="str">
            <v>K04</v>
          </cell>
          <cell r="L110" t="str">
            <v>LAMA</v>
          </cell>
        </row>
        <row r="111">
          <cell r="B111">
            <v>7</v>
          </cell>
          <cell r="I111" t="str">
            <v>P</v>
          </cell>
          <cell r="J111">
            <v>67</v>
          </cell>
          <cell r="K111" t="str">
            <v>K05</v>
          </cell>
          <cell r="L111" t="str">
            <v>BARU</v>
          </cell>
        </row>
        <row r="112">
          <cell r="B112">
            <v>8</v>
          </cell>
          <cell r="I112" t="str">
            <v>L</v>
          </cell>
          <cell r="J112">
            <v>43</v>
          </cell>
          <cell r="K112" t="str">
            <v>K02</v>
          </cell>
          <cell r="L112" t="str">
            <v>BARU</v>
          </cell>
        </row>
        <row r="113">
          <cell r="B113">
            <v>9</v>
          </cell>
          <cell r="I113" t="str">
            <v>P</v>
          </cell>
          <cell r="J113">
            <v>8</v>
          </cell>
          <cell r="K113" t="str">
            <v>K00</v>
          </cell>
          <cell r="L113" t="str">
            <v>BARU</v>
          </cell>
        </row>
        <row r="114">
          <cell r="B114">
            <v>10</v>
          </cell>
          <cell r="I114" t="str">
            <v>L</v>
          </cell>
          <cell r="J114">
            <v>25</v>
          </cell>
          <cell r="K114" t="str">
            <v>K04</v>
          </cell>
          <cell r="L114" t="str">
            <v>LAMA</v>
          </cell>
        </row>
        <row r="115">
          <cell r="B115">
            <v>11</v>
          </cell>
          <cell r="I115" t="str">
            <v>P</v>
          </cell>
          <cell r="J115">
            <v>52</v>
          </cell>
          <cell r="K115" t="str">
            <v>K02</v>
          </cell>
          <cell r="L115" t="str">
            <v>BARU</v>
          </cell>
        </row>
        <row r="116">
          <cell r="B116">
            <v>12</v>
          </cell>
          <cell r="I116" t="str">
            <v>P</v>
          </cell>
          <cell r="J116">
            <v>34</v>
          </cell>
          <cell r="K116" t="str">
            <v>K04</v>
          </cell>
          <cell r="L116" t="str">
            <v>BARU</v>
          </cell>
        </row>
        <row r="117">
          <cell r="B117">
            <v>13</v>
          </cell>
          <cell r="I117" t="str">
            <v>P</v>
          </cell>
          <cell r="J117">
            <v>23</v>
          </cell>
          <cell r="K117" t="str">
            <v>K04</v>
          </cell>
          <cell r="L117" t="str">
            <v>LAMA</v>
          </cell>
        </row>
        <row r="118">
          <cell r="B118">
            <v>14</v>
          </cell>
          <cell r="I118" t="str">
            <v>L</v>
          </cell>
          <cell r="J118">
            <v>11</v>
          </cell>
          <cell r="K118" t="str">
            <v>K04</v>
          </cell>
          <cell r="L118" t="str">
            <v>LAMA</v>
          </cell>
        </row>
        <row r="119">
          <cell r="B119">
            <v>15</v>
          </cell>
          <cell r="I119" t="str">
            <v>L</v>
          </cell>
          <cell r="J119">
            <v>36</v>
          </cell>
          <cell r="K119" t="str">
            <v>K04</v>
          </cell>
          <cell r="L119" t="str">
            <v>BARU</v>
          </cell>
        </row>
        <row r="120">
          <cell r="B120">
            <v>16</v>
          </cell>
          <cell r="I120" t="str">
            <v>P</v>
          </cell>
          <cell r="J120">
            <v>22</v>
          </cell>
          <cell r="K120" t="str">
            <v>K03</v>
          </cell>
          <cell r="L120" t="str">
            <v>BARU</v>
          </cell>
        </row>
        <row r="121">
          <cell r="B121">
            <v>17</v>
          </cell>
          <cell r="I121" t="str">
            <v>P</v>
          </cell>
          <cell r="J121">
            <v>24</v>
          </cell>
          <cell r="K121" t="str">
            <v>K02</v>
          </cell>
          <cell r="L121" t="str">
            <v>BARU</v>
          </cell>
        </row>
        <row r="122">
          <cell r="B122">
            <v>18</v>
          </cell>
          <cell r="I122" t="str">
            <v>P</v>
          </cell>
          <cell r="J122">
            <v>26</v>
          </cell>
          <cell r="K122" t="str">
            <v>K08</v>
          </cell>
          <cell r="L122" t="str">
            <v>BARU</v>
          </cell>
        </row>
        <row r="123">
          <cell r="B123">
            <v>19</v>
          </cell>
          <cell r="I123" t="str">
            <v>L</v>
          </cell>
          <cell r="J123">
            <v>3</v>
          </cell>
          <cell r="K123" t="str">
            <v>K04</v>
          </cell>
          <cell r="L123" t="str">
            <v>LAMA</v>
          </cell>
        </row>
        <row r="124">
          <cell r="B124">
            <v>20</v>
          </cell>
          <cell r="I124" t="str">
            <v>P</v>
          </cell>
          <cell r="J124">
            <v>33</v>
          </cell>
          <cell r="K124" t="str">
            <v>K08</v>
          </cell>
          <cell r="L124" t="str">
            <v>BARU</v>
          </cell>
        </row>
        <row r="125">
          <cell r="A125">
            <v>45874</v>
          </cell>
          <cell r="B125">
            <v>1</v>
          </cell>
          <cell r="I125" t="str">
            <v>P</v>
          </cell>
          <cell r="J125">
            <v>71</v>
          </cell>
          <cell r="K125" t="str">
            <v>K05</v>
          </cell>
          <cell r="L125" t="str">
            <v>BARU</v>
          </cell>
        </row>
        <row r="126">
          <cell r="B126">
            <v>2</v>
          </cell>
          <cell r="I126" t="str">
            <v>P</v>
          </cell>
          <cell r="J126">
            <v>17</v>
          </cell>
          <cell r="K126" t="str">
            <v>K04</v>
          </cell>
          <cell r="L126" t="str">
            <v>BARU</v>
          </cell>
        </row>
        <row r="127">
          <cell r="B127">
            <v>3</v>
          </cell>
          <cell r="I127" t="str">
            <v>L</v>
          </cell>
          <cell r="J127">
            <v>51</v>
          </cell>
          <cell r="K127" t="str">
            <v>K05</v>
          </cell>
          <cell r="L127" t="str">
            <v>LAMA</v>
          </cell>
        </row>
        <row r="128">
          <cell r="B128">
            <v>4</v>
          </cell>
          <cell r="I128" t="str">
            <v>L</v>
          </cell>
          <cell r="J128">
            <v>30</v>
          </cell>
          <cell r="K128" t="str">
            <v>K04</v>
          </cell>
          <cell r="L128" t="str">
            <v>LAMA</v>
          </cell>
        </row>
        <row r="129">
          <cell r="B129">
            <v>5</v>
          </cell>
          <cell r="I129" t="str">
            <v>P</v>
          </cell>
          <cell r="J129">
            <v>20</v>
          </cell>
          <cell r="K129" t="str">
            <v>K04</v>
          </cell>
          <cell r="L129" t="str">
            <v>BARU</v>
          </cell>
        </row>
        <row r="130">
          <cell r="B130">
            <v>6</v>
          </cell>
          <cell r="I130" t="str">
            <v>L</v>
          </cell>
          <cell r="J130">
            <v>60</v>
          </cell>
          <cell r="K130" t="str">
            <v>K04</v>
          </cell>
          <cell r="L130" t="str">
            <v>BARU</v>
          </cell>
        </row>
        <row r="131">
          <cell r="B131">
            <v>7</v>
          </cell>
          <cell r="I131" t="str">
            <v>P</v>
          </cell>
          <cell r="J131">
            <v>56</v>
          </cell>
          <cell r="K131" t="str">
            <v>K02</v>
          </cell>
          <cell r="L131" t="str">
            <v>BARU</v>
          </cell>
        </row>
        <row r="132">
          <cell r="B132">
            <v>8</v>
          </cell>
          <cell r="I132" t="str">
            <v>P</v>
          </cell>
          <cell r="J132">
            <v>5</v>
          </cell>
          <cell r="K132" t="str">
            <v>K00</v>
          </cell>
          <cell r="L132" t="str">
            <v>BARU</v>
          </cell>
        </row>
        <row r="133">
          <cell r="B133">
            <v>9</v>
          </cell>
          <cell r="I133" t="str">
            <v>P</v>
          </cell>
          <cell r="J133">
            <v>46</v>
          </cell>
          <cell r="K133" t="str">
            <v>K04</v>
          </cell>
          <cell r="L133" t="str">
            <v>BARU</v>
          </cell>
        </row>
        <row r="134">
          <cell r="B134">
            <v>10</v>
          </cell>
          <cell r="I134" t="str">
            <v>P</v>
          </cell>
          <cell r="J134">
            <v>4</v>
          </cell>
          <cell r="K134" t="str">
            <v>K04</v>
          </cell>
          <cell r="L134" t="str">
            <v>BARU</v>
          </cell>
        </row>
        <row r="135">
          <cell r="B135">
            <v>11</v>
          </cell>
          <cell r="I135" t="str">
            <v>P</v>
          </cell>
          <cell r="J135">
            <v>26</v>
          </cell>
          <cell r="K135" t="str">
            <v>K03</v>
          </cell>
          <cell r="L135" t="str">
            <v>BARU</v>
          </cell>
        </row>
        <row r="136">
          <cell r="B136">
            <v>12</v>
          </cell>
          <cell r="I136" t="str">
            <v>L</v>
          </cell>
          <cell r="J136">
            <v>34</v>
          </cell>
          <cell r="K136" t="str">
            <v>K04</v>
          </cell>
          <cell r="L136" t="str">
            <v>BARU</v>
          </cell>
        </row>
        <row r="137">
          <cell r="B137">
            <v>13</v>
          </cell>
          <cell r="I137" t="str">
            <v>P</v>
          </cell>
          <cell r="J137">
            <v>37</v>
          </cell>
          <cell r="K137" t="str">
            <v>K02</v>
          </cell>
          <cell r="L137" t="str">
            <v>BARU</v>
          </cell>
        </row>
        <row r="138">
          <cell r="B138">
            <v>14</v>
          </cell>
          <cell r="I138" t="str">
            <v>P</v>
          </cell>
          <cell r="J138">
            <v>29</v>
          </cell>
          <cell r="K138" t="str">
            <v>K02</v>
          </cell>
          <cell r="L138" t="str">
            <v>BARU</v>
          </cell>
        </row>
        <row r="139">
          <cell r="A139">
            <v>45875</v>
          </cell>
          <cell r="B139">
            <v>1</v>
          </cell>
          <cell r="I139" t="str">
            <v>L</v>
          </cell>
          <cell r="J139">
            <v>35</v>
          </cell>
          <cell r="K139" t="str">
            <v>K05</v>
          </cell>
          <cell r="L139" t="str">
            <v>BARU</v>
          </cell>
        </row>
        <row r="140">
          <cell r="B140">
            <v>2</v>
          </cell>
          <cell r="I140" t="str">
            <v>L</v>
          </cell>
          <cell r="J140">
            <v>9</v>
          </cell>
          <cell r="K140" t="str">
            <v>K00</v>
          </cell>
          <cell r="L140" t="str">
            <v>BARU</v>
          </cell>
        </row>
        <row r="141">
          <cell r="B141">
            <v>3</v>
          </cell>
          <cell r="I141" t="str">
            <v>P</v>
          </cell>
          <cell r="J141">
            <v>47</v>
          </cell>
          <cell r="K141" t="str">
            <v>K02</v>
          </cell>
          <cell r="L141" t="str">
            <v>LAMA</v>
          </cell>
        </row>
        <row r="142">
          <cell r="B142">
            <v>4</v>
          </cell>
          <cell r="I142" t="str">
            <v>P</v>
          </cell>
          <cell r="J142">
            <v>26</v>
          </cell>
          <cell r="K142" t="str">
            <v>K04</v>
          </cell>
          <cell r="L142" t="str">
            <v>BARU</v>
          </cell>
        </row>
        <row r="143">
          <cell r="B143">
            <v>5</v>
          </cell>
          <cell r="I143" t="str">
            <v>P</v>
          </cell>
          <cell r="J143">
            <v>28</v>
          </cell>
          <cell r="K143" t="str">
            <v>K04</v>
          </cell>
          <cell r="L143" t="str">
            <v>LAMA</v>
          </cell>
        </row>
        <row r="144">
          <cell r="B144">
            <v>6</v>
          </cell>
          <cell r="I144" t="str">
            <v>P</v>
          </cell>
          <cell r="J144">
            <v>16</v>
          </cell>
          <cell r="K144" t="str">
            <v>K04</v>
          </cell>
          <cell r="L144" t="str">
            <v>LAMA</v>
          </cell>
        </row>
        <row r="145">
          <cell r="B145">
            <v>7</v>
          </cell>
          <cell r="I145" t="str">
            <v>L</v>
          </cell>
          <cell r="J145">
            <v>30</v>
          </cell>
          <cell r="K145" t="str">
            <v>K04</v>
          </cell>
          <cell r="L145" t="str">
            <v>BARU</v>
          </cell>
        </row>
        <row r="146">
          <cell r="B146">
            <v>8</v>
          </cell>
          <cell r="I146" t="str">
            <v>P</v>
          </cell>
          <cell r="J146">
            <v>16</v>
          </cell>
          <cell r="K146" t="str">
            <v>K04</v>
          </cell>
          <cell r="L146" t="str">
            <v>LAMA</v>
          </cell>
        </row>
        <row r="147">
          <cell r="B147">
            <v>9</v>
          </cell>
          <cell r="I147" t="str">
            <v>P</v>
          </cell>
          <cell r="J147">
            <v>64</v>
          </cell>
          <cell r="K147" t="str">
            <v>K08</v>
          </cell>
          <cell r="L147" t="str">
            <v>BARU</v>
          </cell>
        </row>
        <row r="148">
          <cell r="B148">
            <v>10</v>
          </cell>
          <cell r="I148" t="str">
            <v>P</v>
          </cell>
          <cell r="J148">
            <v>28</v>
          </cell>
          <cell r="K148" t="str">
            <v>K02</v>
          </cell>
          <cell r="L148" t="str">
            <v>BARU</v>
          </cell>
        </row>
        <row r="149">
          <cell r="B149">
            <v>11</v>
          </cell>
          <cell r="I149" t="str">
            <v>L</v>
          </cell>
          <cell r="J149">
            <v>23</v>
          </cell>
          <cell r="K149" t="str">
            <v>K02</v>
          </cell>
          <cell r="L149" t="str">
            <v>BARU</v>
          </cell>
        </row>
        <row r="150">
          <cell r="B150">
            <v>12</v>
          </cell>
          <cell r="I150" t="str">
            <v>P</v>
          </cell>
          <cell r="J150">
            <v>32</v>
          </cell>
          <cell r="K150" t="str">
            <v>K03</v>
          </cell>
          <cell r="L150" t="str">
            <v>BARU</v>
          </cell>
        </row>
        <row r="151">
          <cell r="B151">
            <v>13</v>
          </cell>
          <cell r="I151" t="str">
            <v>P</v>
          </cell>
          <cell r="J151">
            <v>51</v>
          </cell>
          <cell r="K151" t="str">
            <v>K05</v>
          </cell>
          <cell r="L151" t="str">
            <v>BARU</v>
          </cell>
        </row>
        <row r="152">
          <cell r="B152">
            <v>14</v>
          </cell>
          <cell r="I152" t="str">
            <v>L</v>
          </cell>
          <cell r="J152">
            <v>65</v>
          </cell>
          <cell r="K152" t="str">
            <v>K03</v>
          </cell>
          <cell r="L152" t="str">
            <v>BARU</v>
          </cell>
        </row>
        <row r="153">
          <cell r="B153">
            <v>15</v>
          </cell>
          <cell r="I153" t="str">
            <v>P</v>
          </cell>
          <cell r="J153">
            <v>22</v>
          </cell>
          <cell r="K153" t="str">
            <v>K04</v>
          </cell>
          <cell r="L153" t="str">
            <v>LAMA</v>
          </cell>
        </row>
        <row r="154">
          <cell r="B154">
            <v>16</v>
          </cell>
          <cell r="I154" t="str">
            <v>P</v>
          </cell>
          <cell r="J154">
            <v>39</v>
          </cell>
          <cell r="K154" t="str">
            <v>K08</v>
          </cell>
          <cell r="L154" t="str">
            <v>BARU</v>
          </cell>
        </row>
        <row r="155">
          <cell r="A155">
            <v>45876</v>
          </cell>
          <cell r="B155">
            <v>1</v>
          </cell>
          <cell r="I155" t="str">
            <v>P</v>
          </cell>
          <cell r="J155">
            <v>8</v>
          </cell>
          <cell r="K155" t="str">
            <v>K06</v>
          </cell>
          <cell r="L155" t="str">
            <v>BARU</v>
          </cell>
        </row>
        <row r="156">
          <cell r="B156">
            <v>2</v>
          </cell>
          <cell r="I156" t="str">
            <v>L</v>
          </cell>
          <cell r="J156">
            <v>66</v>
          </cell>
          <cell r="K156" t="str">
            <v>K04</v>
          </cell>
          <cell r="L156" t="str">
            <v>LAMA</v>
          </cell>
        </row>
        <row r="157">
          <cell r="B157">
            <v>3</v>
          </cell>
          <cell r="I157" t="str">
            <v>L</v>
          </cell>
          <cell r="J157">
            <v>27</v>
          </cell>
          <cell r="K157" t="str">
            <v>K02</v>
          </cell>
          <cell r="L157" t="str">
            <v>LAMA</v>
          </cell>
        </row>
        <row r="158">
          <cell r="B158">
            <v>4</v>
          </cell>
          <cell r="I158" t="str">
            <v>L</v>
          </cell>
          <cell r="J158">
            <v>36</v>
          </cell>
          <cell r="K158" t="str">
            <v>K04</v>
          </cell>
          <cell r="L158" t="str">
            <v>LAMA</v>
          </cell>
        </row>
        <row r="159">
          <cell r="B159">
            <v>5</v>
          </cell>
          <cell r="I159" t="str">
            <v>P</v>
          </cell>
          <cell r="J159">
            <v>36</v>
          </cell>
          <cell r="K159" t="str">
            <v>K02</v>
          </cell>
          <cell r="L159" t="str">
            <v>LAMA</v>
          </cell>
        </row>
        <row r="160">
          <cell r="B160">
            <v>6</v>
          </cell>
          <cell r="I160" t="str">
            <v>L</v>
          </cell>
          <cell r="J160">
            <v>9</v>
          </cell>
          <cell r="K160" t="str">
            <v>K04</v>
          </cell>
          <cell r="L160" t="str">
            <v>BARU</v>
          </cell>
        </row>
        <row r="161">
          <cell r="B161">
            <v>7</v>
          </cell>
          <cell r="I161" t="str">
            <v>P</v>
          </cell>
          <cell r="J161">
            <v>24</v>
          </cell>
          <cell r="K161" t="str">
            <v>K03</v>
          </cell>
          <cell r="L161" t="str">
            <v>BARU</v>
          </cell>
        </row>
        <row r="162">
          <cell r="B162">
            <v>8</v>
          </cell>
          <cell r="I162" t="str">
            <v>P</v>
          </cell>
          <cell r="J162">
            <v>23</v>
          </cell>
          <cell r="K162" t="str">
            <v>K02</v>
          </cell>
          <cell r="L162" t="str">
            <v>BARU</v>
          </cell>
        </row>
        <row r="163">
          <cell r="B163">
            <v>9</v>
          </cell>
          <cell r="I163" t="str">
            <v>P</v>
          </cell>
          <cell r="J163">
            <v>46</v>
          </cell>
          <cell r="K163" t="str">
            <v>K06</v>
          </cell>
          <cell r="L163" t="str">
            <v>BARU</v>
          </cell>
        </row>
        <row r="164">
          <cell r="B164">
            <v>10</v>
          </cell>
          <cell r="I164" t="str">
            <v>L</v>
          </cell>
          <cell r="J164">
            <v>7</v>
          </cell>
          <cell r="K164" t="str">
            <v>K06</v>
          </cell>
          <cell r="L164" t="str">
            <v>BARU</v>
          </cell>
        </row>
        <row r="165">
          <cell r="B165">
            <v>11</v>
          </cell>
          <cell r="I165" t="str">
            <v>P</v>
          </cell>
          <cell r="J165">
            <v>6</v>
          </cell>
          <cell r="K165" t="str">
            <v>K06</v>
          </cell>
          <cell r="L165" t="str">
            <v>BARU</v>
          </cell>
        </row>
        <row r="166">
          <cell r="B166">
            <v>12</v>
          </cell>
          <cell r="I166" t="str">
            <v>L</v>
          </cell>
          <cell r="J166">
            <v>48</v>
          </cell>
          <cell r="K166" t="str">
            <v>K03</v>
          </cell>
          <cell r="L166" t="str">
            <v>LAMA</v>
          </cell>
        </row>
        <row r="167">
          <cell r="B167">
            <v>13</v>
          </cell>
          <cell r="I167" t="str">
            <v>P</v>
          </cell>
          <cell r="J167">
            <v>36</v>
          </cell>
          <cell r="K167" t="str">
            <v>K02</v>
          </cell>
          <cell r="L167" t="str">
            <v>LAMA</v>
          </cell>
        </row>
        <row r="168">
          <cell r="B168">
            <v>14</v>
          </cell>
          <cell r="I168" t="str">
            <v>P</v>
          </cell>
          <cell r="J168">
            <v>28</v>
          </cell>
          <cell r="K168" t="str">
            <v>K03</v>
          </cell>
          <cell r="L168" t="str">
            <v>BARU</v>
          </cell>
        </row>
        <row r="169">
          <cell r="A169">
            <v>45877</v>
          </cell>
          <cell r="B169">
            <v>1</v>
          </cell>
          <cell r="I169" t="str">
            <v>P</v>
          </cell>
          <cell r="J169">
            <v>5</v>
          </cell>
          <cell r="K169" t="str">
            <v>K04</v>
          </cell>
          <cell r="L169" t="str">
            <v>BARU</v>
          </cell>
        </row>
        <row r="170">
          <cell r="B170">
            <v>2</v>
          </cell>
          <cell r="I170" t="str">
            <v>L</v>
          </cell>
          <cell r="J170">
            <v>33</v>
          </cell>
          <cell r="K170" t="str">
            <v>K04</v>
          </cell>
          <cell r="L170" t="str">
            <v>BARU</v>
          </cell>
        </row>
        <row r="171">
          <cell r="B171">
            <v>3</v>
          </cell>
          <cell r="I171" t="str">
            <v>L</v>
          </cell>
          <cell r="J171">
            <v>15</v>
          </cell>
          <cell r="K171" t="str">
            <v>K04</v>
          </cell>
          <cell r="L171" t="str">
            <v>BARU</v>
          </cell>
        </row>
        <row r="172">
          <cell r="A172">
            <v>45878</v>
          </cell>
          <cell r="B172">
            <v>1</v>
          </cell>
          <cell r="I172" t="str">
            <v>L</v>
          </cell>
          <cell r="J172">
            <v>34</v>
          </cell>
          <cell r="K172" t="str">
            <v>K04</v>
          </cell>
          <cell r="L172" t="str">
            <v>LAMA</v>
          </cell>
        </row>
        <row r="173">
          <cell r="B173">
            <v>2</v>
          </cell>
          <cell r="I173" t="str">
            <v>L</v>
          </cell>
          <cell r="J173">
            <v>10</v>
          </cell>
          <cell r="K173" t="str">
            <v>K02</v>
          </cell>
          <cell r="L173" t="str">
            <v>BARU</v>
          </cell>
        </row>
        <row r="174">
          <cell r="B174">
            <v>3</v>
          </cell>
          <cell r="I174" t="str">
            <v>P</v>
          </cell>
          <cell r="J174">
            <v>6</v>
          </cell>
          <cell r="K174" t="str">
            <v>K00</v>
          </cell>
          <cell r="L174" t="str">
            <v>BARU</v>
          </cell>
        </row>
        <row r="175">
          <cell r="B175">
            <v>4</v>
          </cell>
          <cell r="I175" t="str">
            <v>P</v>
          </cell>
          <cell r="J175">
            <v>28</v>
          </cell>
          <cell r="K175" t="str">
            <v>K08</v>
          </cell>
          <cell r="L175" t="str">
            <v>BARU</v>
          </cell>
        </row>
        <row r="176">
          <cell r="B176">
            <v>5</v>
          </cell>
          <cell r="I176" t="str">
            <v>P</v>
          </cell>
          <cell r="J176">
            <v>52</v>
          </cell>
          <cell r="K176" t="str">
            <v>K04</v>
          </cell>
          <cell r="L176" t="str">
            <v>LAMA</v>
          </cell>
        </row>
        <row r="177">
          <cell r="B177">
            <v>6</v>
          </cell>
          <cell r="I177" t="str">
            <v>L</v>
          </cell>
          <cell r="J177">
            <v>5</v>
          </cell>
          <cell r="K177" t="str">
            <v>K02</v>
          </cell>
          <cell r="L177" t="str">
            <v>BARU</v>
          </cell>
        </row>
        <row r="178">
          <cell r="B178">
            <v>7</v>
          </cell>
          <cell r="I178" t="str">
            <v>L</v>
          </cell>
          <cell r="J178">
            <v>6</v>
          </cell>
          <cell r="K178" t="str">
            <v>K00</v>
          </cell>
          <cell r="L178" t="str">
            <v>BARU</v>
          </cell>
        </row>
        <row r="179">
          <cell r="B179">
            <v>8</v>
          </cell>
          <cell r="I179" t="str">
            <v>P</v>
          </cell>
          <cell r="J179">
            <v>4</v>
          </cell>
          <cell r="K179" t="str">
            <v>K02</v>
          </cell>
          <cell r="L179" t="str">
            <v>BARU</v>
          </cell>
        </row>
        <row r="180">
          <cell r="B180">
            <v>9</v>
          </cell>
          <cell r="I180" t="str">
            <v>P</v>
          </cell>
          <cell r="J180">
            <v>34</v>
          </cell>
          <cell r="K180" t="str">
            <v>K04</v>
          </cell>
          <cell r="L180" t="str">
            <v>LAMA</v>
          </cell>
        </row>
        <row r="181">
          <cell r="B181">
            <v>10</v>
          </cell>
          <cell r="I181" t="str">
            <v>P</v>
          </cell>
          <cell r="J181">
            <v>47</v>
          </cell>
          <cell r="K181" t="str">
            <v>K04</v>
          </cell>
          <cell r="L181" t="str">
            <v>BARU</v>
          </cell>
        </row>
        <row r="182">
          <cell r="B182">
            <v>11</v>
          </cell>
          <cell r="I182" t="str">
            <v>P</v>
          </cell>
          <cell r="J182">
            <v>5</v>
          </cell>
          <cell r="K182" t="str">
            <v>K02</v>
          </cell>
          <cell r="L182" t="str">
            <v>BARU</v>
          </cell>
        </row>
        <row r="183">
          <cell r="B183">
            <v>12</v>
          </cell>
          <cell r="I183" t="str">
            <v>P</v>
          </cell>
          <cell r="J183">
            <v>6</v>
          </cell>
          <cell r="K183" t="str">
            <v>K06</v>
          </cell>
          <cell r="L183" t="str">
            <v>BARU</v>
          </cell>
        </row>
        <row r="184">
          <cell r="B184">
            <v>13</v>
          </cell>
          <cell r="I184" t="str">
            <v>P</v>
          </cell>
          <cell r="J184">
            <v>27</v>
          </cell>
          <cell r="K184" t="str">
            <v>K03</v>
          </cell>
          <cell r="L184" t="str">
            <v>BARU</v>
          </cell>
        </row>
        <row r="185">
          <cell r="B185">
            <v>14</v>
          </cell>
          <cell r="I185" t="str">
            <v>P</v>
          </cell>
          <cell r="J185">
            <v>38</v>
          </cell>
          <cell r="K185" t="str">
            <v>K04</v>
          </cell>
          <cell r="L185" t="str">
            <v>BARU</v>
          </cell>
        </row>
        <row r="186">
          <cell r="B186">
            <v>15</v>
          </cell>
          <cell r="I186" t="str">
            <v>P</v>
          </cell>
          <cell r="J186">
            <v>41</v>
          </cell>
          <cell r="K186" t="str">
            <v>K04</v>
          </cell>
          <cell r="L186" t="str">
            <v>BARU</v>
          </cell>
        </row>
        <row r="187">
          <cell r="B187">
            <v>15</v>
          </cell>
          <cell r="I187" t="str">
            <v>P</v>
          </cell>
          <cell r="J187">
            <v>41</v>
          </cell>
          <cell r="K187" t="str">
            <v>K04</v>
          </cell>
          <cell r="L187" t="str">
            <v>LAMA</v>
          </cell>
        </row>
        <row r="188">
          <cell r="B188">
            <v>16</v>
          </cell>
          <cell r="I188" t="str">
            <v>P</v>
          </cell>
          <cell r="J188">
            <v>23</v>
          </cell>
          <cell r="K188" t="str">
            <v>K04</v>
          </cell>
          <cell r="L188" t="str">
            <v>BARU</v>
          </cell>
        </row>
        <row r="189">
          <cell r="B189">
            <v>17</v>
          </cell>
          <cell r="I189" t="str">
            <v>P</v>
          </cell>
          <cell r="J189">
            <v>4</v>
          </cell>
          <cell r="K189" t="str">
            <v>K02</v>
          </cell>
          <cell r="L189" t="str">
            <v>BARU</v>
          </cell>
        </row>
        <row r="190">
          <cell r="B190">
            <v>18</v>
          </cell>
          <cell r="I190" t="str">
            <v>P</v>
          </cell>
          <cell r="J190">
            <v>5</v>
          </cell>
          <cell r="K190" t="str">
            <v>K02</v>
          </cell>
          <cell r="L190" t="str">
            <v>BARU</v>
          </cell>
        </row>
        <row r="191">
          <cell r="B191">
            <v>19</v>
          </cell>
          <cell r="I191" t="str">
            <v>P</v>
          </cell>
          <cell r="J191">
            <v>8</v>
          </cell>
          <cell r="K191" t="str">
            <v>K00</v>
          </cell>
          <cell r="L191" t="str">
            <v>BARU</v>
          </cell>
        </row>
        <row r="192">
          <cell r="B192">
            <v>20</v>
          </cell>
          <cell r="I192" t="str">
            <v>P</v>
          </cell>
          <cell r="J192">
            <v>46</v>
          </cell>
          <cell r="K192" t="str">
            <v>K08</v>
          </cell>
          <cell r="L192" t="str">
            <v>LAMA</v>
          </cell>
        </row>
        <row r="193">
          <cell r="B193">
            <v>21</v>
          </cell>
          <cell r="I193" t="str">
            <v>P</v>
          </cell>
          <cell r="J193">
            <v>28</v>
          </cell>
          <cell r="K193" t="str">
            <v>K08</v>
          </cell>
          <cell r="L193" t="str">
            <v>BARU</v>
          </cell>
        </row>
        <row r="194">
          <cell r="A194">
            <v>45880</v>
          </cell>
          <cell r="B194">
            <v>1</v>
          </cell>
          <cell r="I194" t="str">
            <v>P</v>
          </cell>
          <cell r="J194">
            <v>52</v>
          </cell>
          <cell r="K194" t="str">
            <v>K02</v>
          </cell>
          <cell r="L194" t="str">
            <v>BARU</v>
          </cell>
        </row>
        <row r="195">
          <cell r="B195">
            <v>2</v>
          </cell>
          <cell r="I195" t="str">
            <v>P</v>
          </cell>
          <cell r="J195">
            <v>65</v>
          </cell>
          <cell r="K195" t="str">
            <v>K02</v>
          </cell>
          <cell r="L195" t="str">
            <v>LAMA</v>
          </cell>
        </row>
        <row r="196">
          <cell r="B196">
            <v>3</v>
          </cell>
          <cell r="I196" t="str">
            <v>P</v>
          </cell>
          <cell r="J196">
            <v>44</v>
          </cell>
          <cell r="K196" t="str">
            <v>K04</v>
          </cell>
          <cell r="L196" t="str">
            <v>LAMA</v>
          </cell>
        </row>
        <row r="197">
          <cell r="B197">
            <v>4</v>
          </cell>
          <cell r="I197" t="str">
            <v>L</v>
          </cell>
          <cell r="J197">
            <v>6</v>
          </cell>
          <cell r="K197" t="str">
            <v>K00</v>
          </cell>
          <cell r="L197" t="str">
            <v>BARU</v>
          </cell>
        </row>
        <row r="198">
          <cell r="B198">
            <v>4</v>
          </cell>
          <cell r="I198" t="str">
            <v>L</v>
          </cell>
          <cell r="J198">
            <v>6</v>
          </cell>
          <cell r="K198" t="str">
            <v>K00</v>
          </cell>
          <cell r="L198" t="str">
            <v>BARU</v>
          </cell>
        </row>
        <row r="199">
          <cell r="B199">
            <v>5</v>
          </cell>
          <cell r="I199" t="str">
            <v>P</v>
          </cell>
          <cell r="J199">
            <v>39</v>
          </cell>
          <cell r="K199" t="str">
            <v>K04</v>
          </cell>
          <cell r="L199" t="str">
            <v>BARU</v>
          </cell>
        </row>
        <row r="200">
          <cell r="B200">
            <v>6</v>
          </cell>
          <cell r="I200" t="str">
            <v>P</v>
          </cell>
          <cell r="J200">
            <v>15</v>
          </cell>
          <cell r="K200" t="str">
            <v>K07</v>
          </cell>
          <cell r="L200" t="str">
            <v>BARU</v>
          </cell>
        </row>
        <row r="201">
          <cell r="B201">
            <v>7</v>
          </cell>
          <cell r="I201" t="str">
            <v>L</v>
          </cell>
          <cell r="J201">
            <v>4</v>
          </cell>
          <cell r="K201" t="str">
            <v>K02</v>
          </cell>
          <cell r="L201" t="str">
            <v>BARU</v>
          </cell>
        </row>
        <row r="202">
          <cell r="B202">
            <v>8</v>
          </cell>
          <cell r="I202" t="str">
            <v>L</v>
          </cell>
          <cell r="J202">
            <v>72</v>
          </cell>
          <cell r="K202" t="str">
            <v>K05</v>
          </cell>
          <cell r="L202" t="str">
            <v>BARU</v>
          </cell>
        </row>
        <row r="203">
          <cell r="B203">
            <v>9</v>
          </cell>
          <cell r="I203" t="str">
            <v>P</v>
          </cell>
          <cell r="J203">
            <v>40</v>
          </cell>
          <cell r="K203" t="str">
            <v>K03</v>
          </cell>
          <cell r="L203" t="str">
            <v>BARU</v>
          </cell>
        </row>
        <row r="204">
          <cell r="B204">
            <v>10</v>
          </cell>
          <cell r="I204" t="str">
            <v>P</v>
          </cell>
          <cell r="J204">
            <v>4</v>
          </cell>
          <cell r="K204" t="str">
            <v>K04</v>
          </cell>
          <cell r="L204" t="str">
            <v>BARU</v>
          </cell>
        </row>
        <row r="205">
          <cell r="B205">
            <v>11</v>
          </cell>
          <cell r="I205" t="str">
            <v>P</v>
          </cell>
          <cell r="J205">
            <v>27</v>
          </cell>
          <cell r="K205" t="str">
            <v>K07</v>
          </cell>
          <cell r="L205" t="str">
            <v>BARU</v>
          </cell>
        </row>
        <row r="206">
          <cell r="B206">
            <v>12</v>
          </cell>
          <cell r="I206" t="str">
            <v>P</v>
          </cell>
          <cell r="J206">
            <v>18</v>
          </cell>
          <cell r="K206" t="str">
            <v>K03</v>
          </cell>
          <cell r="L206" t="str">
            <v>BARU</v>
          </cell>
        </row>
        <row r="207">
          <cell r="B207">
            <v>13</v>
          </cell>
          <cell r="I207" t="str">
            <v>P</v>
          </cell>
          <cell r="J207">
            <v>23</v>
          </cell>
          <cell r="K207" t="str">
            <v>K04</v>
          </cell>
          <cell r="L207" t="str">
            <v>LAMA</v>
          </cell>
        </row>
        <row r="208">
          <cell r="B208">
            <v>14</v>
          </cell>
          <cell r="I208" t="str">
            <v>L</v>
          </cell>
          <cell r="J208">
            <v>24</v>
          </cell>
          <cell r="K208" t="str">
            <v>K04</v>
          </cell>
          <cell r="L208" t="str">
            <v>BARU</v>
          </cell>
        </row>
        <row r="209">
          <cell r="B209">
            <v>15</v>
          </cell>
          <cell r="I209" t="str">
            <v>P</v>
          </cell>
          <cell r="J209">
            <v>58</v>
          </cell>
          <cell r="K209" t="str">
            <v>K04</v>
          </cell>
          <cell r="L209" t="str">
            <v>BARU</v>
          </cell>
        </row>
        <row r="210">
          <cell r="B210">
            <v>16</v>
          </cell>
          <cell r="I210" t="str">
            <v>P</v>
          </cell>
          <cell r="J210">
            <v>21</v>
          </cell>
          <cell r="K210" t="str">
            <v>K01</v>
          </cell>
          <cell r="L210" t="str">
            <v>BARU</v>
          </cell>
        </row>
        <row r="211">
          <cell r="B211">
            <v>17</v>
          </cell>
          <cell r="I211" t="str">
            <v>P</v>
          </cell>
          <cell r="J211">
            <v>24</v>
          </cell>
          <cell r="K211" t="str">
            <v>K04</v>
          </cell>
          <cell r="L211" t="str">
            <v>BARU</v>
          </cell>
        </row>
        <row r="212">
          <cell r="B212">
            <v>18</v>
          </cell>
          <cell r="I212" t="str">
            <v>P</v>
          </cell>
          <cell r="J212">
            <v>7</v>
          </cell>
          <cell r="K212" t="str">
            <v>K11</v>
          </cell>
          <cell r="L212" t="str">
            <v>BARU</v>
          </cell>
        </row>
        <row r="213">
          <cell r="A213">
            <v>45881</v>
          </cell>
          <cell r="B213">
            <v>1</v>
          </cell>
          <cell r="I213" t="str">
            <v>P</v>
          </cell>
          <cell r="J213">
            <v>30</v>
          </cell>
          <cell r="K213" t="str">
            <v>K04</v>
          </cell>
          <cell r="L213" t="str">
            <v>BARU</v>
          </cell>
        </row>
        <row r="214">
          <cell r="B214">
            <v>2</v>
          </cell>
          <cell r="I214" t="str">
            <v>P</v>
          </cell>
          <cell r="J214">
            <v>9</v>
          </cell>
          <cell r="K214" t="str">
            <v>K00</v>
          </cell>
          <cell r="L214" t="str">
            <v>BARU</v>
          </cell>
        </row>
        <row r="215">
          <cell r="B215">
            <v>3</v>
          </cell>
          <cell r="I215" t="str">
            <v>P</v>
          </cell>
          <cell r="J215">
            <v>35</v>
          </cell>
          <cell r="K215" t="str">
            <v>K04</v>
          </cell>
          <cell r="L215" t="str">
            <v>BARU</v>
          </cell>
        </row>
        <row r="216">
          <cell r="B216">
            <v>4</v>
          </cell>
          <cell r="I216" t="str">
            <v>L</v>
          </cell>
          <cell r="J216">
            <v>30</v>
          </cell>
          <cell r="K216" t="str">
            <v>K04</v>
          </cell>
          <cell r="L216" t="str">
            <v>LAMA</v>
          </cell>
        </row>
        <row r="217">
          <cell r="B217">
            <v>5</v>
          </cell>
          <cell r="I217" t="str">
            <v>P</v>
          </cell>
          <cell r="J217">
            <v>8</v>
          </cell>
          <cell r="K217" t="str">
            <v>K02</v>
          </cell>
          <cell r="L217" t="str">
            <v>BARU</v>
          </cell>
        </row>
        <row r="218">
          <cell r="B218">
            <v>6</v>
          </cell>
          <cell r="I218" t="str">
            <v>L</v>
          </cell>
          <cell r="J218">
            <v>7</v>
          </cell>
          <cell r="K218" t="str">
            <v>K03</v>
          </cell>
          <cell r="L218" t="str">
            <v>BARU</v>
          </cell>
        </row>
        <row r="219">
          <cell r="B219">
            <v>7</v>
          </cell>
          <cell r="I219" t="str">
            <v>P</v>
          </cell>
          <cell r="J219">
            <v>10</v>
          </cell>
          <cell r="K219" t="str">
            <v>K00</v>
          </cell>
          <cell r="L219" t="str">
            <v>BARU</v>
          </cell>
        </row>
        <row r="220">
          <cell r="B220">
            <v>8</v>
          </cell>
          <cell r="I220" t="str">
            <v>P</v>
          </cell>
          <cell r="J220">
            <v>10</v>
          </cell>
          <cell r="K220" t="str">
            <v>K02</v>
          </cell>
          <cell r="L220" t="str">
            <v>BARU</v>
          </cell>
        </row>
        <row r="221">
          <cell r="B221">
            <v>9</v>
          </cell>
          <cell r="I221" t="str">
            <v>L</v>
          </cell>
          <cell r="J221">
            <v>6</v>
          </cell>
          <cell r="K221" t="str">
            <v>K00</v>
          </cell>
          <cell r="L221" t="str">
            <v>BARU</v>
          </cell>
        </row>
        <row r="222">
          <cell r="B222">
            <v>10</v>
          </cell>
          <cell r="I222" t="str">
            <v>P</v>
          </cell>
          <cell r="J222">
            <v>6</v>
          </cell>
          <cell r="K222" t="str">
            <v>K02</v>
          </cell>
          <cell r="L222" t="str">
            <v>BARU</v>
          </cell>
        </row>
        <row r="223">
          <cell r="B223">
            <v>11</v>
          </cell>
          <cell r="I223" t="str">
            <v>L</v>
          </cell>
          <cell r="J223">
            <v>9</v>
          </cell>
          <cell r="K223" t="str">
            <v>K00</v>
          </cell>
          <cell r="L223" t="str">
            <v>BARU</v>
          </cell>
        </row>
        <row r="224">
          <cell r="B224">
            <v>12</v>
          </cell>
          <cell r="I224" t="str">
            <v>P</v>
          </cell>
          <cell r="J224">
            <v>7</v>
          </cell>
          <cell r="K224" t="str">
            <v>K00</v>
          </cell>
          <cell r="L224" t="str">
            <v>BARU</v>
          </cell>
        </row>
        <row r="225">
          <cell r="B225">
            <v>13</v>
          </cell>
          <cell r="I225" t="str">
            <v>P</v>
          </cell>
          <cell r="J225">
            <v>41</v>
          </cell>
          <cell r="K225" t="str">
            <v>K04</v>
          </cell>
          <cell r="L225" t="str">
            <v>BARU</v>
          </cell>
        </row>
        <row r="226">
          <cell r="B226">
            <v>14</v>
          </cell>
          <cell r="I226" t="str">
            <v>P</v>
          </cell>
          <cell r="J226">
            <v>32</v>
          </cell>
          <cell r="K226" t="str">
            <v>K08</v>
          </cell>
          <cell r="L226" t="str">
            <v>LAMA</v>
          </cell>
        </row>
        <row r="227">
          <cell r="B227">
            <v>15</v>
          </cell>
          <cell r="I227" t="str">
            <v>L</v>
          </cell>
          <cell r="J227">
            <v>39</v>
          </cell>
          <cell r="K227" t="str">
            <v>K08</v>
          </cell>
          <cell r="L227" t="str">
            <v>BARU</v>
          </cell>
        </row>
        <row r="228">
          <cell r="B228">
            <v>16</v>
          </cell>
          <cell r="I228" t="str">
            <v>L</v>
          </cell>
          <cell r="J228">
            <v>18</v>
          </cell>
          <cell r="K228" t="str">
            <v>K04</v>
          </cell>
          <cell r="L228" t="str">
            <v>LAMA</v>
          </cell>
        </row>
        <row r="229">
          <cell r="B229">
            <v>17</v>
          </cell>
          <cell r="I229" t="str">
            <v>P</v>
          </cell>
          <cell r="J229">
            <v>31</v>
          </cell>
          <cell r="K229" t="str">
            <v>K05</v>
          </cell>
          <cell r="L229" t="str">
            <v>BARU</v>
          </cell>
        </row>
        <row r="230">
          <cell r="B230">
            <v>18</v>
          </cell>
          <cell r="I230" t="str">
            <v>L</v>
          </cell>
          <cell r="J230">
            <v>9</v>
          </cell>
          <cell r="K230" t="str">
            <v>K02</v>
          </cell>
          <cell r="L230" t="str">
            <v>BARU</v>
          </cell>
        </row>
        <row r="231">
          <cell r="B231">
            <v>19</v>
          </cell>
          <cell r="I231" t="str">
            <v>P</v>
          </cell>
          <cell r="J231">
            <v>28</v>
          </cell>
          <cell r="K231" t="str">
            <v>K05</v>
          </cell>
          <cell r="L231" t="str">
            <v>BARU</v>
          </cell>
        </row>
        <row r="232">
          <cell r="A232">
            <v>45882</v>
          </cell>
          <cell r="B232">
            <v>1</v>
          </cell>
          <cell r="I232" t="str">
            <v>P</v>
          </cell>
          <cell r="J232">
            <v>24</v>
          </cell>
          <cell r="K232" t="str">
            <v>K04</v>
          </cell>
          <cell r="L232" t="str">
            <v>BARU</v>
          </cell>
        </row>
        <row r="233">
          <cell r="B233">
            <v>2</v>
          </cell>
          <cell r="I233" t="str">
            <v>L</v>
          </cell>
          <cell r="J233">
            <v>70</v>
          </cell>
          <cell r="K233" t="str">
            <v>K03</v>
          </cell>
          <cell r="L233" t="str">
            <v>BARU</v>
          </cell>
        </row>
        <row r="234">
          <cell r="B234">
            <v>3</v>
          </cell>
          <cell r="I234" t="str">
            <v>P</v>
          </cell>
          <cell r="J234">
            <v>22</v>
          </cell>
          <cell r="K234" t="str">
            <v>K04</v>
          </cell>
          <cell r="L234" t="str">
            <v>BARU</v>
          </cell>
        </row>
        <row r="235">
          <cell r="B235">
            <v>4</v>
          </cell>
          <cell r="I235" t="str">
            <v>L</v>
          </cell>
          <cell r="J235">
            <v>8</v>
          </cell>
          <cell r="K235" t="str">
            <v>K02</v>
          </cell>
          <cell r="L235" t="str">
            <v>BARU</v>
          </cell>
        </row>
        <row r="236">
          <cell r="B236">
            <v>5</v>
          </cell>
          <cell r="I236" t="str">
            <v>P</v>
          </cell>
          <cell r="J236">
            <v>51</v>
          </cell>
          <cell r="K236" t="str">
            <v>K04</v>
          </cell>
          <cell r="L236" t="str">
            <v>LAMA</v>
          </cell>
        </row>
        <row r="237">
          <cell r="B237">
            <v>6</v>
          </cell>
          <cell r="I237" t="str">
            <v>P</v>
          </cell>
          <cell r="J237">
            <v>16</v>
          </cell>
          <cell r="K237" t="str">
            <v>K04</v>
          </cell>
          <cell r="L237" t="str">
            <v>LAMA</v>
          </cell>
        </row>
        <row r="238">
          <cell r="B238">
            <v>7</v>
          </cell>
          <cell r="I238" t="str">
            <v>L</v>
          </cell>
          <cell r="J238">
            <v>60</v>
          </cell>
          <cell r="K238" t="str">
            <v>K04</v>
          </cell>
          <cell r="L238" t="str">
            <v>BARU</v>
          </cell>
        </row>
        <row r="239">
          <cell r="B239">
            <v>8</v>
          </cell>
          <cell r="I239" t="str">
            <v>P</v>
          </cell>
          <cell r="J239">
            <v>34</v>
          </cell>
          <cell r="K239" t="str">
            <v>K08</v>
          </cell>
          <cell r="L239" t="str">
            <v>BARU</v>
          </cell>
        </row>
        <row r="240">
          <cell r="A240">
            <v>45883</v>
          </cell>
          <cell r="B240">
            <v>1</v>
          </cell>
          <cell r="I240" t="str">
            <v>P</v>
          </cell>
          <cell r="J240">
            <v>33</v>
          </cell>
          <cell r="K240" t="str">
            <v>K02</v>
          </cell>
          <cell r="L240" t="str">
            <v>BARU</v>
          </cell>
        </row>
        <row r="241">
          <cell r="B241">
            <v>2</v>
          </cell>
          <cell r="I241" t="str">
            <v>L</v>
          </cell>
          <cell r="J241">
            <v>35</v>
          </cell>
          <cell r="K241" t="str">
            <v>K02</v>
          </cell>
          <cell r="L241" t="str">
            <v>BARU</v>
          </cell>
        </row>
        <row r="242">
          <cell r="B242">
            <v>3</v>
          </cell>
          <cell r="I242" t="str">
            <v>P</v>
          </cell>
          <cell r="J242">
            <v>35</v>
          </cell>
          <cell r="K242" t="str">
            <v>K05</v>
          </cell>
          <cell r="L242" t="str">
            <v>BARU</v>
          </cell>
        </row>
        <row r="243">
          <cell r="B243">
            <v>4</v>
          </cell>
          <cell r="I243" t="str">
            <v>L</v>
          </cell>
          <cell r="J243">
            <v>26</v>
          </cell>
          <cell r="K243" t="str">
            <v>K04</v>
          </cell>
          <cell r="L243" t="str">
            <v>BARU</v>
          </cell>
        </row>
        <row r="244">
          <cell r="B244">
            <v>5</v>
          </cell>
          <cell r="I244" t="str">
            <v>P</v>
          </cell>
          <cell r="J244">
            <v>12</v>
          </cell>
          <cell r="K244" t="str">
            <v>K00</v>
          </cell>
          <cell r="L244" t="str">
            <v>BARU</v>
          </cell>
        </row>
        <row r="245">
          <cell r="B245">
            <v>6</v>
          </cell>
          <cell r="I245" t="str">
            <v>P</v>
          </cell>
          <cell r="J245">
            <v>22</v>
          </cell>
          <cell r="K245" t="str">
            <v>K02</v>
          </cell>
          <cell r="L245" t="str">
            <v>BARU</v>
          </cell>
        </row>
        <row r="246">
          <cell r="B246">
            <v>7</v>
          </cell>
          <cell r="I246" t="str">
            <v>P</v>
          </cell>
          <cell r="J246">
            <v>33</v>
          </cell>
          <cell r="K246" t="str">
            <v>K08</v>
          </cell>
          <cell r="L246" t="str">
            <v>BARU</v>
          </cell>
        </row>
        <row r="247">
          <cell r="A247">
            <v>45884</v>
          </cell>
          <cell r="B247">
            <v>1</v>
          </cell>
          <cell r="I247" t="str">
            <v>P</v>
          </cell>
          <cell r="J247">
            <v>19</v>
          </cell>
          <cell r="K247" t="str">
            <v>K05</v>
          </cell>
          <cell r="L247" t="str">
            <v>BARU</v>
          </cell>
        </row>
        <row r="248">
          <cell r="B248">
            <v>2</v>
          </cell>
          <cell r="I248" t="str">
            <v>P</v>
          </cell>
          <cell r="J248">
            <v>29</v>
          </cell>
          <cell r="K248" t="str">
            <v>K08</v>
          </cell>
          <cell r="L248" t="str">
            <v>BARU</v>
          </cell>
        </row>
        <row r="249">
          <cell r="A249">
            <v>45885</v>
          </cell>
          <cell r="B249">
            <v>1</v>
          </cell>
          <cell r="I249" t="str">
            <v>L</v>
          </cell>
          <cell r="J249">
            <v>20</v>
          </cell>
          <cell r="K249" t="str">
            <v>K04</v>
          </cell>
          <cell r="L249" t="str">
            <v>BARU</v>
          </cell>
        </row>
        <row r="250">
          <cell r="B250">
            <v>2</v>
          </cell>
          <cell r="I250" t="str">
            <v>P</v>
          </cell>
          <cell r="J250">
            <v>34</v>
          </cell>
          <cell r="K250" t="str">
            <v>K04</v>
          </cell>
          <cell r="L250" t="str">
            <v>LAMA</v>
          </cell>
        </row>
        <row r="251">
          <cell r="B251">
            <v>3</v>
          </cell>
          <cell r="I251" t="str">
            <v>L</v>
          </cell>
          <cell r="J251">
            <v>13</v>
          </cell>
          <cell r="K251" t="str">
            <v>K02</v>
          </cell>
          <cell r="L251" t="str">
            <v>BARU</v>
          </cell>
        </row>
        <row r="252">
          <cell r="B252">
            <v>4</v>
          </cell>
          <cell r="I252" t="str">
            <v>L</v>
          </cell>
          <cell r="J252">
            <v>41</v>
          </cell>
          <cell r="K252" t="str">
            <v>K02</v>
          </cell>
          <cell r="L252" t="str">
            <v>LAMA</v>
          </cell>
        </row>
        <row r="253">
          <cell r="B253">
            <v>5</v>
          </cell>
          <cell r="I253" t="str">
            <v>P</v>
          </cell>
          <cell r="J253">
            <v>35</v>
          </cell>
          <cell r="K253" t="str">
            <v>K03</v>
          </cell>
          <cell r="L253" t="str">
            <v>BARU</v>
          </cell>
        </row>
        <row r="254">
          <cell r="B254">
            <v>6</v>
          </cell>
          <cell r="I254" t="str">
            <v>L</v>
          </cell>
          <cell r="J254">
            <v>16</v>
          </cell>
          <cell r="K254" t="str">
            <v>K03</v>
          </cell>
          <cell r="L254" t="str">
            <v>BARU</v>
          </cell>
        </row>
        <row r="255">
          <cell r="B255">
            <v>7</v>
          </cell>
          <cell r="I255" t="str">
            <v>P</v>
          </cell>
          <cell r="J255">
            <v>6</v>
          </cell>
          <cell r="K255" t="str">
            <v>K00</v>
          </cell>
          <cell r="L255" t="str">
            <v>BARU</v>
          </cell>
        </row>
        <row r="256">
          <cell r="B256">
            <v>8</v>
          </cell>
          <cell r="I256" t="str">
            <v>P</v>
          </cell>
          <cell r="J256">
            <v>23</v>
          </cell>
          <cell r="K256" t="str">
            <v>K04</v>
          </cell>
          <cell r="L256" t="str">
            <v>LAMA</v>
          </cell>
        </row>
        <row r="257">
          <cell r="B257">
            <v>9</v>
          </cell>
          <cell r="I257" t="str">
            <v>P</v>
          </cell>
          <cell r="J257">
            <v>7</v>
          </cell>
          <cell r="K257" t="str">
            <v>K00</v>
          </cell>
          <cell r="L257" t="str">
            <v>BARU</v>
          </cell>
        </row>
        <row r="258">
          <cell r="B258">
            <v>9</v>
          </cell>
          <cell r="I258" t="str">
            <v>P</v>
          </cell>
          <cell r="J258">
            <v>7</v>
          </cell>
          <cell r="K258" t="str">
            <v>K00</v>
          </cell>
          <cell r="L258" t="str">
            <v>BARU</v>
          </cell>
        </row>
        <row r="259">
          <cell r="B259">
            <v>10</v>
          </cell>
          <cell r="I259" t="str">
            <v>P</v>
          </cell>
          <cell r="J259">
            <v>8</v>
          </cell>
          <cell r="K259" t="str">
            <v>K02</v>
          </cell>
          <cell r="L259" t="str">
            <v>BARU</v>
          </cell>
        </row>
        <row r="260">
          <cell r="A260">
            <v>45888</v>
          </cell>
          <cell r="B260">
            <v>1</v>
          </cell>
          <cell r="I260" t="str">
            <v>P</v>
          </cell>
          <cell r="J260">
            <v>7</v>
          </cell>
          <cell r="K260" t="str">
            <v>K00</v>
          </cell>
          <cell r="L260" t="str">
            <v>BARU</v>
          </cell>
        </row>
        <row r="261">
          <cell r="B261">
            <v>2</v>
          </cell>
          <cell r="I261" t="str">
            <v>L</v>
          </cell>
          <cell r="J261">
            <v>8</v>
          </cell>
          <cell r="K261" t="str">
            <v>K00</v>
          </cell>
          <cell r="L261" t="str">
            <v>BARU</v>
          </cell>
        </row>
        <row r="262">
          <cell r="B262">
            <v>3</v>
          </cell>
          <cell r="I262" t="str">
            <v>P</v>
          </cell>
          <cell r="J262">
            <v>6</v>
          </cell>
          <cell r="K262" t="str">
            <v>K00</v>
          </cell>
          <cell r="L262" t="str">
            <v>BARU</v>
          </cell>
        </row>
        <row r="263">
          <cell r="B263">
            <v>3</v>
          </cell>
          <cell r="I263" t="str">
            <v>P</v>
          </cell>
          <cell r="J263">
            <v>6</v>
          </cell>
          <cell r="K263" t="str">
            <v>K00</v>
          </cell>
          <cell r="L263" t="str">
            <v>BARU</v>
          </cell>
        </row>
        <row r="264">
          <cell r="B264">
            <v>4</v>
          </cell>
          <cell r="I264" t="str">
            <v>P</v>
          </cell>
          <cell r="J264">
            <v>44</v>
          </cell>
          <cell r="K264" t="str">
            <v>K04</v>
          </cell>
          <cell r="L264" t="str">
            <v>LAMA</v>
          </cell>
        </row>
        <row r="265">
          <cell r="B265">
            <v>5</v>
          </cell>
          <cell r="I265" t="str">
            <v>L</v>
          </cell>
          <cell r="J265">
            <v>56</v>
          </cell>
          <cell r="K265" t="str">
            <v>K03</v>
          </cell>
          <cell r="L265" t="str">
            <v>BARU</v>
          </cell>
        </row>
        <row r="266">
          <cell r="B266">
            <v>6</v>
          </cell>
          <cell r="I266" t="str">
            <v>P</v>
          </cell>
          <cell r="J266">
            <v>52</v>
          </cell>
          <cell r="K266" t="str">
            <v>K04</v>
          </cell>
          <cell r="L266" t="str">
            <v>LAMA</v>
          </cell>
        </row>
        <row r="267">
          <cell r="B267">
            <v>7</v>
          </cell>
          <cell r="I267" t="str">
            <v>P</v>
          </cell>
          <cell r="J267">
            <v>10</v>
          </cell>
          <cell r="K267" t="str">
            <v>K04</v>
          </cell>
          <cell r="L267" t="str">
            <v>BARU</v>
          </cell>
        </row>
        <row r="268">
          <cell r="B268">
            <v>8</v>
          </cell>
          <cell r="I268" t="str">
            <v>P</v>
          </cell>
          <cell r="J268">
            <v>6</v>
          </cell>
          <cell r="K268" t="str">
            <v>K08</v>
          </cell>
          <cell r="L268" t="str">
            <v>BARU</v>
          </cell>
        </row>
        <row r="269">
          <cell r="B269">
            <v>9</v>
          </cell>
          <cell r="I269" t="str">
            <v>L</v>
          </cell>
          <cell r="J269">
            <v>7</v>
          </cell>
          <cell r="K269" t="str">
            <v>K00</v>
          </cell>
          <cell r="L269" t="str">
            <v>BARU</v>
          </cell>
        </row>
        <row r="270">
          <cell r="B270">
            <v>10</v>
          </cell>
          <cell r="I270" t="str">
            <v>L</v>
          </cell>
          <cell r="J270">
            <v>39</v>
          </cell>
          <cell r="K270" t="str">
            <v>K04</v>
          </cell>
          <cell r="L270" t="str">
            <v>BARU</v>
          </cell>
        </row>
        <row r="271">
          <cell r="B271">
            <v>11</v>
          </cell>
          <cell r="I271" t="str">
            <v>L</v>
          </cell>
          <cell r="J271">
            <v>71</v>
          </cell>
          <cell r="K271" t="str">
            <v>K03</v>
          </cell>
          <cell r="L271" t="str">
            <v>BARU</v>
          </cell>
        </row>
        <row r="272">
          <cell r="B272">
            <v>12</v>
          </cell>
          <cell r="I272" t="str">
            <v>P</v>
          </cell>
          <cell r="J272">
            <v>7</v>
          </cell>
          <cell r="K272" t="str">
            <v>K05</v>
          </cell>
          <cell r="L272" t="str">
            <v>BARU</v>
          </cell>
        </row>
        <row r="273">
          <cell r="B273">
            <v>13</v>
          </cell>
          <cell r="I273" t="str">
            <v>L</v>
          </cell>
          <cell r="J273">
            <v>21</v>
          </cell>
          <cell r="K273" t="str">
            <v>K04</v>
          </cell>
          <cell r="L273" t="str">
            <v>LAMA</v>
          </cell>
        </row>
        <row r="274">
          <cell r="B274">
            <v>14</v>
          </cell>
          <cell r="I274" t="str">
            <v>L</v>
          </cell>
          <cell r="J274">
            <v>6</v>
          </cell>
          <cell r="K274" t="str">
            <v>K00</v>
          </cell>
          <cell r="L274" t="str">
            <v>BARU</v>
          </cell>
        </row>
        <row r="275">
          <cell r="B275">
            <v>15</v>
          </cell>
          <cell r="I275" t="str">
            <v>P</v>
          </cell>
          <cell r="J275">
            <v>23</v>
          </cell>
          <cell r="K275" t="str">
            <v>K04</v>
          </cell>
          <cell r="L275" t="str">
            <v>LAMA</v>
          </cell>
        </row>
        <row r="276">
          <cell r="B276">
            <v>16</v>
          </cell>
          <cell r="I276" t="str">
            <v>P</v>
          </cell>
          <cell r="J276">
            <v>42</v>
          </cell>
          <cell r="K276" t="str">
            <v>K04</v>
          </cell>
          <cell r="L276" t="str">
            <v>LAMA</v>
          </cell>
        </row>
        <row r="277">
          <cell r="B277">
            <v>17</v>
          </cell>
          <cell r="I277" t="str">
            <v>L</v>
          </cell>
          <cell r="J277">
            <v>8</v>
          </cell>
          <cell r="K277" t="str">
            <v>K00</v>
          </cell>
          <cell r="L277" t="str">
            <v>BARU</v>
          </cell>
        </row>
        <row r="278">
          <cell r="A278">
            <v>45889</v>
          </cell>
          <cell r="B278">
            <v>1</v>
          </cell>
          <cell r="I278" t="str">
            <v>P</v>
          </cell>
          <cell r="J278">
            <v>24</v>
          </cell>
          <cell r="K278" t="str">
            <v>K05</v>
          </cell>
          <cell r="L278" t="str">
            <v>BARU</v>
          </cell>
        </row>
        <row r="279">
          <cell r="B279">
            <v>2</v>
          </cell>
          <cell r="I279" t="str">
            <v>P</v>
          </cell>
          <cell r="J279">
            <v>36</v>
          </cell>
          <cell r="K279" t="str">
            <v>K02</v>
          </cell>
          <cell r="L279" t="str">
            <v>LAMA</v>
          </cell>
        </row>
        <row r="280">
          <cell r="B280">
            <v>3</v>
          </cell>
          <cell r="I280" t="str">
            <v>P</v>
          </cell>
          <cell r="J280">
            <v>65</v>
          </cell>
          <cell r="K280" t="str">
            <v>K08</v>
          </cell>
          <cell r="L280" t="str">
            <v>BARU</v>
          </cell>
        </row>
        <row r="281">
          <cell r="B281">
            <v>4</v>
          </cell>
          <cell r="I281" t="str">
            <v>L</v>
          </cell>
          <cell r="J281">
            <v>29</v>
          </cell>
          <cell r="K281" t="str">
            <v>K02</v>
          </cell>
          <cell r="L281" t="str">
            <v>LAMA</v>
          </cell>
        </row>
        <row r="282">
          <cell r="B282">
            <v>5</v>
          </cell>
          <cell r="I282" t="str">
            <v>P</v>
          </cell>
          <cell r="J282">
            <v>7</v>
          </cell>
          <cell r="K282" t="str">
            <v>K00</v>
          </cell>
          <cell r="L282" t="str">
            <v>BARU</v>
          </cell>
        </row>
        <row r="283">
          <cell r="B283">
            <v>6</v>
          </cell>
          <cell r="I283" t="str">
            <v>P</v>
          </cell>
          <cell r="J283">
            <v>49</v>
          </cell>
          <cell r="K283" t="str">
            <v>K05</v>
          </cell>
          <cell r="L283" t="str">
            <v>BARU</v>
          </cell>
        </row>
        <row r="284">
          <cell r="B284">
            <v>7</v>
          </cell>
          <cell r="I284" t="str">
            <v>L</v>
          </cell>
          <cell r="J284">
            <v>23</v>
          </cell>
          <cell r="K284" t="str">
            <v>K02</v>
          </cell>
          <cell r="L284" t="str">
            <v>LAMA</v>
          </cell>
        </row>
        <row r="285">
          <cell r="A285">
            <v>45890</v>
          </cell>
          <cell r="B285">
            <v>1</v>
          </cell>
          <cell r="I285" t="str">
            <v>P</v>
          </cell>
          <cell r="J285">
            <v>35</v>
          </cell>
          <cell r="K285" t="str">
            <v>K05</v>
          </cell>
          <cell r="L285" t="str">
            <v>LAMA</v>
          </cell>
        </row>
        <row r="286">
          <cell r="B286">
            <v>2</v>
          </cell>
          <cell r="I286" t="str">
            <v>L</v>
          </cell>
          <cell r="J286">
            <v>5</v>
          </cell>
          <cell r="K286" t="str">
            <v>K02</v>
          </cell>
          <cell r="L286" t="str">
            <v>BARU</v>
          </cell>
        </row>
        <row r="287">
          <cell r="B287">
            <v>3</v>
          </cell>
          <cell r="I287" t="str">
            <v>P</v>
          </cell>
          <cell r="J287">
            <v>10</v>
          </cell>
          <cell r="K287" t="str">
            <v>K00</v>
          </cell>
          <cell r="L287" t="str">
            <v>BARU</v>
          </cell>
        </row>
        <row r="288">
          <cell r="B288">
            <v>4</v>
          </cell>
          <cell r="I288" t="str">
            <v>P</v>
          </cell>
          <cell r="J288">
            <v>9</v>
          </cell>
          <cell r="K288" t="str">
            <v>K04</v>
          </cell>
          <cell r="L288" t="str">
            <v>BARU</v>
          </cell>
        </row>
        <row r="289">
          <cell r="B289">
            <v>5</v>
          </cell>
          <cell r="I289" t="str">
            <v>L</v>
          </cell>
          <cell r="J289">
            <v>10</v>
          </cell>
          <cell r="K289" t="str">
            <v>K00</v>
          </cell>
          <cell r="L289" t="str">
            <v>BARU</v>
          </cell>
        </row>
        <row r="290">
          <cell r="B290">
            <v>6</v>
          </cell>
          <cell r="I290" t="str">
            <v>L</v>
          </cell>
          <cell r="J290">
            <v>75</v>
          </cell>
          <cell r="K290" t="str">
            <v>K05</v>
          </cell>
          <cell r="L290" t="str">
            <v>BARU</v>
          </cell>
        </row>
        <row r="291">
          <cell r="B291">
            <v>7</v>
          </cell>
          <cell r="I291" t="str">
            <v>P</v>
          </cell>
          <cell r="J291">
            <v>16</v>
          </cell>
          <cell r="K291" t="str">
            <v>K04</v>
          </cell>
          <cell r="L291" t="str">
            <v>BARU</v>
          </cell>
        </row>
        <row r="292">
          <cell r="B292">
            <v>8</v>
          </cell>
          <cell r="I292" t="str">
            <v>P</v>
          </cell>
          <cell r="J292">
            <v>4</v>
          </cell>
          <cell r="K292" t="str">
            <v>K02</v>
          </cell>
          <cell r="L292" t="str">
            <v>BARU</v>
          </cell>
        </row>
        <row r="293">
          <cell r="B293">
            <v>9</v>
          </cell>
          <cell r="I293" t="str">
            <v>P</v>
          </cell>
          <cell r="J293">
            <v>5</v>
          </cell>
          <cell r="K293" t="str">
            <v>K02</v>
          </cell>
          <cell r="L293" t="str">
            <v>BARU</v>
          </cell>
        </row>
        <row r="294">
          <cell r="B294">
            <v>10</v>
          </cell>
          <cell r="I294" t="str">
            <v>P</v>
          </cell>
          <cell r="J294">
            <v>16</v>
          </cell>
          <cell r="K294" t="str">
            <v>K04</v>
          </cell>
          <cell r="L294" t="str">
            <v>BARU</v>
          </cell>
        </row>
        <row r="295">
          <cell r="B295">
            <v>11</v>
          </cell>
          <cell r="I295" t="str">
            <v>P</v>
          </cell>
          <cell r="J295">
            <v>51</v>
          </cell>
          <cell r="K295" t="str">
            <v>K04</v>
          </cell>
          <cell r="L295" t="str">
            <v>BARU</v>
          </cell>
        </row>
        <row r="296">
          <cell r="B296">
            <v>12</v>
          </cell>
          <cell r="I296" t="str">
            <v>P</v>
          </cell>
          <cell r="J296">
            <v>36</v>
          </cell>
          <cell r="K296" t="str">
            <v>K04</v>
          </cell>
          <cell r="L296" t="str">
            <v>LAMA</v>
          </cell>
        </row>
        <row r="297">
          <cell r="B297">
            <v>13</v>
          </cell>
          <cell r="I297" t="str">
            <v>P</v>
          </cell>
          <cell r="J297">
            <v>16</v>
          </cell>
          <cell r="K297" t="str">
            <v>K04</v>
          </cell>
          <cell r="L297" t="str">
            <v>LAMA</v>
          </cell>
        </row>
        <row r="298">
          <cell r="B298">
            <v>14</v>
          </cell>
          <cell r="I298" t="str">
            <v>P</v>
          </cell>
          <cell r="J298">
            <v>10</v>
          </cell>
          <cell r="K298" t="str">
            <v>K02</v>
          </cell>
          <cell r="L298" t="str">
            <v>BARU</v>
          </cell>
        </row>
        <row r="299">
          <cell r="B299">
            <v>15</v>
          </cell>
          <cell r="I299" t="str">
            <v>L</v>
          </cell>
          <cell r="J299">
            <v>54</v>
          </cell>
          <cell r="K299" t="str">
            <v>K04</v>
          </cell>
          <cell r="L299" t="str">
            <v>BARU</v>
          </cell>
        </row>
        <row r="300">
          <cell r="B300">
            <v>16</v>
          </cell>
          <cell r="I300" t="str">
            <v>L</v>
          </cell>
          <cell r="J300">
            <v>61</v>
          </cell>
          <cell r="K300" t="str">
            <v>K05</v>
          </cell>
          <cell r="L300" t="str">
            <v>BARU</v>
          </cell>
        </row>
        <row r="301">
          <cell r="B301">
            <v>17</v>
          </cell>
          <cell r="I301" t="str">
            <v>P</v>
          </cell>
          <cell r="J301">
            <v>16</v>
          </cell>
          <cell r="K301" t="str">
            <v>K03</v>
          </cell>
          <cell r="L301" t="str">
            <v>BARU</v>
          </cell>
        </row>
        <row r="302">
          <cell r="A302">
            <v>45891</v>
          </cell>
          <cell r="B302">
            <v>1</v>
          </cell>
          <cell r="I302" t="str">
            <v>L</v>
          </cell>
          <cell r="J302">
            <v>75</v>
          </cell>
          <cell r="K302" t="str">
            <v>K05</v>
          </cell>
          <cell r="L302" t="str">
            <v>LAMA</v>
          </cell>
        </row>
        <row r="303">
          <cell r="B303">
            <v>2</v>
          </cell>
          <cell r="I303" t="str">
            <v>P</v>
          </cell>
          <cell r="J303">
            <v>44</v>
          </cell>
          <cell r="K303" t="str">
            <v>K01</v>
          </cell>
          <cell r="L303" t="str">
            <v>BARU</v>
          </cell>
        </row>
        <row r="304">
          <cell r="B304">
            <v>3</v>
          </cell>
          <cell r="I304" t="str">
            <v>L</v>
          </cell>
          <cell r="J304">
            <v>67</v>
          </cell>
          <cell r="K304" t="str">
            <v>K04</v>
          </cell>
          <cell r="L304" t="str">
            <v>BARU</v>
          </cell>
        </row>
        <row r="305">
          <cell r="B305">
            <v>4</v>
          </cell>
          <cell r="I305" t="str">
            <v>P</v>
          </cell>
          <cell r="J305">
            <v>34</v>
          </cell>
          <cell r="K305" t="str">
            <v>K02</v>
          </cell>
          <cell r="L305" t="str">
            <v>BARU</v>
          </cell>
        </row>
        <row r="306">
          <cell r="B306">
            <v>5</v>
          </cell>
          <cell r="I306" t="str">
            <v>P</v>
          </cell>
          <cell r="J306">
            <v>15</v>
          </cell>
          <cell r="K306" t="str">
            <v>K05</v>
          </cell>
          <cell r="L306" t="str">
            <v>BARU</v>
          </cell>
        </row>
        <row r="307">
          <cell r="B307">
            <v>6</v>
          </cell>
          <cell r="I307" t="str">
            <v>P</v>
          </cell>
          <cell r="J307">
            <v>9</v>
          </cell>
          <cell r="K307" t="str">
            <v>K00</v>
          </cell>
          <cell r="L307" t="str">
            <v>BARU</v>
          </cell>
        </row>
        <row r="308">
          <cell r="B308">
            <v>7</v>
          </cell>
          <cell r="I308" t="str">
            <v>P</v>
          </cell>
          <cell r="J308">
            <v>8</v>
          </cell>
          <cell r="K308" t="str">
            <v>K00</v>
          </cell>
          <cell r="L308" t="str">
            <v>BARU</v>
          </cell>
        </row>
        <row r="309">
          <cell r="A309">
            <v>45892</v>
          </cell>
          <cell r="B309">
            <v>1</v>
          </cell>
          <cell r="I309" t="str">
            <v>P</v>
          </cell>
          <cell r="J309">
            <v>19</v>
          </cell>
          <cell r="K309" t="str">
            <v>K02</v>
          </cell>
          <cell r="L309" t="str">
            <v>BARU</v>
          </cell>
        </row>
        <row r="310">
          <cell r="B310">
            <v>2</v>
          </cell>
          <cell r="I310" t="str">
            <v>P</v>
          </cell>
          <cell r="J310">
            <v>34</v>
          </cell>
          <cell r="K310" t="str">
            <v>K04</v>
          </cell>
          <cell r="L310" t="str">
            <v>LAMA</v>
          </cell>
        </row>
        <row r="311">
          <cell r="B311">
            <v>3</v>
          </cell>
          <cell r="I311" t="str">
            <v>P</v>
          </cell>
          <cell r="J311">
            <v>24</v>
          </cell>
          <cell r="K311" t="str">
            <v>K05</v>
          </cell>
          <cell r="L311" t="str">
            <v>BARU</v>
          </cell>
        </row>
        <row r="312">
          <cell r="B312">
            <v>4</v>
          </cell>
          <cell r="I312" t="str">
            <v>P</v>
          </cell>
          <cell r="J312">
            <v>60</v>
          </cell>
          <cell r="K312" t="str">
            <v>K04</v>
          </cell>
          <cell r="L312" t="str">
            <v>BARU</v>
          </cell>
        </row>
        <row r="313">
          <cell r="B313">
            <v>5</v>
          </cell>
          <cell r="I313" t="str">
            <v>P</v>
          </cell>
          <cell r="J313">
            <v>5</v>
          </cell>
          <cell r="K313" t="str">
            <v>K02</v>
          </cell>
          <cell r="L313" t="str">
            <v>BARU</v>
          </cell>
        </row>
        <row r="314">
          <cell r="B314">
            <v>6</v>
          </cell>
          <cell r="I314" t="str">
            <v>P</v>
          </cell>
          <cell r="J314">
            <v>44</v>
          </cell>
          <cell r="K314" t="str">
            <v>K04</v>
          </cell>
          <cell r="L314" t="str">
            <v>BARU</v>
          </cell>
        </row>
        <row r="315">
          <cell r="B315">
            <v>7</v>
          </cell>
          <cell r="I315" t="str">
            <v>L</v>
          </cell>
          <cell r="J315">
            <v>6</v>
          </cell>
          <cell r="K315" t="str">
            <v>K00</v>
          </cell>
          <cell r="L315" t="str">
            <v>BARU</v>
          </cell>
        </row>
        <row r="316">
          <cell r="B316">
            <v>8</v>
          </cell>
          <cell r="I316" t="str">
            <v>P</v>
          </cell>
          <cell r="J316">
            <v>35</v>
          </cell>
          <cell r="K316" t="str">
            <v>K04</v>
          </cell>
          <cell r="L316" t="str">
            <v>LAMA</v>
          </cell>
        </row>
        <row r="317">
          <cell r="B317">
            <v>9</v>
          </cell>
          <cell r="I317" t="str">
            <v>L</v>
          </cell>
          <cell r="J317">
            <v>4</v>
          </cell>
          <cell r="K317" t="str">
            <v>K02</v>
          </cell>
          <cell r="L317" t="str">
            <v>LAMA</v>
          </cell>
        </row>
        <row r="318">
          <cell r="B318">
            <v>10</v>
          </cell>
          <cell r="I318" t="str">
            <v>P</v>
          </cell>
          <cell r="J318">
            <v>23</v>
          </cell>
          <cell r="K318" t="str">
            <v>K04</v>
          </cell>
          <cell r="L318" t="str">
            <v>LAMA</v>
          </cell>
        </row>
        <row r="319">
          <cell r="B319">
            <v>11</v>
          </cell>
          <cell r="I319" t="str">
            <v>L</v>
          </cell>
          <cell r="J319">
            <v>20</v>
          </cell>
          <cell r="K319" t="str">
            <v>K04</v>
          </cell>
          <cell r="L319" t="str">
            <v>BARU</v>
          </cell>
        </row>
        <row r="320">
          <cell r="B320">
            <v>12</v>
          </cell>
          <cell r="I320" t="str">
            <v>L</v>
          </cell>
          <cell r="J320">
            <v>20</v>
          </cell>
          <cell r="K320" t="str">
            <v>K04</v>
          </cell>
          <cell r="L320" t="str">
            <v>LAMA</v>
          </cell>
        </row>
        <row r="321">
          <cell r="B321">
            <v>13</v>
          </cell>
          <cell r="I321" t="str">
            <v>P</v>
          </cell>
          <cell r="J321">
            <v>3</v>
          </cell>
          <cell r="K321" t="str">
            <v>K04</v>
          </cell>
          <cell r="L321" t="str">
            <v>BARU</v>
          </cell>
        </row>
        <row r="322">
          <cell r="B322">
            <v>14</v>
          </cell>
          <cell r="I322" t="str">
            <v>L</v>
          </cell>
          <cell r="J322">
            <v>39</v>
          </cell>
          <cell r="K322" t="str">
            <v>K02</v>
          </cell>
          <cell r="L322" t="str">
            <v>BARU</v>
          </cell>
        </row>
        <row r="323">
          <cell r="B323">
            <v>15</v>
          </cell>
          <cell r="I323" t="str">
            <v>P</v>
          </cell>
          <cell r="J323">
            <v>46</v>
          </cell>
          <cell r="K323" t="str">
            <v>K04</v>
          </cell>
          <cell r="L323" t="str">
            <v>LAMA</v>
          </cell>
        </row>
        <row r="324">
          <cell r="B324">
            <v>16</v>
          </cell>
          <cell r="I324" t="str">
            <v>P</v>
          </cell>
          <cell r="J324">
            <v>15</v>
          </cell>
          <cell r="K324" t="str">
            <v>K04</v>
          </cell>
          <cell r="L324" t="str">
            <v>BARU</v>
          </cell>
        </row>
        <row r="325">
          <cell r="A325">
            <v>45894</v>
          </cell>
          <cell r="B325">
            <v>1</v>
          </cell>
          <cell r="I325" t="str">
            <v>P</v>
          </cell>
          <cell r="J325">
            <v>18</v>
          </cell>
          <cell r="K325" t="str">
            <v>K08</v>
          </cell>
          <cell r="L325" t="str">
            <v>BARU</v>
          </cell>
        </row>
        <row r="326">
          <cell r="B326">
            <v>2</v>
          </cell>
          <cell r="I326" t="str">
            <v>P</v>
          </cell>
          <cell r="J326">
            <v>49</v>
          </cell>
          <cell r="K326" t="str">
            <v>K05</v>
          </cell>
          <cell r="L326" t="str">
            <v>LAMA</v>
          </cell>
        </row>
        <row r="327">
          <cell r="B327">
            <v>3</v>
          </cell>
          <cell r="I327" t="str">
            <v>P</v>
          </cell>
          <cell r="J327">
            <v>76</v>
          </cell>
          <cell r="K327" t="str">
            <v>K04</v>
          </cell>
          <cell r="L327" t="str">
            <v>BARU</v>
          </cell>
        </row>
        <row r="328">
          <cell r="B328">
            <v>4</v>
          </cell>
          <cell r="I328" t="str">
            <v>P</v>
          </cell>
          <cell r="J328">
            <v>44</v>
          </cell>
          <cell r="K328" t="str">
            <v>K03</v>
          </cell>
          <cell r="L328" t="str">
            <v>BARU</v>
          </cell>
        </row>
        <row r="329">
          <cell r="B329">
            <v>5</v>
          </cell>
          <cell r="I329" t="str">
            <v>P</v>
          </cell>
          <cell r="J329">
            <v>18</v>
          </cell>
          <cell r="K329" t="str">
            <v>K01</v>
          </cell>
          <cell r="L329" t="str">
            <v>BARU</v>
          </cell>
        </row>
        <row r="330">
          <cell r="B330">
            <v>6</v>
          </cell>
          <cell r="I330" t="str">
            <v>P</v>
          </cell>
          <cell r="J330">
            <v>44</v>
          </cell>
          <cell r="K330" t="str">
            <v>K04</v>
          </cell>
          <cell r="L330" t="str">
            <v>LAMA</v>
          </cell>
        </row>
        <row r="331">
          <cell r="B331">
            <v>7</v>
          </cell>
          <cell r="I331" t="str">
            <v>L</v>
          </cell>
          <cell r="J331">
            <v>4</v>
          </cell>
          <cell r="K331" t="str">
            <v>K02</v>
          </cell>
          <cell r="L331" t="str">
            <v>BARU</v>
          </cell>
        </row>
        <row r="332">
          <cell r="B332">
            <v>8</v>
          </cell>
          <cell r="I332" t="str">
            <v>P</v>
          </cell>
          <cell r="J332">
            <v>39</v>
          </cell>
          <cell r="K332" t="str">
            <v>K04</v>
          </cell>
          <cell r="L332" t="str">
            <v>BARU</v>
          </cell>
        </row>
        <row r="333">
          <cell r="B333">
            <v>9</v>
          </cell>
          <cell r="I333" t="str">
            <v>L</v>
          </cell>
          <cell r="J333">
            <v>43</v>
          </cell>
          <cell r="K333" t="str">
            <v>K02</v>
          </cell>
          <cell r="L333" t="str">
            <v>BARU</v>
          </cell>
        </row>
        <row r="334">
          <cell r="B334">
            <v>10</v>
          </cell>
          <cell r="I334" t="str">
            <v>P</v>
          </cell>
          <cell r="J334">
            <v>53</v>
          </cell>
          <cell r="K334" t="str">
            <v>K04</v>
          </cell>
          <cell r="L334" t="str">
            <v>LAMA</v>
          </cell>
        </row>
        <row r="335">
          <cell r="B335">
            <v>11</v>
          </cell>
          <cell r="I335" t="str">
            <v>P</v>
          </cell>
          <cell r="J335">
            <v>20</v>
          </cell>
          <cell r="K335" t="str">
            <v>K08</v>
          </cell>
          <cell r="L335" t="str">
            <v>BARU</v>
          </cell>
        </row>
        <row r="336">
          <cell r="B336">
            <v>12</v>
          </cell>
          <cell r="I336" t="str">
            <v>L</v>
          </cell>
          <cell r="J336">
            <v>10</v>
          </cell>
          <cell r="K336" t="str">
            <v>K02</v>
          </cell>
          <cell r="L336" t="str">
            <v>BARU</v>
          </cell>
        </row>
        <row r="337">
          <cell r="B337">
            <v>13</v>
          </cell>
          <cell r="I337" t="str">
            <v>L</v>
          </cell>
          <cell r="J337">
            <v>17</v>
          </cell>
          <cell r="K337" t="str">
            <v>K04</v>
          </cell>
          <cell r="L337" t="str">
            <v>BARU</v>
          </cell>
        </row>
        <row r="338">
          <cell r="B338">
            <v>14</v>
          </cell>
          <cell r="I338" t="str">
            <v>L</v>
          </cell>
          <cell r="J338">
            <v>13</v>
          </cell>
          <cell r="K338" t="str">
            <v>K04</v>
          </cell>
          <cell r="L338" t="str">
            <v>BARU</v>
          </cell>
        </row>
        <row r="339">
          <cell r="B339">
            <v>15</v>
          </cell>
          <cell r="I339" t="str">
            <v>P</v>
          </cell>
          <cell r="J339">
            <v>5</v>
          </cell>
          <cell r="K339" t="str">
            <v>K04</v>
          </cell>
          <cell r="L339" t="str">
            <v>BARU</v>
          </cell>
        </row>
        <row r="340">
          <cell r="B340">
            <v>16</v>
          </cell>
          <cell r="I340" t="str">
            <v>P</v>
          </cell>
          <cell r="J340">
            <v>48</v>
          </cell>
          <cell r="K340" t="str">
            <v>K04</v>
          </cell>
          <cell r="L340" t="str">
            <v>BARU</v>
          </cell>
        </row>
        <row r="341">
          <cell r="B341">
            <v>17</v>
          </cell>
          <cell r="I341" t="str">
            <v>P</v>
          </cell>
          <cell r="J341">
            <v>65</v>
          </cell>
          <cell r="K341" t="str">
            <v>K04</v>
          </cell>
          <cell r="L341" t="str">
            <v>BARU</v>
          </cell>
        </row>
        <row r="342">
          <cell r="B342">
            <v>18</v>
          </cell>
          <cell r="I342" t="str">
            <v>P</v>
          </cell>
          <cell r="J342">
            <v>29</v>
          </cell>
          <cell r="K342" t="str">
            <v>K04</v>
          </cell>
          <cell r="L342" t="str">
            <v>BARU</v>
          </cell>
        </row>
        <row r="343">
          <cell r="B343">
            <v>19</v>
          </cell>
          <cell r="I343" t="str">
            <v>L</v>
          </cell>
          <cell r="J343">
            <v>45</v>
          </cell>
          <cell r="K343" t="str">
            <v>K04</v>
          </cell>
          <cell r="L343" t="str">
            <v>LAMA</v>
          </cell>
        </row>
      </sheetData>
      <sheetData sheetId="18">
        <row r="4">
          <cell r="AA4">
            <v>17</v>
          </cell>
          <cell r="AB4">
            <v>15</v>
          </cell>
          <cell r="AC4">
            <v>2</v>
          </cell>
          <cell r="AD4">
            <v>8</v>
          </cell>
          <cell r="AG4" t="str">
            <v>SDN PANDANWANGI 2</v>
          </cell>
          <cell r="AI4">
            <v>67</v>
          </cell>
          <cell r="AJ4">
            <v>10</v>
          </cell>
          <cell r="AK4">
            <v>57</v>
          </cell>
          <cell r="AL4">
            <v>5</v>
          </cell>
          <cell r="AM4">
            <v>13</v>
          </cell>
        </row>
        <row r="5">
          <cell r="AA5">
            <v>12</v>
          </cell>
          <cell r="AB5">
            <v>10</v>
          </cell>
          <cell r="AC5">
            <v>2</v>
          </cell>
          <cell r="AD5">
            <v>5</v>
          </cell>
          <cell r="AI5">
            <v>90</v>
          </cell>
          <cell r="AJ5">
            <v>15</v>
          </cell>
          <cell r="AK5">
            <v>75</v>
          </cell>
          <cell r="AL5">
            <v>7</v>
          </cell>
          <cell r="AM5">
            <v>17</v>
          </cell>
        </row>
        <row r="6">
          <cell r="V6">
            <v>72</v>
          </cell>
          <cell r="AA6">
            <v>7</v>
          </cell>
          <cell r="AB6">
            <v>4</v>
          </cell>
          <cell r="AC6">
            <v>3</v>
          </cell>
          <cell r="AD6">
            <v>4</v>
          </cell>
          <cell r="AG6" t="str">
            <v>SDN PANDANWANGI 4</v>
          </cell>
          <cell r="AI6">
            <v>82</v>
          </cell>
          <cell r="AJ6">
            <v>9</v>
          </cell>
          <cell r="AK6">
            <v>73</v>
          </cell>
          <cell r="AL6">
            <v>15</v>
          </cell>
          <cell r="AM6">
            <v>12</v>
          </cell>
        </row>
        <row r="7">
          <cell r="AA7">
            <v>6</v>
          </cell>
          <cell r="AB7">
            <v>1</v>
          </cell>
          <cell r="AC7">
            <v>5</v>
          </cell>
          <cell r="AD7">
            <v>1</v>
          </cell>
          <cell r="AI7">
            <v>76</v>
          </cell>
          <cell r="AJ7">
            <v>14</v>
          </cell>
          <cell r="AK7">
            <v>62</v>
          </cell>
          <cell r="AL7">
            <v>8</v>
          </cell>
          <cell r="AM7">
            <v>8</v>
          </cell>
        </row>
        <row r="8">
          <cell r="AA8">
            <v>9</v>
          </cell>
          <cell r="AB8">
            <v>2</v>
          </cell>
          <cell r="AC8">
            <v>7</v>
          </cell>
          <cell r="AD8">
            <v>0</v>
          </cell>
          <cell r="AG8" t="str">
            <v>GLOBAL SCHOOL</v>
          </cell>
          <cell r="AI8">
            <v>44</v>
          </cell>
          <cell r="AJ8">
            <v>1</v>
          </cell>
          <cell r="AK8">
            <v>43</v>
          </cell>
          <cell r="AL8">
            <v>3</v>
          </cell>
          <cell r="AM8">
            <v>3</v>
          </cell>
        </row>
        <row r="9">
          <cell r="V9">
            <v>27</v>
          </cell>
          <cell r="AA9">
            <v>7</v>
          </cell>
          <cell r="AB9">
            <v>2</v>
          </cell>
          <cell r="AC9">
            <v>7</v>
          </cell>
          <cell r="AD9">
            <v>0</v>
          </cell>
          <cell r="AI9">
            <v>46</v>
          </cell>
          <cell r="AJ9">
            <v>2</v>
          </cell>
          <cell r="AK9">
            <v>44</v>
          </cell>
          <cell r="AL9">
            <v>3</v>
          </cell>
          <cell r="AM9">
            <v>2</v>
          </cell>
        </row>
        <row r="10">
          <cell r="AA10">
            <v>19</v>
          </cell>
          <cell r="AB10">
            <v>11</v>
          </cell>
          <cell r="AC10">
            <v>7</v>
          </cell>
          <cell r="AD10">
            <v>0</v>
          </cell>
          <cell r="AG10" t="str">
            <v>SDN PANDANWANGI 5</v>
          </cell>
          <cell r="AI10">
            <v>75</v>
          </cell>
          <cell r="AJ10">
            <v>12</v>
          </cell>
          <cell r="AK10">
            <v>63</v>
          </cell>
          <cell r="AL10">
            <v>5</v>
          </cell>
          <cell r="AM10">
            <v>12</v>
          </cell>
        </row>
        <row r="11">
          <cell r="AA11">
            <v>15</v>
          </cell>
          <cell r="AB11">
            <v>11</v>
          </cell>
          <cell r="AC11">
            <v>4</v>
          </cell>
          <cell r="AD11">
            <v>2</v>
          </cell>
          <cell r="AI11">
            <v>83</v>
          </cell>
          <cell r="AJ11">
            <v>10</v>
          </cell>
          <cell r="AK11">
            <v>73</v>
          </cell>
          <cell r="AL11">
            <v>16</v>
          </cell>
          <cell r="AM11">
            <v>20</v>
          </cell>
        </row>
        <row r="12">
          <cell r="AA12">
            <v>16</v>
          </cell>
          <cell r="AB12">
            <v>9</v>
          </cell>
          <cell r="AC12">
            <v>5</v>
          </cell>
          <cell r="AD12">
            <v>9</v>
          </cell>
          <cell r="AG12" t="str">
            <v>SD PLUS AL KAUTSAR</v>
          </cell>
          <cell r="AI12">
            <v>172</v>
          </cell>
          <cell r="AJ12">
            <v>12</v>
          </cell>
          <cell r="AK12">
            <v>160</v>
          </cell>
          <cell r="AL12">
            <v>9</v>
          </cell>
          <cell r="AM12">
            <v>17</v>
          </cell>
        </row>
        <row r="13">
          <cell r="AA13">
            <v>8</v>
          </cell>
          <cell r="AB13">
            <v>8</v>
          </cell>
          <cell r="AC13">
            <v>0</v>
          </cell>
          <cell r="AD13">
            <v>8</v>
          </cell>
          <cell r="AI13">
            <v>148</v>
          </cell>
          <cell r="AJ13">
            <v>5</v>
          </cell>
          <cell r="AK13">
            <v>143</v>
          </cell>
          <cell r="AL13">
            <v>10</v>
          </cell>
          <cell r="AM13">
            <v>12</v>
          </cell>
        </row>
        <row r="14">
          <cell r="AA14">
            <v>24</v>
          </cell>
          <cell r="AB14">
            <v>5</v>
          </cell>
          <cell r="AC14">
            <v>17</v>
          </cell>
          <cell r="AD14">
            <v>1</v>
          </cell>
          <cell r="AG14" t="str">
            <v>SMP UNGGULAN AL YA'LU</v>
          </cell>
          <cell r="AI14">
            <v>41</v>
          </cell>
          <cell r="AJ14">
            <v>7</v>
          </cell>
          <cell r="AK14">
            <v>34</v>
          </cell>
          <cell r="AL14">
            <v>1</v>
          </cell>
          <cell r="AM14">
            <v>3</v>
          </cell>
        </row>
        <row r="15">
          <cell r="AA15">
            <v>26</v>
          </cell>
          <cell r="AB15">
            <v>10</v>
          </cell>
          <cell r="AC15">
            <v>16</v>
          </cell>
          <cell r="AD15">
            <v>3</v>
          </cell>
          <cell r="AI15">
            <v>39</v>
          </cell>
          <cell r="AJ15">
            <v>9</v>
          </cell>
          <cell r="AK15">
            <v>30</v>
          </cell>
          <cell r="AL15">
            <v>0</v>
          </cell>
          <cell r="AM15">
            <v>6</v>
          </cell>
        </row>
        <row r="16">
          <cell r="AA16">
            <v>13</v>
          </cell>
          <cell r="AB16">
            <v>9</v>
          </cell>
          <cell r="AC16">
            <v>4</v>
          </cell>
          <cell r="AD16">
            <v>1</v>
          </cell>
          <cell r="AG16" t="str">
            <v>SMP ISLAM PARAMITHA</v>
          </cell>
          <cell r="AI16">
            <v>12</v>
          </cell>
          <cell r="AJ16">
            <v>4</v>
          </cell>
          <cell r="AK16">
            <v>8</v>
          </cell>
          <cell r="AL16">
            <v>1</v>
          </cell>
          <cell r="AM16">
            <v>3</v>
          </cell>
        </row>
        <row r="17">
          <cell r="AA17">
            <v>13</v>
          </cell>
          <cell r="AB17">
            <v>11</v>
          </cell>
          <cell r="AC17">
            <v>2</v>
          </cell>
          <cell r="AD17">
            <v>3</v>
          </cell>
          <cell r="AI17">
            <v>8</v>
          </cell>
          <cell r="AJ17">
            <v>4</v>
          </cell>
          <cell r="AK17">
            <v>4</v>
          </cell>
          <cell r="AL17">
            <v>1</v>
          </cell>
          <cell r="AM17">
            <v>4</v>
          </cell>
        </row>
        <row r="18">
          <cell r="AA18">
            <v>46</v>
          </cell>
        </row>
        <row r="19">
          <cell r="AA19">
            <v>54</v>
          </cell>
        </row>
        <row r="20">
          <cell r="AA20">
            <v>26</v>
          </cell>
        </row>
        <row r="21">
          <cell r="AA21">
            <v>29</v>
          </cell>
        </row>
        <row r="22">
          <cell r="AA22">
            <v>3</v>
          </cell>
          <cell r="AB22">
            <v>2</v>
          </cell>
          <cell r="AC22">
            <v>0</v>
          </cell>
          <cell r="AD22">
            <v>0</v>
          </cell>
        </row>
        <row r="23">
          <cell r="AA23">
            <v>4</v>
          </cell>
          <cell r="AB23">
            <v>4</v>
          </cell>
          <cell r="AC23">
            <v>0</v>
          </cell>
          <cell r="AD23">
            <v>0</v>
          </cell>
        </row>
        <row r="24">
          <cell r="AA24">
            <v>5</v>
          </cell>
          <cell r="AB24">
            <v>4</v>
          </cell>
          <cell r="AC24">
            <v>1</v>
          </cell>
          <cell r="AD24">
            <v>1</v>
          </cell>
        </row>
        <row r="25">
          <cell r="AA25">
            <v>5</v>
          </cell>
          <cell r="AB25">
            <v>2</v>
          </cell>
          <cell r="AC25">
            <v>3</v>
          </cell>
          <cell r="AD25">
            <v>0</v>
          </cell>
        </row>
        <row r="26">
          <cell r="AA26">
            <v>3</v>
          </cell>
          <cell r="AB26">
            <v>0</v>
          </cell>
          <cell r="AC26">
            <v>3</v>
          </cell>
          <cell r="AD26">
            <v>0</v>
          </cell>
        </row>
        <row r="27">
          <cell r="AA27">
            <v>2</v>
          </cell>
          <cell r="AB27">
            <v>0</v>
          </cell>
          <cell r="AC27">
            <v>2</v>
          </cell>
          <cell r="AD27">
            <v>0</v>
          </cell>
        </row>
        <row r="28">
          <cell r="AA28">
            <v>14</v>
          </cell>
          <cell r="AB28">
            <v>7</v>
          </cell>
          <cell r="AC28">
            <v>7</v>
          </cell>
          <cell r="AD28">
            <v>5</v>
          </cell>
        </row>
        <row r="29">
          <cell r="AA29">
            <v>14</v>
          </cell>
          <cell r="AB29">
            <v>1</v>
          </cell>
          <cell r="AC29">
            <v>13</v>
          </cell>
          <cell r="AD29">
            <v>0</v>
          </cell>
        </row>
        <row r="30">
          <cell r="L30">
            <v>17</v>
          </cell>
          <cell r="AA30">
            <v>1</v>
          </cell>
          <cell r="AB30">
            <v>1</v>
          </cell>
          <cell r="AC30">
            <v>0</v>
          </cell>
          <cell r="AD30">
            <v>0</v>
          </cell>
        </row>
        <row r="31">
          <cell r="L31">
            <v>200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</row>
        <row r="32">
          <cell r="L32">
            <v>194</v>
          </cell>
          <cell r="AA32">
            <v>18</v>
          </cell>
          <cell r="AB32">
            <v>10</v>
          </cell>
          <cell r="AC32">
            <v>8</v>
          </cell>
          <cell r="AD32">
            <v>2</v>
          </cell>
        </row>
        <row r="33">
          <cell r="AA33">
            <v>15</v>
          </cell>
          <cell r="AB33">
            <v>9</v>
          </cell>
          <cell r="AC33">
            <v>6</v>
          </cell>
          <cell r="AD33">
            <v>4</v>
          </cell>
        </row>
        <row r="34">
          <cell r="L34">
            <v>120</v>
          </cell>
          <cell r="AA34">
            <v>9</v>
          </cell>
          <cell r="AB34">
            <v>5</v>
          </cell>
          <cell r="AC34">
            <v>4</v>
          </cell>
          <cell r="AD34">
            <v>2</v>
          </cell>
        </row>
        <row r="35">
          <cell r="L35">
            <v>14</v>
          </cell>
          <cell r="AA35">
            <v>1</v>
          </cell>
          <cell r="AB35">
            <v>0</v>
          </cell>
          <cell r="AC35">
            <v>1</v>
          </cell>
          <cell r="AD35">
            <v>0</v>
          </cell>
        </row>
        <row r="36">
          <cell r="AA36">
            <v>1</v>
          </cell>
          <cell r="AB36">
            <v>1</v>
          </cell>
          <cell r="AC36">
            <v>0</v>
          </cell>
          <cell r="AD36">
            <v>1</v>
          </cell>
        </row>
        <row r="37">
          <cell r="AA37">
            <v>4</v>
          </cell>
          <cell r="AB37">
            <v>4</v>
          </cell>
          <cell r="AC37">
            <v>0</v>
          </cell>
          <cell r="AD37">
            <v>3</v>
          </cell>
        </row>
        <row r="38">
          <cell r="AA38">
            <v>43</v>
          </cell>
          <cell r="AB38">
            <v>9</v>
          </cell>
          <cell r="AC38">
            <v>34</v>
          </cell>
          <cell r="AD38">
            <v>9</v>
          </cell>
        </row>
        <row r="39">
          <cell r="AA39">
            <v>22</v>
          </cell>
          <cell r="AB39">
            <v>13</v>
          </cell>
          <cell r="AC39">
            <v>9</v>
          </cell>
          <cell r="AD39">
            <v>13</v>
          </cell>
        </row>
        <row r="40">
          <cell r="AA40">
            <v>13</v>
          </cell>
          <cell r="AB40">
            <v>7</v>
          </cell>
          <cell r="AC40">
            <v>6</v>
          </cell>
          <cell r="AD40">
            <v>2</v>
          </cell>
        </row>
        <row r="41">
          <cell r="AA41">
            <v>8</v>
          </cell>
          <cell r="AB41">
            <v>2</v>
          </cell>
          <cell r="AC41">
            <v>6</v>
          </cell>
          <cell r="AD41">
            <v>2</v>
          </cell>
        </row>
        <row r="42">
          <cell r="AA42">
            <v>7</v>
          </cell>
          <cell r="AB42">
            <v>6</v>
          </cell>
          <cell r="AC42">
            <v>1</v>
          </cell>
          <cell r="AD42">
            <v>1</v>
          </cell>
        </row>
        <row r="43">
          <cell r="AA43">
            <v>12</v>
          </cell>
          <cell r="AB43">
            <v>8</v>
          </cell>
          <cell r="AC43">
            <v>4</v>
          </cell>
          <cell r="AD43">
            <v>1</v>
          </cell>
        </row>
        <row r="44">
          <cell r="AA44">
            <v>16</v>
          </cell>
          <cell r="AB44">
            <v>8</v>
          </cell>
          <cell r="AC44">
            <v>8</v>
          </cell>
          <cell r="AD44">
            <v>8</v>
          </cell>
        </row>
        <row r="45">
          <cell r="AA45">
            <v>13</v>
          </cell>
          <cell r="AB45">
            <v>7</v>
          </cell>
          <cell r="AC45">
            <v>6</v>
          </cell>
          <cell r="AD45">
            <v>7</v>
          </cell>
        </row>
        <row r="46">
          <cell r="AA46">
            <v>5</v>
          </cell>
          <cell r="AB46">
            <v>4</v>
          </cell>
          <cell r="AC46">
            <v>1</v>
          </cell>
          <cell r="AD46">
            <v>0</v>
          </cell>
        </row>
        <row r="47">
          <cell r="AA47">
            <v>1</v>
          </cell>
          <cell r="AB47">
            <v>0</v>
          </cell>
          <cell r="AC47">
            <v>1</v>
          </cell>
          <cell r="AD47">
            <v>0</v>
          </cell>
        </row>
        <row r="48">
          <cell r="AA48">
            <v>4</v>
          </cell>
          <cell r="AB48">
            <v>2</v>
          </cell>
          <cell r="AC48">
            <v>2</v>
          </cell>
          <cell r="AD48">
            <v>1</v>
          </cell>
        </row>
        <row r="49">
          <cell r="AA49">
            <v>5</v>
          </cell>
          <cell r="AB49">
            <v>3</v>
          </cell>
          <cell r="AC49">
            <v>2</v>
          </cell>
          <cell r="AD49">
            <v>0</v>
          </cell>
        </row>
        <row r="50">
          <cell r="AA50">
            <v>9</v>
          </cell>
          <cell r="AB50">
            <v>7</v>
          </cell>
          <cell r="AC50">
            <v>2</v>
          </cell>
          <cell r="AD50">
            <v>1</v>
          </cell>
        </row>
        <row r="51">
          <cell r="AA51">
            <v>12</v>
          </cell>
          <cell r="AB51">
            <v>5</v>
          </cell>
          <cell r="AC51">
            <v>7</v>
          </cell>
          <cell r="AD51">
            <v>1</v>
          </cell>
        </row>
        <row r="52">
          <cell r="AA52">
            <v>8</v>
          </cell>
          <cell r="AB52">
            <v>5</v>
          </cell>
          <cell r="AC52">
            <v>3</v>
          </cell>
          <cell r="AD52">
            <v>2</v>
          </cell>
        </row>
        <row r="53">
          <cell r="AA53">
            <v>16</v>
          </cell>
          <cell r="AB53">
            <v>9</v>
          </cell>
          <cell r="AC53">
            <v>7</v>
          </cell>
          <cell r="AD53">
            <v>5</v>
          </cell>
        </row>
        <row r="54">
          <cell r="AA54">
            <v>14</v>
          </cell>
          <cell r="AB54">
            <v>5</v>
          </cell>
          <cell r="AC54">
            <v>9</v>
          </cell>
          <cell r="AD54">
            <v>4</v>
          </cell>
        </row>
        <row r="55">
          <cell r="AA55">
            <v>21</v>
          </cell>
          <cell r="AB55">
            <v>8</v>
          </cell>
          <cell r="AC55">
            <v>13</v>
          </cell>
          <cell r="AD55">
            <v>3</v>
          </cell>
        </row>
        <row r="56">
          <cell r="AA56">
            <v>26</v>
          </cell>
          <cell r="AB56">
            <v>13</v>
          </cell>
          <cell r="AC56">
            <v>13</v>
          </cell>
          <cell r="AD56">
            <v>3</v>
          </cell>
        </row>
        <row r="57">
          <cell r="AA57">
            <v>22</v>
          </cell>
          <cell r="AB57">
            <v>13</v>
          </cell>
          <cell r="AC57">
            <v>9</v>
          </cell>
          <cell r="AD57">
            <v>5</v>
          </cell>
        </row>
        <row r="58">
          <cell r="AA58">
            <v>376</v>
          </cell>
          <cell r="AB58">
            <v>151</v>
          </cell>
          <cell r="AC58">
            <v>147</v>
          </cell>
          <cell r="AD58">
            <v>65</v>
          </cell>
        </row>
        <row r="59">
          <cell r="AA59">
            <v>347</v>
          </cell>
          <cell r="AB59">
            <v>141</v>
          </cell>
          <cell r="AC59">
            <v>125</v>
          </cell>
          <cell r="AD59">
            <v>66</v>
          </cell>
        </row>
        <row r="60">
          <cell r="AA60">
            <v>723</v>
          </cell>
          <cell r="AB60">
            <v>292</v>
          </cell>
          <cell r="AC60">
            <v>272</v>
          </cell>
          <cell r="AD60">
            <v>131</v>
          </cell>
        </row>
      </sheetData>
      <sheetData sheetId="19">
        <row r="4">
          <cell r="U4">
            <v>379</v>
          </cell>
        </row>
        <row r="5">
          <cell r="A5" t="str">
            <v>26/08/2025</v>
          </cell>
          <cell r="B5">
            <v>1</v>
          </cell>
          <cell r="I5" t="str">
            <v>P</v>
          </cell>
          <cell r="J5">
            <v>58</v>
          </cell>
          <cell r="K5" t="str">
            <v>K05</v>
          </cell>
          <cell r="L5" t="str">
            <v>BARU</v>
          </cell>
          <cell r="U5">
            <v>237</v>
          </cell>
        </row>
        <row r="6">
          <cell r="B6">
            <v>2</v>
          </cell>
          <cell r="I6" t="str">
            <v>L</v>
          </cell>
          <cell r="J6">
            <v>19</v>
          </cell>
          <cell r="K6" t="str">
            <v>K04</v>
          </cell>
          <cell r="L6" t="str">
            <v>BARU</v>
          </cell>
          <cell r="U6">
            <v>74</v>
          </cell>
        </row>
        <row r="7">
          <cell r="B7">
            <v>3</v>
          </cell>
          <cell r="I7" t="str">
            <v>P</v>
          </cell>
          <cell r="J7">
            <v>9</v>
          </cell>
          <cell r="K7" t="str">
            <v>K00</v>
          </cell>
          <cell r="L7" t="str">
            <v>BARU</v>
          </cell>
          <cell r="U7">
            <v>163</v>
          </cell>
        </row>
        <row r="8">
          <cell r="B8">
            <v>4</v>
          </cell>
          <cell r="I8" t="str">
            <v>P</v>
          </cell>
          <cell r="J8">
            <v>36</v>
          </cell>
          <cell r="K8" t="str">
            <v>K02</v>
          </cell>
          <cell r="L8" t="str">
            <v>BARU</v>
          </cell>
          <cell r="U8">
            <v>142</v>
          </cell>
        </row>
        <row r="9">
          <cell r="B9">
            <v>5</v>
          </cell>
          <cell r="I9" t="str">
            <v>P</v>
          </cell>
          <cell r="J9">
            <v>50</v>
          </cell>
          <cell r="K9" t="str">
            <v>K03</v>
          </cell>
          <cell r="L9" t="str">
            <v>LAMA</v>
          </cell>
          <cell r="U9">
            <v>57</v>
          </cell>
        </row>
        <row r="10">
          <cell r="B10">
            <v>6</v>
          </cell>
          <cell r="I10" t="str">
            <v>P</v>
          </cell>
          <cell r="J10">
            <v>20</v>
          </cell>
          <cell r="K10" t="str">
            <v>K04</v>
          </cell>
          <cell r="L10" t="str">
            <v>LAMA</v>
          </cell>
          <cell r="U10">
            <v>85</v>
          </cell>
        </row>
        <row r="11">
          <cell r="B11">
            <v>7</v>
          </cell>
          <cell r="I11" t="str">
            <v>P</v>
          </cell>
          <cell r="J11">
            <v>26</v>
          </cell>
          <cell r="K11" t="str">
            <v>K04</v>
          </cell>
          <cell r="L11" t="str">
            <v>BARU</v>
          </cell>
        </row>
        <row r="12">
          <cell r="B12">
            <v>8</v>
          </cell>
          <cell r="I12" t="str">
            <v>P</v>
          </cell>
          <cell r="J12">
            <v>7</v>
          </cell>
          <cell r="K12" t="str">
            <v>K08</v>
          </cell>
          <cell r="L12" t="str">
            <v>BARU</v>
          </cell>
          <cell r="U12">
            <v>263</v>
          </cell>
        </row>
        <row r="13">
          <cell r="B13">
            <v>9</v>
          </cell>
          <cell r="I13" t="str">
            <v>L</v>
          </cell>
          <cell r="J13">
            <v>18</v>
          </cell>
          <cell r="K13" t="str">
            <v>K08</v>
          </cell>
          <cell r="L13" t="str">
            <v>BARU</v>
          </cell>
          <cell r="U13">
            <v>92</v>
          </cell>
        </row>
        <row r="14">
          <cell r="B14">
            <v>10</v>
          </cell>
          <cell r="I14" t="str">
            <v>P</v>
          </cell>
          <cell r="J14">
            <v>11</v>
          </cell>
          <cell r="K14" t="str">
            <v>K04</v>
          </cell>
          <cell r="L14" t="str">
            <v>BARU</v>
          </cell>
          <cell r="U14">
            <v>171</v>
          </cell>
        </row>
        <row r="15">
          <cell r="B15">
            <v>11</v>
          </cell>
          <cell r="I15" t="str">
            <v>P</v>
          </cell>
          <cell r="J15">
            <v>45</v>
          </cell>
          <cell r="K15" t="str">
            <v>K04</v>
          </cell>
          <cell r="L15" t="str">
            <v>BARU</v>
          </cell>
          <cell r="U15">
            <v>68</v>
          </cell>
        </row>
        <row r="16">
          <cell r="B16">
            <v>12</v>
          </cell>
          <cell r="I16" t="str">
            <v>P</v>
          </cell>
          <cell r="J16">
            <v>5</v>
          </cell>
          <cell r="K16" t="str">
            <v>K02</v>
          </cell>
          <cell r="L16" t="str">
            <v>BARU</v>
          </cell>
          <cell r="U16">
            <v>21</v>
          </cell>
        </row>
        <row r="17">
          <cell r="A17">
            <v>45896</v>
          </cell>
          <cell r="B17">
            <v>1</v>
          </cell>
          <cell r="I17" t="str">
            <v>P</v>
          </cell>
          <cell r="J17">
            <v>24</v>
          </cell>
          <cell r="K17" t="str">
            <v>K04</v>
          </cell>
          <cell r="L17" t="str">
            <v>LAMA</v>
          </cell>
          <cell r="U17">
            <v>47</v>
          </cell>
        </row>
        <row r="18">
          <cell r="B18">
            <v>2</v>
          </cell>
          <cell r="I18" t="str">
            <v>L</v>
          </cell>
          <cell r="J18">
            <v>4</v>
          </cell>
          <cell r="K18" t="str">
            <v>K02</v>
          </cell>
          <cell r="L18" t="str">
            <v>LAMA</v>
          </cell>
          <cell r="U18">
            <v>48</v>
          </cell>
        </row>
        <row r="19">
          <cell r="B19">
            <v>3</v>
          </cell>
          <cell r="I19" t="str">
            <v>P</v>
          </cell>
          <cell r="J19">
            <v>6</v>
          </cell>
          <cell r="K19" t="str">
            <v>K05</v>
          </cell>
          <cell r="L19" t="str">
            <v>BARU</v>
          </cell>
          <cell r="U19">
            <v>18</v>
          </cell>
        </row>
        <row r="20">
          <cell r="B20">
            <v>4</v>
          </cell>
          <cell r="I20" t="str">
            <v>L</v>
          </cell>
          <cell r="J20">
            <v>4</v>
          </cell>
          <cell r="K20" t="str">
            <v>K04</v>
          </cell>
          <cell r="L20" t="str">
            <v>LAMA</v>
          </cell>
          <cell r="U20">
            <v>30</v>
          </cell>
        </row>
        <row r="21">
          <cell r="B21">
            <v>5</v>
          </cell>
          <cell r="I21" t="str">
            <v>P</v>
          </cell>
          <cell r="J21">
            <v>9</v>
          </cell>
          <cell r="K21" t="str">
            <v>K00</v>
          </cell>
          <cell r="L21" t="str">
            <v>BARU</v>
          </cell>
          <cell r="U21">
            <v>26</v>
          </cell>
        </row>
        <row r="22">
          <cell r="B22">
            <v>7</v>
          </cell>
          <cell r="I22" t="str">
            <v>P</v>
          </cell>
          <cell r="J22">
            <v>29</v>
          </cell>
          <cell r="K22" t="str">
            <v>K03</v>
          </cell>
          <cell r="L22" t="str">
            <v>BARU</v>
          </cell>
          <cell r="U22">
            <v>0</v>
          </cell>
        </row>
        <row r="23">
          <cell r="A23">
            <v>45897</v>
          </cell>
          <cell r="B23">
            <v>1</v>
          </cell>
          <cell r="I23" t="str">
            <v>P</v>
          </cell>
          <cell r="J23">
            <v>27</v>
          </cell>
          <cell r="K23" t="str">
            <v>K02</v>
          </cell>
          <cell r="L23" t="str">
            <v>BARU</v>
          </cell>
        </row>
        <row r="24">
          <cell r="B24">
            <v>2</v>
          </cell>
          <cell r="I24" t="str">
            <v>L</v>
          </cell>
          <cell r="J24">
            <v>39</v>
          </cell>
          <cell r="K24" t="str">
            <v>K04</v>
          </cell>
          <cell r="L24" t="str">
            <v>LAMA</v>
          </cell>
          <cell r="U24">
            <v>31</v>
          </cell>
        </row>
        <row r="25">
          <cell r="B25">
            <v>3</v>
          </cell>
          <cell r="I25" t="str">
            <v>L</v>
          </cell>
          <cell r="J25">
            <v>8</v>
          </cell>
          <cell r="K25" t="str">
            <v>K06</v>
          </cell>
          <cell r="L25" t="str">
            <v>BARU</v>
          </cell>
          <cell r="U25">
            <v>12</v>
          </cell>
        </row>
        <row r="26">
          <cell r="B26">
            <v>4</v>
          </cell>
          <cell r="I26" t="str">
            <v>L</v>
          </cell>
          <cell r="J26">
            <v>8</v>
          </cell>
          <cell r="K26" t="str">
            <v>K06</v>
          </cell>
          <cell r="L26" t="str">
            <v>BARU</v>
          </cell>
          <cell r="U26">
            <v>19</v>
          </cell>
        </row>
        <row r="27">
          <cell r="B27">
            <v>4</v>
          </cell>
          <cell r="I27" t="str">
            <v>P</v>
          </cell>
          <cell r="J27">
            <v>48</v>
          </cell>
          <cell r="K27" t="str">
            <v>K04</v>
          </cell>
          <cell r="L27" t="str">
            <v>LAMA</v>
          </cell>
        </row>
        <row r="28">
          <cell r="B28">
            <v>5</v>
          </cell>
          <cell r="I28" t="str">
            <v>L</v>
          </cell>
          <cell r="J28">
            <v>25</v>
          </cell>
          <cell r="K28" t="str">
            <v>K04</v>
          </cell>
          <cell r="L28" t="str">
            <v>BARU</v>
          </cell>
          <cell r="U28">
            <v>103</v>
          </cell>
        </row>
        <row r="29">
          <cell r="B29">
            <v>6</v>
          </cell>
          <cell r="I29" t="str">
            <v>L</v>
          </cell>
          <cell r="J29">
            <v>14</v>
          </cell>
          <cell r="K29" t="str">
            <v>K04</v>
          </cell>
          <cell r="L29" t="str">
            <v>BARU</v>
          </cell>
          <cell r="U29">
            <v>51</v>
          </cell>
        </row>
        <row r="30">
          <cell r="B30">
            <v>7</v>
          </cell>
          <cell r="I30" t="str">
            <v>L</v>
          </cell>
          <cell r="J30">
            <v>23</v>
          </cell>
          <cell r="K30" t="str">
            <v>K04</v>
          </cell>
          <cell r="L30" t="str">
            <v>BARU</v>
          </cell>
          <cell r="U30">
            <v>16</v>
          </cell>
        </row>
        <row r="31">
          <cell r="B31">
            <v>8</v>
          </cell>
          <cell r="I31" t="str">
            <v>P</v>
          </cell>
          <cell r="J31">
            <v>53</v>
          </cell>
          <cell r="K31" t="str">
            <v>K04</v>
          </cell>
          <cell r="L31" t="str">
            <v>LAMA</v>
          </cell>
          <cell r="U31">
            <v>35</v>
          </cell>
        </row>
        <row r="32">
          <cell r="B32">
            <v>9</v>
          </cell>
          <cell r="I32" t="str">
            <v>L</v>
          </cell>
          <cell r="J32">
            <v>39</v>
          </cell>
          <cell r="K32" t="str">
            <v>K04</v>
          </cell>
          <cell r="L32" t="str">
            <v>LAMA</v>
          </cell>
          <cell r="U32">
            <v>52</v>
          </cell>
        </row>
        <row r="33">
          <cell r="B33">
            <v>10</v>
          </cell>
          <cell r="I33" t="str">
            <v>P</v>
          </cell>
          <cell r="J33">
            <v>6</v>
          </cell>
          <cell r="K33" t="str">
            <v>K04</v>
          </cell>
          <cell r="L33" t="str">
            <v>LAMA</v>
          </cell>
          <cell r="U33">
            <v>21</v>
          </cell>
        </row>
        <row r="34">
          <cell r="B34">
            <v>11</v>
          </cell>
          <cell r="I34" t="str">
            <v>P</v>
          </cell>
          <cell r="J34">
            <v>31</v>
          </cell>
          <cell r="K34" t="str">
            <v>K08</v>
          </cell>
          <cell r="L34" t="str">
            <v>BARU</v>
          </cell>
          <cell r="U34">
            <v>31</v>
          </cell>
        </row>
        <row r="35">
          <cell r="B35">
            <v>12</v>
          </cell>
          <cell r="I35" t="str">
            <v>P</v>
          </cell>
          <cell r="J35">
            <v>22</v>
          </cell>
          <cell r="K35" t="str">
            <v>K02</v>
          </cell>
          <cell r="L35" t="str">
            <v>BARU</v>
          </cell>
        </row>
        <row r="36">
          <cell r="A36">
            <v>45898</v>
          </cell>
          <cell r="B36">
            <v>1</v>
          </cell>
          <cell r="I36" t="str">
            <v>L</v>
          </cell>
          <cell r="J36">
            <v>6</v>
          </cell>
          <cell r="K36" t="str">
            <v>K00</v>
          </cell>
          <cell r="L36" t="str">
            <v>BARU</v>
          </cell>
          <cell r="U36">
            <v>8</v>
          </cell>
        </row>
        <row r="37">
          <cell r="B37">
            <v>2</v>
          </cell>
          <cell r="I37" t="str">
            <v>P</v>
          </cell>
          <cell r="J37">
            <v>7</v>
          </cell>
          <cell r="K37" t="str">
            <v>K00</v>
          </cell>
          <cell r="L37" t="str">
            <v>BARU</v>
          </cell>
          <cell r="U37">
            <v>6</v>
          </cell>
        </row>
        <row r="38">
          <cell r="B38">
            <v>3</v>
          </cell>
          <cell r="I38" t="str">
            <v>P</v>
          </cell>
          <cell r="J38">
            <v>24</v>
          </cell>
          <cell r="K38" t="str">
            <v>K01</v>
          </cell>
          <cell r="L38" t="str">
            <v>LAMA</v>
          </cell>
          <cell r="U38">
            <v>1</v>
          </cell>
        </row>
        <row r="39">
          <cell r="B39">
            <v>4</v>
          </cell>
          <cell r="I39" t="str">
            <v>L</v>
          </cell>
          <cell r="J39">
            <v>8</v>
          </cell>
          <cell r="K39" t="str">
            <v>K00</v>
          </cell>
          <cell r="L39" t="str">
            <v>BARU</v>
          </cell>
          <cell r="U39">
            <v>5</v>
          </cell>
        </row>
        <row r="40">
          <cell r="B40">
            <v>5</v>
          </cell>
          <cell r="I40" t="str">
            <v>L</v>
          </cell>
          <cell r="J40">
            <v>15</v>
          </cell>
          <cell r="K40" t="str">
            <v>K04</v>
          </cell>
          <cell r="L40" t="str">
            <v>BARU</v>
          </cell>
          <cell r="U40">
            <v>2</v>
          </cell>
        </row>
        <row r="41">
          <cell r="B41">
            <v>6</v>
          </cell>
          <cell r="I41" t="str">
            <v>P</v>
          </cell>
          <cell r="J41">
            <v>37</v>
          </cell>
          <cell r="K41" t="str">
            <v>K04</v>
          </cell>
          <cell r="L41" t="str">
            <v>LAMA</v>
          </cell>
          <cell r="U41">
            <v>2</v>
          </cell>
        </row>
        <row r="42">
          <cell r="B42">
            <v>7</v>
          </cell>
          <cell r="I42" t="str">
            <v>P</v>
          </cell>
          <cell r="J42">
            <v>21</v>
          </cell>
          <cell r="K42" t="str">
            <v>K08</v>
          </cell>
          <cell r="L42" t="str">
            <v>BARU</v>
          </cell>
          <cell r="U42">
            <v>0</v>
          </cell>
        </row>
        <row r="43">
          <cell r="B43">
            <v>8</v>
          </cell>
          <cell r="I43" t="str">
            <v>L</v>
          </cell>
          <cell r="J43">
            <v>4</v>
          </cell>
          <cell r="K43" t="str">
            <v>K02</v>
          </cell>
          <cell r="L43" t="str">
            <v>BARU</v>
          </cell>
        </row>
        <row r="44">
          <cell r="A44">
            <v>45899</v>
          </cell>
          <cell r="B44">
            <v>1</v>
          </cell>
          <cell r="I44" t="str">
            <v>L</v>
          </cell>
          <cell r="J44">
            <v>13</v>
          </cell>
          <cell r="K44" t="str">
            <v>K00</v>
          </cell>
          <cell r="L44" t="str">
            <v>BARU</v>
          </cell>
          <cell r="U44">
            <v>29</v>
          </cell>
        </row>
        <row r="45">
          <cell r="B45">
            <v>2</v>
          </cell>
          <cell r="I45" t="str">
            <v>P</v>
          </cell>
          <cell r="J45">
            <v>30</v>
          </cell>
          <cell r="K45" t="str">
            <v>K02</v>
          </cell>
          <cell r="L45" t="str">
            <v>LAMA</v>
          </cell>
          <cell r="U45">
            <v>14</v>
          </cell>
        </row>
        <row r="46">
          <cell r="B46">
            <v>3</v>
          </cell>
          <cell r="I46" t="str">
            <v>P</v>
          </cell>
          <cell r="J46">
            <v>56</v>
          </cell>
          <cell r="K46" t="str">
            <v>K04</v>
          </cell>
          <cell r="L46" t="str">
            <v>BARU</v>
          </cell>
          <cell r="U46">
            <v>15</v>
          </cell>
        </row>
        <row r="47">
          <cell r="B47">
            <v>3</v>
          </cell>
          <cell r="I47" t="str">
            <v>P</v>
          </cell>
          <cell r="J47">
            <v>56</v>
          </cell>
          <cell r="K47" t="str">
            <v>K04</v>
          </cell>
          <cell r="L47" t="str">
            <v>LAMA</v>
          </cell>
          <cell r="U47">
            <v>58</v>
          </cell>
        </row>
        <row r="48">
          <cell r="B48">
            <v>4</v>
          </cell>
          <cell r="I48" t="str">
            <v>L</v>
          </cell>
          <cell r="J48">
            <v>11</v>
          </cell>
          <cell r="K48" t="str">
            <v>K02</v>
          </cell>
          <cell r="L48" t="str">
            <v>BARU</v>
          </cell>
          <cell r="U48">
            <v>23</v>
          </cell>
        </row>
        <row r="49">
          <cell r="B49">
            <v>5</v>
          </cell>
          <cell r="I49" t="str">
            <v>P</v>
          </cell>
          <cell r="J49">
            <v>9</v>
          </cell>
          <cell r="K49" t="str">
            <v>K00</v>
          </cell>
          <cell r="L49" t="str">
            <v>BARU</v>
          </cell>
          <cell r="U49">
            <v>35</v>
          </cell>
        </row>
        <row r="50">
          <cell r="B50">
            <v>6</v>
          </cell>
          <cell r="I50" t="str">
            <v>P</v>
          </cell>
          <cell r="J50">
            <v>45</v>
          </cell>
          <cell r="K50" t="str">
            <v>K02</v>
          </cell>
          <cell r="L50" t="str">
            <v>LAMA</v>
          </cell>
        </row>
        <row r="51">
          <cell r="B51">
            <v>7</v>
          </cell>
          <cell r="I51" t="str">
            <v>P</v>
          </cell>
          <cell r="J51">
            <v>24</v>
          </cell>
          <cell r="K51" t="str">
            <v>K04</v>
          </cell>
          <cell r="L51" t="str">
            <v>BARU</v>
          </cell>
          <cell r="U51">
            <v>4</v>
          </cell>
        </row>
        <row r="52">
          <cell r="B52">
            <v>8</v>
          </cell>
          <cell r="I52" t="str">
            <v>P</v>
          </cell>
          <cell r="J52">
            <v>30</v>
          </cell>
          <cell r="K52" t="str">
            <v>K01</v>
          </cell>
          <cell r="L52" t="str">
            <v>BARU</v>
          </cell>
          <cell r="U52">
            <v>0</v>
          </cell>
        </row>
        <row r="53">
          <cell r="B53">
            <v>9</v>
          </cell>
          <cell r="I53" t="str">
            <v>P</v>
          </cell>
          <cell r="J53">
            <v>8</v>
          </cell>
          <cell r="K53" t="str">
            <v>K00</v>
          </cell>
          <cell r="L53" t="str">
            <v>BARU</v>
          </cell>
          <cell r="U53">
            <v>4</v>
          </cell>
        </row>
        <row r="54">
          <cell r="B54">
            <v>10</v>
          </cell>
          <cell r="I54" t="str">
            <v>P</v>
          </cell>
          <cell r="J54">
            <v>46</v>
          </cell>
          <cell r="K54" t="str">
            <v>K03</v>
          </cell>
          <cell r="L54" t="str">
            <v>BARU</v>
          </cell>
        </row>
        <row r="55">
          <cell r="B55">
            <v>11</v>
          </cell>
          <cell r="I55" t="str">
            <v>P</v>
          </cell>
          <cell r="J55">
            <v>37</v>
          </cell>
          <cell r="K55" t="str">
            <v>K02</v>
          </cell>
          <cell r="L55" t="str">
            <v>BARU</v>
          </cell>
          <cell r="U55">
            <v>146</v>
          </cell>
        </row>
        <row r="56">
          <cell r="A56">
            <v>45901</v>
          </cell>
          <cell r="B56">
            <v>1</v>
          </cell>
          <cell r="I56" t="str">
            <v>P</v>
          </cell>
          <cell r="J56">
            <v>72</v>
          </cell>
          <cell r="K56" t="str">
            <v>K05</v>
          </cell>
          <cell r="L56" t="str">
            <v>BARU</v>
          </cell>
          <cell r="U56">
            <v>42</v>
          </cell>
        </row>
        <row r="57">
          <cell r="B57">
            <v>2</v>
          </cell>
          <cell r="I57" t="str">
            <v>P</v>
          </cell>
          <cell r="J57">
            <v>44</v>
          </cell>
          <cell r="K57" t="str">
            <v>K04</v>
          </cell>
          <cell r="L57" t="str">
            <v>LAMA</v>
          </cell>
          <cell r="U57">
            <v>104</v>
          </cell>
        </row>
        <row r="58">
          <cell r="B58">
            <v>3</v>
          </cell>
          <cell r="I58" t="str">
            <v>P</v>
          </cell>
          <cell r="J58">
            <v>44</v>
          </cell>
          <cell r="K58" t="str">
            <v>K04</v>
          </cell>
          <cell r="L58" t="str">
            <v>BARU</v>
          </cell>
        </row>
        <row r="59">
          <cell r="B59">
            <v>4</v>
          </cell>
          <cell r="I59" t="str">
            <v>P</v>
          </cell>
          <cell r="J59">
            <v>4</v>
          </cell>
          <cell r="K59" t="str">
            <v>K02</v>
          </cell>
          <cell r="L59" t="str">
            <v>BARU</v>
          </cell>
          <cell r="U59">
            <v>48</v>
          </cell>
        </row>
        <row r="60">
          <cell r="B60">
            <v>5</v>
          </cell>
          <cell r="I60" t="str">
            <v>P</v>
          </cell>
          <cell r="J60">
            <v>51</v>
          </cell>
          <cell r="K60" t="str">
            <v>K02</v>
          </cell>
          <cell r="L60" t="str">
            <v>BARU</v>
          </cell>
          <cell r="U60">
            <v>39</v>
          </cell>
        </row>
        <row r="61">
          <cell r="B61">
            <v>5</v>
          </cell>
          <cell r="I61" t="str">
            <v>P</v>
          </cell>
          <cell r="J61">
            <v>51</v>
          </cell>
          <cell r="K61" t="str">
            <v>K04</v>
          </cell>
          <cell r="L61" t="str">
            <v>LAMA</v>
          </cell>
          <cell r="U61">
            <v>14</v>
          </cell>
        </row>
        <row r="62">
          <cell r="B62">
            <v>6</v>
          </cell>
          <cell r="I62" t="str">
            <v>L</v>
          </cell>
          <cell r="J62">
            <v>6</v>
          </cell>
          <cell r="K62" t="str">
            <v>K04</v>
          </cell>
          <cell r="L62" t="str">
            <v>BARU</v>
          </cell>
          <cell r="U62">
            <v>25</v>
          </cell>
        </row>
        <row r="63">
          <cell r="B63">
            <v>7</v>
          </cell>
          <cell r="I63" t="str">
            <v>L</v>
          </cell>
          <cell r="J63">
            <v>13</v>
          </cell>
          <cell r="K63" t="str">
            <v>K04</v>
          </cell>
          <cell r="L63" t="str">
            <v>BARU</v>
          </cell>
          <cell r="U63">
            <v>3</v>
          </cell>
        </row>
        <row r="64">
          <cell r="B64">
            <v>8</v>
          </cell>
          <cell r="I64" t="str">
            <v>L</v>
          </cell>
          <cell r="J64">
            <v>21</v>
          </cell>
          <cell r="K64" t="str">
            <v>K04</v>
          </cell>
          <cell r="L64" t="str">
            <v>LAMA</v>
          </cell>
          <cell r="U64">
            <v>2</v>
          </cell>
        </row>
        <row r="65">
          <cell r="B65">
            <v>9</v>
          </cell>
          <cell r="I65" t="str">
            <v>P</v>
          </cell>
          <cell r="J65">
            <v>26</v>
          </cell>
          <cell r="K65" t="str">
            <v>K03</v>
          </cell>
          <cell r="L65" t="str">
            <v>BARU</v>
          </cell>
          <cell r="U65">
            <v>1</v>
          </cell>
        </row>
        <row r="66">
          <cell r="B66">
            <v>10</v>
          </cell>
          <cell r="I66" t="str">
            <v>P</v>
          </cell>
          <cell r="J66">
            <v>34</v>
          </cell>
          <cell r="K66" t="str">
            <v>K04</v>
          </cell>
          <cell r="L66" t="str">
            <v>LAMA</v>
          </cell>
          <cell r="U66">
            <v>1</v>
          </cell>
        </row>
        <row r="67">
          <cell r="B67">
            <v>11</v>
          </cell>
          <cell r="I67" t="str">
            <v>L</v>
          </cell>
          <cell r="J67">
            <v>47</v>
          </cell>
          <cell r="K67" t="str">
            <v>K04</v>
          </cell>
          <cell r="L67" t="str">
            <v>LAMA</v>
          </cell>
          <cell r="U67">
            <v>0</v>
          </cell>
        </row>
        <row r="68">
          <cell r="A68">
            <v>45902</v>
          </cell>
          <cell r="B68">
            <v>1</v>
          </cell>
          <cell r="I68" t="str">
            <v>P</v>
          </cell>
          <cell r="J68">
            <v>63</v>
          </cell>
          <cell r="K68" t="str">
            <v>K04</v>
          </cell>
          <cell r="L68" t="str">
            <v>BARU</v>
          </cell>
          <cell r="U68">
            <v>1</v>
          </cell>
        </row>
        <row r="69">
          <cell r="B69">
            <v>2</v>
          </cell>
          <cell r="I69" t="str">
            <v>P</v>
          </cell>
          <cell r="J69">
            <v>11</v>
          </cell>
          <cell r="K69" t="str">
            <v>K00</v>
          </cell>
          <cell r="L69" t="str">
            <v>BARU</v>
          </cell>
          <cell r="U69">
            <v>5</v>
          </cell>
        </row>
        <row r="70">
          <cell r="B70">
            <v>3</v>
          </cell>
          <cell r="I70" t="str">
            <v>P</v>
          </cell>
          <cell r="J70">
            <v>46</v>
          </cell>
          <cell r="K70" t="str">
            <v>K03</v>
          </cell>
          <cell r="L70" t="str">
            <v>BARU</v>
          </cell>
          <cell r="U70">
            <v>2</v>
          </cell>
        </row>
        <row r="71">
          <cell r="B71">
            <v>4</v>
          </cell>
          <cell r="I71" t="str">
            <v>P</v>
          </cell>
          <cell r="J71">
            <v>24</v>
          </cell>
          <cell r="K71" t="str">
            <v>K01</v>
          </cell>
          <cell r="L71" t="str">
            <v>BARU</v>
          </cell>
          <cell r="U71">
            <v>3</v>
          </cell>
        </row>
        <row r="72">
          <cell r="B72">
            <v>5</v>
          </cell>
          <cell r="I72" t="str">
            <v>P</v>
          </cell>
          <cell r="J72">
            <v>43</v>
          </cell>
          <cell r="K72" t="str">
            <v>K04</v>
          </cell>
          <cell r="L72" t="str">
            <v>BARU</v>
          </cell>
        </row>
        <row r="73">
          <cell r="B73">
            <v>6</v>
          </cell>
          <cell r="I73" t="str">
            <v>P</v>
          </cell>
          <cell r="J73">
            <v>41</v>
          </cell>
          <cell r="K73" t="str">
            <v>K04</v>
          </cell>
          <cell r="L73" t="str">
            <v>BARU</v>
          </cell>
        </row>
        <row r="74">
          <cell r="B74">
            <v>7</v>
          </cell>
          <cell r="I74" t="str">
            <v>L</v>
          </cell>
          <cell r="J74">
            <v>5</v>
          </cell>
          <cell r="K74" t="str">
            <v>K04</v>
          </cell>
          <cell r="L74" t="str">
            <v>BARU</v>
          </cell>
        </row>
        <row r="75">
          <cell r="B75">
            <v>8</v>
          </cell>
          <cell r="I75" t="str">
            <v>P</v>
          </cell>
          <cell r="J75">
            <v>43</v>
          </cell>
          <cell r="K75" t="str">
            <v>K05</v>
          </cell>
          <cell r="L75" t="str">
            <v>BARU</v>
          </cell>
        </row>
        <row r="76">
          <cell r="A76">
            <v>45903</v>
          </cell>
          <cell r="B76">
            <v>1</v>
          </cell>
          <cell r="I76" t="str">
            <v>L</v>
          </cell>
          <cell r="J76">
            <v>23</v>
          </cell>
          <cell r="K76" t="str">
            <v>K02</v>
          </cell>
          <cell r="L76" t="str">
            <v>BARU</v>
          </cell>
        </row>
        <row r="77">
          <cell r="B77">
            <v>2</v>
          </cell>
          <cell r="I77" t="str">
            <v>P</v>
          </cell>
          <cell r="J77">
            <v>66</v>
          </cell>
          <cell r="K77" t="str">
            <v>K05</v>
          </cell>
          <cell r="L77" t="str">
            <v>BARU</v>
          </cell>
        </row>
        <row r="78">
          <cell r="B78">
            <v>3</v>
          </cell>
          <cell r="I78" t="str">
            <v>L</v>
          </cell>
          <cell r="J78">
            <v>19</v>
          </cell>
          <cell r="K78" t="str">
            <v>K04</v>
          </cell>
          <cell r="L78" t="str">
            <v>BARU</v>
          </cell>
        </row>
        <row r="79">
          <cell r="B79">
            <v>4</v>
          </cell>
          <cell r="I79" t="str">
            <v>L</v>
          </cell>
          <cell r="J79">
            <v>7</v>
          </cell>
          <cell r="K79" t="str">
            <v>K00</v>
          </cell>
          <cell r="L79" t="str">
            <v>BARU</v>
          </cell>
        </row>
        <row r="80">
          <cell r="B80">
            <v>5</v>
          </cell>
          <cell r="I80" t="str">
            <v>P</v>
          </cell>
          <cell r="J80">
            <v>14</v>
          </cell>
          <cell r="K80" t="str">
            <v>K04</v>
          </cell>
          <cell r="L80" t="str">
            <v>BARU</v>
          </cell>
        </row>
        <row r="81">
          <cell r="B81">
            <v>6</v>
          </cell>
          <cell r="I81" t="str">
            <v>L</v>
          </cell>
          <cell r="J81">
            <v>62</v>
          </cell>
          <cell r="K81" t="str">
            <v>K04</v>
          </cell>
          <cell r="L81" t="str">
            <v>BARU</v>
          </cell>
        </row>
        <row r="82">
          <cell r="B82">
            <v>7</v>
          </cell>
          <cell r="I82" t="str">
            <v>L</v>
          </cell>
          <cell r="J82">
            <v>11</v>
          </cell>
          <cell r="K82" t="str">
            <v>K00</v>
          </cell>
          <cell r="L82" t="str">
            <v>BARU</v>
          </cell>
        </row>
        <row r="83">
          <cell r="B83">
            <v>8</v>
          </cell>
          <cell r="I83" t="str">
            <v>P</v>
          </cell>
          <cell r="J83">
            <v>11</v>
          </cell>
          <cell r="K83" t="str">
            <v>K00</v>
          </cell>
          <cell r="L83" t="str">
            <v>BARU</v>
          </cell>
        </row>
        <row r="84">
          <cell r="B84">
            <v>9</v>
          </cell>
          <cell r="I84" t="str">
            <v>P</v>
          </cell>
          <cell r="J84">
            <v>11</v>
          </cell>
          <cell r="K84" t="str">
            <v>K02</v>
          </cell>
          <cell r="L84" t="str">
            <v>BARU</v>
          </cell>
        </row>
        <row r="85">
          <cell r="B85">
            <v>10</v>
          </cell>
          <cell r="I85" t="str">
            <v>P</v>
          </cell>
          <cell r="J85">
            <v>11</v>
          </cell>
          <cell r="K85" t="str">
            <v>K04</v>
          </cell>
          <cell r="L85" t="str">
            <v>BARU</v>
          </cell>
        </row>
        <row r="86">
          <cell r="B86">
            <v>11</v>
          </cell>
          <cell r="I86" t="str">
            <v>P</v>
          </cell>
          <cell r="J86">
            <v>10</v>
          </cell>
          <cell r="K86" t="str">
            <v>K00</v>
          </cell>
          <cell r="L86" t="str">
            <v>BARU</v>
          </cell>
        </row>
        <row r="87">
          <cell r="B87">
            <v>12</v>
          </cell>
          <cell r="I87" t="str">
            <v>P</v>
          </cell>
          <cell r="J87">
            <v>22</v>
          </cell>
          <cell r="K87" t="str">
            <v>K04</v>
          </cell>
          <cell r="L87" t="str">
            <v>BARU</v>
          </cell>
        </row>
        <row r="88">
          <cell r="B88">
            <v>13</v>
          </cell>
          <cell r="I88" t="str">
            <v>P</v>
          </cell>
          <cell r="J88">
            <v>11</v>
          </cell>
          <cell r="K88" t="str">
            <v>K02</v>
          </cell>
          <cell r="L88" t="str">
            <v>BARU</v>
          </cell>
        </row>
        <row r="89">
          <cell r="B89">
            <v>14</v>
          </cell>
          <cell r="I89" t="str">
            <v>P</v>
          </cell>
          <cell r="J89">
            <v>11</v>
          </cell>
          <cell r="K89" t="str">
            <v>K00</v>
          </cell>
          <cell r="L89" t="str">
            <v>BARU</v>
          </cell>
        </row>
        <row r="90">
          <cell r="B90">
            <v>15</v>
          </cell>
          <cell r="I90" t="str">
            <v>P</v>
          </cell>
          <cell r="J90">
            <v>11</v>
          </cell>
          <cell r="K90" t="str">
            <v>K00</v>
          </cell>
          <cell r="L90" t="str">
            <v>BARU</v>
          </cell>
        </row>
        <row r="91">
          <cell r="B91">
            <v>16</v>
          </cell>
          <cell r="I91" t="str">
            <v>P</v>
          </cell>
          <cell r="J91">
            <v>20</v>
          </cell>
          <cell r="K91" t="str">
            <v>K04</v>
          </cell>
          <cell r="L91" t="str">
            <v>BARU</v>
          </cell>
        </row>
        <row r="92">
          <cell r="B92">
            <v>17</v>
          </cell>
          <cell r="I92" t="str">
            <v>P</v>
          </cell>
          <cell r="J92">
            <v>15</v>
          </cell>
          <cell r="K92" t="str">
            <v>K04</v>
          </cell>
          <cell r="L92" t="str">
            <v>BARU</v>
          </cell>
        </row>
        <row r="93">
          <cell r="B93">
            <v>18</v>
          </cell>
          <cell r="I93" t="str">
            <v>P</v>
          </cell>
          <cell r="J93">
            <v>9</v>
          </cell>
          <cell r="K93" t="str">
            <v>K00</v>
          </cell>
          <cell r="L93" t="str">
            <v>BARU</v>
          </cell>
        </row>
        <row r="94">
          <cell r="B94">
            <v>19</v>
          </cell>
          <cell r="I94" t="str">
            <v>P</v>
          </cell>
          <cell r="J94">
            <v>42</v>
          </cell>
          <cell r="K94" t="str">
            <v>K04</v>
          </cell>
          <cell r="L94" t="str">
            <v>BARU</v>
          </cell>
        </row>
        <row r="95">
          <cell r="B95">
            <v>20</v>
          </cell>
          <cell r="I95" t="str">
            <v>P</v>
          </cell>
          <cell r="J95">
            <v>65</v>
          </cell>
          <cell r="K95" t="str">
            <v>K02</v>
          </cell>
          <cell r="L95" t="str">
            <v>BARU</v>
          </cell>
        </row>
        <row r="96">
          <cell r="B96">
            <v>21</v>
          </cell>
          <cell r="I96" t="str">
            <v>P</v>
          </cell>
          <cell r="J96">
            <v>35</v>
          </cell>
          <cell r="K96" t="str">
            <v>K02</v>
          </cell>
          <cell r="L96" t="str">
            <v>BARU</v>
          </cell>
        </row>
        <row r="97">
          <cell r="B97">
            <v>22</v>
          </cell>
          <cell r="I97" t="str">
            <v>P</v>
          </cell>
          <cell r="J97">
            <v>36</v>
          </cell>
          <cell r="K97" t="str">
            <v>K04</v>
          </cell>
          <cell r="L97" t="str">
            <v>LAMA</v>
          </cell>
        </row>
        <row r="98">
          <cell r="B98">
            <v>23</v>
          </cell>
          <cell r="I98" t="str">
            <v>P</v>
          </cell>
          <cell r="J98">
            <v>16</v>
          </cell>
          <cell r="K98" t="str">
            <v>K02</v>
          </cell>
          <cell r="L98" t="str">
            <v>BARU</v>
          </cell>
        </row>
        <row r="99">
          <cell r="B99">
            <v>24</v>
          </cell>
          <cell r="I99" t="str">
            <v>L</v>
          </cell>
          <cell r="J99">
            <v>34</v>
          </cell>
          <cell r="K99" t="str">
            <v>K02</v>
          </cell>
          <cell r="L99" t="str">
            <v>BARU</v>
          </cell>
        </row>
        <row r="100">
          <cell r="A100">
            <v>45904</v>
          </cell>
          <cell r="B100">
            <v>1</v>
          </cell>
          <cell r="I100" t="str">
            <v>P</v>
          </cell>
          <cell r="J100">
            <v>12</v>
          </cell>
          <cell r="K100" t="str">
            <v>K04</v>
          </cell>
          <cell r="L100" t="str">
            <v>LAMA</v>
          </cell>
        </row>
        <row r="101">
          <cell r="B101">
            <v>2</v>
          </cell>
          <cell r="I101" t="str">
            <v>L</v>
          </cell>
          <cell r="J101">
            <v>39</v>
          </cell>
          <cell r="K101" t="str">
            <v>K04</v>
          </cell>
          <cell r="L101" t="str">
            <v>LAMA</v>
          </cell>
        </row>
        <row r="102">
          <cell r="B102">
            <v>3</v>
          </cell>
          <cell r="I102" t="str">
            <v>L</v>
          </cell>
          <cell r="J102">
            <v>11</v>
          </cell>
          <cell r="K102" t="str">
            <v>K02</v>
          </cell>
          <cell r="L102" t="str">
            <v>BARU</v>
          </cell>
        </row>
        <row r="103">
          <cell r="B103">
            <v>4</v>
          </cell>
          <cell r="I103" t="str">
            <v>L</v>
          </cell>
          <cell r="J103">
            <v>10</v>
          </cell>
          <cell r="K103" t="str">
            <v>K02</v>
          </cell>
          <cell r="L103" t="str">
            <v>BARU</v>
          </cell>
        </row>
        <row r="104">
          <cell r="B104">
            <v>5</v>
          </cell>
          <cell r="I104" t="str">
            <v>P</v>
          </cell>
          <cell r="J104">
            <v>10</v>
          </cell>
          <cell r="K104" t="str">
            <v>K00</v>
          </cell>
          <cell r="L104" t="str">
            <v>BARU</v>
          </cell>
        </row>
        <row r="105">
          <cell r="B105">
            <v>6</v>
          </cell>
          <cell r="I105" t="str">
            <v>P</v>
          </cell>
          <cell r="J105">
            <v>11</v>
          </cell>
          <cell r="K105" t="str">
            <v>K00</v>
          </cell>
          <cell r="L105" t="str">
            <v>BARU</v>
          </cell>
        </row>
        <row r="106">
          <cell r="B106">
            <v>7</v>
          </cell>
          <cell r="I106" t="str">
            <v>P</v>
          </cell>
          <cell r="J106">
            <v>61</v>
          </cell>
          <cell r="K106" t="str">
            <v>K04</v>
          </cell>
          <cell r="L106" t="str">
            <v>LAMA</v>
          </cell>
        </row>
        <row r="107">
          <cell r="B107">
            <v>8</v>
          </cell>
          <cell r="I107" t="str">
            <v>P</v>
          </cell>
          <cell r="J107">
            <v>13</v>
          </cell>
          <cell r="K107" t="str">
            <v>K04</v>
          </cell>
          <cell r="L107" t="str">
            <v>BARU</v>
          </cell>
        </row>
        <row r="108">
          <cell r="B108">
            <v>9</v>
          </cell>
          <cell r="I108" t="str">
            <v>P</v>
          </cell>
          <cell r="J108">
            <v>30</v>
          </cell>
          <cell r="K108" t="str">
            <v>K04</v>
          </cell>
          <cell r="L108" t="str">
            <v>BARU</v>
          </cell>
        </row>
        <row r="109">
          <cell r="B109">
            <v>10</v>
          </cell>
          <cell r="I109" t="str">
            <v>L</v>
          </cell>
          <cell r="J109">
            <v>44</v>
          </cell>
          <cell r="K109" t="str">
            <v>K04</v>
          </cell>
          <cell r="L109" t="str">
            <v>BARU</v>
          </cell>
        </row>
        <row r="110">
          <cell r="B110">
            <v>11</v>
          </cell>
          <cell r="I110" t="str">
            <v>L</v>
          </cell>
          <cell r="J110">
            <v>12</v>
          </cell>
          <cell r="K110" t="str">
            <v>K00</v>
          </cell>
          <cell r="L110" t="str">
            <v>BARU</v>
          </cell>
        </row>
        <row r="111">
          <cell r="B111">
            <v>12</v>
          </cell>
          <cell r="I111" t="str">
            <v>P</v>
          </cell>
          <cell r="J111">
            <v>28</v>
          </cell>
          <cell r="K111" t="str">
            <v>K04</v>
          </cell>
          <cell r="L111" t="str">
            <v>BARU</v>
          </cell>
        </row>
        <row r="112">
          <cell r="B112">
            <v>13</v>
          </cell>
          <cell r="I112" t="str">
            <v>L</v>
          </cell>
          <cell r="J112">
            <v>22</v>
          </cell>
          <cell r="K112" t="str">
            <v>K04</v>
          </cell>
          <cell r="L112" t="str">
            <v>LAMA</v>
          </cell>
        </row>
        <row r="113">
          <cell r="A113">
            <v>45906</v>
          </cell>
          <cell r="B113">
            <v>1</v>
          </cell>
          <cell r="I113" t="str">
            <v>P</v>
          </cell>
          <cell r="J113">
            <v>6</v>
          </cell>
          <cell r="K113" t="str">
            <v>K00</v>
          </cell>
          <cell r="L113" t="str">
            <v>LAMA</v>
          </cell>
        </row>
        <row r="114">
          <cell r="B114">
            <v>2</v>
          </cell>
          <cell r="I114" t="str">
            <v>P</v>
          </cell>
          <cell r="J114">
            <v>10</v>
          </cell>
          <cell r="K114" t="str">
            <v>K04</v>
          </cell>
          <cell r="L114" t="str">
            <v>BARU</v>
          </cell>
        </row>
        <row r="115">
          <cell r="B115">
            <v>3</v>
          </cell>
          <cell r="I115" t="str">
            <v>P</v>
          </cell>
          <cell r="J115">
            <v>45</v>
          </cell>
          <cell r="K115" t="str">
            <v>K04</v>
          </cell>
          <cell r="L115" t="str">
            <v>BARU</v>
          </cell>
        </row>
        <row r="116">
          <cell r="B116">
            <v>4</v>
          </cell>
          <cell r="I116" t="str">
            <v>P</v>
          </cell>
          <cell r="J116">
            <v>23</v>
          </cell>
          <cell r="K116" t="str">
            <v>K02</v>
          </cell>
          <cell r="L116" t="str">
            <v>LAMA</v>
          </cell>
        </row>
        <row r="117">
          <cell r="B117">
            <v>5</v>
          </cell>
          <cell r="I117" t="str">
            <v>P</v>
          </cell>
          <cell r="J117">
            <v>9</v>
          </cell>
          <cell r="K117" t="str">
            <v>K04</v>
          </cell>
          <cell r="L117" t="str">
            <v>BARU</v>
          </cell>
        </row>
        <row r="118">
          <cell r="B118">
            <v>6</v>
          </cell>
          <cell r="I118" t="str">
            <v>P</v>
          </cell>
          <cell r="J118">
            <v>63</v>
          </cell>
          <cell r="K118" t="str">
            <v>K04</v>
          </cell>
          <cell r="L118" t="str">
            <v>LAMA</v>
          </cell>
        </row>
        <row r="119">
          <cell r="A119">
            <v>45908</v>
          </cell>
          <cell r="B119">
            <v>1</v>
          </cell>
          <cell r="I119" t="str">
            <v>P</v>
          </cell>
          <cell r="J119">
            <v>38</v>
          </cell>
          <cell r="K119" t="str">
            <v>K01</v>
          </cell>
          <cell r="L119" t="str">
            <v>BARU</v>
          </cell>
        </row>
        <row r="120">
          <cell r="B120">
            <v>2</v>
          </cell>
          <cell r="I120" t="str">
            <v>L</v>
          </cell>
          <cell r="J120">
            <v>31</v>
          </cell>
          <cell r="K120" t="str">
            <v>K02</v>
          </cell>
          <cell r="L120" t="str">
            <v>LAMA</v>
          </cell>
        </row>
        <row r="121">
          <cell r="B121">
            <v>3</v>
          </cell>
          <cell r="I121" t="str">
            <v>L</v>
          </cell>
          <cell r="J121">
            <v>58</v>
          </cell>
          <cell r="K121" t="str">
            <v>K04</v>
          </cell>
          <cell r="L121" t="str">
            <v>BARU</v>
          </cell>
        </row>
        <row r="122">
          <cell r="B122">
            <v>4</v>
          </cell>
          <cell r="I122" t="str">
            <v>P</v>
          </cell>
          <cell r="J122">
            <v>6</v>
          </cell>
          <cell r="K122" t="str">
            <v>K02</v>
          </cell>
          <cell r="L122" t="str">
            <v>BARU</v>
          </cell>
        </row>
        <row r="123">
          <cell r="B123">
            <v>5</v>
          </cell>
          <cell r="I123" t="str">
            <v>P</v>
          </cell>
          <cell r="J123">
            <v>30</v>
          </cell>
          <cell r="K123" t="str">
            <v>K08</v>
          </cell>
          <cell r="L123" t="str">
            <v>BARU</v>
          </cell>
        </row>
        <row r="124">
          <cell r="B124">
            <v>6</v>
          </cell>
          <cell r="I124" t="str">
            <v>P</v>
          </cell>
          <cell r="J124">
            <v>37</v>
          </cell>
          <cell r="K124" t="str">
            <v>K04</v>
          </cell>
          <cell r="L124" t="str">
            <v>BARU</v>
          </cell>
        </row>
        <row r="125">
          <cell r="B125">
            <v>7</v>
          </cell>
          <cell r="I125" t="str">
            <v>P</v>
          </cell>
          <cell r="J125">
            <v>5</v>
          </cell>
          <cell r="K125" t="str">
            <v>K04</v>
          </cell>
          <cell r="L125" t="str">
            <v>BARU</v>
          </cell>
        </row>
        <row r="126">
          <cell r="B126">
            <v>8</v>
          </cell>
          <cell r="I126" t="str">
            <v>L</v>
          </cell>
          <cell r="J126">
            <v>39</v>
          </cell>
          <cell r="K126" t="str">
            <v>K02</v>
          </cell>
          <cell r="L126" t="str">
            <v>LAMA</v>
          </cell>
        </row>
        <row r="127">
          <cell r="B127">
            <v>9</v>
          </cell>
          <cell r="I127" t="str">
            <v>P</v>
          </cell>
          <cell r="J127">
            <v>7</v>
          </cell>
          <cell r="K127" t="str">
            <v>K00</v>
          </cell>
          <cell r="L127" t="str">
            <v>BARU</v>
          </cell>
        </row>
        <row r="128">
          <cell r="B128">
            <v>10</v>
          </cell>
          <cell r="I128" t="str">
            <v>P</v>
          </cell>
          <cell r="J128">
            <v>57</v>
          </cell>
          <cell r="K128" t="str">
            <v>C02.3</v>
          </cell>
          <cell r="L128" t="str">
            <v>BARU</v>
          </cell>
        </row>
        <row r="129">
          <cell r="B129">
            <v>11</v>
          </cell>
          <cell r="I129" t="str">
            <v>L</v>
          </cell>
          <cell r="J129">
            <v>67</v>
          </cell>
          <cell r="K129" t="str">
            <v>K03</v>
          </cell>
          <cell r="L129" t="str">
            <v>BARU</v>
          </cell>
        </row>
        <row r="130">
          <cell r="B130">
            <v>12</v>
          </cell>
          <cell r="I130" t="str">
            <v>P</v>
          </cell>
          <cell r="J130">
            <v>28</v>
          </cell>
          <cell r="K130" t="str">
            <v>K03</v>
          </cell>
          <cell r="L130" t="str">
            <v>BARU</v>
          </cell>
        </row>
        <row r="131">
          <cell r="B131">
            <v>13</v>
          </cell>
          <cell r="I131" t="str">
            <v>P</v>
          </cell>
          <cell r="J131">
            <v>35</v>
          </cell>
          <cell r="K131" t="str">
            <v>K03</v>
          </cell>
          <cell r="L131" t="str">
            <v>BARU</v>
          </cell>
        </row>
        <row r="132">
          <cell r="B132">
            <v>14</v>
          </cell>
          <cell r="I132" t="str">
            <v>P</v>
          </cell>
          <cell r="J132">
            <v>31</v>
          </cell>
          <cell r="K132" t="str">
            <v>K04</v>
          </cell>
          <cell r="L132" t="str">
            <v>BARU</v>
          </cell>
        </row>
        <row r="133">
          <cell r="A133">
            <v>45909</v>
          </cell>
          <cell r="B133">
            <v>1</v>
          </cell>
          <cell r="I133" t="str">
            <v>P</v>
          </cell>
          <cell r="J133">
            <v>62</v>
          </cell>
          <cell r="K133" t="str">
            <v>K05</v>
          </cell>
          <cell r="L133" t="str">
            <v>BARU</v>
          </cell>
        </row>
        <row r="134">
          <cell r="B134">
            <v>2</v>
          </cell>
          <cell r="I134" t="str">
            <v>L</v>
          </cell>
          <cell r="J134">
            <v>37</v>
          </cell>
          <cell r="K134" t="str">
            <v>K04</v>
          </cell>
          <cell r="L134" t="str">
            <v>BARU</v>
          </cell>
        </row>
        <row r="135">
          <cell r="B135">
            <v>3</v>
          </cell>
          <cell r="I135" t="str">
            <v>P</v>
          </cell>
          <cell r="J135">
            <v>33</v>
          </cell>
          <cell r="K135" t="str">
            <v>K04</v>
          </cell>
          <cell r="L135" t="str">
            <v>LAMA</v>
          </cell>
        </row>
        <row r="136">
          <cell r="B136">
            <v>4</v>
          </cell>
          <cell r="I136" t="str">
            <v>P</v>
          </cell>
          <cell r="J136">
            <v>56</v>
          </cell>
          <cell r="K136" t="str">
            <v>K05</v>
          </cell>
          <cell r="L136" t="str">
            <v>BARU</v>
          </cell>
        </row>
        <row r="137">
          <cell r="B137">
            <v>5</v>
          </cell>
          <cell r="I137" t="str">
            <v>L</v>
          </cell>
          <cell r="J137">
            <v>71</v>
          </cell>
          <cell r="K137" t="str">
            <v>K04</v>
          </cell>
          <cell r="L137" t="str">
            <v>BARU</v>
          </cell>
        </row>
        <row r="138">
          <cell r="B138">
            <v>6</v>
          </cell>
          <cell r="I138" t="str">
            <v>L</v>
          </cell>
          <cell r="J138">
            <v>60</v>
          </cell>
          <cell r="K138" t="str">
            <v>K04</v>
          </cell>
          <cell r="L138" t="str">
            <v>BARU</v>
          </cell>
        </row>
        <row r="139">
          <cell r="B139">
            <v>7</v>
          </cell>
          <cell r="I139" t="str">
            <v>L</v>
          </cell>
          <cell r="J139">
            <v>52</v>
          </cell>
          <cell r="K139" t="str">
            <v>K04</v>
          </cell>
          <cell r="L139" t="str">
            <v>BARU</v>
          </cell>
        </row>
        <row r="140">
          <cell r="B140">
            <v>8</v>
          </cell>
          <cell r="I140" t="str">
            <v>L</v>
          </cell>
          <cell r="J140">
            <v>13</v>
          </cell>
          <cell r="K140" t="str">
            <v>K02</v>
          </cell>
          <cell r="L140" t="str">
            <v>LAMA</v>
          </cell>
        </row>
        <row r="141">
          <cell r="B141">
            <v>9</v>
          </cell>
          <cell r="I141" t="str">
            <v>L</v>
          </cell>
          <cell r="J141">
            <v>62</v>
          </cell>
          <cell r="K141" t="str">
            <v>K05</v>
          </cell>
          <cell r="L141" t="str">
            <v>BARU</v>
          </cell>
        </row>
        <row r="142">
          <cell r="B142">
            <v>10</v>
          </cell>
          <cell r="I142" t="str">
            <v>P</v>
          </cell>
          <cell r="J142">
            <v>20</v>
          </cell>
          <cell r="K142" t="str">
            <v>K04</v>
          </cell>
          <cell r="L142" t="str">
            <v>LAMA</v>
          </cell>
        </row>
        <row r="143">
          <cell r="B143">
            <v>11</v>
          </cell>
          <cell r="I143" t="str">
            <v>L</v>
          </cell>
          <cell r="J143">
            <v>12</v>
          </cell>
          <cell r="K143" t="str">
            <v>K00</v>
          </cell>
          <cell r="L143" t="str">
            <v>BARU</v>
          </cell>
        </row>
        <row r="144">
          <cell r="B144">
            <v>12</v>
          </cell>
          <cell r="I144" t="str">
            <v>P</v>
          </cell>
          <cell r="J144">
            <v>30</v>
          </cell>
          <cell r="K144" t="str">
            <v>K04</v>
          </cell>
          <cell r="L144" t="str">
            <v>LAMA</v>
          </cell>
        </row>
        <row r="145">
          <cell r="B145">
            <v>13</v>
          </cell>
          <cell r="I145" t="str">
            <v>P</v>
          </cell>
          <cell r="J145">
            <v>25</v>
          </cell>
          <cell r="K145" t="str">
            <v>K04</v>
          </cell>
          <cell r="L145" t="str">
            <v>BARU</v>
          </cell>
        </row>
        <row r="146">
          <cell r="A146">
            <v>45910</v>
          </cell>
          <cell r="B146">
            <v>1</v>
          </cell>
          <cell r="I146" t="str">
            <v>P</v>
          </cell>
          <cell r="J146">
            <v>41</v>
          </cell>
          <cell r="K146" t="str">
            <v>K04</v>
          </cell>
          <cell r="L146" t="str">
            <v>BARU</v>
          </cell>
        </row>
        <row r="147">
          <cell r="B147">
            <v>2</v>
          </cell>
          <cell r="I147" t="str">
            <v>P</v>
          </cell>
          <cell r="J147">
            <v>24</v>
          </cell>
          <cell r="K147" t="str">
            <v>K04</v>
          </cell>
          <cell r="L147" t="str">
            <v>BARU</v>
          </cell>
        </row>
        <row r="148">
          <cell r="B148">
            <v>3</v>
          </cell>
          <cell r="I148" t="str">
            <v>L</v>
          </cell>
          <cell r="J148">
            <v>14</v>
          </cell>
          <cell r="K148" t="str">
            <v>S02</v>
          </cell>
          <cell r="L148" t="str">
            <v>BARU</v>
          </cell>
        </row>
        <row r="149">
          <cell r="B149">
            <v>4</v>
          </cell>
          <cell r="I149" t="str">
            <v>L</v>
          </cell>
          <cell r="J149">
            <v>34</v>
          </cell>
          <cell r="K149" t="str">
            <v>K04</v>
          </cell>
          <cell r="L149" t="str">
            <v>BARU</v>
          </cell>
        </row>
        <row r="150">
          <cell r="B150">
            <v>5</v>
          </cell>
          <cell r="I150" t="str">
            <v>P</v>
          </cell>
          <cell r="J150">
            <v>6</v>
          </cell>
          <cell r="K150" t="str">
            <v>K05</v>
          </cell>
          <cell r="L150" t="str">
            <v>BARU</v>
          </cell>
        </row>
        <row r="151">
          <cell r="B151">
            <v>6</v>
          </cell>
          <cell r="I151" t="str">
            <v>P</v>
          </cell>
          <cell r="J151">
            <v>38</v>
          </cell>
          <cell r="K151" t="str">
            <v>K04</v>
          </cell>
          <cell r="L151" t="str">
            <v>BARU</v>
          </cell>
        </row>
        <row r="152">
          <cell r="B152">
            <v>7</v>
          </cell>
          <cell r="I152" t="str">
            <v>L</v>
          </cell>
          <cell r="J152">
            <v>6</v>
          </cell>
          <cell r="K152" t="str">
            <v>K00</v>
          </cell>
          <cell r="L152" t="str">
            <v>BARU</v>
          </cell>
        </row>
        <row r="153">
          <cell r="B153">
            <v>8</v>
          </cell>
          <cell r="I153" t="str">
            <v>P</v>
          </cell>
          <cell r="J153">
            <v>26</v>
          </cell>
          <cell r="K153" t="str">
            <v>K08</v>
          </cell>
          <cell r="L153" t="str">
            <v>BARU</v>
          </cell>
        </row>
        <row r="154">
          <cell r="B154">
            <v>9</v>
          </cell>
          <cell r="I154" t="str">
            <v>L</v>
          </cell>
          <cell r="J154">
            <v>31</v>
          </cell>
          <cell r="K154" t="str">
            <v>K04</v>
          </cell>
          <cell r="L154" t="str">
            <v>BARU</v>
          </cell>
        </row>
        <row r="155">
          <cell r="B155">
            <v>10</v>
          </cell>
          <cell r="I155" t="str">
            <v>L</v>
          </cell>
          <cell r="J155">
            <v>62</v>
          </cell>
          <cell r="K155" t="str">
            <v>K04</v>
          </cell>
          <cell r="L155" t="str">
            <v>BARU</v>
          </cell>
        </row>
        <row r="156">
          <cell r="B156">
            <v>11</v>
          </cell>
          <cell r="I156" t="str">
            <v>L</v>
          </cell>
          <cell r="J156">
            <v>50</v>
          </cell>
          <cell r="K156" t="str">
            <v>K04</v>
          </cell>
          <cell r="L156" t="str">
            <v>BARU</v>
          </cell>
        </row>
        <row r="157">
          <cell r="B157">
            <v>12</v>
          </cell>
          <cell r="I157" t="str">
            <v>P</v>
          </cell>
          <cell r="J157">
            <v>35</v>
          </cell>
          <cell r="K157" t="str">
            <v>K03</v>
          </cell>
          <cell r="L157" t="str">
            <v>BARU</v>
          </cell>
        </row>
        <row r="158">
          <cell r="B158">
            <v>13</v>
          </cell>
          <cell r="I158" t="str">
            <v>P</v>
          </cell>
          <cell r="J158">
            <v>33</v>
          </cell>
          <cell r="K158" t="str">
            <v>K08</v>
          </cell>
          <cell r="L158" t="str">
            <v>BARU</v>
          </cell>
        </row>
        <row r="159">
          <cell r="A159">
            <v>45911</v>
          </cell>
          <cell r="B159">
            <v>1</v>
          </cell>
          <cell r="I159" t="str">
            <v>L</v>
          </cell>
          <cell r="J159">
            <v>65</v>
          </cell>
          <cell r="K159" t="str">
            <v>K04</v>
          </cell>
          <cell r="L159" t="str">
            <v>BARU</v>
          </cell>
        </row>
        <row r="160">
          <cell r="B160">
            <v>2</v>
          </cell>
          <cell r="I160" t="str">
            <v>L</v>
          </cell>
          <cell r="J160">
            <v>46</v>
          </cell>
          <cell r="K160" t="str">
            <v>K04</v>
          </cell>
          <cell r="L160" t="str">
            <v>BARU</v>
          </cell>
        </row>
        <row r="161">
          <cell r="B161">
            <v>3</v>
          </cell>
          <cell r="I161" t="str">
            <v>P</v>
          </cell>
          <cell r="J161">
            <v>62</v>
          </cell>
          <cell r="K161" t="str">
            <v>K04</v>
          </cell>
          <cell r="L161" t="str">
            <v>LAMA</v>
          </cell>
        </row>
        <row r="162">
          <cell r="B162">
            <v>4</v>
          </cell>
          <cell r="I162" t="str">
            <v>P</v>
          </cell>
          <cell r="J162">
            <v>12</v>
          </cell>
          <cell r="K162" t="str">
            <v>K02</v>
          </cell>
          <cell r="L162" t="str">
            <v>BARU</v>
          </cell>
        </row>
        <row r="163">
          <cell r="B163">
            <v>5</v>
          </cell>
          <cell r="I163" t="str">
            <v>P</v>
          </cell>
          <cell r="J163">
            <v>11</v>
          </cell>
          <cell r="K163" t="str">
            <v>K03</v>
          </cell>
          <cell r="L163" t="str">
            <v>BARU</v>
          </cell>
        </row>
        <row r="164">
          <cell r="B164">
            <v>6</v>
          </cell>
          <cell r="I164" t="str">
            <v>L</v>
          </cell>
          <cell r="J164">
            <v>11</v>
          </cell>
          <cell r="K164" t="str">
            <v>K02</v>
          </cell>
          <cell r="L164" t="str">
            <v>BARU</v>
          </cell>
        </row>
        <row r="165">
          <cell r="B165">
            <v>7</v>
          </cell>
          <cell r="I165" t="str">
            <v>L</v>
          </cell>
          <cell r="J165">
            <v>12</v>
          </cell>
          <cell r="K165" t="str">
            <v>K02</v>
          </cell>
          <cell r="L165" t="str">
            <v>BARU</v>
          </cell>
        </row>
        <row r="166">
          <cell r="B166">
            <v>8</v>
          </cell>
          <cell r="I166" t="str">
            <v>L</v>
          </cell>
          <cell r="J166">
            <v>58</v>
          </cell>
          <cell r="K166" t="str">
            <v>K05</v>
          </cell>
          <cell r="L166" t="str">
            <v>BARU</v>
          </cell>
        </row>
        <row r="167">
          <cell r="B167">
            <v>9</v>
          </cell>
          <cell r="I167" t="str">
            <v>P</v>
          </cell>
          <cell r="J167">
            <v>10</v>
          </cell>
          <cell r="K167" t="str">
            <v>K04</v>
          </cell>
          <cell r="L167" t="str">
            <v>LAMA</v>
          </cell>
        </row>
        <row r="168">
          <cell r="B168">
            <v>10</v>
          </cell>
          <cell r="I168" t="str">
            <v>P</v>
          </cell>
          <cell r="J168">
            <v>54</v>
          </cell>
          <cell r="K168" t="str">
            <v>K02</v>
          </cell>
          <cell r="L168" t="str">
            <v>LAMA</v>
          </cell>
        </row>
        <row r="169">
          <cell r="B169">
            <v>11</v>
          </cell>
          <cell r="I169" t="str">
            <v>P</v>
          </cell>
          <cell r="J169">
            <v>36</v>
          </cell>
          <cell r="K169" t="str">
            <v>K02</v>
          </cell>
          <cell r="L169" t="str">
            <v>BARU</v>
          </cell>
        </row>
        <row r="170">
          <cell r="B170">
            <v>12</v>
          </cell>
          <cell r="I170" t="str">
            <v>L</v>
          </cell>
          <cell r="J170">
            <v>11</v>
          </cell>
          <cell r="K170" t="str">
            <v>K02</v>
          </cell>
          <cell r="L170" t="str">
            <v>BARU</v>
          </cell>
        </row>
        <row r="171">
          <cell r="B171">
            <v>13</v>
          </cell>
          <cell r="I171" t="str">
            <v>L</v>
          </cell>
          <cell r="J171">
            <v>20</v>
          </cell>
          <cell r="K171" t="str">
            <v>K05</v>
          </cell>
          <cell r="L171" t="str">
            <v>BARU</v>
          </cell>
        </row>
        <row r="172">
          <cell r="B172">
            <v>14</v>
          </cell>
          <cell r="I172" t="str">
            <v>P</v>
          </cell>
          <cell r="J172">
            <v>11</v>
          </cell>
          <cell r="K172" t="str">
            <v>K02</v>
          </cell>
          <cell r="L172" t="str">
            <v>BARU</v>
          </cell>
        </row>
        <row r="173">
          <cell r="B173">
            <v>15</v>
          </cell>
          <cell r="I173" t="str">
            <v>P</v>
          </cell>
          <cell r="J173">
            <v>11</v>
          </cell>
          <cell r="K173" t="str">
            <v>K04</v>
          </cell>
          <cell r="L173" t="str">
            <v>BARU</v>
          </cell>
        </row>
        <row r="174">
          <cell r="B174">
            <v>16</v>
          </cell>
          <cell r="I174" t="str">
            <v>P</v>
          </cell>
          <cell r="J174">
            <v>46</v>
          </cell>
          <cell r="K174" t="str">
            <v>K04</v>
          </cell>
          <cell r="L174" t="str">
            <v>BARU</v>
          </cell>
        </row>
        <row r="175">
          <cell r="B175">
            <v>17</v>
          </cell>
          <cell r="I175" t="str">
            <v>L</v>
          </cell>
          <cell r="J175">
            <v>11</v>
          </cell>
          <cell r="K175" t="str">
            <v>K00</v>
          </cell>
          <cell r="L175" t="str">
            <v>BARU</v>
          </cell>
        </row>
        <row r="176">
          <cell r="B176">
            <v>18</v>
          </cell>
          <cell r="I176" t="str">
            <v>P</v>
          </cell>
          <cell r="J176">
            <v>10</v>
          </cell>
          <cell r="K176" t="str">
            <v>K02</v>
          </cell>
          <cell r="L176" t="str">
            <v>BARU</v>
          </cell>
        </row>
        <row r="177">
          <cell r="B177">
            <v>19</v>
          </cell>
          <cell r="I177" t="str">
            <v>P</v>
          </cell>
          <cell r="J177">
            <v>4</v>
          </cell>
          <cell r="K177" t="str">
            <v>K00</v>
          </cell>
          <cell r="L177" t="str">
            <v>BARU</v>
          </cell>
        </row>
        <row r="178">
          <cell r="A178">
            <v>45912</v>
          </cell>
          <cell r="B178">
            <v>1</v>
          </cell>
          <cell r="I178" t="str">
            <v>P</v>
          </cell>
          <cell r="J178">
            <v>18</v>
          </cell>
          <cell r="K178" t="str">
            <v>K02</v>
          </cell>
          <cell r="L178" t="str">
            <v>BARU</v>
          </cell>
        </row>
        <row r="179">
          <cell r="B179">
            <v>2</v>
          </cell>
          <cell r="I179" t="str">
            <v>P</v>
          </cell>
          <cell r="J179">
            <v>25</v>
          </cell>
          <cell r="K179" t="str">
            <v>K01</v>
          </cell>
          <cell r="L179" t="str">
            <v>BARU</v>
          </cell>
        </row>
        <row r="180">
          <cell r="B180">
            <v>3</v>
          </cell>
          <cell r="I180" t="str">
            <v>P</v>
          </cell>
          <cell r="J180">
            <v>32</v>
          </cell>
          <cell r="K180" t="str">
            <v>K06</v>
          </cell>
          <cell r="L180" t="str">
            <v>LAMA</v>
          </cell>
        </row>
        <row r="181">
          <cell r="B181">
            <v>4</v>
          </cell>
          <cell r="I181" t="str">
            <v>P</v>
          </cell>
          <cell r="J181">
            <v>12</v>
          </cell>
          <cell r="K181" t="str">
            <v>K00</v>
          </cell>
          <cell r="L181" t="str">
            <v>BARU</v>
          </cell>
        </row>
        <row r="182">
          <cell r="B182">
            <v>5</v>
          </cell>
          <cell r="I182" t="str">
            <v>P</v>
          </cell>
          <cell r="J182">
            <v>19</v>
          </cell>
          <cell r="K182" t="str">
            <v>K05</v>
          </cell>
          <cell r="L182" t="str">
            <v>BARU</v>
          </cell>
        </row>
        <row r="183">
          <cell r="B183">
            <v>6</v>
          </cell>
          <cell r="I183" t="str">
            <v>L</v>
          </cell>
          <cell r="J183">
            <v>39</v>
          </cell>
          <cell r="K183" t="str">
            <v>K04</v>
          </cell>
          <cell r="L183" t="str">
            <v>LAMA</v>
          </cell>
        </row>
        <row r="184">
          <cell r="B184">
            <v>7</v>
          </cell>
          <cell r="I184" t="str">
            <v>L</v>
          </cell>
          <cell r="J184">
            <v>15</v>
          </cell>
          <cell r="K184" t="str">
            <v>K04</v>
          </cell>
          <cell r="L184" t="str">
            <v>LAMA</v>
          </cell>
        </row>
        <row r="185">
          <cell r="B185">
            <v>8</v>
          </cell>
          <cell r="I185" t="str">
            <v>P</v>
          </cell>
          <cell r="J185">
            <v>10</v>
          </cell>
          <cell r="K185" t="str">
            <v>K02</v>
          </cell>
          <cell r="L185" t="str">
            <v>BARU</v>
          </cell>
        </row>
        <row r="186">
          <cell r="B186">
            <v>9</v>
          </cell>
          <cell r="I186" t="str">
            <v>P</v>
          </cell>
          <cell r="J186">
            <v>43</v>
          </cell>
          <cell r="K186" t="str">
            <v>K04</v>
          </cell>
          <cell r="L186" t="str">
            <v>BARU</v>
          </cell>
        </row>
        <row r="187">
          <cell r="B187">
            <v>10</v>
          </cell>
          <cell r="I187" t="str">
            <v>P</v>
          </cell>
          <cell r="J187">
            <v>8</v>
          </cell>
          <cell r="K187" t="str">
            <v>K04</v>
          </cell>
          <cell r="L187" t="str">
            <v>BARU</v>
          </cell>
        </row>
        <row r="188">
          <cell r="B188">
            <v>11</v>
          </cell>
          <cell r="I188" t="str">
            <v>P</v>
          </cell>
          <cell r="J188">
            <v>11</v>
          </cell>
          <cell r="K188" t="str">
            <v>K00</v>
          </cell>
          <cell r="L188" t="str">
            <v>BARU</v>
          </cell>
        </row>
        <row r="189">
          <cell r="B189">
            <v>12</v>
          </cell>
          <cell r="I189" t="str">
            <v>L</v>
          </cell>
          <cell r="J189">
            <v>8</v>
          </cell>
          <cell r="K189" t="str">
            <v>K00</v>
          </cell>
          <cell r="L189" t="str">
            <v>BARU</v>
          </cell>
        </row>
        <row r="190">
          <cell r="B190">
            <v>12</v>
          </cell>
          <cell r="I190" t="str">
            <v>L</v>
          </cell>
          <cell r="J190">
            <v>8</v>
          </cell>
          <cell r="K190" t="str">
            <v>K00</v>
          </cell>
          <cell r="L190" t="str">
            <v>BARU</v>
          </cell>
        </row>
        <row r="191">
          <cell r="B191">
            <v>13</v>
          </cell>
          <cell r="I191" t="str">
            <v>L</v>
          </cell>
          <cell r="J191">
            <v>9</v>
          </cell>
          <cell r="K191" t="str">
            <v>K02</v>
          </cell>
          <cell r="L191" t="str">
            <v>BARU</v>
          </cell>
        </row>
        <row r="192">
          <cell r="B192">
            <v>14</v>
          </cell>
          <cell r="I192" t="str">
            <v>L</v>
          </cell>
          <cell r="J192">
            <v>8</v>
          </cell>
          <cell r="K192" t="str">
            <v>K00</v>
          </cell>
          <cell r="L192" t="str">
            <v>BARU</v>
          </cell>
        </row>
        <row r="193">
          <cell r="B193">
            <v>15</v>
          </cell>
          <cell r="I193" t="str">
            <v>P</v>
          </cell>
          <cell r="J193">
            <v>30</v>
          </cell>
          <cell r="K193" t="str">
            <v>K08</v>
          </cell>
          <cell r="L193" t="str">
            <v>LAMA</v>
          </cell>
        </row>
        <row r="194">
          <cell r="A194">
            <v>45913</v>
          </cell>
          <cell r="B194">
            <v>1</v>
          </cell>
          <cell r="I194" t="str">
            <v>L</v>
          </cell>
          <cell r="J194">
            <v>10</v>
          </cell>
          <cell r="K194" t="str">
            <v>K02</v>
          </cell>
          <cell r="L194" t="str">
            <v>BARU</v>
          </cell>
        </row>
        <row r="195">
          <cell r="B195">
            <v>2</v>
          </cell>
          <cell r="I195" t="str">
            <v>L</v>
          </cell>
          <cell r="J195">
            <v>30</v>
          </cell>
          <cell r="K195" t="str">
            <v>K02</v>
          </cell>
          <cell r="L195" t="str">
            <v>BARU</v>
          </cell>
        </row>
        <row r="196">
          <cell r="B196">
            <v>3</v>
          </cell>
          <cell r="I196" t="str">
            <v>P</v>
          </cell>
          <cell r="J196">
            <v>16</v>
          </cell>
          <cell r="K196" t="str">
            <v>K02</v>
          </cell>
          <cell r="L196" t="str">
            <v>LAMA</v>
          </cell>
        </row>
        <row r="197">
          <cell r="B197">
            <v>4</v>
          </cell>
          <cell r="I197" t="str">
            <v>L</v>
          </cell>
          <cell r="J197">
            <v>41</v>
          </cell>
          <cell r="K197" t="str">
            <v>K04</v>
          </cell>
          <cell r="L197" t="str">
            <v>BARU</v>
          </cell>
        </row>
        <row r="198">
          <cell r="B198">
            <v>5</v>
          </cell>
          <cell r="I198" t="str">
            <v>L</v>
          </cell>
          <cell r="J198">
            <v>7</v>
          </cell>
          <cell r="K198" t="str">
            <v>K00</v>
          </cell>
          <cell r="L198" t="str">
            <v>BARU</v>
          </cell>
        </row>
        <row r="199">
          <cell r="B199">
            <v>6</v>
          </cell>
          <cell r="I199" t="str">
            <v>L</v>
          </cell>
          <cell r="J199">
            <v>7</v>
          </cell>
          <cell r="K199" t="str">
            <v>K00</v>
          </cell>
          <cell r="L199" t="str">
            <v>BARU</v>
          </cell>
        </row>
        <row r="200">
          <cell r="B200">
            <v>7</v>
          </cell>
          <cell r="I200" t="str">
            <v>P</v>
          </cell>
          <cell r="J200">
            <v>6</v>
          </cell>
          <cell r="K200" t="str">
            <v>K04</v>
          </cell>
          <cell r="L200" t="str">
            <v>BARU</v>
          </cell>
        </row>
        <row r="201">
          <cell r="B201">
            <v>8</v>
          </cell>
          <cell r="I201" t="str">
            <v>L</v>
          </cell>
          <cell r="J201">
            <v>22</v>
          </cell>
          <cell r="K201" t="str">
            <v>K04</v>
          </cell>
          <cell r="L201" t="str">
            <v>LAMA</v>
          </cell>
        </row>
        <row r="202">
          <cell r="B202">
            <v>9</v>
          </cell>
          <cell r="I202" t="str">
            <v>L</v>
          </cell>
          <cell r="J202">
            <v>9</v>
          </cell>
          <cell r="K202" t="str">
            <v>K02</v>
          </cell>
          <cell r="L202" t="str">
            <v>BARU</v>
          </cell>
        </row>
        <row r="203">
          <cell r="B203">
            <v>10</v>
          </cell>
          <cell r="I203" t="str">
            <v>L</v>
          </cell>
          <cell r="J203">
            <v>53</v>
          </cell>
          <cell r="K203" t="str">
            <v>K04</v>
          </cell>
          <cell r="L203" t="str">
            <v>LAMA</v>
          </cell>
        </row>
        <row r="204">
          <cell r="B204">
            <v>11</v>
          </cell>
          <cell r="I204" t="str">
            <v>L</v>
          </cell>
          <cell r="J204">
            <v>6</v>
          </cell>
          <cell r="K204" t="str">
            <v>K00</v>
          </cell>
          <cell r="L204" t="str">
            <v>BARU</v>
          </cell>
        </row>
        <row r="205">
          <cell r="B205">
            <v>12</v>
          </cell>
          <cell r="I205" t="str">
            <v>P</v>
          </cell>
          <cell r="J205">
            <v>5</v>
          </cell>
          <cell r="K205" t="str">
            <v>K02</v>
          </cell>
          <cell r="L205" t="str">
            <v>BARU</v>
          </cell>
        </row>
        <row r="206">
          <cell r="B206">
            <v>12</v>
          </cell>
          <cell r="I206" t="str">
            <v>P</v>
          </cell>
          <cell r="J206">
            <v>5</v>
          </cell>
          <cell r="K206" t="str">
            <v>K02</v>
          </cell>
          <cell r="L206" t="str">
            <v>BARU</v>
          </cell>
        </row>
        <row r="207">
          <cell r="B207">
            <v>13</v>
          </cell>
          <cell r="I207" t="str">
            <v>P</v>
          </cell>
          <cell r="J207">
            <v>7</v>
          </cell>
          <cell r="K207" t="str">
            <v>K00</v>
          </cell>
          <cell r="L207" t="str">
            <v>BARU</v>
          </cell>
        </row>
        <row r="208">
          <cell r="B208">
            <v>14</v>
          </cell>
          <cell r="I208" t="str">
            <v>P</v>
          </cell>
          <cell r="J208">
            <v>7</v>
          </cell>
          <cell r="K208" t="str">
            <v>K00</v>
          </cell>
          <cell r="L208" t="str">
            <v>BARU</v>
          </cell>
        </row>
        <row r="209">
          <cell r="B209">
            <v>14</v>
          </cell>
          <cell r="I209" t="str">
            <v>P</v>
          </cell>
          <cell r="J209">
            <v>7</v>
          </cell>
          <cell r="K209" t="str">
            <v>K00</v>
          </cell>
          <cell r="L209" t="str">
            <v>BARU</v>
          </cell>
        </row>
        <row r="210">
          <cell r="B210">
            <v>14</v>
          </cell>
          <cell r="I210" t="str">
            <v>P</v>
          </cell>
          <cell r="J210">
            <v>7</v>
          </cell>
          <cell r="K210" t="str">
            <v>K00</v>
          </cell>
          <cell r="L210" t="str">
            <v>BARU</v>
          </cell>
        </row>
        <row r="211">
          <cell r="B211">
            <v>15</v>
          </cell>
          <cell r="I211" t="str">
            <v>P</v>
          </cell>
          <cell r="J211">
            <v>7</v>
          </cell>
          <cell r="K211" t="str">
            <v>K00</v>
          </cell>
          <cell r="L211" t="str">
            <v>BARU</v>
          </cell>
        </row>
        <row r="212">
          <cell r="B212">
            <v>16</v>
          </cell>
          <cell r="I212" t="str">
            <v>L</v>
          </cell>
          <cell r="J212">
            <v>11</v>
          </cell>
          <cell r="K212" t="str">
            <v>K00</v>
          </cell>
          <cell r="L212" t="str">
            <v>BARU</v>
          </cell>
        </row>
        <row r="213">
          <cell r="B213">
            <v>17</v>
          </cell>
          <cell r="I213" t="str">
            <v>P</v>
          </cell>
          <cell r="J213">
            <v>38</v>
          </cell>
          <cell r="K213" t="str">
            <v>K04</v>
          </cell>
          <cell r="L213" t="str">
            <v>LAMA</v>
          </cell>
        </row>
        <row r="214">
          <cell r="B214">
            <v>18</v>
          </cell>
          <cell r="I214" t="str">
            <v>P</v>
          </cell>
          <cell r="J214">
            <v>8</v>
          </cell>
          <cell r="K214" t="str">
            <v>K02</v>
          </cell>
          <cell r="L214" t="str">
            <v>BARU</v>
          </cell>
        </row>
        <row r="215">
          <cell r="B215">
            <v>19</v>
          </cell>
          <cell r="I215" t="str">
            <v>P</v>
          </cell>
          <cell r="J215">
            <v>10</v>
          </cell>
          <cell r="K215" t="str">
            <v>K03</v>
          </cell>
          <cell r="L215" t="str">
            <v>BARU</v>
          </cell>
        </row>
        <row r="216">
          <cell r="B216">
            <v>20</v>
          </cell>
          <cell r="I216" t="str">
            <v>L</v>
          </cell>
          <cell r="J216">
            <v>61</v>
          </cell>
          <cell r="K216" t="str">
            <v>K05</v>
          </cell>
          <cell r="L216" t="str">
            <v>LAMA</v>
          </cell>
        </row>
        <row r="217">
          <cell r="B217">
            <v>21</v>
          </cell>
          <cell r="I217" t="str">
            <v>L</v>
          </cell>
          <cell r="J217">
            <v>10</v>
          </cell>
          <cell r="K217" t="str">
            <v>K02</v>
          </cell>
          <cell r="L217" t="str">
            <v>BARU</v>
          </cell>
        </row>
        <row r="218">
          <cell r="B218">
            <v>22</v>
          </cell>
          <cell r="I218" t="str">
            <v>P</v>
          </cell>
          <cell r="J218">
            <v>10</v>
          </cell>
          <cell r="K218" t="str">
            <v>K05</v>
          </cell>
          <cell r="L218" t="str">
            <v>BARU</v>
          </cell>
        </row>
        <row r="219">
          <cell r="B219">
            <v>23</v>
          </cell>
          <cell r="I219" t="str">
            <v>P</v>
          </cell>
          <cell r="J219">
            <v>59</v>
          </cell>
          <cell r="K219" t="str">
            <v>K04</v>
          </cell>
          <cell r="L219" t="str">
            <v>BARU</v>
          </cell>
        </row>
        <row r="220">
          <cell r="B220">
            <v>24</v>
          </cell>
          <cell r="I220" t="str">
            <v>P</v>
          </cell>
          <cell r="J220">
            <v>10</v>
          </cell>
          <cell r="K220" t="str">
            <v>K00</v>
          </cell>
          <cell r="L220" t="str">
            <v>BARU</v>
          </cell>
        </row>
        <row r="221">
          <cell r="B221">
            <v>25</v>
          </cell>
          <cell r="I221" t="str">
            <v>P</v>
          </cell>
          <cell r="J221">
            <v>35</v>
          </cell>
          <cell r="K221" t="str">
            <v>K03</v>
          </cell>
          <cell r="L221" t="str">
            <v>BARU</v>
          </cell>
        </row>
        <row r="222">
          <cell r="B222">
            <v>26</v>
          </cell>
          <cell r="I222" t="str">
            <v>P</v>
          </cell>
          <cell r="J222">
            <v>10</v>
          </cell>
          <cell r="K222" t="str">
            <v>K00</v>
          </cell>
          <cell r="L222" t="str">
            <v>BARU</v>
          </cell>
        </row>
        <row r="223">
          <cell r="B223">
            <v>27</v>
          </cell>
          <cell r="I223" t="str">
            <v>L</v>
          </cell>
          <cell r="J223">
            <v>9</v>
          </cell>
          <cell r="K223" t="str">
            <v>K00</v>
          </cell>
          <cell r="L223" t="str">
            <v>BARU</v>
          </cell>
        </row>
        <row r="224">
          <cell r="B224">
            <v>28</v>
          </cell>
          <cell r="I224" t="str">
            <v>P</v>
          </cell>
          <cell r="J224">
            <v>24</v>
          </cell>
          <cell r="K224" t="str">
            <v>K04</v>
          </cell>
          <cell r="L224" t="str">
            <v>BARU</v>
          </cell>
        </row>
        <row r="225">
          <cell r="B225">
            <v>29</v>
          </cell>
          <cell r="I225" t="str">
            <v>P</v>
          </cell>
          <cell r="J225">
            <v>23</v>
          </cell>
          <cell r="K225" t="str">
            <v>K04</v>
          </cell>
          <cell r="L225" t="str">
            <v>BARU</v>
          </cell>
        </row>
        <row r="226">
          <cell r="A226">
            <v>45915</v>
          </cell>
          <cell r="B226">
            <v>1</v>
          </cell>
          <cell r="I226" t="str">
            <v>P</v>
          </cell>
          <cell r="J226">
            <v>58</v>
          </cell>
          <cell r="K226" t="str">
            <v>K05</v>
          </cell>
          <cell r="L226" t="str">
            <v>LAMA</v>
          </cell>
        </row>
        <row r="227">
          <cell r="B227">
            <v>2</v>
          </cell>
          <cell r="I227" t="str">
            <v>P</v>
          </cell>
          <cell r="J227">
            <v>67</v>
          </cell>
          <cell r="K227" t="str">
            <v>K05</v>
          </cell>
          <cell r="L227" t="str">
            <v>BARU</v>
          </cell>
        </row>
        <row r="228">
          <cell r="B228">
            <v>3</v>
          </cell>
          <cell r="I228" t="str">
            <v>P</v>
          </cell>
          <cell r="J228">
            <v>10</v>
          </cell>
          <cell r="K228" t="str">
            <v>K04</v>
          </cell>
          <cell r="L228" t="str">
            <v>LAMA</v>
          </cell>
        </row>
        <row r="229">
          <cell r="B229">
            <v>4</v>
          </cell>
          <cell r="I229" t="str">
            <v>P</v>
          </cell>
          <cell r="J229">
            <v>20</v>
          </cell>
          <cell r="K229" t="str">
            <v>K04</v>
          </cell>
          <cell r="L229" t="str">
            <v>BARU</v>
          </cell>
        </row>
        <row r="230">
          <cell r="B230">
            <v>5</v>
          </cell>
          <cell r="I230" t="str">
            <v>L</v>
          </cell>
          <cell r="J230">
            <v>7</v>
          </cell>
          <cell r="K230" t="str">
            <v>K00</v>
          </cell>
          <cell r="L230" t="str">
            <v>BARU</v>
          </cell>
        </row>
        <row r="231">
          <cell r="B231">
            <v>6</v>
          </cell>
          <cell r="I231" t="str">
            <v>P</v>
          </cell>
          <cell r="J231">
            <v>8</v>
          </cell>
          <cell r="K231" t="str">
            <v>K04</v>
          </cell>
          <cell r="L231" t="str">
            <v>BARU</v>
          </cell>
        </row>
        <row r="232">
          <cell r="B232">
            <v>7</v>
          </cell>
          <cell r="I232" t="str">
            <v>L</v>
          </cell>
          <cell r="J232">
            <v>7</v>
          </cell>
          <cell r="K232" t="str">
            <v>K04</v>
          </cell>
          <cell r="L232" t="str">
            <v>BARU</v>
          </cell>
        </row>
        <row r="233">
          <cell r="B233">
            <v>8</v>
          </cell>
          <cell r="I233" t="str">
            <v>P</v>
          </cell>
          <cell r="J233">
            <v>11</v>
          </cell>
          <cell r="K233" t="str">
            <v>K04</v>
          </cell>
          <cell r="L233" t="str">
            <v>BARU</v>
          </cell>
        </row>
        <row r="234">
          <cell r="B234">
            <v>9</v>
          </cell>
          <cell r="I234" t="str">
            <v>P</v>
          </cell>
          <cell r="J234">
            <v>8</v>
          </cell>
          <cell r="K234" t="str">
            <v>K00</v>
          </cell>
          <cell r="L234" t="str">
            <v>BARU</v>
          </cell>
        </row>
        <row r="235">
          <cell r="B235">
            <v>10</v>
          </cell>
          <cell r="I235" t="str">
            <v>P</v>
          </cell>
          <cell r="J235">
            <v>9</v>
          </cell>
          <cell r="K235" t="str">
            <v>K00</v>
          </cell>
          <cell r="L235" t="str">
            <v>BARU</v>
          </cell>
        </row>
        <row r="236">
          <cell r="B236">
            <v>11</v>
          </cell>
          <cell r="I236" t="str">
            <v>P</v>
          </cell>
          <cell r="J236">
            <v>29</v>
          </cell>
          <cell r="K236" t="str">
            <v>K04</v>
          </cell>
          <cell r="L236" t="str">
            <v>BARU</v>
          </cell>
        </row>
        <row r="237">
          <cell r="B237">
            <v>12</v>
          </cell>
          <cell r="I237" t="str">
            <v>L</v>
          </cell>
          <cell r="J237">
            <v>36</v>
          </cell>
          <cell r="K237" t="str">
            <v>K08</v>
          </cell>
          <cell r="L237" t="str">
            <v>BARU</v>
          </cell>
        </row>
        <row r="238">
          <cell r="B238">
            <v>13</v>
          </cell>
          <cell r="I238" t="str">
            <v>L</v>
          </cell>
          <cell r="J238">
            <v>11</v>
          </cell>
          <cell r="K238" t="str">
            <v>K00</v>
          </cell>
          <cell r="L238" t="str">
            <v>BARU</v>
          </cell>
        </row>
        <row r="239">
          <cell r="B239">
            <v>14</v>
          </cell>
          <cell r="I239" t="str">
            <v>P</v>
          </cell>
          <cell r="J239">
            <v>11</v>
          </cell>
          <cell r="K239" t="str">
            <v>K00</v>
          </cell>
          <cell r="L239" t="str">
            <v>BARU</v>
          </cell>
        </row>
        <row r="240">
          <cell r="B240">
            <v>15</v>
          </cell>
          <cell r="I240" t="str">
            <v>P</v>
          </cell>
          <cell r="J240">
            <v>9</v>
          </cell>
          <cell r="K240" t="str">
            <v>K02</v>
          </cell>
          <cell r="L240" t="str">
            <v>BARU</v>
          </cell>
        </row>
        <row r="241">
          <cell r="B241">
            <v>16</v>
          </cell>
          <cell r="I241" t="str">
            <v>P</v>
          </cell>
          <cell r="J241">
            <v>59</v>
          </cell>
          <cell r="K241" t="str">
            <v>K04</v>
          </cell>
          <cell r="L241" t="str">
            <v>BARU</v>
          </cell>
        </row>
        <row r="242">
          <cell r="B242">
            <v>17</v>
          </cell>
          <cell r="I242" t="str">
            <v>P</v>
          </cell>
          <cell r="J242">
            <v>24</v>
          </cell>
          <cell r="K242" t="str">
            <v>K03</v>
          </cell>
          <cell r="L242" t="str">
            <v>BARU</v>
          </cell>
        </row>
        <row r="243">
          <cell r="B243">
            <v>18</v>
          </cell>
          <cell r="I243" t="str">
            <v>P</v>
          </cell>
          <cell r="J243">
            <v>21</v>
          </cell>
          <cell r="K243" t="str">
            <v>K04</v>
          </cell>
          <cell r="L243" t="str">
            <v>BARU</v>
          </cell>
        </row>
        <row r="244">
          <cell r="B244">
            <v>19</v>
          </cell>
          <cell r="I244" t="str">
            <v>P</v>
          </cell>
          <cell r="J244">
            <v>22</v>
          </cell>
          <cell r="K244" t="str">
            <v>K04</v>
          </cell>
          <cell r="L244" t="str">
            <v>BARU</v>
          </cell>
        </row>
        <row r="245">
          <cell r="A245">
            <v>45916</v>
          </cell>
          <cell r="B245">
            <v>1</v>
          </cell>
          <cell r="I245" t="str">
            <v>P</v>
          </cell>
          <cell r="J245">
            <v>32</v>
          </cell>
          <cell r="K245" t="str">
            <v>K02</v>
          </cell>
          <cell r="L245" t="str">
            <v>BARU</v>
          </cell>
        </row>
        <row r="246">
          <cell r="B246">
            <v>2</v>
          </cell>
          <cell r="I246" t="str">
            <v>P</v>
          </cell>
          <cell r="J246">
            <v>20</v>
          </cell>
          <cell r="K246" t="str">
            <v>K02</v>
          </cell>
          <cell r="L246" t="str">
            <v>BARU</v>
          </cell>
        </row>
        <row r="247">
          <cell r="B247">
            <v>3</v>
          </cell>
          <cell r="I247" t="str">
            <v>L</v>
          </cell>
          <cell r="J247">
            <v>65</v>
          </cell>
          <cell r="K247" t="str">
            <v>K05</v>
          </cell>
          <cell r="L247" t="str">
            <v>LAMA</v>
          </cell>
        </row>
        <row r="248">
          <cell r="B248">
            <v>4</v>
          </cell>
          <cell r="I248" t="str">
            <v>L</v>
          </cell>
          <cell r="J248">
            <v>14</v>
          </cell>
          <cell r="K248" t="str">
            <v>K04</v>
          </cell>
          <cell r="L248" t="str">
            <v>LAMA</v>
          </cell>
        </row>
        <row r="249">
          <cell r="B249">
            <v>5</v>
          </cell>
          <cell r="I249" t="str">
            <v>P</v>
          </cell>
          <cell r="J249">
            <v>31</v>
          </cell>
          <cell r="K249" t="str">
            <v>K04</v>
          </cell>
          <cell r="L249" t="str">
            <v>BARU</v>
          </cell>
        </row>
        <row r="250">
          <cell r="B250">
            <v>6</v>
          </cell>
          <cell r="I250" t="str">
            <v>L</v>
          </cell>
          <cell r="J250">
            <v>68</v>
          </cell>
          <cell r="K250" t="str">
            <v>K08</v>
          </cell>
          <cell r="L250" t="str">
            <v>LAMA</v>
          </cell>
        </row>
        <row r="251">
          <cell r="B251">
            <v>7</v>
          </cell>
          <cell r="I251" t="str">
            <v>P</v>
          </cell>
          <cell r="J251">
            <v>11</v>
          </cell>
          <cell r="K251" t="str">
            <v>K04</v>
          </cell>
          <cell r="L251" t="str">
            <v>LAMA</v>
          </cell>
        </row>
        <row r="252">
          <cell r="B252">
            <v>8</v>
          </cell>
          <cell r="I252" t="str">
            <v>L</v>
          </cell>
          <cell r="J252">
            <v>51</v>
          </cell>
          <cell r="K252" t="str">
            <v>K02</v>
          </cell>
          <cell r="L252" t="str">
            <v>BARU</v>
          </cell>
        </row>
        <row r="253">
          <cell r="B253">
            <v>9</v>
          </cell>
          <cell r="I253" t="str">
            <v>P</v>
          </cell>
          <cell r="J253">
            <v>49</v>
          </cell>
          <cell r="K253" t="str">
            <v>K03</v>
          </cell>
          <cell r="L253" t="str">
            <v>BARU</v>
          </cell>
        </row>
        <row r="254">
          <cell r="B254">
            <v>10</v>
          </cell>
          <cell r="I254" t="str">
            <v>L</v>
          </cell>
          <cell r="J254">
            <v>23</v>
          </cell>
          <cell r="K254" t="str">
            <v>K04</v>
          </cell>
          <cell r="L254" t="str">
            <v>BARU</v>
          </cell>
        </row>
        <row r="255">
          <cell r="B255">
            <v>11</v>
          </cell>
          <cell r="I255" t="str">
            <v>P</v>
          </cell>
          <cell r="J255">
            <v>53</v>
          </cell>
          <cell r="K255" t="str">
            <v>K08</v>
          </cell>
          <cell r="L255" t="str">
            <v>LAMA</v>
          </cell>
        </row>
        <row r="256">
          <cell r="B256">
            <v>12</v>
          </cell>
          <cell r="I256" t="str">
            <v>P</v>
          </cell>
          <cell r="J256">
            <v>22</v>
          </cell>
          <cell r="K256" t="str">
            <v>K03</v>
          </cell>
          <cell r="L256" t="str">
            <v>BARU</v>
          </cell>
        </row>
        <row r="257">
          <cell r="B257">
            <v>13</v>
          </cell>
          <cell r="I257" t="str">
            <v>P</v>
          </cell>
          <cell r="J257">
            <v>30</v>
          </cell>
          <cell r="K257" t="str">
            <v>K08</v>
          </cell>
          <cell r="L257" t="str">
            <v>BARU</v>
          </cell>
        </row>
        <row r="258">
          <cell r="B258">
            <v>14</v>
          </cell>
          <cell r="I258" t="str">
            <v>L</v>
          </cell>
          <cell r="J258">
            <v>30</v>
          </cell>
          <cell r="K258" t="str">
            <v>K05</v>
          </cell>
          <cell r="L258" t="str">
            <v>BARU</v>
          </cell>
        </row>
        <row r="259">
          <cell r="B259">
            <v>15</v>
          </cell>
          <cell r="I259" t="str">
            <v>P</v>
          </cell>
          <cell r="J259">
            <v>63</v>
          </cell>
          <cell r="K259" t="str">
            <v>K02</v>
          </cell>
          <cell r="L259" t="str">
            <v>BARU</v>
          </cell>
        </row>
        <row r="260">
          <cell r="B260">
            <v>16</v>
          </cell>
          <cell r="I260" t="str">
            <v>P</v>
          </cell>
          <cell r="J260">
            <v>35</v>
          </cell>
          <cell r="K260" t="str">
            <v>K03</v>
          </cell>
          <cell r="L260" t="str">
            <v>BARU</v>
          </cell>
        </row>
        <row r="261">
          <cell r="A261">
            <v>45917</v>
          </cell>
          <cell r="B261">
            <v>1</v>
          </cell>
          <cell r="I261" t="str">
            <v>L</v>
          </cell>
          <cell r="J261">
            <v>30</v>
          </cell>
          <cell r="K261" t="str">
            <v>K04</v>
          </cell>
          <cell r="L261" t="str">
            <v>LAMA</v>
          </cell>
        </row>
        <row r="262">
          <cell r="B262">
            <v>2</v>
          </cell>
          <cell r="I262" t="str">
            <v>L</v>
          </cell>
          <cell r="J262">
            <v>63</v>
          </cell>
          <cell r="K262" t="str">
            <v>K04</v>
          </cell>
          <cell r="L262" t="str">
            <v>BARU</v>
          </cell>
        </row>
        <row r="263">
          <cell r="B263">
            <v>3</v>
          </cell>
          <cell r="I263" t="str">
            <v>L</v>
          </cell>
          <cell r="J263">
            <v>31</v>
          </cell>
          <cell r="K263" t="str">
            <v>K04</v>
          </cell>
          <cell r="L263" t="str">
            <v>BARU</v>
          </cell>
        </row>
        <row r="264">
          <cell r="B264">
            <v>4</v>
          </cell>
          <cell r="I264" t="str">
            <v>P</v>
          </cell>
          <cell r="J264">
            <v>44</v>
          </cell>
          <cell r="K264" t="str">
            <v>K04</v>
          </cell>
          <cell r="L264" t="str">
            <v>BARU</v>
          </cell>
        </row>
        <row r="265">
          <cell r="B265">
            <v>5</v>
          </cell>
          <cell r="I265" t="str">
            <v>L</v>
          </cell>
          <cell r="J265">
            <v>35</v>
          </cell>
          <cell r="K265" t="str">
            <v>K01</v>
          </cell>
          <cell r="L265" t="str">
            <v>BARU</v>
          </cell>
        </row>
        <row r="266">
          <cell r="B266">
            <v>6</v>
          </cell>
          <cell r="I266" t="str">
            <v>P</v>
          </cell>
          <cell r="J266">
            <v>16</v>
          </cell>
          <cell r="K266" t="str">
            <v>K04</v>
          </cell>
          <cell r="L266" t="str">
            <v>BARU</v>
          </cell>
        </row>
        <row r="267">
          <cell r="B267">
            <v>7</v>
          </cell>
          <cell r="I267" t="str">
            <v>P</v>
          </cell>
          <cell r="J267">
            <v>6</v>
          </cell>
          <cell r="K267" t="str">
            <v>K00</v>
          </cell>
          <cell r="L267" t="str">
            <v>BARU</v>
          </cell>
        </row>
        <row r="268">
          <cell r="B268">
            <v>7</v>
          </cell>
          <cell r="I268" t="str">
            <v>P</v>
          </cell>
          <cell r="J268">
            <v>6</v>
          </cell>
          <cell r="K268" t="str">
            <v>K00</v>
          </cell>
          <cell r="L268" t="str">
            <v>BARU</v>
          </cell>
        </row>
        <row r="269">
          <cell r="B269">
            <v>8</v>
          </cell>
          <cell r="I269" t="str">
            <v>P</v>
          </cell>
          <cell r="J269">
            <v>13</v>
          </cell>
          <cell r="K269" t="str">
            <v>K04</v>
          </cell>
          <cell r="L269" t="str">
            <v>BARU</v>
          </cell>
        </row>
        <row r="270">
          <cell r="B270">
            <v>9</v>
          </cell>
          <cell r="I270" t="str">
            <v>L</v>
          </cell>
          <cell r="J270">
            <v>62</v>
          </cell>
          <cell r="K270" t="str">
            <v>K04</v>
          </cell>
          <cell r="L270" t="str">
            <v>LAMA</v>
          </cell>
        </row>
        <row r="271">
          <cell r="B271">
            <v>10</v>
          </cell>
          <cell r="I271" t="str">
            <v>P</v>
          </cell>
          <cell r="J271">
            <v>65</v>
          </cell>
          <cell r="K271" t="str">
            <v>K04</v>
          </cell>
          <cell r="L271" t="str">
            <v>BARU</v>
          </cell>
        </row>
        <row r="272">
          <cell r="B272">
            <v>11</v>
          </cell>
          <cell r="I272" t="str">
            <v>P</v>
          </cell>
          <cell r="J272">
            <v>19</v>
          </cell>
          <cell r="K272" t="str">
            <v>K04</v>
          </cell>
          <cell r="L272" t="str">
            <v>LAMA</v>
          </cell>
        </row>
        <row r="273">
          <cell r="B273">
            <v>12</v>
          </cell>
          <cell r="I273" t="str">
            <v>L</v>
          </cell>
          <cell r="J273">
            <v>16</v>
          </cell>
          <cell r="K273" t="str">
            <v>K04</v>
          </cell>
          <cell r="L273" t="str">
            <v>BARU</v>
          </cell>
        </row>
        <row r="274">
          <cell r="A274">
            <v>45918</v>
          </cell>
          <cell r="B274">
            <v>1</v>
          </cell>
          <cell r="I274" t="str">
            <v>P</v>
          </cell>
          <cell r="J274">
            <v>44</v>
          </cell>
          <cell r="K274" t="str">
            <v>K08</v>
          </cell>
          <cell r="L274" t="str">
            <v>BARU</v>
          </cell>
        </row>
        <row r="275">
          <cell r="B275">
            <v>2</v>
          </cell>
          <cell r="I275" t="str">
            <v>L</v>
          </cell>
          <cell r="J275">
            <v>74</v>
          </cell>
          <cell r="K275" t="str">
            <v>K05</v>
          </cell>
          <cell r="L275" t="str">
            <v>BARU</v>
          </cell>
        </row>
        <row r="276">
          <cell r="B276">
            <v>3</v>
          </cell>
          <cell r="I276" t="str">
            <v>L</v>
          </cell>
          <cell r="J276">
            <v>9</v>
          </cell>
          <cell r="K276" t="str">
            <v>K02</v>
          </cell>
          <cell r="L276" t="str">
            <v>BARU</v>
          </cell>
        </row>
        <row r="277">
          <cell r="B277">
            <v>4</v>
          </cell>
          <cell r="I277" t="str">
            <v>L</v>
          </cell>
          <cell r="J277">
            <v>8</v>
          </cell>
          <cell r="K277" t="str">
            <v>K02</v>
          </cell>
          <cell r="L277" t="str">
            <v>BARU</v>
          </cell>
        </row>
        <row r="278">
          <cell r="B278">
            <v>5</v>
          </cell>
          <cell r="I278" t="str">
            <v>P</v>
          </cell>
          <cell r="J278">
            <v>8</v>
          </cell>
          <cell r="K278" t="str">
            <v>K02</v>
          </cell>
          <cell r="L278" t="str">
            <v>BARU</v>
          </cell>
        </row>
        <row r="279">
          <cell r="B279">
            <v>6</v>
          </cell>
          <cell r="I279" t="str">
            <v>P</v>
          </cell>
          <cell r="J279">
            <v>6</v>
          </cell>
          <cell r="K279" t="str">
            <v>K00</v>
          </cell>
          <cell r="L279" t="str">
            <v>BARU</v>
          </cell>
        </row>
        <row r="280">
          <cell r="B280">
            <v>7</v>
          </cell>
          <cell r="I280" t="str">
            <v>P</v>
          </cell>
          <cell r="J280">
            <v>6</v>
          </cell>
          <cell r="K280" t="str">
            <v>K00</v>
          </cell>
          <cell r="L280" t="str">
            <v>BARU</v>
          </cell>
        </row>
        <row r="281">
          <cell r="B281">
            <v>8</v>
          </cell>
          <cell r="I281" t="str">
            <v>P</v>
          </cell>
          <cell r="J281">
            <v>30</v>
          </cell>
          <cell r="K281" t="str">
            <v>K04</v>
          </cell>
          <cell r="L281" t="str">
            <v>LAMA</v>
          </cell>
        </row>
        <row r="282">
          <cell r="B282">
            <v>9</v>
          </cell>
          <cell r="I282" t="str">
            <v>P</v>
          </cell>
          <cell r="J282">
            <v>41</v>
          </cell>
          <cell r="K282" t="str">
            <v>K04</v>
          </cell>
          <cell r="L282" t="str">
            <v>LAMA</v>
          </cell>
        </row>
        <row r="283">
          <cell r="B283">
            <v>10</v>
          </cell>
          <cell r="I283" t="str">
            <v>L</v>
          </cell>
          <cell r="J283">
            <v>4</v>
          </cell>
          <cell r="K283" t="str">
            <v>K04</v>
          </cell>
          <cell r="L283" t="str">
            <v>BARU</v>
          </cell>
        </row>
        <row r="284">
          <cell r="B284">
            <v>11</v>
          </cell>
          <cell r="I284" t="str">
            <v>P</v>
          </cell>
          <cell r="J284">
            <v>25</v>
          </cell>
          <cell r="K284" t="str">
            <v>K04</v>
          </cell>
          <cell r="L284" t="str">
            <v>BARU</v>
          </cell>
        </row>
        <row r="285">
          <cell r="A285">
            <v>45919</v>
          </cell>
          <cell r="B285">
            <v>1</v>
          </cell>
          <cell r="I285" t="str">
            <v>P</v>
          </cell>
          <cell r="J285">
            <v>42</v>
          </cell>
          <cell r="K285" t="str">
            <v>K04</v>
          </cell>
          <cell r="L285" t="str">
            <v>BARU</v>
          </cell>
        </row>
        <row r="286">
          <cell r="B286">
            <v>2</v>
          </cell>
          <cell r="I286" t="str">
            <v>P</v>
          </cell>
          <cell r="J286">
            <v>5</v>
          </cell>
          <cell r="K286" t="str">
            <v>K00</v>
          </cell>
          <cell r="L286" t="str">
            <v>BARU</v>
          </cell>
        </row>
        <row r="287">
          <cell r="B287">
            <v>3</v>
          </cell>
          <cell r="I287" t="str">
            <v>P</v>
          </cell>
          <cell r="J287">
            <v>15</v>
          </cell>
          <cell r="K287" t="str">
            <v>K00</v>
          </cell>
          <cell r="L287" t="str">
            <v>BARU</v>
          </cell>
        </row>
        <row r="288">
          <cell r="B288">
            <v>4</v>
          </cell>
          <cell r="I288" t="str">
            <v>P</v>
          </cell>
          <cell r="J288">
            <v>16</v>
          </cell>
          <cell r="K288" t="str">
            <v>K04</v>
          </cell>
          <cell r="L288" t="str">
            <v>BARU</v>
          </cell>
        </row>
        <row r="289">
          <cell r="B289">
            <v>5</v>
          </cell>
          <cell r="I289" t="str">
            <v>P</v>
          </cell>
          <cell r="J289">
            <v>24</v>
          </cell>
          <cell r="K289" t="str">
            <v>K04</v>
          </cell>
          <cell r="L289" t="str">
            <v>BARU</v>
          </cell>
        </row>
        <row r="290">
          <cell r="B290">
            <v>6</v>
          </cell>
          <cell r="I290" t="str">
            <v>P</v>
          </cell>
          <cell r="J290">
            <v>60</v>
          </cell>
          <cell r="K290" t="str">
            <v>K05</v>
          </cell>
          <cell r="L290" t="str">
            <v>BARU</v>
          </cell>
        </row>
        <row r="291">
          <cell r="B291">
            <v>7</v>
          </cell>
          <cell r="I291" t="str">
            <v>L</v>
          </cell>
          <cell r="J291">
            <v>74</v>
          </cell>
          <cell r="K291" t="str">
            <v>K05</v>
          </cell>
          <cell r="L291" t="str">
            <v>LAMA</v>
          </cell>
        </row>
        <row r="292">
          <cell r="B292">
            <v>8</v>
          </cell>
          <cell r="I292" t="str">
            <v>P</v>
          </cell>
          <cell r="J292">
            <v>8</v>
          </cell>
          <cell r="K292" t="str">
            <v>K04</v>
          </cell>
          <cell r="L292" t="str">
            <v>LAMA</v>
          </cell>
        </row>
        <row r="293">
          <cell r="B293">
            <v>9</v>
          </cell>
          <cell r="I293" t="str">
            <v>P</v>
          </cell>
          <cell r="J293">
            <v>9</v>
          </cell>
          <cell r="K293" t="str">
            <v>K04</v>
          </cell>
          <cell r="L293" t="str">
            <v>BARU</v>
          </cell>
        </row>
        <row r="294">
          <cell r="B294">
            <v>10</v>
          </cell>
          <cell r="I294" t="str">
            <v>P</v>
          </cell>
          <cell r="J294">
            <v>42</v>
          </cell>
          <cell r="K294" t="str">
            <v>K04</v>
          </cell>
          <cell r="L294" t="str">
            <v>BARU</v>
          </cell>
        </row>
        <row r="295">
          <cell r="B295">
            <v>11</v>
          </cell>
          <cell r="I295" t="str">
            <v>L</v>
          </cell>
          <cell r="J295">
            <v>60</v>
          </cell>
          <cell r="K295" t="str">
            <v>K05</v>
          </cell>
          <cell r="L295" t="str">
            <v>BARU</v>
          </cell>
        </row>
        <row r="296">
          <cell r="B296">
            <v>12</v>
          </cell>
          <cell r="I296" t="str">
            <v>P</v>
          </cell>
          <cell r="J296">
            <v>9</v>
          </cell>
          <cell r="K296" t="str">
            <v>K04</v>
          </cell>
          <cell r="L296" t="str">
            <v>LAMA</v>
          </cell>
        </row>
        <row r="297">
          <cell r="B297">
            <v>13</v>
          </cell>
          <cell r="I297" t="str">
            <v>P</v>
          </cell>
          <cell r="J297">
            <v>28</v>
          </cell>
          <cell r="K297" t="str">
            <v>K08</v>
          </cell>
          <cell r="L297" t="str">
            <v>BARU</v>
          </cell>
        </row>
        <row r="298">
          <cell r="B298">
            <v>14</v>
          </cell>
          <cell r="I298" t="str">
            <v>P</v>
          </cell>
          <cell r="J298">
            <v>65</v>
          </cell>
          <cell r="K298" t="str">
            <v>K04</v>
          </cell>
          <cell r="L298" t="str">
            <v>LAMA</v>
          </cell>
        </row>
        <row r="299">
          <cell r="A299">
            <v>45920</v>
          </cell>
          <cell r="B299">
            <v>1</v>
          </cell>
          <cell r="I299" t="str">
            <v>L</v>
          </cell>
          <cell r="J299">
            <v>7</v>
          </cell>
          <cell r="K299" t="str">
            <v>K00</v>
          </cell>
          <cell r="L299" t="str">
            <v>BARU</v>
          </cell>
        </row>
        <row r="300">
          <cell r="B300">
            <v>2</v>
          </cell>
          <cell r="I300" t="str">
            <v>L</v>
          </cell>
          <cell r="J300">
            <v>62</v>
          </cell>
          <cell r="K300" t="str">
            <v>K12</v>
          </cell>
          <cell r="L300" t="str">
            <v>BARU</v>
          </cell>
        </row>
        <row r="301">
          <cell r="B301">
            <v>3</v>
          </cell>
          <cell r="I301" t="str">
            <v>P</v>
          </cell>
          <cell r="J301">
            <v>43</v>
          </cell>
          <cell r="K301" t="str">
            <v>K04</v>
          </cell>
          <cell r="L301" t="str">
            <v>BARU</v>
          </cell>
        </row>
        <row r="302">
          <cell r="B302">
            <v>4</v>
          </cell>
          <cell r="I302" t="str">
            <v>P</v>
          </cell>
          <cell r="J302">
            <v>44</v>
          </cell>
          <cell r="K302" t="str">
            <v>K04</v>
          </cell>
          <cell r="L302" t="str">
            <v>BARU</v>
          </cell>
        </row>
        <row r="303">
          <cell r="B303">
            <v>5</v>
          </cell>
          <cell r="I303" t="str">
            <v>P</v>
          </cell>
          <cell r="J303">
            <v>7</v>
          </cell>
          <cell r="K303" t="str">
            <v>K00</v>
          </cell>
          <cell r="L303" t="str">
            <v>BARU</v>
          </cell>
        </row>
        <row r="304">
          <cell r="B304">
            <v>6</v>
          </cell>
          <cell r="I304" t="str">
            <v>P</v>
          </cell>
          <cell r="J304">
            <v>19</v>
          </cell>
          <cell r="K304" t="str">
            <v>K02</v>
          </cell>
          <cell r="L304" t="str">
            <v>BARU</v>
          </cell>
        </row>
        <row r="305">
          <cell r="B305">
            <v>7</v>
          </cell>
          <cell r="I305" t="str">
            <v>L</v>
          </cell>
          <cell r="J305">
            <v>7</v>
          </cell>
          <cell r="K305" t="str">
            <v>K00</v>
          </cell>
          <cell r="L305" t="str">
            <v>LAMA</v>
          </cell>
        </row>
        <row r="306">
          <cell r="B306">
            <v>8</v>
          </cell>
          <cell r="I306" t="str">
            <v>P</v>
          </cell>
          <cell r="J306">
            <v>32</v>
          </cell>
          <cell r="K306" t="str">
            <v>K03</v>
          </cell>
          <cell r="L306" t="str">
            <v>LAMA</v>
          </cell>
        </row>
        <row r="307">
          <cell r="B307">
            <v>9</v>
          </cell>
          <cell r="I307" t="str">
            <v>L</v>
          </cell>
          <cell r="J307">
            <v>10</v>
          </cell>
          <cell r="K307" t="str">
            <v>K00</v>
          </cell>
          <cell r="L307" t="str">
            <v>BARU</v>
          </cell>
        </row>
        <row r="308">
          <cell r="B308">
            <v>10</v>
          </cell>
          <cell r="I308" t="str">
            <v>P</v>
          </cell>
          <cell r="J308">
            <v>59</v>
          </cell>
          <cell r="K308" t="str">
            <v>K08</v>
          </cell>
          <cell r="L308" t="str">
            <v>BARU</v>
          </cell>
        </row>
        <row r="309">
          <cell r="B309">
            <v>11</v>
          </cell>
          <cell r="I309" t="str">
            <v>P</v>
          </cell>
          <cell r="J309">
            <v>29</v>
          </cell>
          <cell r="K309" t="str">
            <v>K04</v>
          </cell>
          <cell r="L309" t="str">
            <v>BARU</v>
          </cell>
        </row>
        <row r="310">
          <cell r="B310">
            <v>12</v>
          </cell>
          <cell r="I310" t="str">
            <v>L</v>
          </cell>
          <cell r="J310">
            <v>41</v>
          </cell>
          <cell r="K310" t="str">
            <v>K02</v>
          </cell>
          <cell r="L310" t="str">
            <v>BARU</v>
          </cell>
        </row>
        <row r="311">
          <cell r="B311">
            <v>13</v>
          </cell>
          <cell r="I311" t="str">
            <v>P</v>
          </cell>
          <cell r="J311">
            <v>40</v>
          </cell>
          <cell r="K311" t="str">
            <v>K02</v>
          </cell>
          <cell r="L311" t="str">
            <v>BARU</v>
          </cell>
        </row>
        <row r="312">
          <cell r="B312">
            <v>14</v>
          </cell>
          <cell r="I312" t="str">
            <v>L</v>
          </cell>
          <cell r="J312">
            <v>13</v>
          </cell>
          <cell r="K312" t="str">
            <v>K02</v>
          </cell>
          <cell r="L312" t="str">
            <v>LAMA</v>
          </cell>
        </row>
        <row r="313">
          <cell r="B313">
            <v>15</v>
          </cell>
          <cell r="I313" t="str">
            <v>P</v>
          </cell>
          <cell r="J313">
            <v>10</v>
          </cell>
          <cell r="K313" t="str">
            <v>K02</v>
          </cell>
          <cell r="L313" t="str">
            <v>BARU</v>
          </cell>
        </row>
        <row r="314">
          <cell r="B314">
            <v>16</v>
          </cell>
          <cell r="I314" t="str">
            <v>P</v>
          </cell>
          <cell r="J314">
            <v>28</v>
          </cell>
          <cell r="K314" t="str">
            <v>K04</v>
          </cell>
          <cell r="L314" t="str">
            <v>BARU</v>
          </cell>
        </row>
        <row r="315">
          <cell r="B315">
            <v>17</v>
          </cell>
          <cell r="I315" t="str">
            <v>L</v>
          </cell>
          <cell r="J315">
            <v>7</v>
          </cell>
          <cell r="K315" t="str">
            <v>K04</v>
          </cell>
          <cell r="L315" t="str">
            <v>LAMA</v>
          </cell>
        </row>
        <row r="316">
          <cell r="B316">
            <v>18</v>
          </cell>
          <cell r="I316" t="str">
            <v>P</v>
          </cell>
          <cell r="J316">
            <v>5</v>
          </cell>
          <cell r="K316" t="str">
            <v>K02</v>
          </cell>
          <cell r="L316" t="str">
            <v>BARU</v>
          </cell>
        </row>
        <row r="317">
          <cell r="B317">
            <v>19</v>
          </cell>
          <cell r="I317" t="str">
            <v>P</v>
          </cell>
          <cell r="J317">
            <v>30</v>
          </cell>
          <cell r="K317" t="str">
            <v>K03</v>
          </cell>
          <cell r="L317" t="str">
            <v>BARU</v>
          </cell>
        </row>
        <row r="318">
          <cell r="A318">
            <v>45922</v>
          </cell>
          <cell r="B318">
            <v>1</v>
          </cell>
          <cell r="I318" t="str">
            <v>L</v>
          </cell>
          <cell r="J318">
            <v>27</v>
          </cell>
          <cell r="K318" t="str">
            <v>K04</v>
          </cell>
          <cell r="L318" t="str">
            <v>BARU</v>
          </cell>
        </row>
        <row r="319">
          <cell r="B319">
            <v>2</v>
          </cell>
          <cell r="I319" t="str">
            <v>P</v>
          </cell>
          <cell r="J319">
            <v>62</v>
          </cell>
          <cell r="K319" t="str">
            <v>K04</v>
          </cell>
          <cell r="L319" t="str">
            <v>BARU</v>
          </cell>
        </row>
        <row r="320">
          <cell r="B320">
            <v>3</v>
          </cell>
          <cell r="I320" t="str">
            <v>L</v>
          </cell>
          <cell r="J320">
            <v>7</v>
          </cell>
          <cell r="K320" t="str">
            <v>K08</v>
          </cell>
          <cell r="L320" t="str">
            <v>BARU</v>
          </cell>
        </row>
        <row r="321">
          <cell r="B321">
            <v>4</v>
          </cell>
          <cell r="I321" t="str">
            <v>P</v>
          </cell>
          <cell r="J321">
            <v>61</v>
          </cell>
          <cell r="K321" t="str">
            <v>K04</v>
          </cell>
          <cell r="L321" t="str">
            <v>LAMA</v>
          </cell>
        </row>
        <row r="322">
          <cell r="B322">
            <v>5</v>
          </cell>
          <cell r="I322" t="str">
            <v>P</v>
          </cell>
          <cell r="J322">
            <v>15</v>
          </cell>
          <cell r="K322" t="str">
            <v>K04</v>
          </cell>
          <cell r="L322" t="str">
            <v>BARU</v>
          </cell>
        </row>
        <row r="323">
          <cell r="B323">
            <v>6</v>
          </cell>
          <cell r="I323" t="str">
            <v>L</v>
          </cell>
          <cell r="J323">
            <v>30</v>
          </cell>
          <cell r="K323" t="str">
            <v>K04</v>
          </cell>
          <cell r="L323" t="str">
            <v>BARU</v>
          </cell>
        </row>
        <row r="324">
          <cell r="B324">
            <v>7</v>
          </cell>
          <cell r="I324" t="str">
            <v>L</v>
          </cell>
          <cell r="J324">
            <v>16</v>
          </cell>
          <cell r="K324" t="str">
            <v>K04</v>
          </cell>
          <cell r="L324" t="str">
            <v>BARU</v>
          </cell>
        </row>
        <row r="325">
          <cell r="B325">
            <v>8</v>
          </cell>
          <cell r="I325" t="str">
            <v>P</v>
          </cell>
          <cell r="J325">
            <v>59</v>
          </cell>
          <cell r="K325" t="str">
            <v>K04</v>
          </cell>
          <cell r="L325" t="str">
            <v>LAMA</v>
          </cell>
        </row>
        <row r="326">
          <cell r="B326">
            <v>9</v>
          </cell>
          <cell r="I326" t="str">
            <v>P</v>
          </cell>
          <cell r="J326">
            <v>21</v>
          </cell>
          <cell r="K326" t="str">
            <v>K02</v>
          </cell>
          <cell r="L326" t="str">
            <v>BARU</v>
          </cell>
        </row>
        <row r="327">
          <cell r="B327">
            <v>10</v>
          </cell>
          <cell r="I327" t="str">
            <v>L</v>
          </cell>
          <cell r="J327">
            <v>23</v>
          </cell>
          <cell r="K327" t="str">
            <v>K04</v>
          </cell>
          <cell r="L327" t="str">
            <v>BARU</v>
          </cell>
        </row>
        <row r="328">
          <cell r="B328">
            <v>11</v>
          </cell>
          <cell r="I328" t="str">
            <v>P</v>
          </cell>
          <cell r="J328">
            <v>42</v>
          </cell>
          <cell r="K328" t="str">
            <v>K02</v>
          </cell>
          <cell r="L328" t="str">
            <v>BARU</v>
          </cell>
        </row>
        <row r="329">
          <cell r="B329">
            <v>12</v>
          </cell>
          <cell r="I329" t="str">
            <v>P</v>
          </cell>
          <cell r="J329">
            <v>46</v>
          </cell>
          <cell r="K329" t="str">
            <v>K04</v>
          </cell>
          <cell r="L329" t="str">
            <v>BARU</v>
          </cell>
        </row>
        <row r="330">
          <cell r="B330">
            <v>13</v>
          </cell>
          <cell r="I330" t="str">
            <v>P</v>
          </cell>
          <cell r="J330">
            <v>42</v>
          </cell>
          <cell r="K330" t="str">
            <v>K04</v>
          </cell>
          <cell r="L330" t="str">
            <v>LAMA</v>
          </cell>
        </row>
        <row r="331">
          <cell r="B331">
            <v>13</v>
          </cell>
          <cell r="I331" t="str">
            <v>P</v>
          </cell>
          <cell r="J331">
            <v>42</v>
          </cell>
          <cell r="K331" t="str">
            <v>K04</v>
          </cell>
          <cell r="L331" t="str">
            <v>BARU</v>
          </cell>
        </row>
        <row r="332">
          <cell r="B332">
            <v>14</v>
          </cell>
          <cell r="I332" t="str">
            <v>P</v>
          </cell>
          <cell r="J332">
            <v>54</v>
          </cell>
          <cell r="K332" t="str">
            <v>K04</v>
          </cell>
          <cell r="L332" t="str">
            <v>BARU</v>
          </cell>
        </row>
        <row r="333">
          <cell r="B333">
            <v>15</v>
          </cell>
          <cell r="I333" t="str">
            <v>P</v>
          </cell>
          <cell r="J333">
            <v>40</v>
          </cell>
          <cell r="K333" t="str">
            <v>K02</v>
          </cell>
          <cell r="L333" t="str">
            <v>LAMA</v>
          </cell>
        </row>
        <row r="334">
          <cell r="B334">
            <v>16</v>
          </cell>
          <cell r="I334" t="str">
            <v>P</v>
          </cell>
          <cell r="J334">
            <v>23</v>
          </cell>
          <cell r="K334" t="str">
            <v>K03</v>
          </cell>
          <cell r="L334" t="str">
            <v>BARU</v>
          </cell>
        </row>
        <row r="335">
          <cell r="B335">
            <v>17</v>
          </cell>
          <cell r="I335" t="str">
            <v>L</v>
          </cell>
          <cell r="J335">
            <v>34</v>
          </cell>
          <cell r="K335" t="str">
            <v>K04</v>
          </cell>
          <cell r="L335" t="str">
            <v>BARU</v>
          </cell>
        </row>
        <row r="336">
          <cell r="B336">
            <v>18</v>
          </cell>
          <cell r="I336" t="str">
            <v>P</v>
          </cell>
          <cell r="J336">
            <v>58</v>
          </cell>
          <cell r="K336" t="str">
            <v>K04</v>
          </cell>
          <cell r="L336" t="str">
            <v>BARU</v>
          </cell>
        </row>
        <row r="337">
          <cell r="B337">
            <v>19</v>
          </cell>
          <cell r="I337" t="str">
            <v>P</v>
          </cell>
          <cell r="J337">
            <v>23</v>
          </cell>
          <cell r="K337" t="str">
            <v>K08</v>
          </cell>
          <cell r="L337" t="str">
            <v>BARU</v>
          </cell>
        </row>
        <row r="338">
          <cell r="B338">
            <v>20</v>
          </cell>
          <cell r="I338" t="str">
            <v>L</v>
          </cell>
          <cell r="J338">
            <v>9</v>
          </cell>
          <cell r="K338" t="str">
            <v>K00</v>
          </cell>
          <cell r="L338" t="str">
            <v>BARU</v>
          </cell>
        </row>
        <row r="339">
          <cell r="B339">
            <v>21</v>
          </cell>
          <cell r="I339" t="str">
            <v>P</v>
          </cell>
          <cell r="J339">
            <v>31</v>
          </cell>
          <cell r="K339" t="str">
            <v>K08</v>
          </cell>
          <cell r="L339" t="str">
            <v>BARU</v>
          </cell>
        </row>
        <row r="340">
          <cell r="B340">
            <v>22</v>
          </cell>
          <cell r="I340" t="str">
            <v>L</v>
          </cell>
          <cell r="J340">
            <v>21</v>
          </cell>
          <cell r="K340" t="str">
            <v>K04</v>
          </cell>
          <cell r="L340" t="str">
            <v>LAMA</v>
          </cell>
        </row>
        <row r="341">
          <cell r="B341">
            <v>23</v>
          </cell>
          <cell r="I341" t="str">
            <v>L</v>
          </cell>
          <cell r="J341">
            <v>6</v>
          </cell>
          <cell r="K341" t="str">
            <v>K04</v>
          </cell>
          <cell r="L341" t="str">
            <v>LAMA</v>
          </cell>
        </row>
        <row r="342">
          <cell r="B342">
            <v>24</v>
          </cell>
          <cell r="I342" t="str">
            <v>P</v>
          </cell>
          <cell r="J342">
            <v>70</v>
          </cell>
          <cell r="K342" t="str">
            <v>K05</v>
          </cell>
          <cell r="L342" t="str">
            <v>BARU</v>
          </cell>
        </row>
        <row r="343">
          <cell r="A343">
            <v>45923</v>
          </cell>
          <cell r="B343">
            <v>1</v>
          </cell>
          <cell r="I343" t="str">
            <v>P</v>
          </cell>
          <cell r="J343">
            <v>33</v>
          </cell>
          <cell r="K343" t="str">
            <v>K04</v>
          </cell>
          <cell r="L343" t="str">
            <v>LAMA</v>
          </cell>
        </row>
        <row r="344">
          <cell r="B344">
            <v>2</v>
          </cell>
          <cell r="I344" t="str">
            <v>P</v>
          </cell>
          <cell r="J344">
            <v>56</v>
          </cell>
          <cell r="K344" t="str">
            <v>K06</v>
          </cell>
          <cell r="L344" t="str">
            <v>BARU</v>
          </cell>
        </row>
        <row r="345">
          <cell r="B345">
            <v>3</v>
          </cell>
          <cell r="I345" t="str">
            <v>L</v>
          </cell>
          <cell r="J345">
            <v>38</v>
          </cell>
          <cell r="K345" t="str">
            <v>K04</v>
          </cell>
          <cell r="L345" t="str">
            <v>LAMA</v>
          </cell>
        </row>
        <row r="346">
          <cell r="B346">
            <v>4</v>
          </cell>
          <cell r="I346" t="str">
            <v>P</v>
          </cell>
          <cell r="J346">
            <v>50</v>
          </cell>
          <cell r="K346" t="str">
            <v>K03</v>
          </cell>
          <cell r="L346" t="str">
            <v>BARU</v>
          </cell>
        </row>
        <row r="347">
          <cell r="B347">
            <v>5</v>
          </cell>
          <cell r="I347" t="str">
            <v>P</v>
          </cell>
          <cell r="J347">
            <v>44</v>
          </cell>
          <cell r="K347" t="str">
            <v>K04</v>
          </cell>
          <cell r="L347" t="str">
            <v>BARU</v>
          </cell>
        </row>
        <row r="348">
          <cell r="B348">
            <v>6</v>
          </cell>
          <cell r="I348" t="str">
            <v>P</v>
          </cell>
          <cell r="J348">
            <v>55</v>
          </cell>
          <cell r="K348" t="str">
            <v>K05</v>
          </cell>
          <cell r="L348" t="str">
            <v>BARU</v>
          </cell>
        </row>
        <row r="349">
          <cell r="B349">
            <v>7</v>
          </cell>
          <cell r="I349" t="str">
            <v>P</v>
          </cell>
          <cell r="J349">
            <v>21</v>
          </cell>
          <cell r="K349" t="str">
            <v>K08</v>
          </cell>
          <cell r="L349" t="str">
            <v>BARU</v>
          </cell>
        </row>
        <row r="350">
          <cell r="B350">
            <v>8</v>
          </cell>
          <cell r="I350" t="str">
            <v>L</v>
          </cell>
          <cell r="J350">
            <v>67</v>
          </cell>
          <cell r="K350" t="str">
            <v>K04</v>
          </cell>
          <cell r="L350" t="str">
            <v>BARU</v>
          </cell>
        </row>
        <row r="351">
          <cell r="B351">
            <v>9</v>
          </cell>
          <cell r="I351" t="str">
            <v>P</v>
          </cell>
          <cell r="J351">
            <v>9</v>
          </cell>
          <cell r="K351" t="str">
            <v>K00</v>
          </cell>
          <cell r="L351" t="str">
            <v>BARU</v>
          </cell>
        </row>
        <row r="352">
          <cell r="B352">
            <v>10</v>
          </cell>
          <cell r="I352" t="str">
            <v>L</v>
          </cell>
          <cell r="J352">
            <v>8</v>
          </cell>
          <cell r="K352" t="str">
            <v>K00</v>
          </cell>
          <cell r="L352" t="str">
            <v>BARU</v>
          </cell>
        </row>
        <row r="353">
          <cell r="B353">
            <v>11</v>
          </cell>
          <cell r="I353" t="str">
            <v>L</v>
          </cell>
          <cell r="J353">
            <v>38</v>
          </cell>
          <cell r="K353" t="str">
            <v>K04</v>
          </cell>
          <cell r="L353" t="str">
            <v>BARU</v>
          </cell>
        </row>
        <row r="354">
          <cell r="B354">
            <v>12</v>
          </cell>
          <cell r="I354" t="str">
            <v>P</v>
          </cell>
          <cell r="J354">
            <v>63</v>
          </cell>
          <cell r="K354" t="str">
            <v>K04</v>
          </cell>
          <cell r="L354" t="str">
            <v>BARU</v>
          </cell>
        </row>
        <row r="355">
          <cell r="B355">
            <v>13</v>
          </cell>
          <cell r="I355" t="str">
            <v>L</v>
          </cell>
          <cell r="J355">
            <v>56</v>
          </cell>
          <cell r="K355" t="str">
            <v>K04</v>
          </cell>
          <cell r="L355" t="str">
            <v>BARU</v>
          </cell>
        </row>
        <row r="356">
          <cell r="B356">
            <v>14</v>
          </cell>
          <cell r="I356" t="str">
            <v>P</v>
          </cell>
          <cell r="J356">
            <v>21</v>
          </cell>
          <cell r="K356" t="str">
            <v>K08</v>
          </cell>
          <cell r="L356" t="str">
            <v>BARU</v>
          </cell>
        </row>
        <row r="357">
          <cell r="A357">
            <v>45924</v>
          </cell>
          <cell r="B357">
            <v>1</v>
          </cell>
          <cell r="I357" t="str">
            <v>L</v>
          </cell>
          <cell r="J357">
            <v>34</v>
          </cell>
          <cell r="K357" t="str">
            <v>K04</v>
          </cell>
          <cell r="L357" t="str">
            <v>BARU</v>
          </cell>
        </row>
        <row r="358">
          <cell r="B358">
            <v>2</v>
          </cell>
          <cell r="I358" t="str">
            <v>P</v>
          </cell>
          <cell r="J358">
            <v>55</v>
          </cell>
          <cell r="K358" t="str">
            <v>K08</v>
          </cell>
          <cell r="L358" t="str">
            <v>BARU</v>
          </cell>
        </row>
        <row r="359">
          <cell r="B359">
            <v>3</v>
          </cell>
          <cell r="I359" t="str">
            <v>P</v>
          </cell>
          <cell r="J359">
            <v>32</v>
          </cell>
          <cell r="K359" t="str">
            <v>K01</v>
          </cell>
          <cell r="L359" t="str">
            <v>BARU</v>
          </cell>
        </row>
        <row r="360">
          <cell r="B360">
            <v>4</v>
          </cell>
          <cell r="I360" t="str">
            <v>P</v>
          </cell>
          <cell r="J360">
            <v>16</v>
          </cell>
          <cell r="K360" t="str">
            <v>K04</v>
          </cell>
          <cell r="L360" t="str">
            <v>LAMA</v>
          </cell>
        </row>
        <row r="361">
          <cell r="B361">
            <v>5</v>
          </cell>
          <cell r="I361" t="str">
            <v>P</v>
          </cell>
          <cell r="J361">
            <v>15</v>
          </cell>
          <cell r="K361" t="str">
            <v>K04</v>
          </cell>
          <cell r="L361" t="str">
            <v>BARU</v>
          </cell>
        </row>
        <row r="362">
          <cell r="B362">
            <v>6</v>
          </cell>
          <cell r="I362" t="str">
            <v>P</v>
          </cell>
          <cell r="J362">
            <v>19</v>
          </cell>
          <cell r="K362" t="str">
            <v>K05</v>
          </cell>
          <cell r="L362" t="str">
            <v>BARU</v>
          </cell>
        </row>
        <row r="363">
          <cell r="B363">
            <v>7</v>
          </cell>
          <cell r="I363" t="str">
            <v>P</v>
          </cell>
          <cell r="J363">
            <v>17</v>
          </cell>
          <cell r="K363" t="str">
            <v>K04</v>
          </cell>
          <cell r="L363" t="str">
            <v>LAMA</v>
          </cell>
        </row>
        <row r="364">
          <cell r="B364">
            <v>8</v>
          </cell>
          <cell r="I364" t="str">
            <v>L</v>
          </cell>
          <cell r="J364">
            <v>39</v>
          </cell>
          <cell r="K364" t="str">
            <v>K04</v>
          </cell>
          <cell r="L364" t="str">
            <v>BARU</v>
          </cell>
        </row>
        <row r="365">
          <cell r="B365">
            <v>9</v>
          </cell>
          <cell r="I365" t="str">
            <v>L</v>
          </cell>
          <cell r="J365">
            <v>37</v>
          </cell>
          <cell r="K365" t="str">
            <v>K02</v>
          </cell>
          <cell r="L365" t="str">
            <v>BARU</v>
          </cell>
        </row>
        <row r="366">
          <cell r="B366">
            <v>10</v>
          </cell>
          <cell r="I366" t="str">
            <v>P</v>
          </cell>
          <cell r="J366">
            <v>21</v>
          </cell>
          <cell r="K366" t="str">
            <v>K08</v>
          </cell>
          <cell r="L366" t="str">
            <v>LAMA</v>
          </cell>
        </row>
        <row r="367">
          <cell r="B367">
            <v>11</v>
          </cell>
          <cell r="I367" t="str">
            <v>L</v>
          </cell>
          <cell r="J367">
            <v>19</v>
          </cell>
          <cell r="K367" t="str">
            <v>K04</v>
          </cell>
          <cell r="L367" t="str">
            <v>LAMA</v>
          </cell>
        </row>
        <row r="368">
          <cell r="B368">
            <v>12</v>
          </cell>
          <cell r="I368" t="str">
            <v>P</v>
          </cell>
          <cell r="J368">
            <v>21</v>
          </cell>
          <cell r="K368" t="str">
            <v>K02</v>
          </cell>
          <cell r="L368" t="str">
            <v>LAMA</v>
          </cell>
        </row>
        <row r="369">
          <cell r="B369">
            <v>13</v>
          </cell>
          <cell r="I369" t="str">
            <v>P</v>
          </cell>
          <cell r="J369">
            <v>32</v>
          </cell>
          <cell r="K369" t="str">
            <v>K08</v>
          </cell>
          <cell r="L369" t="str">
            <v>BARU</v>
          </cell>
        </row>
        <row r="370">
          <cell r="B370">
            <v>14</v>
          </cell>
          <cell r="I370" t="str">
            <v>L</v>
          </cell>
          <cell r="J370">
            <v>26</v>
          </cell>
          <cell r="K370" t="str">
            <v>K04</v>
          </cell>
          <cell r="L370" t="str">
            <v>LAMA</v>
          </cell>
        </row>
        <row r="371">
          <cell r="B371">
            <v>15</v>
          </cell>
          <cell r="I371" t="str">
            <v>P</v>
          </cell>
          <cell r="J371">
            <v>6</v>
          </cell>
          <cell r="K371" t="str">
            <v>K00</v>
          </cell>
          <cell r="L371" t="str">
            <v>BARU</v>
          </cell>
        </row>
        <row r="372">
          <cell r="B372">
            <v>16</v>
          </cell>
          <cell r="I372" t="str">
            <v>L</v>
          </cell>
          <cell r="J372">
            <v>62</v>
          </cell>
          <cell r="K372" t="str">
            <v>K04</v>
          </cell>
          <cell r="L372" t="str">
            <v>LAMA</v>
          </cell>
        </row>
        <row r="373">
          <cell r="A373">
            <v>45925</v>
          </cell>
          <cell r="B373">
            <v>1</v>
          </cell>
          <cell r="I373" t="str">
            <v>P</v>
          </cell>
          <cell r="J373">
            <v>62</v>
          </cell>
          <cell r="K373" t="str">
            <v>K04</v>
          </cell>
          <cell r="L373" t="str">
            <v>LAMA</v>
          </cell>
        </row>
        <row r="374">
          <cell r="B374">
            <v>2</v>
          </cell>
          <cell r="I374" t="str">
            <v>P</v>
          </cell>
          <cell r="J374">
            <v>26</v>
          </cell>
          <cell r="K374" t="str">
            <v>K05</v>
          </cell>
          <cell r="L374" t="str">
            <v>BARU</v>
          </cell>
        </row>
        <row r="375">
          <cell r="B375">
            <v>3</v>
          </cell>
          <cell r="I375" t="str">
            <v>P</v>
          </cell>
          <cell r="J375">
            <v>50</v>
          </cell>
          <cell r="K375" t="str">
            <v>K04</v>
          </cell>
          <cell r="L375" t="str">
            <v>BARU</v>
          </cell>
        </row>
        <row r="376">
          <cell r="B376">
            <v>4</v>
          </cell>
          <cell r="I376" t="str">
            <v>P</v>
          </cell>
          <cell r="J376">
            <v>65</v>
          </cell>
          <cell r="K376" t="str">
            <v>K08</v>
          </cell>
          <cell r="L376" t="str">
            <v>LAMA</v>
          </cell>
        </row>
        <row r="377">
          <cell r="B377">
            <v>5</v>
          </cell>
          <cell r="I377" t="str">
            <v>L</v>
          </cell>
          <cell r="J377">
            <v>54</v>
          </cell>
          <cell r="K377" t="str">
            <v>K05</v>
          </cell>
          <cell r="L377" t="str">
            <v>BARU</v>
          </cell>
        </row>
        <row r="378">
          <cell r="B378">
            <v>6</v>
          </cell>
          <cell r="I378" t="str">
            <v>P</v>
          </cell>
          <cell r="J378">
            <v>24</v>
          </cell>
          <cell r="K378" t="str">
            <v>K07</v>
          </cell>
          <cell r="L378" t="str">
            <v>BARU</v>
          </cell>
        </row>
        <row r="379">
          <cell r="B379">
            <v>7</v>
          </cell>
          <cell r="I379" t="str">
            <v>P</v>
          </cell>
          <cell r="J379">
            <v>6</v>
          </cell>
          <cell r="K379" t="str">
            <v>K00</v>
          </cell>
          <cell r="L379" t="str">
            <v>BARU</v>
          </cell>
        </row>
        <row r="380">
          <cell r="B380">
            <v>8</v>
          </cell>
          <cell r="I380" t="str">
            <v>L</v>
          </cell>
          <cell r="J380">
            <v>71</v>
          </cell>
          <cell r="K380" t="str">
            <v>K05</v>
          </cell>
          <cell r="L380" t="str">
            <v>BARU</v>
          </cell>
        </row>
        <row r="381">
          <cell r="B381">
            <v>9</v>
          </cell>
          <cell r="I381" t="str">
            <v>L</v>
          </cell>
          <cell r="J381">
            <v>62</v>
          </cell>
          <cell r="K381" t="str">
            <v>K04</v>
          </cell>
          <cell r="L381" t="str">
            <v>LAMA</v>
          </cell>
        </row>
        <row r="382">
          <cell r="B382">
            <v>10</v>
          </cell>
          <cell r="I382" t="str">
            <v>P</v>
          </cell>
          <cell r="J382">
            <v>32</v>
          </cell>
          <cell r="K382" t="str">
            <v>K04</v>
          </cell>
          <cell r="L382" t="str">
            <v>BARU</v>
          </cell>
        </row>
        <row r="383">
          <cell r="B383">
            <v>11</v>
          </cell>
          <cell r="I383" t="str">
            <v>L</v>
          </cell>
          <cell r="J383">
            <v>30</v>
          </cell>
          <cell r="K383" t="str">
            <v>K04</v>
          </cell>
          <cell r="L383" t="str">
            <v>LAMA</v>
          </cell>
        </row>
      </sheetData>
      <sheetData sheetId="20">
        <row r="4">
          <cell r="Z4" t="str">
            <v>SDN ARJOSARI 1</v>
          </cell>
          <cell r="AB4">
            <v>159</v>
          </cell>
          <cell r="AC4">
            <v>12</v>
          </cell>
          <cell r="AD4">
            <v>147</v>
          </cell>
          <cell r="AE4">
            <v>17</v>
          </cell>
          <cell r="AF4">
            <v>20</v>
          </cell>
        </row>
        <row r="5">
          <cell r="AB5">
            <v>159</v>
          </cell>
          <cell r="AC5">
            <v>9</v>
          </cell>
          <cell r="AD5">
            <v>150</v>
          </cell>
          <cell r="AE5">
            <v>24</v>
          </cell>
          <cell r="AF5">
            <v>26</v>
          </cell>
        </row>
        <row r="6">
          <cell r="V6">
            <v>64</v>
          </cell>
          <cell r="Z6" t="str">
            <v>SD UNGGULAN AL YA'LU</v>
          </cell>
          <cell r="AB6">
            <v>112</v>
          </cell>
          <cell r="AC6">
            <v>15</v>
          </cell>
          <cell r="AD6">
            <v>97</v>
          </cell>
          <cell r="AE6">
            <v>11</v>
          </cell>
          <cell r="AF6">
            <v>13</v>
          </cell>
        </row>
        <row r="7">
          <cell r="AB7">
            <v>110</v>
          </cell>
          <cell r="AC7">
            <v>19</v>
          </cell>
          <cell r="AD7">
            <v>91</v>
          </cell>
          <cell r="AE7">
            <v>11</v>
          </cell>
          <cell r="AF7">
            <v>18</v>
          </cell>
        </row>
        <row r="8">
          <cell r="Z8" t="str">
            <v>SDQ ALAA NURIYAH</v>
          </cell>
          <cell r="AB8">
            <v>60</v>
          </cell>
          <cell r="AC8">
            <v>3</v>
          </cell>
          <cell r="AD8">
            <v>57</v>
          </cell>
          <cell r="AE8">
            <v>6</v>
          </cell>
          <cell r="AF8">
            <v>7</v>
          </cell>
        </row>
        <row r="9">
          <cell r="V9">
            <v>28</v>
          </cell>
          <cell r="AB9">
            <v>42</v>
          </cell>
          <cell r="AC9">
            <v>2</v>
          </cell>
          <cell r="AD9">
            <v>40</v>
          </cell>
          <cell r="AE9">
            <v>6</v>
          </cell>
          <cell r="AF9">
            <v>8</v>
          </cell>
        </row>
        <row r="10">
          <cell r="Z10" t="str">
            <v>SDN PANDANWANGI 1</v>
          </cell>
          <cell r="AB10">
            <v>206</v>
          </cell>
          <cell r="AC10">
            <v>21</v>
          </cell>
          <cell r="AD10">
            <v>185</v>
          </cell>
          <cell r="AE10">
            <v>19</v>
          </cell>
          <cell r="AF10">
            <v>37</v>
          </cell>
        </row>
        <row r="11">
          <cell r="AB11">
            <v>183</v>
          </cell>
          <cell r="AC11">
            <v>31</v>
          </cell>
          <cell r="AD11">
            <v>152</v>
          </cell>
          <cell r="AE11">
            <v>20</v>
          </cell>
          <cell r="AF11">
            <v>47</v>
          </cell>
        </row>
        <row r="12">
          <cell r="Z12" t="str">
            <v>SD MUHAMMADIYAH 3 ASSALAM</v>
          </cell>
          <cell r="AB12">
            <v>148</v>
          </cell>
          <cell r="AC12">
            <v>9</v>
          </cell>
          <cell r="AD12">
            <v>139</v>
          </cell>
          <cell r="AE12">
            <v>8</v>
          </cell>
          <cell r="AF12">
            <v>18</v>
          </cell>
        </row>
        <row r="13">
          <cell r="AB13">
            <v>122</v>
          </cell>
          <cell r="AC13">
            <v>11</v>
          </cell>
          <cell r="AD13">
            <v>111</v>
          </cell>
          <cell r="AE13">
            <v>6</v>
          </cell>
          <cell r="AF13">
            <v>17</v>
          </cell>
        </row>
        <row r="14">
          <cell r="Z14" t="str">
            <v>MI KH HASYIM ASY'ARI</v>
          </cell>
          <cell r="AB14">
            <v>301</v>
          </cell>
          <cell r="AC14">
            <v>23</v>
          </cell>
          <cell r="AD14">
            <v>278</v>
          </cell>
          <cell r="AE14">
            <v>26</v>
          </cell>
          <cell r="AF14">
            <v>45</v>
          </cell>
        </row>
        <row r="15">
          <cell r="AB15">
            <v>302</v>
          </cell>
          <cell r="AC15">
            <v>46</v>
          </cell>
          <cell r="AD15">
            <v>256</v>
          </cell>
          <cell r="AE15">
            <v>32</v>
          </cell>
          <cell r="AF15">
            <v>67</v>
          </cell>
        </row>
        <row r="16">
          <cell r="Z16" t="str">
            <v>SDN ARJOSARI 3</v>
          </cell>
          <cell r="AB16">
            <v>83</v>
          </cell>
          <cell r="AC16">
            <v>8</v>
          </cell>
          <cell r="AD16">
            <v>75</v>
          </cell>
          <cell r="AE16">
            <v>10</v>
          </cell>
          <cell r="AF16">
            <v>15</v>
          </cell>
        </row>
        <row r="17">
          <cell r="AB17">
            <v>82</v>
          </cell>
          <cell r="AC17">
            <v>19</v>
          </cell>
          <cell r="AD17">
            <v>63</v>
          </cell>
          <cell r="AE17">
            <v>19</v>
          </cell>
          <cell r="AF17">
            <v>30</v>
          </cell>
        </row>
        <row r="18">
          <cell r="Z18" t="str">
            <v>SMK NEGERI 8</v>
          </cell>
          <cell r="AB18">
            <v>668</v>
          </cell>
          <cell r="AC18">
            <v>259</v>
          </cell>
          <cell r="AD18">
            <v>409</v>
          </cell>
          <cell r="AE18">
            <v>9</v>
          </cell>
          <cell r="AF18">
            <v>188</v>
          </cell>
        </row>
        <row r="19">
          <cell r="AB19">
            <v>352</v>
          </cell>
          <cell r="AC19">
            <v>185</v>
          </cell>
          <cell r="AD19">
            <v>167</v>
          </cell>
          <cell r="AE19">
            <v>4</v>
          </cell>
          <cell r="AF19">
            <v>128</v>
          </cell>
        </row>
        <row r="20">
          <cell r="Z20" t="str">
            <v>SDN ARJOSARI 2</v>
          </cell>
          <cell r="AB20">
            <v>76</v>
          </cell>
          <cell r="AC20">
            <v>9</v>
          </cell>
          <cell r="AD20">
            <v>67</v>
          </cell>
          <cell r="AE20">
            <v>8</v>
          </cell>
          <cell r="AF20">
            <v>15</v>
          </cell>
        </row>
        <row r="21">
          <cell r="AB21">
            <v>85</v>
          </cell>
          <cell r="AC21">
            <v>15</v>
          </cell>
          <cell r="AD21">
            <v>70</v>
          </cell>
          <cell r="AE21">
            <v>12</v>
          </cell>
          <cell r="AF21">
            <v>22</v>
          </cell>
        </row>
        <row r="22">
          <cell r="Z22" t="str">
            <v>SDN PANDANWANGI 3</v>
          </cell>
          <cell r="AB22">
            <v>228</v>
          </cell>
          <cell r="AC22">
            <v>32</v>
          </cell>
          <cell r="AD22">
            <v>196</v>
          </cell>
          <cell r="AE22">
            <v>24</v>
          </cell>
          <cell r="AF22">
            <v>49</v>
          </cell>
        </row>
        <row r="23">
          <cell r="AB23">
            <v>220</v>
          </cell>
          <cell r="AC23">
            <v>34</v>
          </cell>
          <cell r="AD23">
            <v>186</v>
          </cell>
          <cell r="AE23">
            <v>19</v>
          </cell>
          <cell r="AF23">
            <v>45</v>
          </cell>
        </row>
        <row r="24">
          <cell r="Z24" t="str">
            <v>MI NURUL ULUM</v>
          </cell>
          <cell r="AB24">
            <v>170</v>
          </cell>
          <cell r="AC24">
            <v>36</v>
          </cell>
          <cell r="AD24">
            <v>26</v>
          </cell>
          <cell r="AE24">
            <v>15</v>
          </cell>
          <cell r="AF24">
            <v>33</v>
          </cell>
        </row>
        <row r="25">
          <cell r="AB25">
            <v>179</v>
          </cell>
          <cell r="AC25">
            <v>38</v>
          </cell>
          <cell r="AD25">
            <v>35</v>
          </cell>
          <cell r="AE25">
            <v>19</v>
          </cell>
          <cell r="AF25">
            <v>43</v>
          </cell>
        </row>
      </sheetData>
      <sheetData sheetId="21">
        <row r="4">
          <cell r="U4">
            <v>334</v>
          </cell>
        </row>
        <row r="5">
          <cell r="A5">
            <v>45926</v>
          </cell>
          <cell r="B5">
            <v>1</v>
          </cell>
          <cell r="I5" t="str">
            <v>P</v>
          </cell>
          <cell r="J5">
            <v>9</v>
          </cell>
          <cell r="K5" t="str">
            <v>K00</v>
          </cell>
          <cell r="L5" t="str">
            <v>BARU</v>
          </cell>
          <cell r="U5">
            <v>179</v>
          </cell>
        </row>
        <row r="6">
          <cell r="A6">
            <v>45926</v>
          </cell>
          <cell r="B6">
            <v>2</v>
          </cell>
          <cell r="I6" t="str">
            <v>L</v>
          </cell>
          <cell r="J6">
            <v>5</v>
          </cell>
          <cell r="K6" t="str">
            <v>K04</v>
          </cell>
          <cell r="L6" t="str">
            <v>BARU</v>
          </cell>
          <cell r="U6">
            <v>65</v>
          </cell>
        </row>
        <row r="7">
          <cell r="A7">
            <v>45926</v>
          </cell>
          <cell r="B7">
            <v>3</v>
          </cell>
          <cell r="I7" t="str">
            <v>P</v>
          </cell>
          <cell r="J7">
            <v>49</v>
          </cell>
          <cell r="K7" t="str">
            <v>K02</v>
          </cell>
          <cell r="L7" t="str">
            <v>LAMA</v>
          </cell>
          <cell r="U7">
            <v>114</v>
          </cell>
        </row>
        <row r="8">
          <cell r="A8">
            <v>45926</v>
          </cell>
          <cell r="B8">
            <v>4</v>
          </cell>
          <cell r="I8" t="str">
            <v>L</v>
          </cell>
          <cell r="J8">
            <v>62</v>
          </cell>
          <cell r="K8" t="str">
            <v>K04</v>
          </cell>
          <cell r="L8" t="str">
            <v>LAMA</v>
          </cell>
          <cell r="U8">
            <v>155</v>
          </cell>
        </row>
        <row r="9">
          <cell r="A9">
            <v>45926</v>
          </cell>
          <cell r="B9">
            <v>5</v>
          </cell>
          <cell r="I9" t="str">
            <v>P</v>
          </cell>
          <cell r="J9">
            <v>9</v>
          </cell>
          <cell r="K9" t="str">
            <v>K05</v>
          </cell>
          <cell r="L9" t="str">
            <v>BARU</v>
          </cell>
          <cell r="U9">
            <v>47</v>
          </cell>
        </row>
        <row r="10">
          <cell r="A10">
            <v>45926</v>
          </cell>
          <cell r="B10">
            <v>6</v>
          </cell>
          <cell r="I10" t="str">
            <v>L</v>
          </cell>
          <cell r="J10">
            <v>15</v>
          </cell>
          <cell r="K10" t="str">
            <v>K04</v>
          </cell>
          <cell r="L10" t="str">
            <v>LAMA</v>
          </cell>
          <cell r="U10">
            <v>108</v>
          </cell>
        </row>
        <row r="11">
          <cell r="A11">
            <v>45927</v>
          </cell>
          <cell r="B11">
            <v>1</v>
          </cell>
          <cell r="I11" t="str">
            <v>L</v>
          </cell>
          <cell r="J11">
            <v>30</v>
          </cell>
          <cell r="K11" t="str">
            <v>K02</v>
          </cell>
          <cell r="L11" t="str">
            <v>LAMA</v>
          </cell>
        </row>
        <row r="12">
          <cell r="A12">
            <v>45927</v>
          </cell>
          <cell r="B12">
            <v>2</v>
          </cell>
          <cell r="I12" t="str">
            <v>L</v>
          </cell>
          <cell r="J12">
            <v>7</v>
          </cell>
          <cell r="K12" t="str">
            <v>K00</v>
          </cell>
          <cell r="L12" t="str">
            <v>BARU</v>
          </cell>
          <cell r="U12">
            <v>263</v>
          </cell>
        </row>
        <row r="13">
          <cell r="A13">
            <v>45927</v>
          </cell>
          <cell r="B13">
            <v>3</v>
          </cell>
          <cell r="I13" t="str">
            <v>P</v>
          </cell>
          <cell r="J13">
            <v>64</v>
          </cell>
          <cell r="K13" t="str">
            <v>K05</v>
          </cell>
          <cell r="L13" t="str">
            <v>BARU</v>
          </cell>
          <cell r="U13">
            <v>81</v>
          </cell>
        </row>
        <row r="14">
          <cell r="A14">
            <v>45927</v>
          </cell>
          <cell r="B14">
            <v>4</v>
          </cell>
          <cell r="I14" t="str">
            <v>P</v>
          </cell>
          <cell r="J14">
            <v>9</v>
          </cell>
          <cell r="K14" t="str">
            <v>K00</v>
          </cell>
          <cell r="L14" t="str">
            <v>BARU</v>
          </cell>
          <cell r="U14">
            <v>182</v>
          </cell>
        </row>
        <row r="15">
          <cell r="A15">
            <v>45927</v>
          </cell>
          <cell r="B15">
            <v>5</v>
          </cell>
          <cell r="I15" t="str">
            <v>P</v>
          </cell>
          <cell r="J15">
            <v>42</v>
          </cell>
          <cell r="K15" t="str">
            <v>K04</v>
          </cell>
          <cell r="L15" t="str">
            <v>LAMA</v>
          </cell>
          <cell r="U15">
            <v>59</v>
          </cell>
        </row>
        <row r="16">
          <cell r="A16">
            <v>45927</v>
          </cell>
          <cell r="B16">
            <v>6</v>
          </cell>
          <cell r="I16" t="str">
            <v>P</v>
          </cell>
          <cell r="J16">
            <v>15</v>
          </cell>
          <cell r="K16" t="str">
            <v>K04</v>
          </cell>
          <cell r="L16" t="str">
            <v>BARU</v>
          </cell>
          <cell r="U16">
            <v>25</v>
          </cell>
        </row>
        <row r="17">
          <cell r="A17">
            <v>45927</v>
          </cell>
          <cell r="B17">
            <v>7</v>
          </cell>
          <cell r="I17" t="str">
            <v>L</v>
          </cell>
          <cell r="J17">
            <v>38</v>
          </cell>
          <cell r="K17" t="str">
            <v>K04</v>
          </cell>
          <cell r="L17" t="str">
            <v>LAMA</v>
          </cell>
          <cell r="U17">
            <v>34</v>
          </cell>
        </row>
        <row r="18">
          <cell r="A18">
            <v>45927</v>
          </cell>
          <cell r="B18">
            <v>8</v>
          </cell>
          <cell r="I18" t="str">
            <v>P</v>
          </cell>
          <cell r="J18">
            <v>43</v>
          </cell>
          <cell r="K18" t="str">
            <v>K04</v>
          </cell>
          <cell r="L18" t="str">
            <v>LAMA</v>
          </cell>
          <cell r="U18">
            <v>12</v>
          </cell>
        </row>
        <row r="19">
          <cell r="A19">
            <v>45927</v>
          </cell>
          <cell r="B19">
            <v>9</v>
          </cell>
          <cell r="I19" t="str">
            <v>L</v>
          </cell>
          <cell r="J19">
            <v>43</v>
          </cell>
          <cell r="K19" t="str">
            <v>K02</v>
          </cell>
          <cell r="L19" t="str">
            <v>LAMA</v>
          </cell>
          <cell r="U19">
            <v>6</v>
          </cell>
        </row>
        <row r="20">
          <cell r="A20">
            <v>45927</v>
          </cell>
          <cell r="B20">
            <v>10</v>
          </cell>
          <cell r="I20" t="str">
            <v>P</v>
          </cell>
          <cell r="J20">
            <v>10</v>
          </cell>
          <cell r="K20" t="str">
            <v>K00</v>
          </cell>
          <cell r="L20" t="str">
            <v>BARU</v>
          </cell>
          <cell r="U20">
            <v>6</v>
          </cell>
        </row>
        <row r="21">
          <cell r="A21">
            <v>45927</v>
          </cell>
          <cell r="B21">
            <v>11</v>
          </cell>
          <cell r="I21" t="str">
            <v>P</v>
          </cell>
          <cell r="J21">
            <v>16</v>
          </cell>
          <cell r="K21" t="str">
            <v>K04</v>
          </cell>
          <cell r="L21" t="str">
            <v>BARU</v>
          </cell>
          <cell r="U21">
            <v>20</v>
          </cell>
        </row>
        <row r="22">
          <cell r="A22">
            <v>45927</v>
          </cell>
          <cell r="B22">
            <v>12</v>
          </cell>
          <cell r="I22" t="str">
            <v>L</v>
          </cell>
          <cell r="J22">
            <v>34</v>
          </cell>
          <cell r="K22" t="str">
            <v>K04</v>
          </cell>
          <cell r="L22" t="str">
            <v>LAMA</v>
          </cell>
          <cell r="U22">
            <v>2</v>
          </cell>
        </row>
        <row r="23">
          <cell r="A23">
            <v>45927</v>
          </cell>
          <cell r="B23">
            <v>13</v>
          </cell>
          <cell r="I23" t="str">
            <v>P</v>
          </cell>
          <cell r="J23">
            <v>45</v>
          </cell>
          <cell r="K23" t="str">
            <v>K04</v>
          </cell>
          <cell r="L23" t="str">
            <v>BARU</v>
          </cell>
        </row>
        <row r="24">
          <cell r="A24">
            <v>45927</v>
          </cell>
          <cell r="B24">
            <v>14</v>
          </cell>
          <cell r="I24" t="str">
            <v>P</v>
          </cell>
          <cell r="J24">
            <v>7</v>
          </cell>
          <cell r="K24" t="str">
            <v>K00</v>
          </cell>
          <cell r="L24" t="str">
            <v>BARU</v>
          </cell>
          <cell r="U24">
            <v>32</v>
          </cell>
        </row>
        <row r="25">
          <cell r="A25">
            <v>45927</v>
          </cell>
          <cell r="B25">
            <v>15</v>
          </cell>
          <cell r="I25" t="str">
            <v>P</v>
          </cell>
          <cell r="J25">
            <v>29</v>
          </cell>
          <cell r="K25" t="str">
            <v>K04</v>
          </cell>
          <cell r="L25" t="str">
            <v>LAMA</v>
          </cell>
          <cell r="U25">
            <v>15</v>
          </cell>
        </row>
        <row r="26">
          <cell r="A26">
            <v>45927</v>
          </cell>
          <cell r="B26">
            <v>16</v>
          </cell>
          <cell r="I26" t="str">
            <v>P</v>
          </cell>
          <cell r="J26">
            <v>9</v>
          </cell>
          <cell r="K26" t="str">
            <v>K04</v>
          </cell>
          <cell r="L26" t="str">
            <v>LAMA</v>
          </cell>
          <cell r="U26">
            <v>17</v>
          </cell>
        </row>
        <row r="27">
          <cell r="A27">
            <v>45927</v>
          </cell>
          <cell r="B27">
            <v>17</v>
          </cell>
          <cell r="I27" t="str">
            <v>L</v>
          </cell>
          <cell r="J27">
            <v>7</v>
          </cell>
          <cell r="K27" t="str">
            <v>K00</v>
          </cell>
          <cell r="L27" t="str">
            <v>LAMA</v>
          </cell>
        </row>
        <row r="28">
          <cell r="A28">
            <v>45927</v>
          </cell>
          <cell r="B28">
            <v>18</v>
          </cell>
          <cell r="I28" t="str">
            <v>P</v>
          </cell>
          <cell r="J28">
            <v>46</v>
          </cell>
          <cell r="K28" t="str">
            <v>K04</v>
          </cell>
          <cell r="L28" t="str">
            <v>LAMA</v>
          </cell>
          <cell r="U28">
            <v>87</v>
          </cell>
        </row>
        <row r="29">
          <cell r="A29">
            <v>45927</v>
          </cell>
          <cell r="B29">
            <v>19</v>
          </cell>
          <cell r="I29" t="str">
            <v>L</v>
          </cell>
          <cell r="J29">
            <v>29</v>
          </cell>
          <cell r="K29" t="str">
            <v>K08</v>
          </cell>
          <cell r="L29" t="str">
            <v>LAMA</v>
          </cell>
          <cell r="U29">
            <v>40</v>
          </cell>
        </row>
        <row r="30">
          <cell r="A30">
            <v>45927</v>
          </cell>
          <cell r="B30">
            <v>20</v>
          </cell>
          <cell r="I30" t="str">
            <v>P</v>
          </cell>
          <cell r="J30">
            <v>9</v>
          </cell>
          <cell r="K30" t="str">
            <v>K04</v>
          </cell>
          <cell r="L30" t="str">
            <v>BARU</v>
          </cell>
          <cell r="U30">
            <v>13</v>
          </cell>
        </row>
        <row r="31">
          <cell r="A31">
            <v>45927</v>
          </cell>
          <cell r="B31">
            <v>21</v>
          </cell>
          <cell r="I31" t="str">
            <v>P</v>
          </cell>
          <cell r="J31">
            <v>9</v>
          </cell>
          <cell r="K31" t="str">
            <v>K02</v>
          </cell>
          <cell r="L31" t="str">
            <v>BARU</v>
          </cell>
          <cell r="U31">
            <v>27</v>
          </cell>
        </row>
        <row r="32">
          <cell r="A32">
            <v>45927</v>
          </cell>
          <cell r="B32">
            <v>22</v>
          </cell>
          <cell r="I32" t="str">
            <v>P</v>
          </cell>
          <cell r="J32">
            <v>12</v>
          </cell>
          <cell r="K32" t="str">
            <v>K02</v>
          </cell>
          <cell r="L32" t="str">
            <v>BARU</v>
          </cell>
          <cell r="U32">
            <v>47</v>
          </cell>
        </row>
        <row r="33">
          <cell r="A33">
            <v>45929</v>
          </cell>
          <cell r="B33">
            <v>1</v>
          </cell>
          <cell r="I33" t="str">
            <v>P</v>
          </cell>
          <cell r="J33">
            <v>6</v>
          </cell>
          <cell r="K33" t="str">
            <v>K04</v>
          </cell>
          <cell r="L33" t="str">
            <v>BARU</v>
          </cell>
          <cell r="U33">
            <v>14</v>
          </cell>
        </row>
        <row r="34">
          <cell r="A34">
            <v>45929</v>
          </cell>
          <cell r="B34">
            <v>2</v>
          </cell>
          <cell r="I34" t="str">
            <v>L</v>
          </cell>
          <cell r="J34">
            <v>68</v>
          </cell>
          <cell r="K34" t="str">
            <v>K08</v>
          </cell>
          <cell r="L34" t="str">
            <v>BARU</v>
          </cell>
          <cell r="U34">
            <v>33</v>
          </cell>
        </row>
        <row r="35">
          <cell r="A35">
            <v>45929</v>
          </cell>
          <cell r="B35">
            <v>3</v>
          </cell>
          <cell r="I35" t="str">
            <v>P</v>
          </cell>
          <cell r="J35">
            <v>68</v>
          </cell>
          <cell r="K35" t="str">
            <v>K05</v>
          </cell>
          <cell r="L35" t="str">
            <v>BARU</v>
          </cell>
        </row>
        <row r="36">
          <cell r="A36">
            <v>45929</v>
          </cell>
          <cell r="B36">
            <v>4</v>
          </cell>
          <cell r="I36" t="str">
            <v>P</v>
          </cell>
          <cell r="J36">
            <v>26</v>
          </cell>
          <cell r="K36" t="str">
            <v>K03</v>
          </cell>
          <cell r="L36" t="str">
            <v>BARU</v>
          </cell>
          <cell r="U36">
            <v>13</v>
          </cell>
        </row>
        <row r="37">
          <cell r="A37">
            <v>45929</v>
          </cell>
          <cell r="B37">
            <v>5</v>
          </cell>
          <cell r="I37" t="str">
            <v>L</v>
          </cell>
          <cell r="J37">
            <v>16</v>
          </cell>
          <cell r="K37" t="str">
            <v>K04</v>
          </cell>
          <cell r="L37" t="str">
            <v>BARU</v>
          </cell>
          <cell r="U37">
            <v>4</v>
          </cell>
        </row>
        <row r="38">
          <cell r="A38">
            <v>45929</v>
          </cell>
          <cell r="B38">
            <v>6</v>
          </cell>
          <cell r="I38" t="str">
            <v>P</v>
          </cell>
          <cell r="J38">
            <v>9</v>
          </cell>
          <cell r="K38" t="str">
            <v>K00</v>
          </cell>
          <cell r="L38" t="str">
            <v>BARU</v>
          </cell>
          <cell r="U38">
            <v>3</v>
          </cell>
        </row>
        <row r="39">
          <cell r="A39">
            <v>45929</v>
          </cell>
          <cell r="B39">
            <v>7</v>
          </cell>
          <cell r="I39" t="str">
            <v>L</v>
          </cell>
          <cell r="J39">
            <v>25</v>
          </cell>
          <cell r="K39" t="str">
            <v>K05</v>
          </cell>
          <cell r="L39" t="str">
            <v>BARU</v>
          </cell>
          <cell r="U39">
            <v>1</v>
          </cell>
        </row>
        <row r="40">
          <cell r="A40">
            <v>45930</v>
          </cell>
          <cell r="B40">
            <v>1</v>
          </cell>
          <cell r="I40" t="str">
            <v>L</v>
          </cell>
          <cell r="J40">
            <v>35</v>
          </cell>
          <cell r="K40" t="str">
            <v>K04</v>
          </cell>
          <cell r="L40" t="str">
            <v>BARU</v>
          </cell>
          <cell r="U40">
            <v>9</v>
          </cell>
        </row>
        <row r="41">
          <cell r="A41">
            <v>45930</v>
          </cell>
          <cell r="B41">
            <v>2</v>
          </cell>
          <cell r="I41" t="str">
            <v>L</v>
          </cell>
          <cell r="J41">
            <v>51</v>
          </cell>
          <cell r="K41" t="str">
            <v>K08</v>
          </cell>
          <cell r="L41" t="str">
            <v>BARU</v>
          </cell>
          <cell r="U41">
            <v>4</v>
          </cell>
        </row>
        <row r="42">
          <cell r="A42">
            <v>45930</v>
          </cell>
          <cell r="B42">
            <v>3</v>
          </cell>
          <cell r="I42" t="str">
            <v>L</v>
          </cell>
          <cell r="J42">
            <v>9</v>
          </cell>
          <cell r="K42" t="str">
            <v>K00</v>
          </cell>
          <cell r="L42" t="str">
            <v>BARU</v>
          </cell>
          <cell r="U42">
            <v>5</v>
          </cell>
        </row>
        <row r="43">
          <cell r="A43">
            <v>45930</v>
          </cell>
          <cell r="B43">
            <v>4</v>
          </cell>
          <cell r="I43" t="str">
            <v>L</v>
          </cell>
          <cell r="J43">
            <v>19</v>
          </cell>
          <cell r="K43" t="str">
            <v>K02</v>
          </cell>
          <cell r="L43" t="str">
            <v>LAMA</v>
          </cell>
        </row>
        <row r="44">
          <cell r="A44">
            <v>45930</v>
          </cell>
          <cell r="B44">
            <v>5</v>
          </cell>
          <cell r="I44" t="str">
            <v>L</v>
          </cell>
          <cell r="J44">
            <v>11</v>
          </cell>
          <cell r="K44" t="str">
            <v>K06</v>
          </cell>
          <cell r="L44" t="str">
            <v>BARU</v>
          </cell>
          <cell r="U44">
            <v>28</v>
          </cell>
        </row>
        <row r="45">
          <cell r="A45">
            <v>45930</v>
          </cell>
          <cell r="B45">
            <v>6</v>
          </cell>
          <cell r="I45" t="str">
            <v>P</v>
          </cell>
          <cell r="J45">
            <v>60</v>
          </cell>
          <cell r="K45" t="str">
            <v>K04</v>
          </cell>
          <cell r="L45" t="str">
            <v>LAMA</v>
          </cell>
          <cell r="U45">
            <v>10</v>
          </cell>
        </row>
        <row r="46">
          <cell r="A46">
            <v>45930</v>
          </cell>
          <cell r="B46">
            <v>7</v>
          </cell>
          <cell r="I46" t="str">
            <v>P</v>
          </cell>
          <cell r="J46">
            <v>61</v>
          </cell>
          <cell r="K46" t="str">
            <v>K04</v>
          </cell>
          <cell r="L46" t="str">
            <v>LAMA</v>
          </cell>
          <cell r="U46">
            <v>18</v>
          </cell>
        </row>
        <row r="47">
          <cell r="A47">
            <v>45930</v>
          </cell>
          <cell r="B47">
            <v>8</v>
          </cell>
          <cell r="I47" t="str">
            <v>P</v>
          </cell>
          <cell r="J47">
            <v>20</v>
          </cell>
          <cell r="K47" t="str">
            <v>K02</v>
          </cell>
          <cell r="L47" t="str">
            <v>LAMA</v>
          </cell>
          <cell r="U47">
            <v>42</v>
          </cell>
        </row>
        <row r="48">
          <cell r="A48">
            <v>45930</v>
          </cell>
          <cell r="B48">
            <v>9</v>
          </cell>
          <cell r="I48" t="str">
            <v>P</v>
          </cell>
          <cell r="J48">
            <v>7</v>
          </cell>
          <cell r="K48" t="str">
            <v>K00</v>
          </cell>
          <cell r="L48" t="str">
            <v>BARU</v>
          </cell>
          <cell r="U48">
            <v>12</v>
          </cell>
        </row>
        <row r="49">
          <cell r="A49">
            <v>45930</v>
          </cell>
          <cell r="B49">
            <v>10</v>
          </cell>
          <cell r="I49" t="str">
            <v>P</v>
          </cell>
          <cell r="J49">
            <v>30</v>
          </cell>
          <cell r="K49" t="str">
            <v>K08</v>
          </cell>
          <cell r="L49" t="str">
            <v>BARU</v>
          </cell>
          <cell r="U49">
            <v>30</v>
          </cell>
        </row>
        <row r="50">
          <cell r="A50">
            <v>45930</v>
          </cell>
          <cell r="B50">
            <v>11</v>
          </cell>
          <cell r="I50" t="str">
            <v>L</v>
          </cell>
          <cell r="J50">
            <v>11</v>
          </cell>
          <cell r="K50" t="str">
            <v>K04</v>
          </cell>
          <cell r="L50" t="str">
            <v>BARU</v>
          </cell>
        </row>
        <row r="51">
          <cell r="A51">
            <v>45930</v>
          </cell>
          <cell r="B51">
            <v>12</v>
          </cell>
          <cell r="I51" t="str">
            <v>P</v>
          </cell>
          <cell r="J51">
            <v>52</v>
          </cell>
          <cell r="K51" t="str">
            <v>K02</v>
          </cell>
          <cell r="L51" t="str">
            <v>BARU</v>
          </cell>
          <cell r="U51">
            <v>7</v>
          </cell>
        </row>
        <row r="52">
          <cell r="A52">
            <v>45930</v>
          </cell>
          <cell r="B52">
            <v>13</v>
          </cell>
          <cell r="I52" t="str">
            <v>P</v>
          </cell>
          <cell r="J52">
            <v>63</v>
          </cell>
          <cell r="K52" t="str">
            <v>K08</v>
          </cell>
          <cell r="L52" t="str">
            <v>BARU</v>
          </cell>
          <cell r="U52">
            <v>0</v>
          </cell>
        </row>
        <row r="53">
          <cell r="A53">
            <v>45930</v>
          </cell>
          <cell r="B53">
            <v>14</v>
          </cell>
          <cell r="I53" t="str">
            <v>L</v>
          </cell>
          <cell r="J53">
            <v>12</v>
          </cell>
          <cell r="K53" t="str">
            <v>K02</v>
          </cell>
          <cell r="L53" t="str">
            <v>LAMA</v>
          </cell>
          <cell r="U53">
            <v>7</v>
          </cell>
        </row>
        <row r="54">
          <cell r="A54">
            <v>45930</v>
          </cell>
          <cell r="B54">
            <v>15</v>
          </cell>
          <cell r="I54" t="str">
            <v>P</v>
          </cell>
          <cell r="J54">
            <v>35</v>
          </cell>
          <cell r="K54" t="str">
            <v>K08</v>
          </cell>
          <cell r="L54" t="str">
            <v>BARU</v>
          </cell>
        </row>
        <row r="55">
          <cell r="A55">
            <v>45931</v>
          </cell>
          <cell r="B55">
            <v>1</v>
          </cell>
          <cell r="I55" t="str">
            <v>P</v>
          </cell>
          <cell r="J55">
            <v>15</v>
          </cell>
          <cell r="K55" t="str">
            <v>K04</v>
          </cell>
          <cell r="L55" t="str">
            <v>BARU</v>
          </cell>
          <cell r="U55">
            <v>125</v>
          </cell>
        </row>
        <row r="56">
          <cell r="A56">
            <v>45931</v>
          </cell>
          <cell r="B56">
            <v>2</v>
          </cell>
          <cell r="I56" t="str">
            <v>L</v>
          </cell>
          <cell r="J56">
            <v>22</v>
          </cell>
          <cell r="K56" t="str">
            <v>K04</v>
          </cell>
          <cell r="L56" t="str">
            <v>BARU</v>
          </cell>
          <cell r="U56">
            <v>41</v>
          </cell>
        </row>
        <row r="57">
          <cell r="A57">
            <v>45931</v>
          </cell>
          <cell r="B57">
            <v>3</v>
          </cell>
          <cell r="I57" t="str">
            <v>L</v>
          </cell>
          <cell r="J57">
            <v>46</v>
          </cell>
          <cell r="K57" t="str">
            <v>K02</v>
          </cell>
          <cell r="L57" t="str">
            <v>BARU</v>
          </cell>
          <cell r="U57">
            <v>84</v>
          </cell>
        </row>
        <row r="58">
          <cell r="A58">
            <v>45931</v>
          </cell>
          <cell r="B58">
            <v>4</v>
          </cell>
          <cell r="I58" t="str">
            <v>L</v>
          </cell>
          <cell r="J58">
            <v>62</v>
          </cell>
          <cell r="K58" t="str">
            <v>K04</v>
          </cell>
          <cell r="L58" t="str">
            <v>LAMA</v>
          </cell>
        </row>
        <row r="59">
          <cell r="A59">
            <v>45931</v>
          </cell>
          <cell r="B59">
            <v>5</v>
          </cell>
          <cell r="I59" t="str">
            <v>L</v>
          </cell>
          <cell r="J59">
            <v>6</v>
          </cell>
          <cell r="K59" t="str">
            <v>K05</v>
          </cell>
          <cell r="L59" t="str">
            <v>BARU</v>
          </cell>
          <cell r="U59">
            <v>12</v>
          </cell>
        </row>
        <row r="60">
          <cell r="A60">
            <v>45931</v>
          </cell>
          <cell r="B60">
            <v>6</v>
          </cell>
          <cell r="I60" t="str">
            <v>P</v>
          </cell>
          <cell r="J60">
            <v>46</v>
          </cell>
          <cell r="K60" t="str">
            <v>K04</v>
          </cell>
          <cell r="L60" t="str">
            <v>LAMA</v>
          </cell>
          <cell r="U60">
            <v>1</v>
          </cell>
        </row>
        <row r="61">
          <cell r="A61">
            <v>45931</v>
          </cell>
          <cell r="B61">
            <v>7</v>
          </cell>
          <cell r="I61" t="str">
            <v>L</v>
          </cell>
          <cell r="J61">
            <v>60</v>
          </cell>
          <cell r="K61" t="str">
            <v>K08</v>
          </cell>
          <cell r="L61" t="str">
            <v>BARU</v>
          </cell>
          <cell r="U61">
            <v>1</v>
          </cell>
        </row>
        <row r="62">
          <cell r="A62">
            <v>45931</v>
          </cell>
          <cell r="B62">
            <v>8</v>
          </cell>
          <cell r="I62" t="str">
            <v>P</v>
          </cell>
          <cell r="J62">
            <v>30</v>
          </cell>
          <cell r="K62" t="str">
            <v>K05</v>
          </cell>
          <cell r="L62" t="str">
            <v>BARU</v>
          </cell>
          <cell r="U62">
            <v>0</v>
          </cell>
        </row>
        <row r="63">
          <cell r="A63">
            <v>45931</v>
          </cell>
          <cell r="B63">
            <v>9</v>
          </cell>
          <cell r="I63" t="str">
            <v>P</v>
          </cell>
          <cell r="J63">
            <v>25</v>
          </cell>
          <cell r="K63" t="str">
            <v>K04</v>
          </cell>
          <cell r="L63" t="str">
            <v>BARU</v>
          </cell>
          <cell r="U63">
            <v>4</v>
          </cell>
        </row>
        <row r="64">
          <cell r="A64">
            <v>45931</v>
          </cell>
          <cell r="B64">
            <v>10</v>
          </cell>
          <cell r="I64" t="str">
            <v>L</v>
          </cell>
          <cell r="J64">
            <v>9</v>
          </cell>
          <cell r="K64" t="str">
            <v>K02</v>
          </cell>
          <cell r="L64" t="str">
            <v>BARU</v>
          </cell>
          <cell r="U64">
            <v>2</v>
          </cell>
        </row>
        <row r="65">
          <cell r="A65">
            <v>45931</v>
          </cell>
          <cell r="B65">
            <v>11</v>
          </cell>
          <cell r="I65" t="str">
            <v>P</v>
          </cell>
          <cell r="J65">
            <v>6</v>
          </cell>
          <cell r="K65" t="str">
            <v>K00</v>
          </cell>
          <cell r="L65" t="str">
            <v>BARU</v>
          </cell>
          <cell r="U65">
            <v>2</v>
          </cell>
        </row>
        <row r="66">
          <cell r="A66">
            <v>45931</v>
          </cell>
          <cell r="B66">
            <v>12</v>
          </cell>
          <cell r="I66" t="str">
            <v>P</v>
          </cell>
          <cell r="J66">
            <v>33</v>
          </cell>
          <cell r="K66" t="str">
            <v>K02</v>
          </cell>
          <cell r="L66" t="str">
            <v>BARU</v>
          </cell>
          <cell r="U66">
            <v>4</v>
          </cell>
        </row>
        <row r="67">
          <cell r="A67">
            <v>45932</v>
          </cell>
          <cell r="B67">
            <v>1</v>
          </cell>
          <cell r="I67" t="str">
            <v>L</v>
          </cell>
          <cell r="J67">
            <v>30</v>
          </cell>
          <cell r="K67" t="str">
            <v>K02</v>
          </cell>
          <cell r="L67" t="str">
            <v>BARU</v>
          </cell>
          <cell r="U67">
            <v>2</v>
          </cell>
        </row>
        <row r="68">
          <cell r="A68">
            <v>45932</v>
          </cell>
          <cell r="B68">
            <v>2</v>
          </cell>
          <cell r="I68" t="str">
            <v>P</v>
          </cell>
          <cell r="J68">
            <v>8</v>
          </cell>
          <cell r="K68" t="str">
            <v>K02</v>
          </cell>
          <cell r="L68" t="str">
            <v>BARU</v>
          </cell>
          <cell r="U68">
            <v>2</v>
          </cell>
        </row>
        <row r="69">
          <cell r="A69">
            <v>45932</v>
          </cell>
          <cell r="B69">
            <v>3</v>
          </cell>
          <cell r="I69" t="str">
            <v>L</v>
          </cell>
          <cell r="J69">
            <v>23</v>
          </cell>
          <cell r="K69" t="str">
            <v>K04</v>
          </cell>
          <cell r="L69" t="str">
            <v>BARU</v>
          </cell>
          <cell r="U69">
            <v>3</v>
          </cell>
        </row>
        <row r="70">
          <cell r="A70">
            <v>45932</v>
          </cell>
          <cell r="B70">
            <v>4</v>
          </cell>
          <cell r="I70" t="str">
            <v>P</v>
          </cell>
          <cell r="J70">
            <v>70</v>
          </cell>
          <cell r="K70" t="str">
            <v>K02</v>
          </cell>
          <cell r="L70" t="str">
            <v>BARU</v>
          </cell>
          <cell r="U70">
            <v>1</v>
          </cell>
        </row>
        <row r="71">
          <cell r="A71">
            <v>45932</v>
          </cell>
          <cell r="B71">
            <v>5</v>
          </cell>
          <cell r="I71" t="str">
            <v>P</v>
          </cell>
          <cell r="J71">
            <v>21</v>
          </cell>
          <cell r="K71" t="str">
            <v>K04</v>
          </cell>
          <cell r="L71" t="str">
            <v>BARU</v>
          </cell>
          <cell r="U71">
            <v>2</v>
          </cell>
        </row>
        <row r="72">
          <cell r="A72">
            <v>45932</v>
          </cell>
          <cell r="B72">
            <v>6</v>
          </cell>
          <cell r="I72" t="str">
            <v>P</v>
          </cell>
          <cell r="J72">
            <v>22</v>
          </cell>
          <cell r="K72" t="str">
            <v>K04</v>
          </cell>
          <cell r="L72" t="str">
            <v>BARU</v>
          </cell>
        </row>
        <row r="73">
          <cell r="A73">
            <v>45932</v>
          </cell>
          <cell r="B73">
            <v>7</v>
          </cell>
          <cell r="I73" t="str">
            <v>L</v>
          </cell>
          <cell r="J73">
            <v>6</v>
          </cell>
          <cell r="K73" t="str">
            <v>K04</v>
          </cell>
          <cell r="L73" t="str">
            <v>BARU</v>
          </cell>
        </row>
        <row r="74">
          <cell r="A74">
            <v>45932</v>
          </cell>
          <cell r="B74">
            <v>8</v>
          </cell>
          <cell r="I74" t="str">
            <v>L</v>
          </cell>
          <cell r="J74">
            <v>34</v>
          </cell>
          <cell r="K74" t="str">
            <v>K04</v>
          </cell>
          <cell r="L74" t="str">
            <v>LAMA</v>
          </cell>
        </row>
        <row r="75">
          <cell r="A75">
            <v>45932</v>
          </cell>
          <cell r="B75">
            <v>9</v>
          </cell>
          <cell r="I75" t="str">
            <v>L</v>
          </cell>
          <cell r="J75">
            <v>21</v>
          </cell>
          <cell r="K75" t="str">
            <v>K03</v>
          </cell>
          <cell r="L75" t="str">
            <v>LAMA</v>
          </cell>
        </row>
        <row r="76">
          <cell r="A76">
            <v>45932</v>
          </cell>
          <cell r="B76">
            <v>10</v>
          </cell>
          <cell r="I76" t="str">
            <v>P</v>
          </cell>
          <cell r="J76">
            <v>28</v>
          </cell>
          <cell r="K76" t="str">
            <v>K03</v>
          </cell>
          <cell r="L76" t="str">
            <v>BARU</v>
          </cell>
        </row>
        <row r="77">
          <cell r="A77">
            <v>45932</v>
          </cell>
          <cell r="B77">
            <v>11</v>
          </cell>
          <cell r="I77" t="str">
            <v>P</v>
          </cell>
          <cell r="J77">
            <v>70</v>
          </cell>
          <cell r="K77" t="str">
            <v>K05</v>
          </cell>
          <cell r="L77" t="str">
            <v>LAMA</v>
          </cell>
        </row>
        <row r="78">
          <cell r="A78">
            <v>45932</v>
          </cell>
          <cell r="B78">
            <v>12</v>
          </cell>
          <cell r="I78" t="str">
            <v>P</v>
          </cell>
          <cell r="J78">
            <v>58</v>
          </cell>
          <cell r="K78" t="str">
            <v>K02</v>
          </cell>
          <cell r="L78" t="str">
            <v>LAMA</v>
          </cell>
        </row>
        <row r="79">
          <cell r="A79">
            <v>45933</v>
          </cell>
          <cell r="B79">
            <v>1</v>
          </cell>
          <cell r="I79" t="str">
            <v>L</v>
          </cell>
          <cell r="J79">
            <v>43</v>
          </cell>
          <cell r="K79" t="str">
            <v>K04</v>
          </cell>
          <cell r="L79" t="str">
            <v>BARU</v>
          </cell>
        </row>
        <row r="80">
          <cell r="A80">
            <v>45933</v>
          </cell>
          <cell r="B80">
            <v>2</v>
          </cell>
          <cell r="I80" t="str">
            <v>L</v>
          </cell>
          <cell r="J80">
            <v>53</v>
          </cell>
          <cell r="K80" t="str">
            <v>K04</v>
          </cell>
          <cell r="L80" t="str">
            <v>BARU</v>
          </cell>
        </row>
        <row r="81">
          <cell r="A81">
            <v>45933</v>
          </cell>
          <cell r="B81">
            <v>3</v>
          </cell>
          <cell r="I81" t="str">
            <v>L</v>
          </cell>
          <cell r="J81">
            <v>38</v>
          </cell>
          <cell r="K81" t="str">
            <v>K04</v>
          </cell>
          <cell r="L81" t="str">
            <v>BARU</v>
          </cell>
        </row>
        <row r="82">
          <cell r="A82">
            <v>45933</v>
          </cell>
          <cell r="B82">
            <v>4</v>
          </cell>
          <cell r="I82" t="str">
            <v>L</v>
          </cell>
          <cell r="J82">
            <v>11</v>
          </cell>
          <cell r="K82" t="str">
            <v>K00</v>
          </cell>
          <cell r="L82" t="str">
            <v>BARU</v>
          </cell>
        </row>
        <row r="83">
          <cell r="A83">
            <v>45933</v>
          </cell>
          <cell r="B83">
            <v>5</v>
          </cell>
          <cell r="I83" t="str">
            <v>P</v>
          </cell>
          <cell r="J83">
            <v>37</v>
          </cell>
          <cell r="K83" t="str">
            <v>K04</v>
          </cell>
          <cell r="L83" t="str">
            <v>BARU</v>
          </cell>
        </row>
        <row r="84">
          <cell r="A84">
            <v>45933</v>
          </cell>
          <cell r="B84">
            <v>6</v>
          </cell>
          <cell r="I84" t="str">
            <v>P</v>
          </cell>
          <cell r="J84">
            <v>6</v>
          </cell>
          <cell r="K84" t="str">
            <v>K02</v>
          </cell>
          <cell r="L84" t="str">
            <v>BARU</v>
          </cell>
        </row>
        <row r="85">
          <cell r="A85">
            <v>45933</v>
          </cell>
          <cell r="B85">
            <v>7</v>
          </cell>
          <cell r="I85" t="str">
            <v>P</v>
          </cell>
          <cell r="J85">
            <v>56</v>
          </cell>
          <cell r="K85" t="str">
            <v>K03</v>
          </cell>
          <cell r="L85" t="str">
            <v>BARU</v>
          </cell>
        </row>
        <row r="86">
          <cell r="A86">
            <v>45933</v>
          </cell>
          <cell r="B86">
            <v>8</v>
          </cell>
          <cell r="I86" t="str">
            <v>P</v>
          </cell>
          <cell r="J86">
            <v>19</v>
          </cell>
          <cell r="K86" t="str">
            <v>K04</v>
          </cell>
          <cell r="L86" t="str">
            <v>BARU</v>
          </cell>
        </row>
        <row r="87">
          <cell r="A87">
            <v>45933</v>
          </cell>
          <cell r="B87">
            <v>9</v>
          </cell>
          <cell r="I87" t="str">
            <v>P</v>
          </cell>
          <cell r="J87">
            <v>57</v>
          </cell>
          <cell r="K87" t="str">
            <v>K06</v>
          </cell>
          <cell r="L87" t="str">
            <v>BARU</v>
          </cell>
        </row>
        <row r="88">
          <cell r="A88">
            <v>45933</v>
          </cell>
          <cell r="B88">
            <v>10</v>
          </cell>
          <cell r="I88" t="str">
            <v>P</v>
          </cell>
          <cell r="J88">
            <v>1</v>
          </cell>
          <cell r="K88" t="str">
            <v>K00</v>
          </cell>
          <cell r="L88" t="str">
            <v>BARU</v>
          </cell>
        </row>
        <row r="89">
          <cell r="A89">
            <v>45933</v>
          </cell>
          <cell r="B89">
            <v>11</v>
          </cell>
          <cell r="I89" t="str">
            <v>P</v>
          </cell>
          <cell r="J89">
            <v>1</v>
          </cell>
          <cell r="K89" t="str">
            <v>K00</v>
          </cell>
          <cell r="L89" t="str">
            <v>BARU</v>
          </cell>
        </row>
        <row r="90">
          <cell r="A90">
            <v>45933</v>
          </cell>
          <cell r="B90">
            <v>12</v>
          </cell>
          <cell r="I90" t="str">
            <v>P</v>
          </cell>
          <cell r="J90">
            <v>1</v>
          </cell>
          <cell r="K90" t="str">
            <v>K00</v>
          </cell>
          <cell r="L90" t="str">
            <v>BARU</v>
          </cell>
        </row>
        <row r="91">
          <cell r="A91">
            <v>45933</v>
          </cell>
          <cell r="B91">
            <v>13</v>
          </cell>
          <cell r="I91" t="str">
            <v>L</v>
          </cell>
          <cell r="J91">
            <v>2</v>
          </cell>
          <cell r="K91" t="str">
            <v>K02</v>
          </cell>
          <cell r="L91" t="str">
            <v>LAMA</v>
          </cell>
        </row>
        <row r="92">
          <cell r="A92">
            <v>45933</v>
          </cell>
          <cell r="B92">
            <v>14</v>
          </cell>
          <cell r="I92" t="str">
            <v>L</v>
          </cell>
          <cell r="J92">
            <v>1</v>
          </cell>
          <cell r="K92" t="str">
            <v>K00</v>
          </cell>
          <cell r="L92" t="str">
            <v>BARU</v>
          </cell>
        </row>
        <row r="93">
          <cell r="A93">
            <v>45933</v>
          </cell>
          <cell r="B93">
            <v>15</v>
          </cell>
          <cell r="I93" t="str">
            <v>P</v>
          </cell>
          <cell r="J93">
            <v>1</v>
          </cell>
          <cell r="K93" t="str">
            <v>K00</v>
          </cell>
          <cell r="L93" t="str">
            <v>BARU</v>
          </cell>
        </row>
        <row r="94">
          <cell r="A94">
            <v>45933</v>
          </cell>
          <cell r="B94">
            <v>16</v>
          </cell>
          <cell r="I94" t="str">
            <v>P</v>
          </cell>
          <cell r="J94">
            <v>1</v>
          </cell>
          <cell r="K94" t="str">
            <v>K00</v>
          </cell>
          <cell r="L94" t="str">
            <v>LAMA</v>
          </cell>
        </row>
        <row r="95">
          <cell r="A95">
            <v>45933</v>
          </cell>
          <cell r="B95">
            <v>17</v>
          </cell>
          <cell r="I95" t="str">
            <v>L</v>
          </cell>
          <cell r="J95">
            <v>2</v>
          </cell>
          <cell r="K95" t="str">
            <v>K02</v>
          </cell>
          <cell r="L95" t="str">
            <v>LAMA</v>
          </cell>
        </row>
        <row r="96">
          <cell r="A96">
            <v>45933</v>
          </cell>
          <cell r="B96">
            <v>18</v>
          </cell>
          <cell r="I96" t="str">
            <v>P</v>
          </cell>
          <cell r="J96">
            <v>2</v>
          </cell>
          <cell r="K96" t="str">
            <v>K00</v>
          </cell>
          <cell r="L96" t="str">
            <v>LAMA</v>
          </cell>
        </row>
        <row r="97">
          <cell r="A97">
            <v>45933</v>
          </cell>
          <cell r="B97">
            <v>19</v>
          </cell>
          <cell r="I97" t="str">
            <v>P</v>
          </cell>
          <cell r="J97">
            <v>3</v>
          </cell>
          <cell r="K97" t="str">
            <v>K02</v>
          </cell>
          <cell r="L97" t="str">
            <v>LAMA</v>
          </cell>
        </row>
        <row r="98">
          <cell r="A98">
            <v>45933</v>
          </cell>
          <cell r="B98">
            <v>20</v>
          </cell>
          <cell r="I98" t="str">
            <v>P</v>
          </cell>
          <cell r="J98">
            <v>2</v>
          </cell>
          <cell r="K98" t="str">
            <v>K00</v>
          </cell>
          <cell r="L98" t="str">
            <v>LAMA</v>
          </cell>
        </row>
        <row r="99">
          <cell r="A99">
            <v>45933</v>
          </cell>
          <cell r="B99">
            <v>21</v>
          </cell>
          <cell r="I99" t="str">
            <v>L</v>
          </cell>
          <cell r="J99">
            <v>4</v>
          </cell>
          <cell r="K99" t="str">
            <v>K02</v>
          </cell>
          <cell r="L99" t="str">
            <v>LAMA</v>
          </cell>
        </row>
        <row r="100">
          <cell r="A100">
            <v>45933</v>
          </cell>
          <cell r="B100">
            <v>22</v>
          </cell>
          <cell r="I100" t="str">
            <v>L</v>
          </cell>
          <cell r="J100">
            <v>1</v>
          </cell>
          <cell r="K100" t="str">
            <v>K00</v>
          </cell>
          <cell r="L100" t="str">
            <v>BARU</v>
          </cell>
        </row>
        <row r="101">
          <cell r="A101">
            <v>45933</v>
          </cell>
          <cell r="B101">
            <v>23</v>
          </cell>
          <cell r="I101" t="str">
            <v>P</v>
          </cell>
          <cell r="J101">
            <v>29</v>
          </cell>
          <cell r="K101" t="str">
            <v>K03</v>
          </cell>
          <cell r="L101" t="str">
            <v>BARU</v>
          </cell>
        </row>
        <row r="102">
          <cell r="A102">
            <v>45933</v>
          </cell>
          <cell r="B102">
            <v>24</v>
          </cell>
          <cell r="I102" t="str">
            <v>P</v>
          </cell>
          <cell r="J102">
            <v>41</v>
          </cell>
          <cell r="K102" t="str">
            <v>K08</v>
          </cell>
          <cell r="L102" t="str">
            <v>BARU</v>
          </cell>
        </row>
        <row r="103">
          <cell r="A103">
            <v>45934</v>
          </cell>
          <cell r="B103">
            <v>1</v>
          </cell>
          <cell r="I103" t="str">
            <v>P</v>
          </cell>
          <cell r="J103">
            <v>18</v>
          </cell>
          <cell r="K103" t="str">
            <v>K02</v>
          </cell>
          <cell r="L103" t="str">
            <v>LAMA</v>
          </cell>
        </row>
        <row r="104">
          <cell r="A104">
            <v>45934</v>
          </cell>
          <cell r="B104">
            <v>2</v>
          </cell>
          <cell r="I104" t="str">
            <v>P</v>
          </cell>
          <cell r="J104">
            <v>52</v>
          </cell>
          <cell r="K104" t="str">
            <v>K03</v>
          </cell>
          <cell r="L104" t="str">
            <v>BARU</v>
          </cell>
        </row>
        <row r="105">
          <cell r="A105">
            <v>45934</v>
          </cell>
          <cell r="B105">
            <v>3</v>
          </cell>
          <cell r="I105" t="str">
            <v>P</v>
          </cell>
          <cell r="J105">
            <v>66</v>
          </cell>
          <cell r="K105" t="str">
            <v>K05</v>
          </cell>
          <cell r="L105" t="str">
            <v>BARU</v>
          </cell>
        </row>
        <row r="106">
          <cell r="A106">
            <v>45934</v>
          </cell>
          <cell r="B106">
            <v>4</v>
          </cell>
          <cell r="I106" t="str">
            <v>L</v>
          </cell>
          <cell r="J106">
            <v>38</v>
          </cell>
          <cell r="K106" t="str">
            <v>K04</v>
          </cell>
          <cell r="L106" t="str">
            <v>LAMA</v>
          </cell>
        </row>
        <row r="107">
          <cell r="A107">
            <v>45934</v>
          </cell>
          <cell r="B107">
            <v>5</v>
          </cell>
          <cell r="I107" t="str">
            <v>P</v>
          </cell>
          <cell r="J107">
            <v>25</v>
          </cell>
          <cell r="K107" t="str">
            <v>K05</v>
          </cell>
          <cell r="L107" t="str">
            <v>BARU</v>
          </cell>
        </row>
        <row r="108">
          <cell r="A108">
            <v>45934</v>
          </cell>
          <cell r="B108">
            <v>6</v>
          </cell>
          <cell r="I108" t="str">
            <v>L</v>
          </cell>
          <cell r="J108">
            <v>3</v>
          </cell>
          <cell r="K108" t="str">
            <v>K02</v>
          </cell>
          <cell r="L108" t="str">
            <v>BARU</v>
          </cell>
        </row>
        <row r="109">
          <cell r="A109">
            <v>45934</v>
          </cell>
          <cell r="B109">
            <v>7</v>
          </cell>
          <cell r="I109" t="str">
            <v>L</v>
          </cell>
          <cell r="J109">
            <v>12</v>
          </cell>
          <cell r="K109" t="str">
            <v>K04</v>
          </cell>
          <cell r="L109" t="str">
            <v>BARU</v>
          </cell>
        </row>
        <row r="110">
          <cell r="A110">
            <v>45934</v>
          </cell>
          <cell r="B110">
            <v>8</v>
          </cell>
          <cell r="I110" t="str">
            <v>P</v>
          </cell>
          <cell r="J110">
            <v>32</v>
          </cell>
          <cell r="K110" t="str">
            <v>K03</v>
          </cell>
          <cell r="L110" t="str">
            <v>BARU</v>
          </cell>
        </row>
        <row r="111">
          <cell r="A111">
            <v>45934</v>
          </cell>
          <cell r="B111">
            <v>9</v>
          </cell>
          <cell r="I111" t="str">
            <v>P</v>
          </cell>
          <cell r="J111">
            <v>10</v>
          </cell>
          <cell r="K111" t="str">
            <v>K04</v>
          </cell>
          <cell r="L111" t="str">
            <v>LAMA</v>
          </cell>
        </row>
        <row r="112">
          <cell r="A112">
            <v>45934</v>
          </cell>
          <cell r="B112">
            <v>10</v>
          </cell>
          <cell r="I112" t="str">
            <v>P</v>
          </cell>
          <cell r="J112">
            <v>61</v>
          </cell>
          <cell r="K112" t="str">
            <v>K03</v>
          </cell>
          <cell r="L112" t="str">
            <v>BARU</v>
          </cell>
        </row>
        <row r="113">
          <cell r="A113">
            <v>45934</v>
          </cell>
          <cell r="B113">
            <v>11</v>
          </cell>
          <cell r="I113" t="str">
            <v>L</v>
          </cell>
          <cell r="J113">
            <v>4</v>
          </cell>
          <cell r="K113" t="str">
            <v>Z01.2</v>
          </cell>
          <cell r="L113" t="str">
            <v>BARU</v>
          </cell>
        </row>
        <row r="114">
          <cell r="A114">
            <v>45934</v>
          </cell>
          <cell r="B114">
            <v>12</v>
          </cell>
          <cell r="I114" t="str">
            <v>P</v>
          </cell>
          <cell r="J114">
            <v>19</v>
          </cell>
          <cell r="K114" t="str">
            <v>K02</v>
          </cell>
          <cell r="L114" t="str">
            <v>LAMA</v>
          </cell>
        </row>
        <row r="115">
          <cell r="A115">
            <v>45934</v>
          </cell>
          <cell r="B115">
            <v>13</v>
          </cell>
          <cell r="I115" t="str">
            <v>P</v>
          </cell>
          <cell r="J115">
            <v>25</v>
          </cell>
          <cell r="K115" t="str">
            <v>K05</v>
          </cell>
          <cell r="L115" t="str">
            <v>BARU</v>
          </cell>
        </row>
        <row r="116">
          <cell r="A116">
            <v>45934</v>
          </cell>
          <cell r="B116">
            <v>14</v>
          </cell>
          <cell r="I116" t="str">
            <v>P</v>
          </cell>
          <cell r="J116">
            <v>41</v>
          </cell>
          <cell r="K116" t="str">
            <v>K02</v>
          </cell>
          <cell r="L116" t="str">
            <v>BARU</v>
          </cell>
        </row>
        <row r="117">
          <cell r="A117">
            <v>45934</v>
          </cell>
          <cell r="B117">
            <v>15</v>
          </cell>
          <cell r="I117" t="str">
            <v>P</v>
          </cell>
          <cell r="J117">
            <v>5</v>
          </cell>
          <cell r="K117" t="str">
            <v>K00</v>
          </cell>
          <cell r="L117" t="str">
            <v>BARU</v>
          </cell>
        </row>
        <row r="118">
          <cell r="A118">
            <v>45934</v>
          </cell>
          <cell r="B118">
            <v>16</v>
          </cell>
          <cell r="I118" t="str">
            <v>L</v>
          </cell>
          <cell r="J118">
            <v>7</v>
          </cell>
          <cell r="K118" t="str">
            <v>K00</v>
          </cell>
          <cell r="L118" t="str">
            <v>BARU</v>
          </cell>
        </row>
        <row r="119">
          <cell r="A119">
            <v>45934</v>
          </cell>
          <cell r="B119">
            <v>17</v>
          </cell>
          <cell r="I119" t="str">
            <v>P</v>
          </cell>
          <cell r="J119">
            <v>25</v>
          </cell>
          <cell r="K119" t="str">
            <v>K03</v>
          </cell>
          <cell r="L119" t="str">
            <v>BARU</v>
          </cell>
        </row>
        <row r="120">
          <cell r="A120">
            <v>45934</v>
          </cell>
          <cell r="B120">
            <v>18</v>
          </cell>
          <cell r="I120" t="str">
            <v>P</v>
          </cell>
          <cell r="J120">
            <v>29</v>
          </cell>
          <cell r="K120" t="str">
            <v>K03</v>
          </cell>
          <cell r="L120" t="str">
            <v>BARU</v>
          </cell>
        </row>
        <row r="121">
          <cell r="A121">
            <v>45936</v>
          </cell>
          <cell r="B121">
            <v>1</v>
          </cell>
          <cell r="I121" t="str">
            <v>L</v>
          </cell>
          <cell r="J121">
            <v>60</v>
          </cell>
          <cell r="K121" t="str">
            <v>K04</v>
          </cell>
          <cell r="L121" t="str">
            <v>BARU</v>
          </cell>
        </row>
        <row r="122">
          <cell r="A122">
            <v>45936</v>
          </cell>
          <cell r="B122">
            <v>2</v>
          </cell>
          <cell r="I122" t="str">
            <v>P</v>
          </cell>
          <cell r="J122">
            <v>26</v>
          </cell>
          <cell r="K122" t="str">
            <v>S02</v>
          </cell>
          <cell r="L122" t="str">
            <v>BARU</v>
          </cell>
        </row>
        <row r="123">
          <cell r="A123">
            <v>45936</v>
          </cell>
          <cell r="B123">
            <v>3</v>
          </cell>
          <cell r="I123" t="str">
            <v>P</v>
          </cell>
          <cell r="J123">
            <v>42</v>
          </cell>
          <cell r="K123" t="str">
            <v>K04</v>
          </cell>
          <cell r="L123" t="str">
            <v>LAMA</v>
          </cell>
        </row>
        <row r="124">
          <cell r="A124">
            <v>45936</v>
          </cell>
          <cell r="B124">
            <v>4</v>
          </cell>
          <cell r="I124" t="str">
            <v>P</v>
          </cell>
          <cell r="J124">
            <v>23</v>
          </cell>
          <cell r="K124" t="str">
            <v>K05</v>
          </cell>
          <cell r="L124" t="str">
            <v>BARU</v>
          </cell>
        </row>
        <row r="125">
          <cell r="A125">
            <v>45936</v>
          </cell>
          <cell r="B125">
            <v>5</v>
          </cell>
          <cell r="I125" t="str">
            <v>L</v>
          </cell>
          <cell r="J125">
            <v>25</v>
          </cell>
          <cell r="K125" t="str">
            <v>K04</v>
          </cell>
          <cell r="L125" t="str">
            <v>BARU</v>
          </cell>
        </row>
        <row r="126">
          <cell r="A126">
            <v>45936</v>
          </cell>
          <cell r="B126">
            <v>6</v>
          </cell>
          <cell r="I126" t="str">
            <v>L</v>
          </cell>
          <cell r="J126">
            <v>5</v>
          </cell>
          <cell r="K126" t="str">
            <v>K04</v>
          </cell>
          <cell r="L126" t="str">
            <v>BARU</v>
          </cell>
        </row>
        <row r="127">
          <cell r="A127">
            <v>45936</v>
          </cell>
          <cell r="B127">
            <v>7</v>
          </cell>
          <cell r="I127" t="str">
            <v>L</v>
          </cell>
          <cell r="J127">
            <v>42</v>
          </cell>
          <cell r="K127" t="str">
            <v>K04</v>
          </cell>
          <cell r="L127" t="str">
            <v>BARU</v>
          </cell>
        </row>
        <row r="128">
          <cell r="A128">
            <v>45936</v>
          </cell>
          <cell r="B128">
            <v>8</v>
          </cell>
          <cell r="I128" t="str">
            <v>P</v>
          </cell>
          <cell r="J128">
            <v>30</v>
          </cell>
          <cell r="K128" t="str">
            <v>K03</v>
          </cell>
          <cell r="L128" t="str">
            <v>BARU</v>
          </cell>
        </row>
        <row r="129">
          <cell r="A129">
            <v>45936</v>
          </cell>
          <cell r="B129">
            <v>9</v>
          </cell>
          <cell r="I129" t="str">
            <v>P</v>
          </cell>
          <cell r="J129">
            <v>32</v>
          </cell>
          <cell r="K129" t="str">
            <v>K08</v>
          </cell>
          <cell r="L129" t="str">
            <v>BARU</v>
          </cell>
        </row>
        <row r="130">
          <cell r="A130">
            <v>45936</v>
          </cell>
          <cell r="B130">
            <v>10</v>
          </cell>
          <cell r="I130" t="str">
            <v>P</v>
          </cell>
          <cell r="J130">
            <v>16</v>
          </cell>
          <cell r="K130" t="str">
            <v>K05</v>
          </cell>
          <cell r="L130" t="str">
            <v>LAMA</v>
          </cell>
        </row>
        <row r="131">
          <cell r="A131">
            <v>45936</v>
          </cell>
          <cell r="B131">
            <v>11</v>
          </cell>
          <cell r="I131" t="str">
            <v>P</v>
          </cell>
          <cell r="J131">
            <v>6</v>
          </cell>
          <cell r="K131" t="str">
            <v>K08</v>
          </cell>
          <cell r="L131" t="str">
            <v>LAMA</v>
          </cell>
        </row>
        <row r="132">
          <cell r="A132">
            <v>45936</v>
          </cell>
          <cell r="B132">
            <v>12</v>
          </cell>
          <cell r="I132" t="str">
            <v>P</v>
          </cell>
          <cell r="J132">
            <v>33</v>
          </cell>
          <cell r="K132" t="str">
            <v>K04</v>
          </cell>
          <cell r="L132" t="str">
            <v>BARU</v>
          </cell>
        </row>
        <row r="133">
          <cell r="A133">
            <v>45937</v>
          </cell>
          <cell r="B133">
            <v>1</v>
          </cell>
          <cell r="I133" t="str">
            <v>P</v>
          </cell>
          <cell r="J133">
            <v>62</v>
          </cell>
          <cell r="K133" t="str">
            <v>K05</v>
          </cell>
          <cell r="L133" t="str">
            <v>BARU</v>
          </cell>
        </row>
        <row r="134">
          <cell r="A134">
            <v>45937</v>
          </cell>
          <cell r="B134">
            <v>2</v>
          </cell>
          <cell r="I134" t="str">
            <v>L</v>
          </cell>
          <cell r="J134">
            <v>13</v>
          </cell>
          <cell r="K134" t="str">
            <v>K04</v>
          </cell>
          <cell r="L134" t="str">
            <v>LAMA</v>
          </cell>
        </row>
        <row r="135">
          <cell r="A135">
            <v>45937</v>
          </cell>
          <cell r="B135">
            <v>3</v>
          </cell>
          <cell r="I135" t="str">
            <v>P</v>
          </cell>
          <cell r="J135">
            <v>11</v>
          </cell>
          <cell r="K135" t="str">
            <v>K02</v>
          </cell>
          <cell r="L135" t="str">
            <v>BARU</v>
          </cell>
        </row>
        <row r="136">
          <cell r="A136">
            <v>45937</v>
          </cell>
          <cell r="B136">
            <v>4</v>
          </cell>
          <cell r="I136" t="str">
            <v>P</v>
          </cell>
          <cell r="J136">
            <v>33</v>
          </cell>
          <cell r="K136" t="str">
            <v>K04</v>
          </cell>
          <cell r="L136" t="str">
            <v>LAMA</v>
          </cell>
        </row>
        <row r="137">
          <cell r="A137">
            <v>45937</v>
          </cell>
          <cell r="B137">
            <v>5</v>
          </cell>
          <cell r="I137" t="str">
            <v>P</v>
          </cell>
          <cell r="J137">
            <v>26</v>
          </cell>
          <cell r="K137" t="str">
            <v>K04</v>
          </cell>
          <cell r="L137" t="str">
            <v>BARU</v>
          </cell>
        </row>
        <row r="138">
          <cell r="A138">
            <v>45937</v>
          </cell>
          <cell r="B138">
            <v>6</v>
          </cell>
          <cell r="I138" t="str">
            <v>P</v>
          </cell>
          <cell r="J138">
            <v>20</v>
          </cell>
          <cell r="K138" t="str">
            <v>K04</v>
          </cell>
          <cell r="L138" t="str">
            <v>LAMA</v>
          </cell>
        </row>
        <row r="139">
          <cell r="A139">
            <v>45937</v>
          </cell>
          <cell r="B139">
            <v>7</v>
          </cell>
          <cell r="I139" t="str">
            <v>P</v>
          </cell>
          <cell r="J139">
            <v>22</v>
          </cell>
          <cell r="K139" t="str">
            <v>K08</v>
          </cell>
          <cell r="L139" t="str">
            <v>LAMA</v>
          </cell>
        </row>
        <row r="140">
          <cell r="A140">
            <v>45937</v>
          </cell>
          <cell r="B140">
            <v>8</v>
          </cell>
          <cell r="I140" t="str">
            <v>P</v>
          </cell>
          <cell r="J140">
            <v>32</v>
          </cell>
          <cell r="K140" t="str">
            <v>K06</v>
          </cell>
          <cell r="L140" t="str">
            <v>LAMA</v>
          </cell>
        </row>
        <row r="141">
          <cell r="A141">
            <v>45937</v>
          </cell>
          <cell r="B141">
            <v>9</v>
          </cell>
          <cell r="I141" t="str">
            <v>P</v>
          </cell>
          <cell r="J141">
            <v>6</v>
          </cell>
          <cell r="K141" t="str">
            <v>K00</v>
          </cell>
          <cell r="L141" t="str">
            <v>BARU</v>
          </cell>
        </row>
        <row r="142">
          <cell r="A142">
            <v>45937</v>
          </cell>
          <cell r="B142">
            <v>10</v>
          </cell>
          <cell r="I142" t="str">
            <v>P</v>
          </cell>
          <cell r="J142">
            <v>7</v>
          </cell>
          <cell r="K142" t="str">
            <v>K00</v>
          </cell>
          <cell r="L142" t="str">
            <v>BARU</v>
          </cell>
        </row>
        <row r="143">
          <cell r="A143">
            <v>45937</v>
          </cell>
          <cell r="B143">
            <v>11</v>
          </cell>
          <cell r="I143" t="str">
            <v>L</v>
          </cell>
          <cell r="J143">
            <v>9</v>
          </cell>
          <cell r="K143" t="str">
            <v>K02</v>
          </cell>
          <cell r="L143" t="str">
            <v>BARU</v>
          </cell>
        </row>
        <row r="144">
          <cell r="A144">
            <v>45937</v>
          </cell>
          <cell r="B144">
            <v>12</v>
          </cell>
          <cell r="I144" t="str">
            <v>L</v>
          </cell>
          <cell r="J144">
            <v>5</v>
          </cell>
          <cell r="K144" t="str">
            <v>K02</v>
          </cell>
          <cell r="L144" t="str">
            <v>BARU</v>
          </cell>
        </row>
        <row r="145">
          <cell r="A145">
            <v>45937</v>
          </cell>
          <cell r="B145">
            <v>13</v>
          </cell>
          <cell r="I145" t="str">
            <v>P</v>
          </cell>
          <cell r="J145">
            <v>70</v>
          </cell>
          <cell r="K145" t="str">
            <v>K05</v>
          </cell>
          <cell r="L145" t="str">
            <v>LAMA</v>
          </cell>
        </row>
        <row r="146">
          <cell r="A146">
            <v>45937</v>
          </cell>
          <cell r="B146">
            <v>14</v>
          </cell>
          <cell r="I146" t="str">
            <v>P</v>
          </cell>
          <cell r="J146">
            <v>13</v>
          </cell>
          <cell r="K146" t="str">
            <v>K04</v>
          </cell>
          <cell r="L146" t="str">
            <v>BARU</v>
          </cell>
        </row>
        <row r="147">
          <cell r="A147">
            <v>45937</v>
          </cell>
          <cell r="B147">
            <v>15</v>
          </cell>
          <cell r="I147" t="str">
            <v>P</v>
          </cell>
          <cell r="J147">
            <v>32</v>
          </cell>
          <cell r="K147" t="str">
            <v>K08</v>
          </cell>
          <cell r="L147" t="str">
            <v>BARU</v>
          </cell>
        </row>
        <row r="148">
          <cell r="A148">
            <v>45937</v>
          </cell>
          <cell r="B148">
            <v>16</v>
          </cell>
          <cell r="I148" t="str">
            <v>L</v>
          </cell>
          <cell r="J148">
            <v>34</v>
          </cell>
          <cell r="K148" t="str">
            <v>K02</v>
          </cell>
          <cell r="L148" t="str">
            <v>LAMA</v>
          </cell>
        </row>
        <row r="149">
          <cell r="A149">
            <v>45938</v>
          </cell>
          <cell r="B149">
            <v>1</v>
          </cell>
          <cell r="I149" t="str">
            <v>P</v>
          </cell>
          <cell r="J149">
            <v>33</v>
          </cell>
          <cell r="K149" t="str">
            <v>K04</v>
          </cell>
          <cell r="L149" t="str">
            <v>LAMA</v>
          </cell>
        </row>
        <row r="150">
          <cell r="A150">
            <v>45938</v>
          </cell>
          <cell r="B150">
            <v>2</v>
          </cell>
          <cell r="I150" t="str">
            <v>P</v>
          </cell>
          <cell r="J150">
            <v>43</v>
          </cell>
          <cell r="K150" t="str">
            <v>K04</v>
          </cell>
          <cell r="L150" t="str">
            <v>LAMA</v>
          </cell>
        </row>
        <row r="151">
          <cell r="A151">
            <v>45938</v>
          </cell>
          <cell r="B151">
            <v>3</v>
          </cell>
          <cell r="I151" t="str">
            <v>P</v>
          </cell>
          <cell r="J151">
            <v>26</v>
          </cell>
          <cell r="K151" t="str">
            <v>K04</v>
          </cell>
          <cell r="L151" t="str">
            <v>BARU</v>
          </cell>
        </row>
        <row r="152">
          <cell r="A152">
            <v>45938</v>
          </cell>
          <cell r="B152">
            <v>4</v>
          </cell>
          <cell r="I152" t="str">
            <v>P</v>
          </cell>
          <cell r="J152">
            <v>25</v>
          </cell>
          <cell r="K152" t="str">
            <v>K03</v>
          </cell>
          <cell r="L152" t="str">
            <v>BARU</v>
          </cell>
        </row>
        <row r="153">
          <cell r="A153">
            <v>45938</v>
          </cell>
          <cell r="B153">
            <v>5</v>
          </cell>
          <cell r="I153" t="str">
            <v>L</v>
          </cell>
          <cell r="J153">
            <v>8</v>
          </cell>
          <cell r="K153" t="str">
            <v>K04</v>
          </cell>
          <cell r="L153" t="str">
            <v>BARU</v>
          </cell>
        </row>
        <row r="154">
          <cell r="A154">
            <v>45938</v>
          </cell>
          <cell r="B154">
            <v>6</v>
          </cell>
          <cell r="I154" t="str">
            <v>L</v>
          </cell>
          <cell r="J154">
            <v>10</v>
          </cell>
          <cell r="K154" t="str">
            <v>K00</v>
          </cell>
          <cell r="L154" t="str">
            <v>BARU</v>
          </cell>
        </row>
        <row r="155">
          <cell r="A155">
            <v>45938</v>
          </cell>
          <cell r="B155">
            <v>7</v>
          </cell>
          <cell r="I155" t="str">
            <v>P</v>
          </cell>
          <cell r="J155">
            <v>21</v>
          </cell>
          <cell r="K155" t="str">
            <v>K03</v>
          </cell>
          <cell r="L155" t="str">
            <v>BARU</v>
          </cell>
        </row>
        <row r="156">
          <cell r="A156">
            <v>45938</v>
          </cell>
          <cell r="B156">
            <v>8</v>
          </cell>
          <cell r="I156" t="str">
            <v>P</v>
          </cell>
          <cell r="J156">
            <v>23</v>
          </cell>
          <cell r="K156" t="str">
            <v>K04</v>
          </cell>
          <cell r="L156" t="str">
            <v>BARU</v>
          </cell>
        </row>
        <row r="157">
          <cell r="A157">
            <v>45939</v>
          </cell>
          <cell r="B157">
            <v>1</v>
          </cell>
          <cell r="I157" t="str">
            <v>L</v>
          </cell>
          <cell r="J157">
            <v>37</v>
          </cell>
          <cell r="K157" t="str">
            <v>K02</v>
          </cell>
          <cell r="L157" t="str">
            <v>LAMA</v>
          </cell>
        </row>
        <row r="158">
          <cell r="A158">
            <v>45939</v>
          </cell>
          <cell r="B158">
            <v>2</v>
          </cell>
          <cell r="I158" t="str">
            <v>P</v>
          </cell>
          <cell r="J158">
            <v>48</v>
          </cell>
          <cell r="K158" t="str">
            <v>K04</v>
          </cell>
          <cell r="L158" t="str">
            <v>BARU</v>
          </cell>
        </row>
        <row r="159">
          <cell r="A159">
            <v>45939</v>
          </cell>
          <cell r="B159">
            <v>3</v>
          </cell>
          <cell r="I159" t="str">
            <v>P</v>
          </cell>
          <cell r="J159">
            <v>25</v>
          </cell>
          <cell r="K159" t="str">
            <v>K05</v>
          </cell>
          <cell r="L159" t="str">
            <v>BARU</v>
          </cell>
        </row>
        <row r="160">
          <cell r="A160">
            <v>45939</v>
          </cell>
          <cell r="B160">
            <v>4</v>
          </cell>
          <cell r="I160" t="str">
            <v>P</v>
          </cell>
          <cell r="J160">
            <v>51</v>
          </cell>
          <cell r="K160" t="str">
            <v>K02</v>
          </cell>
          <cell r="L160" t="str">
            <v>BARU</v>
          </cell>
        </row>
        <row r="161">
          <cell r="A161">
            <v>45939</v>
          </cell>
          <cell r="B161">
            <v>5</v>
          </cell>
          <cell r="I161" t="str">
            <v>P</v>
          </cell>
          <cell r="J161">
            <v>20</v>
          </cell>
          <cell r="K161" t="str">
            <v>K04</v>
          </cell>
          <cell r="L161" t="str">
            <v>BARU</v>
          </cell>
        </row>
        <row r="162">
          <cell r="A162">
            <v>45939</v>
          </cell>
          <cell r="B162">
            <v>6</v>
          </cell>
          <cell r="I162" t="str">
            <v>L</v>
          </cell>
          <cell r="J162">
            <v>15</v>
          </cell>
          <cell r="K162" t="str">
            <v>K04</v>
          </cell>
          <cell r="L162" t="str">
            <v>BARU</v>
          </cell>
        </row>
        <row r="163">
          <cell r="A163">
            <v>45939</v>
          </cell>
          <cell r="B163">
            <v>7</v>
          </cell>
          <cell r="I163" t="str">
            <v>P</v>
          </cell>
          <cell r="J163">
            <v>23</v>
          </cell>
          <cell r="K163" t="str">
            <v>K08</v>
          </cell>
          <cell r="L163" t="str">
            <v>BARU</v>
          </cell>
        </row>
        <row r="164">
          <cell r="A164">
            <v>45939</v>
          </cell>
          <cell r="B164">
            <v>8</v>
          </cell>
          <cell r="I164" t="str">
            <v>P</v>
          </cell>
          <cell r="J164">
            <v>48</v>
          </cell>
          <cell r="K164" t="str">
            <v>K04</v>
          </cell>
          <cell r="L164" t="str">
            <v>BARU</v>
          </cell>
        </row>
        <row r="165">
          <cell r="A165">
            <v>45939</v>
          </cell>
          <cell r="B165">
            <v>9</v>
          </cell>
          <cell r="I165" t="str">
            <v>L</v>
          </cell>
          <cell r="J165">
            <v>44</v>
          </cell>
          <cell r="K165" t="str">
            <v>K04</v>
          </cell>
          <cell r="L165" t="str">
            <v>BARU</v>
          </cell>
        </row>
        <row r="166">
          <cell r="A166">
            <v>45940</v>
          </cell>
          <cell r="B166">
            <v>1</v>
          </cell>
          <cell r="I166" t="str">
            <v>L</v>
          </cell>
          <cell r="J166">
            <v>30</v>
          </cell>
          <cell r="K166" t="str">
            <v>K02</v>
          </cell>
          <cell r="L166" t="str">
            <v>BARU</v>
          </cell>
        </row>
        <row r="167">
          <cell r="A167">
            <v>45940</v>
          </cell>
          <cell r="B167">
            <v>2</v>
          </cell>
          <cell r="I167" t="str">
            <v>P</v>
          </cell>
          <cell r="J167">
            <v>10</v>
          </cell>
          <cell r="K167" t="str">
            <v>K04</v>
          </cell>
          <cell r="L167" t="str">
            <v>BARU</v>
          </cell>
        </row>
        <row r="168">
          <cell r="A168">
            <v>45940</v>
          </cell>
          <cell r="B168">
            <v>3</v>
          </cell>
          <cell r="I168" t="str">
            <v>P</v>
          </cell>
          <cell r="J168">
            <v>28</v>
          </cell>
          <cell r="K168" t="str">
            <v>K10</v>
          </cell>
          <cell r="L168" t="str">
            <v>LAMA</v>
          </cell>
        </row>
        <row r="169">
          <cell r="A169">
            <v>45940</v>
          </cell>
          <cell r="B169">
            <v>4</v>
          </cell>
          <cell r="I169" t="str">
            <v>P</v>
          </cell>
          <cell r="J169">
            <v>30</v>
          </cell>
          <cell r="K169" t="str">
            <v>K02</v>
          </cell>
          <cell r="L169" t="str">
            <v>BARU</v>
          </cell>
        </row>
        <row r="170">
          <cell r="A170">
            <v>45940</v>
          </cell>
          <cell r="B170">
            <v>5</v>
          </cell>
          <cell r="I170" t="str">
            <v>L</v>
          </cell>
          <cell r="J170">
            <v>20</v>
          </cell>
          <cell r="K170" t="str">
            <v>K04</v>
          </cell>
          <cell r="L170" t="str">
            <v>LAMA</v>
          </cell>
        </row>
        <row r="171">
          <cell r="A171">
            <v>45940</v>
          </cell>
          <cell r="B171">
            <v>6</v>
          </cell>
          <cell r="I171" t="str">
            <v>P</v>
          </cell>
          <cell r="J171">
            <v>7</v>
          </cell>
          <cell r="K171" t="str">
            <v>K00</v>
          </cell>
          <cell r="L171" t="str">
            <v>BARU</v>
          </cell>
        </row>
        <row r="172">
          <cell r="A172">
            <v>45940</v>
          </cell>
          <cell r="B172">
            <v>7</v>
          </cell>
          <cell r="I172" t="str">
            <v>P</v>
          </cell>
          <cell r="J172">
            <v>11</v>
          </cell>
          <cell r="K172" t="str">
            <v>K04</v>
          </cell>
          <cell r="L172" t="str">
            <v>BARU</v>
          </cell>
        </row>
        <row r="173">
          <cell r="A173">
            <v>45972</v>
          </cell>
          <cell r="B173">
            <v>1</v>
          </cell>
          <cell r="I173" t="str">
            <v>P</v>
          </cell>
          <cell r="J173">
            <v>66</v>
          </cell>
          <cell r="K173" t="str">
            <v>K08</v>
          </cell>
          <cell r="L173" t="str">
            <v>LAMA</v>
          </cell>
        </row>
        <row r="174">
          <cell r="A174">
            <v>45972</v>
          </cell>
          <cell r="B174">
            <v>2</v>
          </cell>
          <cell r="I174" t="str">
            <v>P</v>
          </cell>
          <cell r="J174">
            <v>12</v>
          </cell>
          <cell r="K174" t="str">
            <v>K02</v>
          </cell>
          <cell r="L174" t="str">
            <v>BARU</v>
          </cell>
        </row>
        <row r="175">
          <cell r="A175">
            <v>45972</v>
          </cell>
          <cell r="B175">
            <v>3</v>
          </cell>
          <cell r="I175" t="str">
            <v>P</v>
          </cell>
          <cell r="J175">
            <v>31</v>
          </cell>
          <cell r="K175" t="str">
            <v>K04</v>
          </cell>
          <cell r="L175" t="str">
            <v>BARU</v>
          </cell>
        </row>
        <row r="176">
          <cell r="A176">
            <v>45972</v>
          </cell>
          <cell r="B176">
            <v>4</v>
          </cell>
          <cell r="I176" t="str">
            <v>P</v>
          </cell>
          <cell r="J176">
            <v>29</v>
          </cell>
          <cell r="K176" t="str">
            <v>K04</v>
          </cell>
          <cell r="L176" t="str">
            <v>LAMA</v>
          </cell>
        </row>
        <row r="177">
          <cell r="A177">
            <v>45972</v>
          </cell>
          <cell r="B177">
            <v>5</v>
          </cell>
          <cell r="I177" t="str">
            <v>P</v>
          </cell>
          <cell r="J177">
            <v>25</v>
          </cell>
          <cell r="K177" t="str">
            <v>K05</v>
          </cell>
          <cell r="L177" t="str">
            <v>LAMA</v>
          </cell>
        </row>
        <row r="178">
          <cell r="A178">
            <v>45972</v>
          </cell>
          <cell r="B178">
            <v>6</v>
          </cell>
          <cell r="I178" t="str">
            <v>P</v>
          </cell>
          <cell r="J178">
            <v>28</v>
          </cell>
          <cell r="K178" t="str">
            <v>K04</v>
          </cell>
          <cell r="L178" t="str">
            <v>BARU</v>
          </cell>
        </row>
        <row r="179">
          <cell r="A179">
            <v>45972</v>
          </cell>
          <cell r="B179">
            <v>7</v>
          </cell>
          <cell r="I179" t="str">
            <v>P</v>
          </cell>
          <cell r="J179">
            <v>9</v>
          </cell>
          <cell r="K179" t="str">
            <v>K04</v>
          </cell>
          <cell r="L179" t="str">
            <v>LAMA</v>
          </cell>
        </row>
        <row r="180">
          <cell r="A180">
            <v>45972</v>
          </cell>
          <cell r="B180">
            <v>8</v>
          </cell>
          <cell r="I180" t="str">
            <v>P</v>
          </cell>
          <cell r="J180">
            <v>12</v>
          </cell>
          <cell r="K180" t="str">
            <v>K02</v>
          </cell>
          <cell r="L180" t="str">
            <v>BARU</v>
          </cell>
        </row>
        <row r="181">
          <cell r="A181">
            <v>45972</v>
          </cell>
          <cell r="B181">
            <v>9</v>
          </cell>
          <cell r="I181" t="str">
            <v>L</v>
          </cell>
          <cell r="J181">
            <v>10</v>
          </cell>
          <cell r="K181" t="str">
            <v>K00</v>
          </cell>
          <cell r="L181" t="str">
            <v>BARU</v>
          </cell>
        </row>
        <row r="182">
          <cell r="A182">
            <v>45972</v>
          </cell>
          <cell r="B182">
            <v>10</v>
          </cell>
          <cell r="I182" t="str">
            <v>P</v>
          </cell>
          <cell r="J182">
            <v>9</v>
          </cell>
          <cell r="K182" t="str">
            <v>K04</v>
          </cell>
          <cell r="L182" t="str">
            <v>LAMA</v>
          </cell>
        </row>
        <row r="183">
          <cell r="A183">
            <v>45972</v>
          </cell>
          <cell r="B183">
            <v>11</v>
          </cell>
          <cell r="I183" t="str">
            <v>P</v>
          </cell>
          <cell r="J183">
            <v>7</v>
          </cell>
          <cell r="K183" t="str">
            <v>K00</v>
          </cell>
          <cell r="L183" t="str">
            <v>BARU</v>
          </cell>
        </row>
        <row r="184">
          <cell r="A184">
            <v>45972</v>
          </cell>
          <cell r="B184">
            <v>12</v>
          </cell>
          <cell r="I184" t="str">
            <v>P</v>
          </cell>
          <cell r="J184">
            <v>7</v>
          </cell>
          <cell r="K184" t="str">
            <v>K00</v>
          </cell>
          <cell r="L184" t="str">
            <v>BARU</v>
          </cell>
        </row>
        <row r="185">
          <cell r="A185">
            <v>45972</v>
          </cell>
          <cell r="B185">
            <v>13</v>
          </cell>
          <cell r="I185" t="str">
            <v>P</v>
          </cell>
          <cell r="J185">
            <v>8</v>
          </cell>
          <cell r="K185" t="str">
            <v>K00</v>
          </cell>
          <cell r="L185" t="str">
            <v>BARU</v>
          </cell>
        </row>
        <row r="186">
          <cell r="A186">
            <v>45972</v>
          </cell>
          <cell r="B186">
            <v>14</v>
          </cell>
          <cell r="I186" t="str">
            <v>P</v>
          </cell>
          <cell r="J186">
            <v>7</v>
          </cell>
          <cell r="K186" t="str">
            <v>K02</v>
          </cell>
          <cell r="L186" t="str">
            <v>BARU</v>
          </cell>
        </row>
        <row r="187">
          <cell r="A187">
            <v>45972</v>
          </cell>
          <cell r="B187">
            <v>15</v>
          </cell>
          <cell r="I187" t="str">
            <v>P</v>
          </cell>
          <cell r="J187">
            <v>28</v>
          </cell>
          <cell r="K187" t="str">
            <v>K04</v>
          </cell>
          <cell r="L187" t="str">
            <v>BARU</v>
          </cell>
        </row>
        <row r="188">
          <cell r="A188">
            <v>45972</v>
          </cell>
          <cell r="B188">
            <v>16</v>
          </cell>
          <cell r="I188" t="str">
            <v>L</v>
          </cell>
          <cell r="J188">
            <v>60</v>
          </cell>
          <cell r="K188" t="str">
            <v>K02</v>
          </cell>
          <cell r="L188" t="str">
            <v>BARU</v>
          </cell>
        </row>
        <row r="189">
          <cell r="A189">
            <v>45972</v>
          </cell>
          <cell r="B189">
            <v>17</v>
          </cell>
          <cell r="I189" t="str">
            <v>P</v>
          </cell>
          <cell r="J189">
            <v>10</v>
          </cell>
          <cell r="K189" t="str">
            <v>K00</v>
          </cell>
          <cell r="L189" t="str">
            <v>BARU</v>
          </cell>
        </row>
        <row r="190">
          <cell r="A190">
            <v>45972</v>
          </cell>
          <cell r="B190">
            <v>18</v>
          </cell>
          <cell r="I190" t="str">
            <v>P</v>
          </cell>
          <cell r="J190">
            <v>33</v>
          </cell>
          <cell r="K190" t="str">
            <v>K02</v>
          </cell>
          <cell r="L190" t="str">
            <v>BARU</v>
          </cell>
        </row>
        <row r="191">
          <cell r="A191">
            <v>45972</v>
          </cell>
          <cell r="B191">
            <v>19</v>
          </cell>
          <cell r="I191" t="str">
            <v>L</v>
          </cell>
          <cell r="J191">
            <v>6</v>
          </cell>
          <cell r="K191" t="str">
            <v>K04</v>
          </cell>
          <cell r="L191" t="str">
            <v>LAMA</v>
          </cell>
        </row>
        <row r="192">
          <cell r="A192">
            <v>45972</v>
          </cell>
          <cell r="B192">
            <v>20</v>
          </cell>
          <cell r="I192" t="str">
            <v>P</v>
          </cell>
          <cell r="J192">
            <v>10</v>
          </cell>
          <cell r="K192" t="str">
            <v>K05</v>
          </cell>
          <cell r="L192" t="str">
            <v>BARU</v>
          </cell>
        </row>
        <row r="193">
          <cell r="A193">
            <v>45972</v>
          </cell>
          <cell r="B193">
            <v>21</v>
          </cell>
          <cell r="I193" t="str">
            <v>P</v>
          </cell>
          <cell r="J193">
            <v>30</v>
          </cell>
          <cell r="K193" t="str">
            <v>K04</v>
          </cell>
          <cell r="L193" t="str">
            <v>LAMA</v>
          </cell>
        </row>
        <row r="194">
          <cell r="A194">
            <v>45943</v>
          </cell>
          <cell r="B194">
            <v>1</v>
          </cell>
          <cell r="I194" t="str">
            <v>P</v>
          </cell>
          <cell r="J194">
            <v>5</v>
          </cell>
          <cell r="K194" t="str">
            <v>K00</v>
          </cell>
          <cell r="L194" t="str">
            <v>BARU</v>
          </cell>
        </row>
        <row r="195">
          <cell r="A195">
            <v>45943</v>
          </cell>
          <cell r="B195">
            <v>2</v>
          </cell>
          <cell r="I195" t="str">
            <v>P</v>
          </cell>
          <cell r="J195">
            <v>22</v>
          </cell>
          <cell r="K195" t="str">
            <v>K08</v>
          </cell>
          <cell r="L195" t="str">
            <v>BARU</v>
          </cell>
        </row>
        <row r="196">
          <cell r="A196">
            <v>45943</v>
          </cell>
          <cell r="B196">
            <v>3</v>
          </cell>
          <cell r="I196" t="str">
            <v>P</v>
          </cell>
          <cell r="J196">
            <v>15</v>
          </cell>
          <cell r="K196" t="str">
            <v>K01</v>
          </cell>
          <cell r="L196" t="str">
            <v>BARU</v>
          </cell>
        </row>
        <row r="197">
          <cell r="A197">
            <v>45943</v>
          </cell>
          <cell r="B197">
            <v>4</v>
          </cell>
          <cell r="I197" t="str">
            <v>L</v>
          </cell>
          <cell r="J197">
            <v>3</v>
          </cell>
          <cell r="K197" t="str">
            <v>K02</v>
          </cell>
          <cell r="L197" t="str">
            <v>LAMA</v>
          </cell>
        </row>
        <row r="198">
          <cell r="A198">
            <v>45943</v>
          </cell>
          <cell r="B198">
            <v>5</v>
          </cell>
          <cell r="I198" t="str">
            <v>L</v>
          </cell>
          <cell r="J198">
            <v>12</v>
          </cell>
          <cell r="K198" t="str">
            <v>K04</v>
          </cell>
          <cell r="L198" t="str">
            <v>BARU</v>
          </cell>
        </row>
        <row r="199">
          <cell r="A199">
            <v>45943</v>
          </cell>
          <cell r="B199">
            <v>6</v>
          </cell>
          <cell r="I199" t="str">
            <v>L</v>
          </cell>
          <cell r="J199">
            <v>58</v>
          </cell>
          <cell r="K199" t="str">
            <v>K04</v>
          </cell>
          <cell r="L199" t="str">
            <v>BARU</v>
          </cell>
        </row>
        <row r="200">
          <cell r="A200">
            <v>45943</v>
          </cell>
          <cell r="B200">
            <v>7</v>
          </cell>
          <cell r="I200" t="str">
            <v>P</v>
          </cell>
          <cell r="J200">
            <v>23</v>
          </cell>
          <cell r="K200" t="str">
            <v>K05</v>
          </cell>
          <cell r="L200" t="str">
            <v>BARU</v>
          </cell>
        </row>
        <row r="201">
          <cell r="A201">
            <v>45943</v>
          </cell>
          <cell r="B201">
            <v>8</v>
          </cell>
          <cell r="I201" t="str">
            <v>P</v>
          </cell>
          <cell r="J201">
            <v>42</v>
          </cell>
          <cell r="K201" t="str">
            <v>K02</v>
          </cell>
          <cell r="L201" t="str">
            <v>BARU</v>
          </cell>
        </row>
        <row r="202">
          <cell r="A202">
            <v>45943</v>
          </cell>
          <cell r="B202">
            <v>9</v>
          </cell>
          <cell r="I202" t="str">
            <v>L</v>
          </cell>
          <cell r="J202">
            <v>13</v>
          </cell>
          <cell r="K202" t="str">
            <v>K04</v>
          </cell>
          <cell r="L202" t="str">
            <v>BARU</v>
          </cell>
        </row>
        <row r="203">
          <cell r="A203">
            <v>45943</v>
          </cell>
          <cell r="B203">
            <v>10</v>
          </cell>
          <cell r="I203" t="str">
            <v>P</v>
          </cell>
          <cell r="J203">
            <v>71</v>
          </cell>
          <cell r="K203" t="str">
            <v>K04</v>
          </cell>
          <cell r="L203" t="str">
            <v>BARU</v>
          </cell>
        </row>
        <row r="204">
          <cell r="A204">
            <v>45943</v>
          </cell>
          <cell r="B204">
            <v>11</v>
          </cell>
          <cell r="I204" t="str">
            <v>P</v>
          </cell>
          <cell r="J204">
            <v>16</v>
          </cell>
          <cell r="K204" t="str">
            <v>K05</v>
          </cell>
          <cell r="L204" t="str">
            <v>LAMA</v>
          </cell>
        </row>
        <row r="205">
          <cell r="A205">
            <v>45943</v>
          </cell>
          <cell r="B205">
            <v>12</v>
          </cell>
          <cell r="I205" t="str">
            <v>P</v>
          </cell>
          <cell r="J205">
            <v>28</v>
          </cell>
          <cell r="K205" t="str">
            <v>K03</v>
          </cell>
          <cell r="L205" t="str">
            <v>BARU</v>
          </cell>
        </row>
        <row r="206">
          <cell r="A206">
            <v>45944</v>
          </cell>
          <cell r="B206">
            <v>1</v>
          </cell>
          <cell r="I206" t="str">
            <v>P</v>
          </cell>
          <cell r="J206">
            <v>7</v>
          </cell>
          <cell r="K206" t="str">
            <v>K00</v>
          </cell>
          <cell r="L206" t="str">
            <v>BARU</v>
          </cell>
        </row>
        <row r="207">
          <cell r="A207">
            <v>45944</v>
          </cell>
          <cell r="B207">
            <v>2</v>
          </cell>
          <cell r="I207" t="str">
            <v>P</v>
          </cell>
          <cell r="J207">
            <v>20</v>
          </cell>
          <cell r="K207" t="str">
            <v>K04</v>
          </cell>
          <cell r="L207" t="str">
            <v>LAMA</v>
          </cell>
        </row>
        <row r="208">
          <cell r="A208">
            <v>45944</v>
          </cell>
          <cell r="B208">
            <v>3</v>
          </cell>
          <cell r="I208" t="str">
            <v>P</v>
          </cell>
          <cell r="J208">
            <v>31</v>
          </cell>
          <cell r="K208" t="str">
            <v>K04</v>
          </cell>
          <cell r="L208" t="str">
            <v>LAMA</v>
          </cell>
        </row>
        <row r="209">
          <cell r="A209">
            <v>45944</v>
          </cell>
          <cell r="B209">
            <v>4</v>
          </cell>
          <cell r="I209" t="str">
            <v>P</v>
          </cell>
          <cell r="J209">
            <v>9</v>
          </cell>
          <cell r="K209" t="str">
            <v>K00</v>
          </cell>
          <cell r="L209" t="str">
            <v>BARU</v>
          </cell>
        </row>
        <row r="210">
          <cell r="A210">
            <v>45944</v>
          </cell>
          <cell r="B210">
            <v>5</v>
          </cell>
          <cell r="I210" t="str">
            <v>L</v>
          </cell>
          <cell r="J210">
            <v>17</v>
          </cell>
          <cell r="K210" t="str">
            <v>K04</v>
          </cell>
          <cell r="L210" t="str">
            <v>BARU</v>
          </cell>
        </row>
        <row r="211">
          <cell r="A211">
            <v>45944</v>
          </cell>
          <cell r="B211">
            <v>6</v>
          </cell>
          <cell r="I211" t="str">
            <v>P</v>
          </cell>
          <cell r="J211">
            <v>45</v>
          </cell>
          <cell r="K211" t="str">
            <v>K02</v>
          </cell>
          <cell r="L211" t="str">
            <v>LAMA</v>
          </cell>
        </row>
        <row r="212">
          <cell r="A212">
            <v>45944</v>
          </cell>
          <cell r="B212">
            <v>7</v>
          </cell>
          <cell r="I212" t="str">
            <v>L</v>
          </cell>
          <cell r="J212">
            <v>6</v>
          </cell>
          <cell r="K212" t="str">
            <v>K00</v>
          </cell>
          <cell r="L212" t="str">
            <v>BARU</v>
          </cell>
        </row>
        <row r="213">
          <cell r="A213">
            <v>45944</v>
          </cell>
          <cell r="B213">
            <v>8</v>
          </cell>
          <cell r="I213" t="str">
            <v>P</v>
          </cell>
          <cell r="J213">
            <v>63</v>
          </cell>
          <cell r="K213" t="str">
            <v>K08</v>
          </cell>
          <cell r="L213" t="str">
            <v>BARU</v>
          </cell>
        </row>
        <row r="214">
          <cell r="A214">
            <v>45944</v>
          </cell>
          <cell r="B214">
            <v>9</v>
          </cell>
          <cell r="I214" t="str">
            <v>P</v>
          </cell>
          <cell r="J214">
            <v>17</v>
          </cell>
          <cell r="K214" t="str">
            <v>K02</v>
          </cell>
          <cell r="L214" t="str">
            <v>BARU</v>
          </cell>
        </row>
        <row r="215">
          <cell r="A215">
            <v>45944</v>
          </cell>
          <cell r="B215">
            <v>10</v>
          </cell>
          <cell r="I215" t="str">
            <v>P</v>
          </cell>
          <cell r="J215">
            <v>52</v>
          </cell>
          <cell r="K215" t="str">
            <v>K02</v>
          </cell>
          <cell r="L215" t="str">
            <v>LAMA</v>
          </cell>
        </row>
        <row r="216">
          <cell r="A216">
            <v>45944</v>
          </cell>
          <cell r="B216">
            <v>11</v>
          </cell>
          <cell r="I216" t="str">
            <v>P</v>
          </cell>
          <cell r="J216">
            <v>45</v>
          </cell>
          <cell r="K216" t="str">
            <v>K05</v>
          </cell>
          <cell r="L216" t="str">
            <v>BARU</v>
          </cell>
        </row>
        <row r="217">
          <cell r="A217">
            <v>45944</v>
          </cell>
          <cell r="B217">
            <v>12</v>
          </cell>
          <cell r="I217" t="str">
            <v>P</v>
          </cell>
          <cell r="J217">
            <v>13</v>
          </cell>
          <cell r="K217" t="str">
            <v>K04</v>
          </cell>
          <cell r="L217" t="str">
            <v>LAMA</v>
          </cell>
        </row>
        <row r="218">
          <cell r="A218">
            <v>45945</v>
          </cell>
          <cell r="B218">
            <v>1</v>
          </cell>
          <cell r="I218" t="str">
            <v>L</v>
          </cell>
          <cell r="J218">
            <v>28</v>
          </cell>
          <cell r="K218" t="str">
            <v>K04</v>
          </cell>
          <cell r="L218" t="str">
            <v>BARU</v>
          </cell>
        </row>
        <row r="219">
          <cell r="A219">
            <v>45945</v>
          </cell>
          <cell r="B219">
            <v>2</v>
          </cell>
          <cell r="I219" t="str">
            <v>P</v>
          </cell>
          <cell r="J219">
            <v>22</v>
          </cell>
          <cell r="K219" t="str">
            <v>K02</v>
          </cell>
          <cell r="L219" t="str">
            <v>BARU</v>
          </cell>
        </row>
        <row r="220">
          <cell r="A220">
            <v>45945</v>
          </cell>
          <cell r="B220">
            <v>3</v>
          </cell>
          <cell r="I220" t="str">
            <v>P</v>
          </cell>
          <cell r="J220">
            <v>71</v>
          </cell>
          <cell r="K220" t="str">
            <v>K08</v>
          </cell>
          <cell r="L220" t="str">
            <v>BARU</v>
          </cell>
        </row>
        <row r="221">
          <cell r="A221">
            <v>45945</v>
          </cell>
          <cell r="B221">
            <v>4</v>
          </cell>
          <cell r="I221" t="str">
            <v>P</v>
          </cell>
          <cell r="J221">
            <v>70</v>
          </cell>
          <cell r="K221" t="str">
            <v>K02</v>
          </cell>
          <cell r="L221" t="str">
            <v>LAMA</v>
          </cell>
        </row>
        <row r="222">
          <cell r="A222">
            <v>45945</v>
          </cell>
          <cell r="B222">
            <v>5</v>
          </cell>
          <cell r="I222" t="str">
            <v>P</v>
          </cell>
          <cell r="J222">
            <v>27</v>
          </cell>
          <cell r="K222" t="str">
            <v>K04</v>
          </cell>
          <cell r="L222" t="str">
            <v>BARU</v>
          </cell>
        </row>
        <row r="223">
          <cell r="A223">
            <v>45945</v>
          </cell>
          <cell r="B223">
            <v>6</v>
          </cell>
          <cell r="I223" t="str">
            <v>L</v>
          </cell>
          <cell r="J223">
            <v>43</v>
          </cell>
          <cell r="K223" t="str">
            <v>K02</v>
          </cell>
          <cell r="L223" t="str">
            <v>BARU</v>
          </cell>
        </row>
        <row r="224">
          <cell r="A224">
            <v>45945</v>
          </cell>
          <cell r="B224">
            <v>7</v>
          </cell>
          <cell r="I224" t="str">
            <v>L</v>
          </cell>
          <cell r="J224">
            <v>8</v>
          </cell>
          <cell r="K224" t="str">
            <v>K12</v>
          </cell>
          <cell r="L224" t="str">
            <v>BARU</v>
          </cell>
        </row>
        <row r="225">
          <cell r="A225">
            <v>45945</v>
          </cell>
          <cell r="B225">
            <v>8</v>
          </cell>
          <cell r="I225" t="str">
            <v>P</v>
          </cell>
          <cell r="J225">
            <v>35</v>
          </cell>
          <cell r="K225" t="str">
            <v>K08</v>
          </cell>
          <cell r="L225" t="str">
            <v>BARU</v>
          </cell>
        </row>
        <row r="226">
          <cell r="A226">
            <v>45945</v>
          </cell>
          <cell r="B226">
            <v>9</v>
          </cell>
          <cell r="I226" t="str">
            <v>L</v>
          </cell>
          <cell r="J226">
            <v>12</v>
          </cell>
          <cell r="K226" t="str">
            <v>K05</v>
          </cell>
          <cell r="L226" t="str">
            <v>BARU</v>
          </cell>
        </row>
        <row r="227">
          <cell r="A227">
            <v>45946</v>
          </cell>
          <cell r="B227">
            <v>1</v>
          </cell>
          <cell r="I227" t="str">
            <v>P</v>
          </cell>
          <cell r="J227">
            <v>29</v>
          </cell>
          <cell r="K227" t="str">
            <v>K04</v>
          </cell>
          <cell r="L227" t="str">
            <v>BARU</v>
          </cell>
        </row>
        <row r="228">
          <cell r="A228">
            <v>45946</v>
          </cell>
          <cell r="B228">
            <v>2</v>
          </cell>
          <cell r="I228" t="str">
            <v>P</v>
          </cell>
          <cell r="J228">
            <v>14</v>
          </cell>
          <cell r="K228" t="str">
            <v>K02</v>
          </cell>
          <cell r="L228" t="str">
            <v>BARU</v>
          </cell>
        </row>
        <row r="229">
          <cell r="A229">
            <v>45946</v>
          </cell>
          <cell r="B229">
            <v>3</v>
          </cell>
          <cell r="I229" t="str">
            <v>P</v>
          </cell>
          <cell r="J229">
            <v>51</v>
          </cell>
          <cell r="K229" t="str">
            <v>K03</v>
          </cell>
          <cell r="L229" t="str">
            <v>BARU</v>
          </cell>
        </row>
        <row r="230">
          <cell r="A230">
            <v>45946</v>
          </cell>
          <cell r="B230">
            <v>4</v>
          </cell>
          <cell r="I230" t="str">
            <v>P</v>
          </cell>
          <cell r="J230">
            <v>28</v>
          </cell>
          <cell r="K230" t="str">
            <v>K06</v>
          </cell>
          <cell r="L230" t="str">
            <v>LAMA</v>
          </cell>
        </row>
        <row r="231">
          <cell r="A231">
            <v>45946</v>
          </cell>
          <cell r="B231">
            <v>5</v>
          </cell>
          <cell r="I231" t="str">
            <v>P</v>
          </cell>
          <cell r="J231">
            <v>38</v>
          </cell>
          <cell r="K231" t="str">
            <v>K02</v>
          </cell>
          <cell r="L231" t="str">
            <v>BARU</v>
          </cell>
        </row>
        <row r="232">
          <cell r="A232">
            <v>45946</v>
          </cell>
          <cell r="B232">
            <v>6</v>
          </cell>
          <cell r="I232" t="str">
            <v>P</v>
          </cell>
          <cell r="J232">
            <v>29</v>
          </cell>
          <cell r="K232" t="str">
            <v>K03</v>
          </cell>
          <cell r="L232" t="str">
            <v>BARU</v>
          </cell>
        </row>
        <row r="233">
          <cell r="A233">
            <v>45946</v>
          </cell>
          <cell r="B233">
            <v>7</v>
          </cell>
          <cell r="I233" t="str">
            <v>P</v>
          </cell>
          <cell r="J233">
            <v>35</v>
          </cell>
          <cell r="K233" t="str">
            <v>K04</v>
          </cell>
          <cell r="L233" t="str">
            <v>LAMA</v>
          </cell>
        </row>
        <row r="234">
          <cell r="A234">
            <v>45947</v>
          </cell>
          <cell r="B234">
            <v>1</v>
          </cell>
          <cell r="I234" t="str">
            <v>P</v>
          </cell>
          <cell r="J234">
            <v>24</v>
          </cell>
          <cell r="K234" t="str">
            <v>K08</v>
          </cell>
          <cell r="L234" t="str">
            <v>BARU</v>
          </cell>
        </row>
        <row r="235">
          <cell r="A235">
            <v>45947</v>
          </cell>
          <cell r="B235">
            <v>2</v>
          </cell>
          <cell r="I235" t="str">
            <v>P</v>
          </cell>
          <cell r="J235">
            <v>16</v>
          </cell>
          <cell r="K235" t="str">
            <v>K04</v>
          </cell>
          <cell r="L235" t="str">
            <v>LAMA</v>
          </cell>
        </row>
        <row r="236">
          <cell r="A236">
            <v>45947</v>
          </cell>
          <cell r="B236">
            <v>3</v>
          </cell>
          <cell r="I236" t="str">
            <v>L</v>
          </cell>
          <cell r="J236">
            <v>51</v>
          </cell>
          <cell r="K236" t="str">
            <v>K02</v>
          </cell>
          <cell r="L236" t="str">
            <v>BARU</v>
          </cell>
        </row>
        <row r="237">
          <cell r="A237">
            <v>45947</v>
          </cell>
          <cell r="B237">
            <v>4</v>
          </cell>
          <cell r="I237" t="str">
            <v>P</v>
          </cell>
          <cell r="J237">
            <v>61</v>
          </cell>
          <cell r="K237" t="str">
            <v>K02</v>
          </cell>
          <cell r="L237" t="str">
            <v>LAMA</v>
          </cell>
        </row>
        <row r="238">
          <cell r="A238">
            <v>45947</v>
          </cell>
          <cell r="B238">
            <v>5</v>
          </cell>
          <cell r="I238" t="str">
            <v>L</v>
          </cell>
          <cell r="J238">
            <v>9</v>
          </cell>
          <cell r="K238" t="str">
            <v>K00</v>
          </cell>
          <cell r="L238" t="str">
            <v>BARU</v>
          </cell>
        </row>
        <row r="239">
          <cell r="A239">
            <v>45947</v>
          </cell>
          <cell r="B239">
            <v>6</v>
          </cell>
          <cell r="I239" t="str">
            <v>P</v>
          </cell>
          <cell r="J239">
            <v>6</v>
          </cell>
          <cell r="K239" t="str">
            <v>K02</v>
          </cell>
          <cell r="L239" t="str">
            <v>LAMA</v>
          </cell>
        </row>
        <row r="240">
          <cell r="A240">
            <v>45947</v>
          </cell>
          <cell r="B240">
            <v>7</v>
          </cell>
          <cell r="I240" t="str">
            <v>P</v>
          </cell>
          <cell r="J240">
            <v>52</v>
          </cell>
          <cell r="K240" t="str">
            <v>K04</v>
          </cell>
          <cell r="L240" t="str">
            <v>BARU</v>
          </cell>
        </row>
        <row r="241">
          <cell r="A241">
            <v>45947</v>
          </cell>
          <cell r="B241">
            <v>8</v>
          </cell>
          <cell r="I241" t="str">
            <v>L</v>
          </cell>
          <cell r="J241">
            <v>36</v>
          </cell>
          <cell r="K241" t="str">
            <v>K02</v>
          </cell>
          <cell r="L241" t="str">
            <v>BARU</v>
          </cell>
        </row>
        <row r="242">
          <cell r="A242">
            <v>45947</v>
          </cell>
          <cell r="B242">
            <v>9</v>
          </cell>
          <cell r="I242" t="str">
            <v>P</v>
          </cell>
          <cell r="J242">
            <v>17</v>
          </cell>
          <cell r="K242" t="str">
            <v>K04</v>
          </cell>
          <cell r="L242" t="str">
            <v>BARU</v>
          </cell>
        </row>
        <row r="243">
          <cell r="A243">
            <v>45947</v>
          </cell>
          <cell r="B243">
            <v>10</v>
          </cell>
          <cell r="I243" t="str">
            <v>P</v>
          </cell>
          <cell r="J243">
            <v>16</v>
          </cell>
          <cell r="K243" t="str">
            <v>K00</v>
          </cell>
          <cell r="L243" t="str">
            <v>BARU</v>
          </cell>
        </row>
        <row r="244">
          <cell r="A244">
            <v>45948</v>
          </cell>
          <cell r="B244">
            <v>1</v>
          </cell>
          <cell r="I244" t="str">
            <v>L</v>
          </cell>
          <cell r="J244">
            <v>30</v>
          </cell>
          <cell r="K244" t="str">
            <v>K02</v>
          </cell>
          <cell r="L244" t="str">
            <v>BARU</v>
          </cell>
        </row>
        <row r="245">
          <cell r="A245">
            <v>45948</v>
          </cell>
          <cell r="B245">
            <v>2</v>
          </cell>
          <cell r="I245" t="str">
            <v>L</v>
          </cell>
          <cell r="J245">
            <v>31</v>
          </cell>
          <cell r="K245" t="str">
            <v>K04</v>
          </cell>
          <cell r="L245" t="str">
            <v>BARU</v>
          </cell>
        </row>
        <row r="246">
          <cell r="A246">
            <v>45948</v>
          </cell>
          <cell r="B246">
            <v>3</v>
          </cell>
          <cell r="I246" t="str">
            <v>P</v>
          </cell>
          <cell r="J246">
            <v>35</v>
          </cell>
          <cell r="K246" t="str">
            <v>K02</v>
          </cell>
          <cell r="L246" t="str">
            <v>BARU</v>
          </cell>
        </row>
        <row r="247">
          <cell r="A247">
            <v>45948</v>
          </cell>
          <cell r="B247">
            <v>4</v>
          </cell>
          <cell r="I247" t="str">
            <v>P</v>
          </cell>
          <cell r="J247">
            <v>5</v>
          </cell>
          <cell r="K247" t="str">
            <v>K00</v>
          </cell>
          <cell r="L247" t="str">
            <v>BARU</v>
          </cell>
        </row>
        <row r="248">
          <cell r="A248">
            <v>45948</v>
          </cell>
          <cell r="B248">
            <v>5</v>
          </cell>
          <cell r="I248" t="str">
            <v>P</v>
          </cell>
          <cell r="J248">
            <v>40</v>
          </cell>
          <cell r="K248" t="str">
            <v>K05</v>
          </cell>
          <cell r="L248" t="str">
            <v>BARU</v>
          </cell>
        </row>
        <row r="249">
          <cell r="A249">
            <v>45948</v>
          </cell>
          <cell r="B249">
            <v>6</v>
          </cell>
          <cell r="I249" t="str">
            <v>L</v>
          </cell>
          <cell r="J249">
            <v>23</v>
          </cell>
          <cell r="K249" t="str">
            <v>K04</v>
          </cell>
          <cell r="L249" t="str">
            <v>BARU</v>
          </cell>
        </row>
        <row r="250">
          <cell r="A250">
            <v>45948</v>
          </cell>
          <cell r="B250">
            <v>7</v>
          </cell>
          <cell r="I250" t="str">
            <v>P</v>
          </cell>
          <cell r="J250">
            <v>8</v>
          </cell>
          <cell r="K250" t="str">
            <v>K04</v>
          </cell>
          <cell r="L250" t="str">
            <v>LAMA</v>
          </cell>
        </row>
        <row r="251">
          <cell r="A251">
            <v>45948</v>
          </cell>
          <cell r="B251">
            <v>8</v>
          </cell>
          <cell r="I251" t="str">
            <v>L</v>
          </cell>
          <cell r="J251">
            <v>6</v>
          </cell>
          <cell r="K251" t="str">
            <v>K00</v>
          </cell>
          <cell r="L251" t="str">
            <v>BARU</v>
          </cell>
        </row>
        <row r="252">
          <cell r="A252">
            <v>45948</v>
          </cell>
          <cell r="B252">
            <v>9</v>
          </cell>
          <cell r="I252" t="str">
            <v>L</v>
          </cell>
          <cell r="J252">
            <v>42</v>
          </cell>
          <cell r="K252" t="str">
            <v>K08</v>
          </cell>
          <cell r="L252" t="str">
            <v>BARU</v>
          </cell>
        </row>
        <row r="253">
          <cell r="A253">
            <v>45948</v>
          </cell>
          <cell r="B253">
            <v>10</v>
          </cell>
          <cell r="I253" t="str">
            <v>P</v>
          </cell>
          <cell r="J253">
            <v>10</v>
          </cell>
          <cell r="K253" t="str">
            <v>K04</v>
          </cell>
          <cell r="L253" t="str">
            <v>LAMA</v>
          </cell>
        </row>
        <row r="254">
          <cell r="A254">
            <v>45948</v>
          </cell>
          <cell r="B254">
            <v>11</v>
          </cell>
          <cell r="I254" t="str">
            <v>L</v>
          </cell>
          <cell r="J254">
            <v>7</v>
          </cell>
          <cell r="K254" t="str">
            <v>K00</v>
          </cell>
          <cell r="L254" t="str">
            <v>BARU</v>
          </cell>
        </row>
        <row r="255">
          <cell r="A255">
            <v>45948</v>
          </cell>
          <cell r="B255">
            <v>12</v>
          </cell>
          <cell r="I255" t="str">
            <v>P</v>
          </cell>
          <cell r="J255">
            <v>26</v>
          </cell>
          <cell r="K255" t="str">
            <v>K04</v>
          </cell>
          <cell r="L255" t="str">
            <v>BARU</v>
          </cell>
        </row>
        <row r="256">
          <cell r="A256">
            <v>45948</v>
          </cell>
          <cell r="B256">
            <v>13</v>
          </cell>
          <cell r="I256" t="str">
            <v>P</v>
          </cell>
          <cell r="J256">
            <v>50</v>
          </cell>
          <cell r="K256" t="str">
            <v>K04</v>
          </cell>
          <cell r="L256" t="str">
            <v>BARU</v>
          </cell>
        </row>
        <row r="257">
          <cell r="A257">
            <v>45948</v>
          </cell>
          <cell r="B257">
            <v>14</v>
          </cell>
          <cell r="I257" t="str">
            <v>L</v>
          </cell>
          <cell r="J257">
            <v>24</v>
          </cell>
          <cell r="K257" t="str">
            <v>K04</v>
          </cell>
          <cell r="L257" t="str">
            <v>BARU</v>
          </cell>
        </row>
        <row r="258">
          <cell r="A258">
            <v>45948</v>
          </cell>
          <cell r="B258">
            <v>15</v>
          </cell>
          <cell r="I258" t="str">
            <v>P</v>
          </cell>
          <cell r="J258">
            <v>39</v>
          </cell>
          <cell r="K258" t="str">
            <v>K03</v>
          </cell>
          <cell r="L258" t="str">
            <v>BARU</v>
          </cell>
        </row>
        <row r="259">
          <cell r="A259">
            <v>45948</v>
          </cell>
          <cell r="B259">
            <v>16</v>
          </cell>
          <cell r="I259" t="str">
            <v>P</v>
          </cell>
          <cell r="J259">
            <v>12</v>
          </cell>
          <cell r="K259" t="str">
            <v>K02</v>
          </cell>
          <cell r="L259" t="str">
            <v>BARU</v>
          </cell>
        </row>
        <row r="260">
          <cell r="A260">
            <v>45948</v>
          </cell>
          <cell r="B260">
            <v>17</v>
          </cell>
          <cell r="I260" t="str">
            <v>L</v>
          </cell>
          <cell r="J260">
            <v>15</v>
          </cell>
          <cell r="K260" t="str">
            <v>K02</v>
          </cell>
          <cell r="L260" t="str">
            <v>BARU</v>
          </cell>
        </row>
        <row r="261">
          <cell r="A261">
            <v>45948</v>
          </cell>
          <cell r="B261">
            <v>18</v>
          </cell>
          <cell r="I261" t="str">
            <v>P</v>
          </cell>
          <cell r="J261">
            <v>8</v>
          </cell>
          <cell r="K261" t="str">
            <v>K00</v>
          </cell>
          <cell r="L261" t="str">
            <v>BARU</v>
          </cell>
        </row>
        <row r="262">
          <cell r="A262">
            <v>45948</v>
          </cell>
          <cell r="B262">
            <v>19</v>
          </cell>
          <cell r="I262" t="str">
            <v>P</v>
          </cell>
          <cell r="J262">
            <v>6</v>
          </cell>
          <cell r="K262" t="str">
            <v>K00</v>
          </cell>
          <cell r="L262" t="str">
            <v>BARU</v>
          </cell>
        </row>
        <row r="263">
          <cell r="A263">
            <v>45948</v>
          </cell>
          <cell r="B263">
            <v>20</v>
          </cell>
          <cell r="I263" t="str">
            <v>L</v>
          </cell>
          <cell r="J263">
            <v>5</v>
          </cell>
          <cell r="K263" t="str">
            <v>K02</v>
          </cell>
          <cell r="L263" t="str">
            <v>BARU</v>
          </cell>
        </row>
        <row r="264">
          <cell r="A264">
            <v>45950</v>
          </cell>
          <cell r="B264">
            <v>1</v>
          </cell>
          <cell r="I264" t="str">
            <v>L</v>
          </cell>
          <cell r="J264">
            <v>25</v>
          </cell>
          <cell r="K264" t="str">
            <v>K08</v>
          </cell>
          <cell r="L264" t="str">
            <v>BARU</v>
          </cell>
        </row>
        <row r="265">
          <cell r="A265">
            <v>45950</v>
          </cell>
          <cell r="B265">
            <v>2</v>
          </cell>
          <cell r="I265" t="str">
            <v>L</v>
          </cell>
          <cell r="J265">
            <v>3</v>
          </cell>
          <cell r="K265" t="str">
            <v>K02</v>
          </cell>
          <cell r="L265" t="str">
            <v>BARU</v>
          </cell>
        </row>
        <row r="266">
          <cell r="A266">
            <v>45950</v>
          </cell>
          <cell r="B266">
            <v>3</v>
          </cell>
          <cell r="I266" t="str">
            <v>P</v>
          </cell>
          <cell r="J266">
            <v>6</v>
          </cell>
          <cell r="K266" t="str">
            <v>K04</v>
          </cell>
          <cell r="L266" t="str">
            <v>BARU</v>
          </cell>
        </row>
        <row r="267">
          <cell r="A267">
            <v>45950</v>
          </cell>
          <cell r="B267">
            <v>4</v>
          </cell>
          <cell r="I267" t="str">
            <v>P</v>
          </cell>
          <cell r="J267">
            <v>6</v>
          </cell>
          <cell r="K267" t="str">
            <v>K00</v>
          </cell>
          <cell r="L267" t="str">
            <v>BARU</v>
          </cell>
        </row>
        <row r="268">
          <cell r="A268">
            <v>45950</v>
          </cell>
          <cell r="B268">
            <v>4</v>
          </cell>
          <cell r="I268" t="str">
            <v>P</v>
          </cell>
          <cell r="J268">
            <v>6</v>
          </cell>
          <cell r="K268" t="str">
            <v>K00</v>
          </cell>
          <cell r="L268" t="str">
            <v>BARU</v>
          </cell>
        </row>
        <row r="269">
          <cell r="A269">
            <v>45950</v>
          </cell>
          <cell r="B269">
            <v>5</v>
          </cell>
          <cell r="I269" t="str">
            <v>P</v>
          </cell>
          <cell r="J269">
            <v>30</v>
          </cell>
          <cell r="K269" t="str">
            <v>K05</v>
          </cell>
          <cell r="L269" t="str">
            <v>BARU</v>
          </cell>
        </row>
        <row r="270">
          <cell r="A270">
            <v>45950</v>
          </cell>
          <cell r="B270">
            <v>6</v>
          </cell>
          <cell r="I270" t="str">
            <v>L</v>
          </cell>
          <cell r="J270">
            <v>56</v>
          </cell>
          <cell r="K270" t="str">
            <v>K08</v>
          </cell>
          <cell r="L270" t="str">
            <v>BARU</v>
          </cell>
        </row>
        <row r="271">
          <cell r="A271">
            <v>45950</v>
          </cell>
          <cell r="B271">
            <v>7</v>
          </cell>
          <cell r="I271" t="str">
            <v>P</v>
          </cell>
          <cell r="J271">
            <v>71</v>
          </cell>
          <cell r="K271" t="str">
            <v>K04</v>
          </cell>
          <cell r="L271" t="str">
            <v>BARU</v>
          </cell>
        </row>
        <row r="272">
          <cell r="A272">
            <v>45950</v>
          </cell>
          <cell r="B272">
            <v>8</v>
          </cell>
          <cell r="I272" t="str">
            <v>P</v>
          </cell>
          <cell r="J272">
            <v>58</v>
          </cell>
          <cell r="K272" t="str">
            <v>K04</v>
          </cell>
          <cell r="L272" t="str">
            <v>LAMA</v>
          </cell>
        </row>
        <row r="273">
          <cell r="A273">
            <v>45950</v>
          </cell>
          <cell r="B273">
            <v>9</v>
          </cell>
          <cell r="I273" t="str">
            <v>P</v>
          </cell>
          <cell r="J273">
            <v>24</v>
          </cell>
          <cell r="K273" t="str">
            <v>K03</v>
          </cell>
          <cell r="L273" t="str">
            <v>BARU</v>
          </cell>
        </row>
        <row r="274">
          <cell r="A274">
            <v>45950</v>
          </cell>
          <cell r="B274">
            <v>10</v>
          </cell>
          <cell r="I274" t="str">
            <v>P</v>
          </cell>
          <cell r="J274">
            <v>63</v>
          </cell>
          <cell r="K274" t="str">
            <v>K06</v>
          </cell>
          <cell r="L274" t="str">
            <v>BARU</v>
          </cell>
        </row>
        <row r="275">
          <cell r="A275">
            <v>45950</v>
          </cell>
          <cell r="B275">
            <v>11</v>
          </cell>
          <cell r="I275" t="str">
            <v>P</v>
          </cell>
          <cell r="J275">
            <v>22</v>
          </cell>
          <cell r="K275" t="str">
            <v>K03</v>
          </cell>
          <cell r="L275" t="str">
            <v>BARU</v>
          </cell>
        </row>
        <row r="276">
          <cell r="A276">
            <v>45950</v>
          </cell>
          <cell r="B276">
            <v>12</v>
          </cell>
          <cell r="I276" t="str">
            <v>P</v>
          </cell>
          <cell r="J276">
            <v>12</v>
          </cell>
          <cell r="K276" t="str">
            <v>K04</v>
          </cell>
          <cell r="L276" t="str">
            <v>BARU</v>
          </cell>
        </row>
        <row r="277">
          <cell r="A277">
            <v>45950</v>
          </cell>
          <cell r="B277">
            <v>13</v>
          </cell>
          <cell r="I277" t="str">
            <v>P</v>
          </cell>
          <cell r="J277">
            <v>21</v>
          </cell>
          <cell r="K277" t="str">
            <v>K02</v>
          </cell>
          <cell r="L277" t="str">
            <v>BARU</v>
          </cell>
        </row>
        <row r="278">
          <cell r="A278">
            <v>45951</v>
          </cell>
          <cell r="B278">
            <v>1</v>
          </cell>
          <cell r="I278" t="str">
            <v>P</v>
          </cell>
          <cell r="J278">
            <v>55</v>
          </cell>
          <cell r="K278" t="str">
            <v>K02</v>
          </cell>
          <cell r="L278" t="str">
            <v>LAMA</v>
          </cell>
        </row>
        <row r="279">
          <cell r="A279">
            <v>45951</v>
          </cell>
          <cell r="B279">
            <v>2</v>
          </cell>
          <cell r="I279" t="str">
            <v>P</v>
          </cell>
          <cell r="J279">
            <v>5</v>
          </cell>
          <cell r="K279" t="str">
            <v>K08</v>
          </cell>
          <cell r="L279" t="str">
            <v>BARU</v>
          </cell>
        </row>
        <row r="280">
          <cell r="A280">
            <v>45951</v>
          </cell>
          <cell r="B280">
            <v>3</v>
          </cell>
          <cell r="I280" t="str">
            <v>L</v>
          </cell>
          <cell r="J280">
            <v>12</v>
          </cell>
          <cell r="K280" t="str">
            <v>K02</v>
          </cell>
          <cell r="L280" t="str">
            <v>BARU</v>
          </cell>
        </row>
        <row r="281">
          <cell r="A281">
            <v>45951</v>
          </cell>
          <cell r="B281">
            <v>4</v>
          </cell>
          <cell r="I281" t="str">
            <v>P</v>
          </cell>
          <cell r="J281">
            <v>29</v>
          </cell>
          <cell r="K281" t="str">
            <v>K05</v>
          </cell>
          <cell r="L281" t="str">
            <v>BARU</v>
          </cell>
        </row>
        <row r="282">
          <cell r="A282">
            <v>45951</v>
          </cell>
          <cell r="B282">
            <v>5</v>
          </cell>
          <cell r="I282" t="str">
            <v>P</v>
          </cell>
          <cell r="J282">
            <v>24</v>
          </cell>
          <cell r="K282" t="str">
            <v>K05</v>
          </cell>
          <cell r="L282" t="str">
            <v>BARU</v>
          </cell>
        </row>
        <row r="283">
          <cell r="A283">
            <v>45951</v>
          </cell>
          <cell r="B283">
            <v>6</v>
          </cell>
          <cell r="I283" t="str">
            <v>P</v>
          </cell>
          <cell r="J283">
            <v>4</v>
          </cell>
          <cell r="K283" t="str">
            <v>K04</v>
          </cell>
          <cell r="L283" t="str">
            <v>BARU</v>
          </cell>
        </row>
        <row r="284">
          <cell r="A284">
            <v>45951</v>
          </cell>
          <cell r="B284">
            <v>7</v>
          </cell>
          <cell r="I284" t="str">
            <v>P</v>
          </cell>
          <cell r="J284">
            <v>20</v>
          </cell>
          <cell r="K284" t="str">
            <v>K04</v>
          </cell>
          <cell r="L284" t="str">
            <v>LAMA</v>
          </cell>
        </row>
        <row r="285">
          <cell r="A285">
            <v>45951</v>
          </cell>
          <cell r="B285">
            <v>8</v>
          </cell>
          <cell r="I285" t="str">
            <v>P</v>
          </cell>
          <cell r="J285">
            <v>59</v>
          </cell>
          <cell r="K285" t="str">
            <v>K05</v>
          </cell>
          <cell r="L285" t="str">
            <v>BARU</v>
          </cell>
        </row>
        <row r="286">
          <cell r="A286">
            <v>45951</v>
          </cell>
          <cell r="B286">
            <v>9</v>
          </cell>
          <cell r="I286" t="str">
            <v>L</v>
          </cell>
          <cell r="J286">
            <v>68</v>
          </cell>
          <cell r="K286" t="str">
            <v>K04</v>
          </cell>
          <cell r="L286" t="str">
            <v>BARU</v>
          </cell>
        </row>
        <row r="287">
          <cell r="A287">
            <v>45951</v>
          </cell>
          <cell r="B287">
            <v>10</v>
          </cell>
          <cell r="I287" t="str">
            <v>P</v>
          </cell>
          <cell r="J287">
            <v>61</v>
          </cell>
          <cell r="K287" t="str">
            <v>K04</v>
          </cell>
          <cell r="L287" t="str">
            <v>LAMA</v>
          </cell>
        </row>
        <row r="288">
          <cell r="A288">
            <v>45951</v>
          </cell>
          <cell r="B288">
            <v>11</v>
          </cell>
          <cell r="I288" t="str">
            <v>P</v>
          </cell>
          <cell r="J288">
            <v>30</v>
          </cell>
          <cell r="K288" t="str">
            <v>K04</v>
          </cell>
          <cell r="L288" t="str">
            <v>LAMA</v>
          </cell>
        </row>
        <row r="289">
          <cell r="A289">
            <v>45952</v>
          </cell>
          <cell r="B289">
            <v>1</v>
          </cell>
          <cell r="I289" t="str">
            <v>P</v>
          </cell>
          <cell r="J289">
            <v>57</v>
          </cell>
          <cell r="K289" t="str">
            <v>K05</v>
          </cell>
          <cell r="L289" t="str">
            <v>BARU</v>
          </cell>
        </row>
        <row r="290">
          <cell r="A290">
            <v>45952</v>
          </cell>
          <cell r="B290">
            <v>2</v>
          </cell>
          <cell r="I290" t="str">
            <v>L</v>
          </cell>
          <cell r="J290">
            <v>45</v>
          </cell>
          <cell r="K290" t="str">
            <v>K04</v>
          </cell>
          <cell r="L290" t="str">
            <v>BARU</v>
          </cell>
        </row>
        <row r="291">
          <cell r="A291">
            <v>45952</v>
          </cell>
          <cell r="B291">
            <v>3</v>
          </cell>
          <cell r="I291" t="str">
            <v>P</v>
          </cell>
          <cell r="J291">
            <v>10</v>
          </cell>
          <cell r="K291" t="str">
            <v>K00</v>
          </cell>
          <cell r="L291" t="str">
            <v>BARU</v>
          </cell>
        </row>
        <row r="292">
          <cell r="A292">
            <v>45952</v>
          </cell>
          <cell r="B292">
            <v>4</v>
          </cell>
          <cell r="I292" t="str">
            <v>P</v>
          </cell>
          <cell r="J292">
            <v>58</v>
          </cell>
          <cell r="K292" t="str">
            <v>K03</v>
          </cell>
          <cell r="L292" t="str">
            <v>BARU</v>
          </cell>
        </row>
        <row r="293">
          <cell r="A293">
            <v>45952</v>
          </cell>
          <cell r="B293">
            <v>5</v>
          </cell>
          <cell r="I293" t="str">
            <v>P</v>
          </cell>
          <cell r="J293">
            <v>13</v>
          </cell>
          <cell r="K293" t="str">
            <v>K04</v>
          </cell>
          <cell r="L293" t="str">
            <v>LAMA</v>
          </cell>
        </row>
        <row r="294">
          <cell r="A294">
            <v>45952</v>
          </cell>
          <cell r="B294">
            <v>6</v>
          </cell>
          <cell r="I294" t="str">
            <v>P</v>
          </cell>
          <cell r="J294">
            <v>31</v>
          </cell>
          <cell r="K294" t="str">
            <v>K04</v>
          </cell>
          <cell r="L294" t="str">
            <v>BARU</v>
          </cell>
        </row>
        <row r="295">
          <cell r="A295">
            <v>45952</v>
          </cell>
          <cell r="B295">
            <v>7</v>
          </cell>
          <cell r="I295" t="str">
            <v>P</v>
          </cell>
          <cell r="J295">
            <v>26</v>
          </cell>
          <cell r="K295" t="str">
            <v>K08</v>
          </cell>
          <cell r="L295" t="str">
            <v>BARU</v>
          </cell>
        </row>
        <row r="296">
          <cell r="A296">
            <v>45952</v>
          </cell>
          <cell r="B296">
            <v>8</v>
          </cell>
          <cell r="I296" t="str">
            <v>L</v>
          </cell>
          <cell r="J296">
            <v>7</v>
          </cell>
          <cell r="K296" t="str">
            <v>K00</v>
          </cell>
          <cell r="L296" t="str">
            <v>BARU</v>
          </cell>
        </row>
        <row r="297">
          <cell r="A297">
            <v>45952</v>
          </cell>
          <cell r="B297">
            <v>8</v>
          </cell>
          <cell r="I297" t="str">
            <v>L</v>
          </cell>
          <cell r="J297">
            <v>7</v>
          </cell>
          <cell r="K297" t="str">
            <v>K00</v>
          </cell>
          <cell r="L297" t="str">
            <v>BARU</v>
          </cell>
        </row>
        <row r="298">
          <cell r="A298">
            <v>45953</v>
          </cell>
          <cell r="B298">
            <v>1</v>
          </cell>
          <cell r="I298" t="str">
            <v>P</v>
          </cell>
          <cell r="J298">
            <v>14</v>
          </cell>
          <cell r="K298" t="str">
            <v>K04</v>
          </cell>
          <cell r="L298" t="str">
            <v>BARU</v>
          </cell>
        </row>
        <row r="299">
          <cell r="B299">
            <v>2</v>
          </cell>
          <cell r="I299" t="str">
            <v>P</v>
          </cell>
          <cell r="J299">
            <v>11</v>
          </cell>
          <cell r="K299" t="str">
            <v>K02</v>
          </cell>
          <cell r="L299" t="str">
            <v>LAMA</v>
          </cell>
        </row>
        <row r="300">
          <cell r="B300">
            <v>3</v>
          </cell>
          <cell r="I300" t="str">
            <v>L</v>
          </cell>
          <cell r="J300">
            <v>45</v>
          </cell>
          <cell r="K300" t="str">
            <v>K04</v>
          </cell>
          <cell r="L300" t="str">
            <v>BARU</v>
          </cell>
        </row>
        <row r="301">
          <cell r="B301">
            <v>4</v>
          </cell>
          <cell r="I301" t="str">
            <v>L</v>
          </cell>
          <cell r="J301">
            <v>41</v>
          </cell>
          <cell r="K301" t="str">
            <v>K04</v>
          </cell>
          <cell r="L301" t="str">
            <v>BARU</v>
          </cell>
        </row>
        <row r="302">
          <cell r="B302">
            <v>5</v>
          </cell>
          <cell r="I302" t="str">
            <v>P</v>
          </cell>
          <cell r="J302">
            <v>52</v>
          </cell>
          <cell r="K302" t="str">
            <v>K04</v>
          </cell>
          <cell r="L302" t="str">
            <v>LAMA</v>
          </cell>
        </row>
        <row r="303">
          <cell r="B303">
            <v>6</v>
          </cell>
          <cell r="I303" t="str">
            <v>P</v>
          </cell>
          <cell r="J303">
            <v>46</v>
          </cell>
          <cell r="K303" t="str">
            <v>K04</v>
          </cell>
          <cell r="L303" t="str">
            <v>LAMA</v>
          </cell>
        </row>
        <row r="304">
          <cell r="B304">
            <v>7</v>
          </cell>
          <cell r="I304" t="str">
            <v>P</v>
          </cell>
          <cell r="J304">
            <v>6</v>
          </cell>
          <cell r="K304" t="str">
            <v>K00</v>
          </cell>
          <cell r="L304" t="str">
            <v>BARU</v>
          </cell>
        </row>
        <row r="305">
          <cell r="B305">
            <v>8</v>
          </cell>
          <cell r="I305" t="str">
            <v>P</v>
          </cell>
          <cell r="J305">
            <v>16</v>
          </cell>
          <cell r="K305" t="str">
            <v>K04</v>
          </cell>
          <cell r="L305" t="str">
            <v>BARU</v>
          </cell>
        </row>
        <row r="306">
          <cell r="B306">
            <v>9</v>
          </cell>
          <cell r="I306" t="str">
            <v>P</v>
          </cell>
          <cell r="J306">
            <v>71</v>
          </cell>
          <cell r="K306" t="str">
            <v>K04</v>
          </cell>
          <cell r="L306" t="str">
            <v>BARU</v>
          </cell>
        </row>
        <row r="307">
          <cell r="B307">
            <v>10</v>
          </cell>
          <cell r="I307" t="str">
            <v>P</v>
          </cell>
          <cell r="J307">
            <v>30</v>
          </cell>
          <cell r="K307" t="str">
            <v>K04</v>
          </cell>
          <cell r="L307" t="str">
            <v>LAMA</v>
          </cell>
        </row>
        <row r="308">
          <cell r="B308">
            <v>11</v>
          </cell>
          <cell r="I308" t="str">
            <v>L</v>
          </cell>
          <cell r="J308">
            <v>60</v>
          </cell>
          <cell r="K308" t="str">
            <v>K04</v>
          </cell>
          <cell r="L308" t="str">
            <v>LAMA</v>
          </cell>
        </row>
        <row r="309">
          <cell r="A309">
            <v>45954</v>
          </cell>
          <cell r="B309">
            <v>1</v>
          </cell>
          <cell r="I309" t="str">
            <v>P</v>
          </cell>
          <cell r="J309">
            <v>7</v>
          </cell>
          <cell r="K309" t="str">
            <v>K00</v>
          </cell>
          <cell r="L309" t="str">
            <v>BARU</v>
          </cell>
        </row>
        <row r="310">
          <cell r="B310">
            <v>2</v>
          </cell>
          <cell r="I310" t="str">
            <v>L</v>
          </cell>
          <cell r="J310">
            <v>49</v>
          </cell>
          <cell r="K310" t="str">
            <v>K04</v>
          </cell>
          <cell r="L310" t="str">
            <v>BARU</v>
          </cell>
        </row>
        <row r="311">
          <cell r="B311">
            <v>3</v>
          </cell>
          <cell r="I311" t="str">
            <v>L</v>
          </cell>
          <cell r="J311">
            <v>9</v>
          </cell>
          <cell r="K311" t="str">
            <v>K02</v>
          </cell>
          <cell r="L311" t="str">
            <v>BARU</v>
          </cell>
        </row>
        <row r="312">
          <cell r="B312">
            <v>4</v>
          </cell>
          <cell r="I312" t="str">
            <v>L</v>
          </cell>
          <cell r="J312">
            <v>66</v>
          </cell>
          <cell r="K312" t="str">
            <v>K04</v>
          </cell>
          <cell r="L312" t="str">
            <v>BARU</v>
          </cell>
        </row>
        <row r="313">
          <cell r="B313">
            <v>5</v>
          </cell>
          <cell r="I313" t="str">
            <v>L</v>
          </cell>
          <cell r="J313">
            <v>67</v>
          </cell>
          <cell r="K313" t="str">
            <v>K04</v>
          </cell>
          <cell r="L313" t="str">
            <v>BARU</v>
          </cell>
        </row>
        <row r="314">
          <cell r="B314">
            <v>6</v>
          </cell>
          <cell r="I314" t="str">
            <v>L</v>
          </cell>
          <cell r="J314">
            <v>15</v>
          </cell>
          <cell r="K314" t="str">
            <v>K04</v>
          </cell>
          <cell r="L314" t="str">
            <v>LAMA</v>
          </cell>
        </row>
        <row r="315">
          <cell r="B315">
            <v>7</v>
          </cell>
          <cell r="I315" t="str">
            <v>L</v>
          </cell>
          <cell r="J315">
            <v>11</v>
          </cell>
          <cell r="K315" t="str">
            <v>K04</v>
          </cell>
          <cell r="L315" t="str">
            <v>BARU</v>
          </cell>
        </row>
        <row r="316">
          <cell r="B316">
            <v>8</v>
          </cell>
          <cell r="I316" t="str">
            <v>P</v>
          </cell>
          <cell r="J316">
            <v>26</v>
          </cell>
          <cell r="K316" t="str">
            <v>K03</v>
          </cell>
          <cell r="L316" t="str">
            <v>BARU</v>
          </cell>
        </row>
        <row r="317">
          <cell r="B317">
            <v>9</v>
          </cell>
          <cell r="I317" t="str">
            <v>L</v>
          </cell>
          <cell r="J317">
            <v>32</v>
          </cell>
          <cell r="K317" t="str">
            <v>K04</v>
          </cell>
          <cell r="L317" t="str">
            <v>BARU</v>
          </cell>
        </row>
        <row r="318">
          <cell r="B318">
            <v>10</v>
          </cell>
          <cell r="I318" t="str">
            <v>P</v>
          </cell>
          <cell r="J318">
            <v>13</v>
          </cell>
          <cell r="K318" t="str">
            <v>K02</v>
          </cell>
          <cell r="L318" t="str">
            <v>BARU</v>
          </cell>
        </row>
        <row r="319">
          <cell r="A319">
            <v>45955</v>
          </cell>
          <cell r="B319">
            <v>1</v>
          </cell>
          <cell r="I319" t="str">
            <v>L</v>
          </cell>
          <cell r="J319">
            <v>26</v>
          </cell>
          <cell r="K319" t="str">
            <v>K01</v>
          </cell>
          <cell r="L319" t="str">
            <v>LAMA</v>
          </cell>
        </row>
        <row r="320">
          <cell r="B320">
            <v>2</v>
          </cell>
          <cell r="I320" t="str">
            <v>P</v>
          </cell>
          <cell r="J320">
            <v>31</v>
          </cell>
          <cell r="K320" t="str">
            <v>K04</v>
          </cell>
          <cell r="L320" t="str">
            <v>BARU</v>
          </cell>
        </row>
        <row r="321">
          <cell r="B321">
            <v>3</v>
          </cell>
          <cell r="I321" t="str">
            <v>P</v>
          </cell>
          <cell r="J321">
            <v>12</v>
          </cell>
          <cell r="K321" t="str">
            <v>K02</v>
          </cell>
          <cell r="L321" t="str">
            <v>LAMA</v>
          </cell>
        </row>
        <row r="322">
          <cell r="B322">
            <v>4</v>
          </cell>
          <cell r="I322" t="str">
            <v>P</v>
          </cell>
          <cell r="J322">
            <v>61</v>
          </cell>
          <cell r="K322" t="str">
            <v>K04</v>
          </cell>
          <cell r="L322" t="str">
            <v>LAMA</v>
          </cell>
        </row>
        <row r="323">
          <cell r="B323">
            <v>5</v>
          </cell>
          <cell r="I323" t="str">
            <v>L</v>
          </cell>
          <cell r="J323">
            <v>3</v>
          </cell>
          <cell r="K323" t="str">
            <v>K02</v>
          </cell>
          <cell r="L323" t="str">
            <v>LAMA</v>
          </cell>
        </row>
        <row r="324">
          <cell r="B324">
            <v>6</v>
          </cell>
          <cell r="I324" t="str">
            <v>L</v>
          </cell>
          <cell r="J324">
            <v>13</v>
          </cell>
          <cell r="K324" t="str">
            <v>K00</v>
          </cell>
          <cell r="L324" t="str">
            <v>BARU</v>
          </cell>
        </row>
        <row r="325">
          <cell r="B325">
            <v>7</v>
          </cell>
          <cell r="I325" t="str">
            <v>P</v>
          </cell>
          <cell r="J325">
            <v>9</v>
          </cell>
          <cell r="K325" t="str">
            <v>K04</v>
          </cell>
          <cell r="L325" t="str">
            <v>LAMA</v>
          </cell>
        </row>
      </sheetData>
      <sheetData sheetId="22">
        <row r="4">
          <cell r="Z4" t="str">
            <v>SMP NEGERI 14</v>
          </cell>
          <cell r="AB4">
            <v>424</v>
          </cell>
          <cell r="AC4">
            <v>125</v>
          </cell>
          <cell r="AD4">
            <v>299</v>
          </cell>
          <cell r="AE4">
            <v>20</v>
          </cell>
          <cell r="AF4">
            <v>99</v>
          </cell>
        </row>
        <row r="5">
          <cell r="AB5">
            <v>404</v>
          </cell>
          <cell r="AC5">
            <v>148</v>
          </cell>
          <cell r="AD5">
            <v>256</v>
          </cell>
          <cell r="AE5">
            <v>25</v>
          </cell>
          <cell r="AF5">
            <v>123</v>
          </cell>
        </row>
        <row r="6">
          <cell r="V6">
            <v>66</v>
          </cell>
          <cell r="Z6" t="str">
            <v>SMP NEGERI 16</v>
          </cell>
          <cell r="AB6">
            <v>407</v>
          </cell>
          <cell r="AC6">
            <v>117</v>
          </cell>
          <cell r="AD6">
            <v>290</v>
          </cell>
          <cell r="AE6">
            <v>17</v>
          </cell>
          <cell r="AF6">
            <v>95</v>
          </cell>
        </row>
        <row r="7">
          <cell r="AB7">
            <v>408</v>
          </cell>
          <cell r="AC7">
            <v>143</v>
          </cell>
          <cell r="AD7">
            <v>265</v>
          </cell>
          <cell r="AE7">
            <v>22</v>
          </cell>
          <cell r="AF7">
            <v>104</v>
          </cell>
        </row>
        <row r="8">
          <cell r="Z8" t="str">
            <v>MTs AR ROYYAN</v>
          </cell>
          <cell r="AB8">
            <v>14</v>
          </cell>
          <cell r="AC8">
            <v>3</v>
          </cell>
          <cell r="AD8">
            <v>11</v>
          </cell>
          <cell r="AE8">
            <v>1</v>
          </cell>
          <cell r="AF8">
            <v>4</v>
          </cell>
        </row>
        <row r="9">
          <cell r="V9">
            <v>27</v>
          </cell>
          <cell r="AB9">
            <v>10</v>
          </cell>
          <cell r="AC9">
            <v>2</v>
          </cell>
          <cell r="AD9">
            <v>8</v>
          </cell>
          <cell r="AE9">
            <v>0</v>
          </cell>
          <cell r="AF9">
            <v>2</v>
          </cell>
        </row>
        <row r="10">
          <cell r="Z10" t="str">
            <v>MTs KH HASYIM ASYARI</v>
          </cell>
          <cell r="AB10">
            <v>80</v>
          </cell>
          <cell r="AC10">
            <v>20</v>
          </cell>
          <cell r="AD10">
            <v>60</v>
          </cell>
          <cell r="AE10">
            <v>4</v>
          </cell>
          <cell r="AF10">
            <v>8</v>
          </cell>
        </row>
        <row r="11">
          <cell r="AB11">
            <v>92</v>
          </cell>
          <cell r="AC11">
            <v>36</v>
          </cell>
          <cell r="AD11">
            <v>56</v>
          </cell>
          <cell r="AE11">
            <v>4</v>
          </cell>
          <cell r="AF11">
            <v>33</v>
          </cell>
        </row>
        <row r="12">
          <cell r="Z12" t="str">
            <v>SMP NEGERI 24</v>
          </cell>
          <cell r="AB12">
            <v>349</v>
          </cell>
          <cell r="AC12">
            <v>91</v>
          </cell>
          <cell r="AD12">
            <v>258</v>
          </cell>
          <cell r="AE12">
            <v>16</v>
          </cell>
          <cell r="AF12">
            <v>61</v>
          </cell>
        </row>
        <row r="13">
          <cell r="AB13">
            <v>312</v>
          </cell>
          <cell r="AC13">
            <v>111</v>
          </cell>
          <cell r="AD13">
            <v>201</v>
          </cell>
          <cell r="AE13">
            <v>10</v>
          </cell>
          <cell r="AF13">
            <v>70</v>
          </cell>
        </row>
        <row r="14">
          <cell r="Z14" t="str">
            <v>SMP ISLAM NAILUL FALAAH</v>
          </cell>
          <cell r="AB14">
            <v>105</v>
          </cell>
          <cell r="AC14">
            <v>27</v>
          </cell>
          <cell r="AD14">
            <v>78</v>
          </cell>
          <cell r="AE14">
            <v>1</v>
          </cell>
          <cell r="AF14">
            <v>22</v>
          </cell>
        </row>
        <row r="15">
          <cell r="AB15">
            <v>147</v>
          </cell>
          <cell r="AC15">
            <v>52</v>
          </cell>
          <cell r="AD15">
            <v>95</v>
          </cell>
          <cell r="AE15">
            <v>2</v>
          </cell>
          <cell r="AF15">
            <v>35</v>
          </cell>
        </row>
        <row r="16">
          <cell r="Z16" t="str">
            <v>SMA ISLAM NAILUL FALAAH</v>
          </cell>
          <cell r="AB16">
            <v>74</v>
          </cell>
          <cell r="AC16">
            <v>27</v>
          </cell>
          <cell r="AD16">
            <v>47</v>
          </cell>
          <cell r="AE16">
            <v>0</v>
          </cell>
          <cell r="AF16">
            <v>23</v>
          </cell>
        </row>
        <row r="17">
          <cell r="AB17">
            <v>38</v>
          </cell>
          <cell r="AC17">
            <v>20</v>
          </cell>
          <cell r="AD17">
            <v>18</v>
          </cell>
          <cell r="AE17">
            <v>1</v>
          </cell>
          <cell r="AF17">
            <v>10</v>
          </cell>
        </row>
        <row r="18">
          <cell r="Z18" t="str">
            <v>SMP PLUS AL KAUTSAR</v>
          </cell>
          <cell r="AB18">
            <v>56</v>
          </cell>
          <cell r="AC18">
            <v>11</v>
          </cell>
          <cell r="AD18">
            <v>45</v>
          </cell>
          <cell r="AE18">
            <v>2</v>
          </cell>
          <cell r="AF18">
            <v>12</v>
          </cell>
        </row>
        <row r="19">
          <cell r="AB19">
            <v>31</v>
          </cell>
          <cell r="AC19">
            <v>3</v>
          </cell>
          <cell r="AD19">
            <v>28</v>
          </cell>
          <cell r="AE19">
            <v>2</v>
          </cell>
          <cell r="AF19">
            <v>3</v>
          </cell>
        </row>
        <row r="20">
          <cell r="Z20" t="str">
            <v>SMP IBNU SINA</v>
          </cell>
          <cell r="AB20">
            <v>59</v>
          </cell>
          <cell r="AC20">
            <v>7</v>
          </cell>
          <cell r="AD20">
            <v>52</v>
          </cell>
          <cell r="AE20">
            <v>7</v>
          </cell>
          <cell r="AF20">
            <v>5</v>
          </cell>
        </row>
        <row r="21">
          <cell r="AB21">
            <v>25</v>
          </cell>
          <cell r="AC21">
            <v>12</v>
          </cell>
          <cell r="AD21">
            <v>13</v>
          </cell>
          <cell r="AE21">
            <v>12</v>
          </cell>
          <cell r="AF21">
            <v>8</v>
          </cell>
        </row>
        <row r="22">
          <cell r="Z22" t="str">
            <v>SMA IBNU SINA</v>
          </cell>
          <cell r="AB22">
            <v>19</v>
          </cell>
          <cell r="AC22">
            <v>6</v>
          </cell>
          <cell r="AD22">
            <v>13</v>
          </cell>
          <cell r="AE22">
            <v>0</v>
          </cell>
          <cell r="AF22">
            <v>0</v>
          </cell>
        </row>
        <row r="23">
          <cell r="AB23">
            <v>9</v>
          </cell>
          <cell r="AC23">
            <v>0</v>
          </cell>
          <cell r="AD23">
            <v>9</v>
          </cell>
          <cell r="AE23">
            <v>0</v>
          </cell>
          <cell r="AF23">
            <v>0</v>
          </cell>
        </row>
        <row r="24">
          <cell r="Z24" t="str">
            <v>SMP ARJUNA</v>
          </cell>
          <cell r="AB24">
            <v>8</v>
          </cell>
          <cell r="AC24">
            <v>3</v>
          </cell>
          <cell r="AD24">
            <v>5</v>
          </cell>
          <cell r="AE24">
            <v>0</v>
          </cell>
          <cell r="AF24">
            <v>2</v>
          </cell>
        </row>
        <row r="25">
          <cell r="AB25">
            <v>15</v>
          </cell>
          <cell r="AC25">
            <v>7</v>
          </cell>
          <cell r="AD25">
            <v>8</v>
          </cell>
          <cell r="AE25">
            <v>0</v>
          </cell>
          <cell r="AF25">
            <v>3</v>
          </cell>
        </row>
        <row r="26">
          <cell r="Z26" t="str">
            <v>SMK ARJUNA</v>
          </cell>
          <cell r="AB26">
            <v>22</v>
          </cell>
          <cell r="AC26">
            <v>9</v>
          </cell>
          <cell r="AD26">
            <v>13</v>
          </cell>
          <cell r="AE26">
            <v>0</v>
          </cell>
          <cell r="AF26">
            <v>4</v>
          </cell>
        </row>
        <row r="27">
          <cell r="AB27">
            <v>43</v>
          </cell>
          <cell r="AC27">
            <v>21</v>
          </cell>
          <cell r="AD27">
            <v>22</v>
          </cell>
          <cell r="AE27">
            <v>0</v>
          </cell>
          <cell r="AF27">
            <v>7</v>
          </cell>
        </row>
      </sheetData>
      <sheetData sheetId="23">
        <row r="4">
          <cell r="U4">
            <v>319</v>
          </cell>
        </row>
        <row r="5">
          <cell r="A5">
            <v>45957</v>
          </cell>
          <cell r="B5">
            <v>1</v>
          </cell>
          <cell r="I5" t="str">
            <v>P</v>
          </cell>
          <cell r="J5">
            <v>5</v>
          </cell>
          <cell r="K5" t="str">
            <v>K04</v>
          </cell>
          <cell r="L5" t="str">
            <v>BARU</v>
          </cell>
          <cell r="U5">
            <v>183</v>
          </cell>
        </row>
        <row r="6">
          <cell r="A6">
            <v>45957</v>
          </cell>
          <cell r="B6">
            <v>2</v>
          </cell>
          <cell r="I6" t="str">
            <v>L</v>
          </cell>
          <cell r="J6">
            <v>79</v>
          </cell>
          <cell r="K6" t="str">
            <v>K04</v>
          </cell>
          <cell r="L6" t="str">
            <v>BARU</v>
          </cell>
          <cell r="U6">
            <v>54</v>
          </cell>
        </row>
        <row r="7">
          <cell r="A7">
            <v>45957</v>
          </cell>
          <cell r="B7">
            <v>3</v>
          </cell>
          <cell r="I7" t="str">
            <v>L</v>
          </cell>
          <cell r="J7">
            <v>10</v>
          </cell>
          <cell r="K7" t="str">
            <v>K02</v>
          </cell>
          <cell r="L7" t="str">
            <v>BARU</v>
          </cell>
          <cell r="U7">
            <v>129</v>
          </cell>
        </row>
        <row r="8">
          <cell r="A8">
            <v>45957</v>
          </cell>
          <cell r="B8">
            <v>4</v>
          </cell>
          <cell r="I8" t="str">
            <v>P</v>
          </cell>
          <cell r="J8">
            <v>35</v>
          </cell>
          <cell r="K8" t="str">
            <v>K02</v>
          </cell>
          <cell r="L8" t="str">
            <v>LAMA</v>
          </cell>
          <cell r="U8">
            <v>136</v>
          </cell>
        </row>
        <row r="9">
          <cell r="A9">
            <v>45957</v>
          </cell>
          <cell r="B9">
            <v>5</v>
          </cell>
          <cell r="I9" t="str">
            <v>P</v>
          </cell>
          <cell r="J9">
            <v>5</v>
          </cell>
          <cell r="K9" t="str">
            <v>K04</v>
          </cell>
          <cell r="L9" t="str">
            <v>BARU</v>
          </cell>
          <cell r="U9">
            <v>47</v>
          </cell>
        </row>
        <row r="10">
          <cell r="A10">
            <v>45957</v>
          </cell>
          <cell r="B10">
            <v>6</v>
          </cell>
          <cell r="I10" t="str">
            <v>P</v>
          </cell>
          <cell r="J10">
            <v>50</v>
          </cell>
          <cell r="K10" t="str">
            <v>K03</v>
          </cell>
          <cell r="L10" t="str">
            <v>BARU</v>
          </cell>
          <cell r="U10">
            <v>89</v>
          </cell>
        </row>
        <row r="11">
          <cell r="A11">
            <v>45957</v>
          </cell>
          <cell r="B11">
            <v>7</v>
          </cell>
          <cell r="I11" t="str">
            <v>P</v>
          </cell>
          <cell r="J11">
            <v>70</v>
          </cell>
          <cell r="K11" t="str">
            <v>K02</v>
          </cell>
          <cell r="L11" t="str">
            <v>BARU</v>
          </cell>
        </row>
        <row r="12">
          <cell r="A12">
            <v>45957</v>
          </cell>
          <cell r="B12">
            <v>8</v>
          </cell>
          <cell r="I12" t="str">
            <v>L</v>
          </cell>
          <cell r="J12">
            <v>65</v>
          </cell>
          <cell r="K12" t="str">
            <v>K03</v>
          </cell>
          <cell r="L12" t="str">
            <v>LAMA</v>
          </cell>
          <cell r="U12">
            <v>208</v>
          </cell>
        </row>
        <row r="13">
          <cell r="A13">
            <v>45957</v>
          </cell>
          <cell r="B13">
            <v>9</v>
          </cell>
          <cell r="I13" t="str">
            <v>P</v>
          </cell>
          <cell r="J13">
            <v>17</v>
          </cell>
          <cell r="K13" t="str">
            <v>K02</v>
          </cell>
          <cell r="L13" t="str">
            <v>BARU</v>
          </cell>
          <cell r="U13">
            <v>70</v>
          </cell>
        </row>
        <row r="14">
          <cell r="A14">
            <v>45957</v>
          </cell>
          <cell r="B14">
            <v>10</v>
          </cell>
          <cell r="I14" t="str">
            <v>P</v>
          </cell>
          <cell r="J14">
            <v>15</v>
          </cell>
          <cell r="K14" t="str">
            <v>K04</v>
          </cell>
          <cell r="L14" t="str">
            <v>BARU</v>
          </cell>
          <cell r="U14">
            <v>138</v>
          </cell>
        </row>
        <row r="15">
          <cell r="A15">
            <v>45957</v>
          </cell>
          <cell r="B15">
            <v>11</v>
          </cell>
          <cell r="I15" t="str">
            <v>P</v>
          </cell>
          <cell r="J15">
            <v>16</v>
          </cell>
          <cell r="K15" t="str">
            <v>K04</v>
          </cell>
          <cell r="L15" t="str">
            <v>BARU</v>
          </cell>
          <cell r="U15">
            <v>95</v>
          </cell>
        </row>
        <row r="16">
          <cell r="A16">
            <v>45957</v>
          </cell>
          <cell r="B16">
            <v>12</v>
          </cell>
          <cell r="I16" t="str">
            <v>L</v>
          </cell>
          <cell r="J16">
            <v>31</v>
          </cell>
          <cell r="K16" t="str">
            <v>K02</v>
          </cell>
          <cell r="L16" t="str">
            <v>LAMA</v>
          </cell>
          <cell r="U16">
            <v>28</v>
          </cell>
        </row>
        <row r="17">
          <cell r="A17">
            <v>45957</v>
          </cell>
          <cell r="B17">
            <v>13</v>
          </cell>
          <cell r="I17" t="str">
            <v>P</v>
          </cell>
          <cell r="J17">
            <v>20</v>
          </cell>
          <cell r="K17" t="str">
            <v>K02</v>
          </cell>
          <cell r="L17" t="str">
            <v>LAMA</v>
          </cell>
          <cell r="U17">
            <v>67</v>
          </cell>
        </row>
        <row r="18">
          <cell r="A18">
            <v>45957</v>
          </cell>
          <cell r="B18">
            <v>14</v>
          </cell>
          <cell r="I18" t="str">
            <v>P</v>
          </cell>
          <cell r="J18">
            <v>44</v>
          </cell>
          <cell r="K18" t="str">
            <v>K04</v>
          </cell>
          <cell r="L18" t="str">
            <v>BARU</v>
          </cell>
          <cell r="U18">
            <v>16</v>
          </cell>
        </row>
        <row r="19">
          <cell r="A19">
            <v>45957</v>
          </cell>
          <cell r="B19">
            <v>15</v>
          </cell>
          <cell r="I19" t="str">
            <v>L</v>
          </cell>
          <cell r="J19">
            <v>26</v>
          </cell>
          <cell r="K19" t="str">
            <v>K02</v>
          </cell>
          <cell r="L19" t="str">
            <v>BARU</v>
          </cell>
          <cell r="U19">
            <v>3</v>
          </cell>
        </row>
        <row r="20">
          <cell r="A20">
            <v>45957</v>
          </cell>
          <cell r="B20">
            <v>16</v>
          </cell>
          <cell r="I20" t="str">
            <v>L</v>
          </cell>
          <cell r="J20">
            <v>12</v>
          </cell>
          <cell r="K20" t="str">
            <v>K04</v>
          </cell>
          <cell r="L20" t="str">
            <v>LAMA</v>
          </cell>
          <cell r="U20">
            <v>13</v>
          </cell>
        </row>
        <row r="21">
          <cell r="A21">
            <v>45957</v>
          </cell>
          <cell r="B21">
            <v>17</v>
          </cell>
          <cell r="I21" t="str">
            <v>P</v>
          </cell>
          <cell r="J21">
            <v>23</v>
          </cell>
          <cell r="K21" t="str">
            <v>K03</v>
          </cell>
          <cell r="L21" t="str">
            <v>BARU</v>
          </cell>
          <cell r="U21">
            <v>32</v>
          </cell>
        </row>
        <row r="22">
          <cell r="A22">
            <v>45957</v>
          </cell>
          <cell r="B22">
            <v>18</v>
          </cell>
          <cell r="I22" t="str">
            <v>L</v>
          </cell>
          <cell r="J22">
            <v>67</v>
          </cell>
          <cell r="K22" t="str">
            <v>K04</v>
          </cell>
          <cell r="L22" t="str">
            <v>LAMA</v>
          </cell>
          <cell r="U22">
            <v>0</v>
          </cell>
        </row>
        <row r="23">
          <cell r="A23">
            <v>45957</v>
          </cell>
          <cell r="B23">
            <v>19</v>
          </cell>
          <cell r="I23" t="str">
            <v>P</v>
          </cell>
          <cell r="J23">
            <v>15</v>
          </cell>
          <cell r="K23" t="str">
            <v>K04</v>
          </cell>
          <cell r="L23" t="str">
            <v>BARU</v>
          </cell>
        </row>
        <row r="24">
          <cell r="A24">
            <v>45957</v>
          </cell>
          <cell r="B24">
            <v>20</v>
          </cell>
          <cell r="I24" t="str">
            <v>L</v>
          </cell>
          <cell r="J24">
            <v>6</v>
          </cell>
          <cell r="K24" t="str">
            <v>K00</v>
          </cell>
          <cell r="L24" t="str">
            <v>BARU</v>
          </cell>
          <cell r="U24">
            <v>17</v>
          </cell>
        </row>
        <row r="25">
          <cell r="A25">
            <v>45957</v>
          </cell>
          <cell r="B25">
            <v>21</v>
          </cell>
          <cell r="I25" t="str">
            <v>P</v>
          </cell>
          <cell r="J25">
            <v>25</v>
          </cell>
          <cell r="K25" t="str">
            <v>K08</v>
          </cell>
          <cell r="L25" t="str">
            <v>BARU</v>
          </cell>
          <cell r="U25">
            <v>7</v>
          </cell>
        </row>
        <row r="26">
          <cell r="A26">
            <v>45957</v>
          </cell>
          <cell r="B26">
            <v>22</v>
          </cell>
          <cell r="I26" t="str">
            <v>L</v>
          </cell>
          <cell r="J26">
            <v>66</v>
          </cell>
          <cell r="K26" t="str">
            <v>K04</v>
          </cell>
          <cell r="L26" t="str">
            <v>BARU</v>
          </cell>
          <cell r="U26">
            <v>10</v>
          </cell>
        </row>
        <row r="27">
          <cell r="A27">
            <v>45957</v>
          </cell>
          <cell r="B27">
            <v>23</v>
          </cell>
          <cell r="I27" t="str">
            <v>P</v>
          </cell>
          <cell r="J27">
            <v>30</v>
          </cell>
          <cell r="K27" t="str">
            <v>K04</v>
          </cell>
          <cell r="L27" t="str">
            <v>BARU</v>
          </cell>
        </row>
        <row r="28">
          <cell r="A28">
            <v>45958</v>
          </cell>
          <cell r="B28">
            <v>1</v>
          </cell>
          <cell r="I28" t="str">
            <v>P</v>
          </cell>
          <cell r="J28">
            <v>31</v>
          </cell>
          <cell r="K28" t="str">
            <v>K04</v>
          </cell>
          <cell r="L28" t="str">
            <v>BARU</v>
          </cell>
          <cell r="U28">
            <v>87</v>
          </cell>
        </row>
        <row r="29">
          <cell r="A29">
            <v>45958</v>
          </cell>
          <cell r="B29">
            <v>2</v>
          </cell>
          <cell r="I29" t="str">
            <v>L</v>
          </cell>
          <cell r="J29">
            <v>26</v>
          </cell>
          <cell r="K29" t="str">
            <v>K04</v>
          </cell>
          <cell r="L29" t="str">
            <v>BARU</v>
          </cell>
          <cell r="U29">
            <v>43</v>
          </cell>
        </row>
        <row r="30">
          <cell r="A30">
            <v>45958</v>
          </cell>
          <cell r="B30">
            <v>3</v>
          </cell>
          <cell r="I30" t="str">
            <v>P</v>
          </cell>
          <cell r="J30">
            <v>70</v>
          </cell>
          <cell r="K30" t="str">
            <v>K04</v>
          </cell>
          <cell r="L30" t="str">
            <v>BARU</v>
          </cell>
          <cell r="U30">
            <v>17</v>
          </cell>
        </row>
        <row r="31">
          <cell r="A31">
            <v>45958</v>
          </cell>
          <cell r="B31">
            <v>4</v>
          </cell>
          <cell r="I31" t="str">
            <v>P</v>
          </cell>
          <cell r="J31">
            <v>46</v>
          </cell>
          <cell r="K31" t="str">
            <v>K04</v>
          </cell>
          <cell r="L31" t="str">
            <v>BARU</v>
          </cell>
          <cell r="U31">
            <v>26</v>
          </cell>
        </row>
        <row r="32">
          <cell r="A32">
            <v>45958</v>
          </cell>
          <cell r="B32">
            <v>5</v>
          </cell>
          <cell r="I32" t="str">
            <v>L</v>
          </cell>
          <cell r="J32">
            <v>32</v>
          </cell>
          <cell r="K32" t="str">
            <v>K02</v>
          </cell>
          <cell r="L32" t="str">
            <v>BARU</v>
          </cell>
          <cell r="U32">
            <v>44</v>
          </cell>
        </row>
        <row r="33">
          <cell r="A33">
            <v>45958</v>
          </cell>
          <cell r="B33">
            <v>6</v>
          </cell>
          <cell r="I33" t="str">
            <v>P</v>
          </cell>
          <cell r="J33">
            <v>6</v>
          </cell>
          <cell r="K33" t="str">
            <v>K00</v>
          </cell>
          <cell r="L33" t="str">
            <v>BARU</v>
          </cell>
          <cell r="U33">
            <v>18</v>
          </cell>
        </row>
        <row r="34">
          <cell r="A34">
            <v>45958</v>
          </cell>
          <cell r="B34">
            <v>6</v>
          </cell>
          <cell r="I34" t="str">
            <v>P</v>
          </cell>
          <cell r="J34">
            <v>6</v>
          </cell>
          <cell r="K34" t="str">
            <v>K00</v>
          </cell>
          <cell r="L34" t="str">
            <v>BARU</v>
          </cell>
          <cell r="U34">
            <v>26</v>
          </cell>
        </row>
        <row r="35">
          <cell r="A35">
            <v>45958</v>
          </cell>
          <cell r="B35">
            <v>7</v>
          </cell>
          <cell r="I35" t="str">
            <v>L</v>
          </cell>
          <cell r="J35">
            <v>46</v>
          </cell>
          <cell r="K35" t="str">
            <v>K02</v>
          </cell>
          <cell r="L35" t="str">
            <v>BARU</v>
          </cell>
        </row>
        <row r="36">
          <cell r="A36">
            <v>45958</v>
          </cell>
          <cell r="B36">
            <v>8</v>
          </cell>
          <cell r="I36" t="str">
            <v>L</v>
          </cell>
          <cell r="J36">
            <v>14</v>
          </cell>
          <cell r="K36" t="str">
            <v>K04</v>
          </cell>
          <cell r="L36" t="str">
            <v>BARU</v>
          </cell>
        </row>
        <row r="37">
          <cell r="A37">
            <v>45958</v>
          </cell>
          <cell r="B37">
            <v>9</v>
          </cell>
          <cell r="I37" t="str">
            <v>P</v>
          </cell>
          <cell r="J37">
            <v>6</v>
          </cell>
          <cell r="K37" t="str">
            <v>K00</v>
          </cell>
          <cell r="L37" t="str">
            <v>BARU</v>
          </cell>
          <cell r="U37">
            <v>5</v>
          </cell>
        </row>
        <row r="38">
          <cell r="A38">
            <v>45958</v>
          </cell>
          <cell r="B38">
            <v>10</v>
          </cell>
          <cell r="I38" t="str">
            <v>P</v>
          </cell>
          <cell r="J38">
            <v>13</v>
          </cell>
          <cell r="K38" t="str">
            <v>K04</v>
          </cell>
          <cell r="L38" t="str">
            <v>LAMA</v>
          </cell>
          <cell r="U38">
            <v>3</v>
          </cell>
        </row>
        <row r="39">
          <cell r="A39">
            <v>45958</v>
          </cell>
          <cell r="B39">
            <v>11</v>
          </cell>
          <cell r="I39" t="str">
            <v>P</v>
          </cell>
          <cell r="J39">
            <v>33</v>
          </cell>
          <cell r="K39" t="str">
            <v>K03</v>
          </cell>
          <cell r="L39" t="str">
            <v>LAMA</v>
          </cell>
          <cell r="U39">
            <v>1</v>
          </cell>
        </row>
        <row r="40">
          <cell r="A40">
            <v>45958</v>
          </cell>
          <cell r="B40">
            <v>12</v>
          </cell>
          <cell r="I40" t="str">
            <v>L</v>
          </cell>
          <cell r="J40">
            <v>25</v>
          </cell>
          <cell r="K40" t="str">
            <v>K04</v>
          </cell>
          <cell r="L40" t="str">
            <v>BARU</v>
          </cell>
          <cell r="U40">
            <v>2</v>
          </cell>
        </row>
        <row r="41">
          <cell r="A41">
            <v>45958</v>
          </cell>
          <cell r="B41">
            <v>13</v>
          </cell>
          <cell r="I41" t="str">
            <v>P</v>
          </cell>
          <cell r="J41">
            <v>22</v>
          </cell>
          <cell r="K41" t="str">
            <v>K03</v>
          </cell>
          <cell r="L41" t="str">
            <v>BARU</v>
          </cell>
          <cell r="U41">
            <v>2</v>
          </cell>
        </row>
        <row r="42">
          <cell r="A42">
            <v>45959</v>
          </cell>
          <cell r="B42">
            <v>1</v>
          </cell>
          <cell r="I42" t="str">
            <v>P</v>
          </cell>
          <cell r="J42">
            <v>14</v>
          </cell>
          <cell r="K42" t="str">
            <v>K02</v>
          </cell>
          <cell r="L42" t="str">
            <v>BARU</v>
          </cell>
          <cell r="U42">
            <v>1</v>
          </cell>
        </row>
        <row r="43">
          <cell r="A43">
            <v>45959</v>
          </cell>
          <cell r="B43">
            <v>1</v>
          </cell>
          <cell r="I43" t="str">
            <v>P</v>
          </cell>
          <cell r="J43">
            <v>14</v>
          </cell>
          <cell r="K43" t="str">
            <v>K04</v>
          </cell>
          <cell r="L43" t="str">
            <v>BARU</v>
          </cell>
        </row>
        <row r="44">
          <cell r="A44">
            <v>45959</v>
          </cell>
          <cell r="B44">
            <v>2</v>
          </cell>
          <cell r="I44" t="str">
            <v>P</v>
          </cell>
          <cell r="J44">
            <v>17</v>
          </cell>
          <cell r="K44" t="str">
            <v>K04</v>
          </cell>
          <cell r="L44" t="str">
            <v>BARU</v>
          </cell>
          <cell r="U44">
            <v>1</v>
          </cell>
        </row>
        <row r="45">
          <cell r="A45">
            <v>45959</v>
          </cell>
          <cell r="B45">
            <v>3</v>
          </cell>
          <cell r="I45" t="str">
            <v>P</v>
          </cell>
          <cell r="J45">
            <v>66</v>
          </cell>
          <cell r="K45" t="str">
            <v>K04</v>
          </cell>
          <cell r="L45" t="str">
            <v>BARU</v>
          </cell>
        </row>
        <row r="46">
          <cell r="A46">
            <v>45959</v>
          </cell>
          <cell r="B46">
            <v>4</v>
          </cell>
          <cell r="I46" t="str">
            <v>P</v>
          </cell>
          <cell r="J46">
            <v>15</v>
          </cell>
          <cell r="K46" t="str">
            <v>K04</v>
          </cell>
          <cell r="L46" t="str">
            <v>LAMA</v>
          </cell>
          <cell r="U46">
            <v>26</v>
          </cell>
        </row>
        <row r="47">
          <cell r="A47">
            <v>45959</v>
          </cell>
          <cell r="B47">
            <v>5</v>
          </cell>
          <cell r="I47" t="str">
            <v>P</v>
          </cell>
          <cell r="J47">
            <v>32</v>
          </cell>
          <cell r="K47" t="str">
            <v>K03</v>
          </cell>
          <cell r="L47" t="str">
            <v>BARU</v>
          </cell>
          <cell r="U47">
            <v>8</v>
          </cell>
        </row>
        <row r="48">
          <cell r="A48">
            <v>45959</v>
          </cell>
          <cell r="B48">
            <v>6</v>
          </cell>
          <cell r="I48" t="str">
            <v>P</v>
          </cell>
          <cell r="J48">
            <v>6</v>
          </cell>
          <cell r="K48" t="str">
            <v>K02</v>
          </cell>
          <cell r="L48" t="str">
            <v>BARU</v>
          </cell>
          <cell r="U48">
            <v>18</v>
          </cell>
        </row>
        <row r="49">
          <cell r="A49">
            <v>45959</v>
          </cell>
          <cell r="B49">
            <v>7</v>
          </cell>
          <cell r="I49" t="str">
            <v>L</v>
          </cell>
          <cell r="J49">
            <v>6</v>
          </cell>
          <cell r="K49" t="str">
            <v>K00</v>
          </cell>
          <cell r="L49" t="str">
            <v>BARU</v>
          </cell>
          <cell r="U49">
            <v>31</v>
          </cell>
        </row>
        <row r="50">
          <cell r="A50">
            <v>45959</v>
          </cell>
          <cell r="B50">
            <v>8</v>
          </cell>
          <cell r="I50" t="str">
            <v>P</v>
          </cell>
          <cell r="J50">
            <v>7</v>
          </cell>
          <cell r="K50" t="str">
            <v>K00</v>
          </cell>
          <cell r="L50" t="str">
            <v>BARU</v>
          </cell>
          <cell r="U50">
            <v>7</v>
          </cell>
        </row>
        <row r="51">
          <cell r="A51">
            <v>45959</v>
          </cell>
          <cell r="B51">
            <v>9</v>
          </cell>
          <cell r="I51" t="str">
            <v>L</v>
          </cell>
          <cell r="J51">
            <v>43</v>
          </cell>
          <cell r="K51" t="str">
            <v>K02</v>
          </cell>
          <cell r="L51" t="str">
            <v>LAMA</v>
          </cell>
          <cell r="U51">
            <v>24</v>
          </cell>
        </row>
        <row r="52">
          <cell r="A52">
            <v>45959</v>
          </cell>
          <cell r="B52">
            <v>10</v>
          </cell>
          <cell r="I52" t="str">
            <v>P</v>
          </cell>
          <cell r="J52">
            <v>33</v>
          </cell>
          <cell r="K52" t="str">
            <v>K02</v>
          </cell>
          <cell r="L52" t="str">
            <v>BARU</v>
          </cell>
        </row>
        <row r="53">
          <cell r="A53">
            <v>45959</v>
          </cell>
          <cell r="B53">
            <v>11</v>
          </cell>
          <cell r="I53" t="str">
            <v>P</v>
          </cell>
          <cell r="J53">
            <v>33</v>
          </cell>
          <cell r="K53" t="str">
            <v>K04</v>
          </cell>
          <cell r="L53" t="str">
            <v>BARU</v>
          </cell>
          <cell r="U53">
            <v>3</v>
          </cell>
        </row>
        <row r="54">
          <cell r="A54">
            <v>45959</v>
          </cell>
          <cell r="B54">
            <v>12</v>
          </cell>
          <cell r="I54" t="str">
            <v>P</v>
          </cell>
          <cell r="J54">
            <v>24</v>
          </cell>
          <cell r="K54" t="str">
            <v>K02</v>
          </cell>
          <cell r="L54" t="str">
            <v>BARU</v>
          </cell>
        </row>
        <row r="55">
          <cell r="A55">
            <v>45960</v>
          </cell>
          <cell r="B55">
            <v>1</v>
          </cell>
          <cell r="I55" t="str">
            <v>L</v>
          </cell>
          <cell r="J55">
            <v>30</v>
          </cell>
          <cell r="K55" t="str">
            <v>K02</v>
          </cell>
          <cell r="L55" t="str">
            <v>BARU</v>
          </cell>
          <cell r="U55">
            <v>0</v>
          </cell>
        </row>
        <row r="56">
          <cell r="A56">
            <v>45960</v>
          </cell>
          <cell r="B56">
            <v>2</v>
          </cell>
          <cell r="I56" t="str">
            <v>L</v>
          </cell>
          <cell r="J56">
            <v>69</v>
          </cell>
          <cell r="K56" t="str">
            <v>K05</v>
          </cell>
          <cell r="L56" t="str">
            <v>BARU</v>
          </cell>
          <cell r="U56">
            <v>3</v>
          </cell>
        </row>
        <row r="57">
          <cell r="A57">
            <v>45960</v>
          </cell>
          <cell r="B57">
            <v>3</v>
          </cell>
          <cell r="I57" t="str">
            <v>P</v>
          </cell>
          <cell r="J57">
            <v>6</v>
          </cell>
          <cell r="K57" t="str">
            <v>K00</v>
          </cell>
          <cell r="L57" t="str">
            <v>BARU</v>
          </cell>
        </row>
        <row r="58">
          <cell r="A58">
            <v>45960</v>
          </cell>
          <cell r="B58">
            <v>4</v>
          </cell>
          <cell r="I58" t="str">
            <v>P</v>
          </cell>
          <cell r="J58">
            <v>56</v>
          </cell>
          <cell r="K58" t="str">
            <v>K04</v>
          </cell>
          <cell r="L58" t="str">
            <v>LAMA</v>
          </cell>
        </row>
        <row r="59">
          <cell r="A59">
            <v>45961</v>
          </cell>
          <cell r="B59">
            <v>1</v>
          </cell>
          <cell r="I59" t="str">
            <v>P</v>
          </cell>
          <cell r="J59">
            <v>13</v>
          </cell>
          <cell r="K59" t="str">
            <v>K04</v>
          </cell>
          <cell r="L59" t="str">
            <v>BARU</v>
          </cell>
          <cell r="U59">
            <v>150</v>
          </cell>
        </row>
        <row r="60">
          <cell r="A60">
            <v>45961</v>
          </cell>
          <cell r="B60">
            <v>2</v>
          </cell>
          <cell r="I60" t="str">
            <v>P</v>
          </cell>
          <cell r="J60">
            <v>39</v>
          </cell>
          <cell r="K60" t="str">
            <v>K04</v>
          </cell>
          <cell r="L60" t="str">
            <v>BARU</v>
          </cell>
          <cell r="U60">
            <v>42</v>
          </cell>
        </row>
        <row r="61">
          <cell r="A61">
            <v>45961</v>
          </cell>
          <cell r="B61">
            <v>3</v>
          </cell>
          <cell r="I61" t="str">
            <v>L</v>
          </cell>
          <cell r="J61">
            <v>54</v>
          </cell>
          <cell r="K61" t="str">
            <v>K05</v>
          </cell>
          <cell r="L61" t="str">
            <v>BARU</v>
          </cell>
          <cell r="U61">
            <v>108</v>
          </cell>
        </row>
        <row r="62">
          <cell r="A62">
            <v>45961</v>
          </cell>
          <cell r="B62">
            <v>3</v>
          </cell>
          <cell r="I62" t="str">
            <v>L</v>
          </cell>
          <cell r="J62">
            <v>54</v>
          </cell>
          <cell r="K62" t="str">
            <v>K05</v>
          </cell>
          <cell r="L62" t="str">
            <v>BARU</v>
          </cell>
        </row>
        <row r="63">
          <cell r="A63">
            <v>45961</v>
          </cell>
          <cell r="B63">
            <v>4</v>
          </cell>
          <cell r="I63" t="str">
            <v>P</v>
          </cell>
          <cell r="J63">
            <v>38</v>
          </cell>
          <cell r="K63" t="str">
            <v>K08</v>
          </cell>
          <cell r="L63" t="str">
            <v>BARU</v>
          </cell>
        </row>
        <row r="64">
          <cell r="A64">
            <v>45961</v>
          </cell>
          <cell r="B64">
            <v>5</v>
          </cell>
          <cell r="I64" t="str">
            <v>L</v>
          </cell>
          <cell r="J64">
            <v>26</v>
          </cell>
          <cell r="K64" t="str">
            <v>K04</v>
          </cell>
          <cell r="L64" t="str">
            <v>LAMA</v>
          </cell>
          <cell r="U64">
            <v>13</v>
          </cell>
        </row>
        <row r="65">
          <cell r="A65">
            <v>45961</v>
          </cell>
          <cell r="B65">
            <v>6</v>
          </cell>
          <cell r="I65" t="str">
            <v>L</v>
          </cell>
          <cell r="J65">
            <v>19</v>
          </cell>
          <cell r="K65" t="str">
            <v>K02</v>
          </cell>
          <cell r="L65" t="str">
            <v>BARU</v>
          </cell>
          <cell r="U65">
            <v>2</v>
          </cell>
        </row>
        <row r="66">
          <cell r="A66">
            <v>45961</v>
          </cell>
          <cell r="B66">
            <v>7</v>
          </cell>
          <cell r="I66" t="str">
            <v>L</v>
          </cell>
          <cell r="J66">
            <v>19</v>
          </cell>
          <cell r="K66" t="str">
            <v>K04</v>
          </cell>
          <cell r="L66" t="str">
            <v>BARU</v>
          </cell>
          <cell r="U66">
            <v>1</v>
          </cell>
        </row>
        <row r="67">
          <cell r="A67">
            <v>45962</v>
          </cell>
          <cell r="B67">
            <v>1</v>
          </cell>
          <cell r="I67" t="str">
            <v>P</v>
          </cell>
          <cell r="J67">
            <v>14</v>
          </cell>
          <cell r="K67" t="str">
            <v>K04</v>
          </cell>
          <cell r="L67" t="str">
            <v>LAMA</v>
          </cell>
          <cell r="U67">
            <v>1</v>
          </cell>
        </row>
        <row r="68">
          <cell r="A68">
            <v>45962</v>
          </cell>
          <cell r="B68">
            <v>2</v>
          </cell>
          <cell r="I68" t="str">
            <v>P</v>
          </cell>
          <cell r="J68">
            <v>14</v>
          </cell>
          <cell r="K68" t="str">
            <v>K04</v>
          </cell>
          <cell r="L68" t="str">
            <v>BARU</v>
          </cell>
          <cell r="U68">
            <v>9</v>
          </cell>
        </row>
        <row r="69">
          <cell r="A69">
            <v>45962</v>
          </cell>
          <cell r="B69">
            <v>3</v>
          </cell>
          <cell r="I69" t="str">
            <v>P</v>
          </cell>
          <cell r="J69">
            <v>14</v>
          </cell>
          <cell r="K69" t="str">
            <v>K04</v>
          </cell>
          <cell r="L69" t="str">
            <v>BARU</v>
          </cell>
          <cell r="U69">
            <v>2</v>
          </cell>
        </row>
        <row r="70">
          <cell r="A70">
            <v>45962</v>
          </cell>
          <cell r="B70">
            <v>4</v>
          </cell>
          <cell r="I70" t="str">
            <v>P</v>
          </cell>
          <cell r="J70">
            <v>14</v>
          </cell>
          <cell r="K70" t="str">
            <v>K04</v>
          </cell>
          <cell r="L70" t="str">
            <v>BARU</v>
          </cell>
          <cell r="U70">
            <v>7</v>
          </cell>
        </row>
        <row r="71">
          <cell r="A71">
            <v>45962</v>
          </cell>
          <cell r="B71">
            <v>5</v>
          </cell>
          <cell r="I71" t="str">
            <v>L</v>
          </cell>
          <cell r="J71">
            <v>44</v>
          </cell>
          <cell r="K71" t="str">
            <v>K02</v>
          </cell>
          <cell r="L71" t="str">
            <v>BARU</v>
          </cell>
          <cell r="U71">
            <v>0</v>
          </cell>
        </row>
        <row r="72">
          <cell r="A72">
            <v>45962</v>
          </cell>
          <cell r="B72">
            <v>6</v>
          </cell>
          <cell r="I72" t="str">
            <v>P</v>
          </cell>
          <cell r="J72">
            <v>8</v>
          </cell>
          <cell r="K72" t="str">
            <v>K00</v>
          </cell>
          <cell r="L72" t="str">
            <v>BARU</v>
          </cell>
          <cell r="U72">
            <v>0</v>
          </cell>
        </row>
        <row r="73">
          <cell r="A73">
            <v>45962</v>
          </cell>
          <cell r="B73">
            <v>7</v>
          </cell>
          <cell r="I73" t="str">
            <v>L</v>
          </cell>
          <cell r="J73">
            <v>46</v>
          </cell>
          <cell r="K73" t="str">
            <v>K04</v>
          </cell>
          <cell r="L73" t="str">
            <v>BARU</v>
          </cell>
          <cell r="U73">
            <v>2</v>
          </cell>
        </row>
        <row r="74">
          <cell r="A74">
            <v>45964</v>
          </cell>
          <cell r="B74">
            <v>1</v>
          </cell>
          <cell r="I74" t="str">
            <v>P</v>
          </cell>
          <cell r="J74">
            <v>52</v>
          </cell>
          <cell r="K74" t="str">
            <v>K04</v>
          </cell>
          <cell r="L74" t="str">
            <v>LAMA</v>
          </cell>
          <cell r="U74">
            <v>0</v>
          </cell>
        </row>
        <row r="75">
          <cell r="A75">
            <v>45964</v>
          </cell>
          <cell r="B75">
            <v>2</v>
          </cell>
          <cell r="I75" t="str">
            <v>P</v>
          </cell>
          <cell r="J75">
            <v>9</v>
          </cell>
          <cell r="K75" t="str">
            <v>K00</v>
          </cell>
          <cell r="L75" t="str">
            <v>BARU</v>
          </cell>
          <cell r="U75">
            <v>2</v>
          </cell>
        </row>
        <row r="76">
          <cell r="A76">
            <v>45964</v>
          </cell>
          <cell r="B76">
            <v>3</v>
          </cell>
          <cell r="I76" t="str">
            <v>P</v>
          </cell>
          <cell r="J76">
            <v>33</v>
          </cell>
          <cell r="K76" t="str">
            <v>K03</v>
          </cell>
          <cell r="L76" t="str">
            <v>BARU</v>
          </cell>
        </row>
        <row r="77">
          <cell r="A77">
            <v>45964</v>
          </cell>
          <cell r="B77">
            <v>4</v>
          </cell>
          <cell r="I77" t="str">
            <v>P</v>
          </cell>
          <cell r="J77">
            <v>71</v>
          </cell>
          <cell r="K77" t="str">
            <v>K04</v>
          </cell>
          <cell r="L77" t="str">
            <v>LAMA</v>
          </cell>
        </row>
        <row r="78">
          <cell r="A78">
            <v>45964</v>
          </cell>
          <cell r="B78">
            <v>5</v>
          </cell>
          <cell r="I78" t="str">
            <v>L</v>
          </cell>
          <cell r="J78">
            <v>6</v>
          </cell>
          <cell r="K78" t="str">
            <v>K04</v>
          </cell>
          <cell r="L78" t="str">
            <v>BARU</v>
          </cell>
        </row>
        <row r="79">
          <cell r="A79">
            <v>45964</v>
          </cell>
          <cell r="B79">
            <v>6</v>
          </cell>
          <cell r="I79" t="str">
            <v>L</v>
          </cell>
          <cell r="J79">
            <v>24</v>
          </cell>
          <cell r="K79" t="str">
            <v>K04</v>
          </cell>
          <cell r="L79" t="str">
            <v>BARU</v>
          </cell>
        </row>
        <row r="80">
          <cell r="A80">
            <v>45964</v>
          </cell>
          <cell r="B80">
            <v>7</v>
          </cell>
          <cell r="I80" t="str">
            <v>L</v>
          </cell>
          <cell r="J80">
            <v>51</v>
          </cell>
          <cell r="K80" t="str">
            <v>K02</v>
          </cell>
          <cell r="L80" t="str">
            <v>LAMA</v>
          </cell>
        </row>
        <row r="81">
          <cell r="A81">
            <v>45964</v>
          </cell>
          <cell r="B81">
            <v>8</v>
          </cell>
          <cell r="I81" t="str">
            <v>P</v>
          </cell>
          <cell r="J81">
            <v>22</v>
          </cell>
          <cell r="K81" t="str">
            <v>K04</v>
          </cell>
          <cell r="L81" t="str">
            <v>BARU</v>
          </cell>
        </row>
        <row r="82">
          <cell r="A82">
            <v>45964</v>
          </cell>
          <cell r="B82">
            <v>9</v>
          </cell>
          <cell r="I82" t="str">
            <v>P</v>
          </cell>
          <cell r="J82">
            <v>19</v>
          </cell>
          <cell r="K82" t="str">
            <v>K02</v>
          </cell>
          <cell r="L82" t="str">
            <v>BARU</v>
          </cell>
        </row>
        <row r="83">
          <cell r="A83">
            <v>45964</v>
          </cell>
          <cell r="B83">
            <v>10</v>
          </cell>
          <cell r="I83" t="str">
            <v>L</v>
          </cell>
          <cell r="J83">
            <v>43</v>
          </cell>
          <cell r="K83" t="str">
            <v>K04</v>
          </cell>
          <cell r="L83" t="str">
            <v>BARU</v>
          </cell>
        </row>
        <row r="84">
          <cell r="A84">
            <v>45964</v>
          </cell>
          <cell r="B84">
            <v>11</v>
          </cell>
          <cell r="I84" t="str">
            <v>L</v>
          </cell>
          <cell r="J84">
            <v>19</v>
          </cell>
          <cell r="K84" t="str">
            <v>K04</v>
          </cell>
          <cell r="L84" t="str">
            <v>LAMA</v>
          </cell>
        </row>
        <row r="85">
          <cell r="A85">
            <v>45964</v>
          </cell>
          <cell r="B85">
            <v>12</v>
          </cell>
          <cell r="I85" t="str">
            <v>P</v>
          </cell>
          <cell r="J85">
            <v>10</v>
          </cell>
          <cell r="K85" t="str">
            <v>K04</v>
          </cell>
          <cell r="L85" t="str">
            <v>BARU</v>
          </cell>
        </row>
        <row r="86">
          <cell r="A86">
            <v>45964</v>
          </cell>
          <cell r="B86">
            <v>13</v>
          </cell>
          <cell r="I86" t="str">
            <v>P</v>
          </cell>
          <cell r="J86">
            <v>6</v>
          </cell>
          <cell r="K86" t="str">
            <v>K00</v>
          </cell>
          <cell r="L86" t="str">
            <v>BARU</v>
          </cell>
        </row>
        <row r="87">
          <cell r="A87">
            <v>45964</v>
          </cell>
          <cell r="B87">
            <v>14</v>
          </cell>
          <cell r="I87" t="str">
            <v>P</v>
          </cell>
          <cell r="J87">
            <v>9</v>
          </cell>
          <cell r="K87" t="str">
            <v>K00</v>
          </cell>
          <cell r="L87" t="str">
            <v>BARU</v>
          </cell>
        </row>
        <row r="88">
          <cell r="A88">
            <v>45964</v>
          </cell>
          <cell r="B88">
            <v>15</v>
          </cell>
          <cell r="I88" t="str">
            <v>P</v>
          </cell>
          <cell r="J88">
            <v>20</v>
          </cell>
          <cell r="K88" t="str">
            <v>K01</v>
          </cell>
          <cell r="L88" t="str">
            <v>BARU</v>
          </cell>
        </row>
        <row r="89">
          <cell r="A89">
            <v>45965</v>
          </cell>
          <cell r="B89">
            <v>1</v>
          </cell>
          <cell r="I89" t="str">
            <v>L</v>
          </cell>
          <cell r="J89">
            <v>27</v>
          </cell>
          <cell r="K89" t="str">
            <v>K02</v>
          </cell>
          <cell r="L89" t="str">
            <v>BARU</v>
          </cell>
        </row>
        <row r="90">
          <cell r="A90">
            <v>45965</v>
          </cell>
          <cell r="B90">
            <v>2</v>
          </cell>
          <cell r="I90" t="str">
            <v>L</v>
          </cell>
          <cell r="J90">
            <v>25</v>
          </cell>
          <cell r="K90" t="str">
            <v>K08</v>
          </cell>
          <cell r="L90" t="str">
            <v>BARU</v>
          </cell>
        </row>
        <row r="91">
          <cell r="A91">
            <v>45965</v>
          </cell>
          <cell r="B91">
            <v>3</v>
          </cell>
          <cell r="I91" t="str">
            <v>P</v>
          </cell>
          <cell r="J91">
            <v>43</v>
          </cell>
          <cell r="K91" t="str">
            <v>K04</v>
          </cell>
          <cell r="L91" t="str">
            <v>LAMA</v>
          </cell>
        </row>
        <row r="92">
          <cell r="A92">
            <v>45965</v>
          </cell>
          <cell r="B92">
            <v>4</v>
          </cell>
          <cell r="I92" t="str">
            <v>P</v>
          </cell>
          <cell r="J92">
            <v>23</v>
          </cell>
          <cell r="K92" t="str">
            <v>K04</v>
          </cell>
          <cell r="L92" t="str">
            <v>BARU</v>
          </cell>
        </row>
        <row r="93">
          <cell r="A93">
            <v>45965</v>
          </cell>
          <cell r="B93">
            <v>5</v>
          </cell>
          <cell r="I93" t="str">
            <v>P</v>
          </cell>
          <cell r="J93">
            <v>5</v>
          </cell>
          <cell r="K93" t="str">
            <v>K02</v>
          </cell>
          <cell r="L93" t="str">
            <v>BARU</v>
          </cell>
        </row>
        <row r="94">
          <cell r="A94">
            <v>45965</v>
          </cell>
          <cell r="B94">
            <v>6</v>
          </cell>
          <cell r="I94" t="str">
            <v>P</v>
          </cell>
          <cell r="J94">
            <v>34</v>
          </cell>
          <cell r="K94" t="str">
            <v>K02</v>
          </cell>
          <cell r="L94" t="str">
            <v>LAMA</v>
          </cell>
        </row>
        <row r="95">
          <cell r="A95">
            <v>45965</v>
          </cell>
          <cell r="B95">
            <v>7</v>
          </cell>
          <cell r="I95" t="str">
            <v>L</v>
          </cell>
          <cell r="J95">
            <v>44</v>
          </cell>
          <cell r="K95" t="str">
            <v>K04</v>
          </cell>
          <cell r="L95" t="str">
            <v>LAMA</v>
          </cell>
        </row>
        <row r="96">
          <cell r="A96">
            <v>45965</v>
          </cell>
          <cell r="B96">
            <v>8</v>
          </cell>
          <cell r="I96" t="str">
            <v>L</v>
          </cell>
          <cell r="J96">
            <v>24</v>
          </cell>
          <cell r="K96" t="str">
            <v>K01</v>
          </cell>
          <cell r="L96" t="str">
            <v>BARU</v>
          </cell>
        </row>
        <row r="97">
          <cell r="A97">
            <v>45965</v>
          </cell>
          <cell r="B97">
            <v>9</v>
          </cell>
          <cell r="I97" t="str">
            <v>L</v>
          </cell>
          <cell r="J97">
            <v>30</v>
          </cell>
          <cell r="K97" t="str">
            <v>K03</v>
          </cell>
          <cell r="L97" t="str">
            <v>BARU</v>
          </cell>
        </row>
        <row r="98">
          <cell r="A98">
            <v>45965</v>
          </cell>
          <cell r="B98">
            <v>10</v>
          </cell>
          <cell r="I98" t="str">
            <v>P</v>
          </cell>
          <cell r="J98">
            <v>23</v>
          </cell>
          <cell r="K98" t="str">
            <v>K08</v>
          </cell>
          <cell r="L98" t="str">
            <v>BARU</v>
          </cell>
        </row>
        <row r="99">
          <cell r="A99">
            <v>45965</v>
          </cell>
          <cell r="B99">
            <v>11</v>
          </cell>
          <cell r="I99" t="str">
            <v>L</v>
          </cell>
          <cell r="J99">
            <v>30</v>
          </cell>
          <cell r="K99" t="str">
            <v>K02</v>
          </cell>
          <cell r="L99" t="str">
            <v>BARU</v>
          </cell>
        </row>
        <row r="100">
          <cell r="A100">
            <v>45965</v>
          </cell>
          <cell r="B100">
            <v>12</v>
          </cell>
          <cell r="I100" t="str">
            <v>P</v>
          </cell>
          <cell r="J100">
            <v>48</v>
          </cell>
          <cell r="K100" t="str">
            <v>K03</v>
          </cell>
          <cell r="L100" t="str">
            <v>BARU</v>
          </cell>
        </row>
        <row r="101">
          <cell r="A101">
            <v>45965</v>
          </cell>
          <cell r="B101">
            <v>13</v>
          </cell>
          <cell r="I101" t="str">
            <v>P</v>
          </cell>
          <cell r="J101">
            <v>52</v>
          </cell>
          <cell r="K101" t="str">
            <v>K04</v>
          </cell>
          <cell r="L101" t="str">
            <v>LAMA</v>
          </cell>
        </row>
        <row r="102">
          <cell r="A102">
            <v>45965</v>
          </cell>
          <cell r="B102">
            <v>14</v>
          </cell>
          <cell r="I102" t="str">
            <v>P</v>
          </cell>
          <cell r="J102">
            <v>9</v>
          </cell>
          <cell r="K102" t="str">
            <v>K00</v>
          </cell>
          <cell r="L102" t="str">
            <v>BARU</v>
          </cell>
        </row>
        <row r="103">
          <cell r="A103">
            <v>45965</v>
          </cell>
          <cell r="B103">
            <v>15</v>
          </cell>
          <cell r="I103" t="str">
            <v>P</v>
          </cell>
          <cell r="J103">
            <v>16</v>
          </cell>
          <cell r="K103" t="str">
            <v>K04</v>
          </cell>
          <cell r="L103" t="str">
            <v>BARU</v>
          </cell>
        </row>
        <row r="104">
          <cell r="A104">
            <v>45965</v>
          </cell>
          <cell r="B104">
            <v>16</v>
          </cell>
          <cell r="I104" t="str">
            <v>P</v>
          </cell>
          <cell r="J104">
            <v>40</v>
          </cell>
          <cell r="K104" t="str">
            <v>K02</v>
          </cell>
          <cell r="L104" t="str">
            <v>LAMA</v>
          </cell>
        </row>
        <row r="105">
          <cell r="A105">
            <v>45965</v>
          </cell>
          <cell r="B105">
            <v>17</v>
          </cell>
          <cell r="I105" t="str">
            <v>P</v>
          </cell>
          <cell r="J105">
            <v>73</v>
          </cell>
          <cell r="K105" t="str">
            <v>K02</v>
          </cell>
          <cell r="L105" t="str">
            <v>BARU</v>
          </cell>
        </row>
        <row r="106">
          <cell r="A106">
            <v>45965</v>
          </cell>
          <cell r="B106">
            <v>18</v>
          </cell>
          <cell r="I106" t="str">
            <v>P</v>
          </cell>
          <cell r="J106">
            <v>82</v>
          </cell>
          <cell r="K106" t="str">
            <v>K08</v>
          </cell>
          <cell r="L106" t="str">
            <v>BARU</v>
          </cell>
        </row>
        <row r="107">
          <cell r="A107">
            <v>45965</v>
          </cell>
          <cell r="B107">
            <v>19</v>
          </cell>
          <cell r="I107" t="str">
            <v>L</v>
          </cell>
          <cell r="J107">
            <v>65</v>
          </cell>
          <cell r="K107" t="str">
            <v>K08</v>
          </cell>
          <cell r="L107" t="str">
            <v>BARU</v>
          </cell>
        </row>
        <row r="108">
          <cell r="A108">
            <v>45965</v>
          </cell>
          <cell r="B108">
            <v>20</v>
          </cell>
          <cell r="I108" t="str">
            <v>L</v>
          </cell>
          <cell r="J108">
            <v>78</v>
          </cell>
          <cell r="K108" t="str">
            <v>K08</v>
          </cell>
          <cell r="L108" t="str">
            <v>BARU</v>
          </cell>
        </row>
        <row r="109">
          <cell r="A109">
            <v>45965</v>
          </cell>
          <cell r="B109">
            <v>21</v>
          </cell>
          <cell r="I109" t="str">
            <v>P</v>
          </cell>
          <cell r="J109">
            <v>85</v>
          </cell>
          <cell r="K109" t="str">
            <v>K08</v>
          </cell>
          <cell r="L109" t="str">
            <v>BARU</v>
          </cell>
        </row>
        <row r="110">
          <cell r="A110">
            <v>45965</v>
          </cell>
          <cell r="B110">
            <v>22</v>
          </cell>
          <cell r="I110" t="str">
            <v>P</v>
          </cell>
          <cell r="J110">
            <v>75</v>
          </cell>
          <cell r="K110" t="str">
            <v>K08</v>
          </cell>
          <cell r="L110" t="str">
            <v>BARU</v>
          </cell>
        </row>
        <row r="111">
          <cell r="A111">
            <v>45965</v>
          </cell>
          <cell r="B111">
            <v>23</v>
          </cell>
          <cell r="I111" t="str">
            <v>L</v>
          </cell>
          <cell r="J111">
            <v>64</v>
          </cell>
          <cell r="K111" t="str">
            <v>K05</v>
          </cell>
          <cell r="L111" t="str">
            <v>BARU</v>
          </cell>
        </row>
        <row r="112">
          <cell r="A112">
            <v>45965</v>
          </cell>
          <cell r="B112">
            <v>24</v>
          </cell>
          <cell r="I112" t="str">
            <v>P</v>
          </cell>
          <cell r="J112">
            <v>64</v>
          </cell>
          <cell r="K112" t="str">
            <v>K08</v>
          </cell>
          <cell r="L112" t="str">
            <v>BARU</v>
          </cell>
        </row>
        <row r="113">
          <cell r="A113">
            <v>45965</v>
          </cell>
          <cell r="B113">
            <v>25</v>
          </cell>
          <cell r="I113" t="str">
            <v>L</v>
          </cell>
          <cell r="J113">
            <v>75</v>
          </cell>
          <cell r="K113" t="str">
            <v>K03</v>
          </cell>
          <cell r="L113" t="str">
            <v>BARU</v>
          </cell>
        </row>
        <row r="114">
          <cell r="A114">
            <v>45965</v>
          </cell>
          <cell r="B114">
            <v>26</v>
          </cell>
          <cell r="I114" t="str">
            <v>L</v>
          </cell>
          <cell r="J114">
            <v>58</v>
          </cell>
          <cell r="K114" t="str">
            <v>K03</v>
          </cell>
          <cell r="L114" t="str">
            <v>BARU</v>
          </cell>
        </row>
        <row r="115">
          <cell r="A115">
            <v>45965</v>
          </cell>
          <cell r="B115">
            <v>27</v>
          </cell>
          <cell r="I115" t="str">
            <v>P</v>
          </cell>
          <cell r="J115">
            <v>61</v>
          </cell>
          <cell r="K115" t="str">
            <v>K03</v>
          </cell>
          <cell r="L115" t="str">
            <v>BARU</v>
          </cell>
        </row>
        <row r="116">
          <cell r="A116">
            <v>45965</v>
          </cell>
          <cell r="B116">
            <v>28</v>
          </cell>
          <cell r="I116" t="str">
            <v>P</v>
          </cell>
          <cell r="J116">
            <v>64</v>
          </cell>
          <cell r="K116" t="str">
            <v>K08</v>
          </cell>
          <cell r="L116" t="str">
            <v>BARU</v>
          </cell>
        </row>
        <row r="117">
          <cell r="A117">
            <v>45965</v>
          </cell>
          <cell r="B117">
            <v>29</v>
          </cell>
          <cell r="I117" t="str">
            <v>P</v>
          </cell>
          <cell r="J117">
            <v>71</v>
          </cell>
          <cell r="K117" t="str">
            <v>K08</v>
          </cell>
          <cell r="L117" t="str">
            <v>BARU</v>
          </cell>
        </row>
        <row r="118">
          <cell r="A118">
            <v>45965</v>
          </cell>
          <cell r="B118">
            <v>30</v>
          </cell>
          <cell r="I118" t="str">
            <v>P</v>
          </cell>
          <cell r="J118">
            <v>70</v>
          </cell>
          <cell r="K118" t="str">
            <v>K08</v>
          </cell>
          <cell r="L118" t="str">
            <v>BARU</v>
          </cell>
        </row>
        <row r="119">
          <cell r="A119">
            <v>45965</v>
          </cell>
          <cell r="B119">
            <v>31</v>
          </cell>
          <cell r="I119" t="str">
            <v>P</v>
          </cell>
          <cell r="J119">
            <v>71</v>
          </cell>
          <cell r="K119" t="str">
            <v>K08</v>
          </cell>
          <cell r="L119" t="str">
            <v>BARU</v>
          </cell>
        </row>
        <row r="120">
          <cell r="A120">
            <v>45965</v>
          </cell>
          <cell r="B120">
            <v>32</v>
          </cell>
          <cell r="I120" t="str">
            <v>L</v>
          </cell>
          <cell r="J120">
            <v>75</v>
          </cell>
          <cell r="K120" t="str">
            <v>K08</v>
          </cell>
          <cell r="L120" t="str">
            <v>BARU</v>
          </cell>
        </row>
        <row r="121">
          <cell r="A121">
            <v>45965</v>
          </cell>
          <cell r="B121">
            <v>33</v>
          </cell>
          <cell r="I121" t="str">
            <v>P</v>
          </cell>
          <cell r="J121">
            <v>66</v>
          </cell>
          <cell r="K121" t="str">
            <v>K08</v>
          </cell>
          <cell r="L121" t="str">
            <v>BARU</v>
          </cell>
        </row>
        <row r="122">
          <cell r="A122">
            <v>45965</v>
          </cell>
          <cell r="B122">
            <v>34</v>
          </cell>
          <cell r="I122" t="str">
            <v>P</v>
          </cell>
          <cell r="J122">
            <v>69</v>
          </cell>
          <cell r="K122" t="str">
            <v>K08</v>
          </cell>
          <cell r="L122" t="str">
            <v>BARU</v>
          </cell>
        </row>
        <row r="123">
          <cell r="A123">
            <v>45965</v>
          </cell>
          <cell r="B123">
            <v>35</v>
          </cell>
          <cell r="I123" t="str">
            <v>P</v>
          </cell>
          <cell r="J123">
            <v>64</v>
          </cell>
          <cell r="K123" t="str">
            <v>K08</v>
          </cell>
          <cell r="L123" t="str">
            <v>BARU</v>
          </cell>
        </row>
        <row r="124">
          <cell r="A124">
            <v>45965</v>
          </cell>
          <cell r="B124">
            <v>36</v>
          </cell>
          <cell r="I124" t="str">
            <v>L</v>
          </cell>
          <cell r="J124">
            <v>64</v>
          </cell>
          <cell r="K124" t="str">
            <v>K08</v>
          </cell>
          <cell r="L124" t="str">
            <v>BARU</v>
          </cell>
        </row>
        <row r="125">
          <cell r="A125">
            <v>45965</v>
          </cell>
          <cell r="B125">
            <v>37</v>
          </cell>
          <cell r="I125" t="str">
            <v>P</v>
          </cell>
          <cell r="J125">
            <v>46</v>
          </cell>
          <cell r="K125" t="str">
            <v>K08</v>
          </cell>
          <cell r="L125" t="str">
            <v>BARU</v>
          </cell>
        </row>
        <row r="126">
          <cell r="A126">
            <v>45966</v>
          </cell>
          <cell r="B126">
            <v>1</v>
          </cell>
          <cell r="I126" t="str">
            <v>P</v>
          </cell>
          <cell r="J126">
            <v>61</v>
          </cell>
          <cell r="K126" t="str">
            <v>K04</v>
          </cell>
          <cell r="L126" t="str">
            <v>BARU</v>
          </cell>
        </row>
        <row r="127">
          <cell r="A127">
            <v>45966</v>
          </cell>
          <cell r="B127">
            <v>2</v>
          </cell>
          <cell r="I127" t="str">
            <v>P</v>
          </cell>
          <cell r="J127">
            <v>29</v>
          </cell>
          <cell r="K127" t="str">
            <v>K04</v>
          </cell>
          <cell r="L127" t="str">
            <v>BARU</v>
          </cell>
        </row>
        <row r="128">
          <cell r="A128">
            <v>45966</v>
          </cell>
          <cell r="B128">
            <v>3</v>
          </cell>
          <cell r="I128" t="str">
            <v>P</v>
          </cell>
          <cell r="J128">
            <v>18</v>
          </cell>
          <cell r="K128" t="str">
            <v>K02</v>
          </cell>
          <cell r="L128" t="str">
            <v>BARU</v>
          </cell>
        </row>
        <row r="129">
          <cell r="A129">
            <v>45966</v>
          </cell>
          <cell r="B129">
            <v>4</v>
          </cell>
          <cell r="I129" t="str">
            <v>P</v>
          </cell>
          <cell r="J129">
            <v>51</v>
          </cell>
          <cell r="K129" t="str">
            <v>K02</v>
          </cell>
          <cell r="L129" t="str">
            <v>BARU</v>
          </cell>
        </row>
        <row r="130">
          <cell r="A130">
            <v>45966</v>
          </cell>
          <cell r="B130">
            <v>5</v>
          </cell>
          <cell r="I130" t="str">
            <v>P</v>
          </cell>
          <cell r="J130">
            <v>16</v>
          </cell>
          <cell r="K130" t="str">
            <v>K02</v>
          </cell>
          <cell r="L130" t="str">
            <v>BARU</v>
          </cell>
        </row>
        <row r="131">
          <cell r="A131">
            <v>45966</v>
          </cell>
          <cell r="B131">
            <v>6</v>
          </cell>
          <cell r="I131" t="str">
            <v>L</v>
          </cell>
          <cell r="J131">
            <v>54</v>
          </cell>
          <cell r="K131" t="str">
            <v>K02</v>
          </cell>
          <cell r="L131" t="str">
            <v>BARU</v>
          </cell>
        </row>
        <row r="132">
          <cell r="A132">
            <v>45966</v>
          </cell>
          <cell r="B132">
            <v>7</v>
          </cell>
          <cell r="I132" t="str">
            <v>P</v>
          </cell>
          <cell r="J132">
            <v>20</v>
          </cell>
          <cell r="K132" t="str">
            <v>K04</v>
          </cell>
          <cell r="L132" t="str">
            <v>LAMA</v>
          </cell>
        </row>
        <row r="133">
          <cell r="A133">
            <v>45966</v>
          </cell>
          <cell r="B133">
            <v>8</v>
          </cell>
          <cell r="I133" t="str">
            <v>P</v>
          </cell>
          <cell r="J133">
            <v>33</v>
          </cell>
          <cell r="K133" t="str">
            <v>K03</v>
          </cell>
          <cell r="L133" t="str">
            <v>BARU</v>
          </cell>
        </row>
        <row r="134">
          <cell r="A134">
            <v>45966</v>
          </cell>
          <cell r="B134">
            <v>9</v>
          </cell>
          <cell r="I134" t="str">
            <v>P</v>
          </cell>
          <cell r="J134">
            <v>28</v>
          </cell>
          <cell r="K134" t="str">
            <v>K08</v>
          </cell>
          <cell r="L134" t="str">
            <v>BARU</v>
          </cell>
        </row>
        <row r="135">
          <cell r="A135">
            <v>45967</v>
          </cell>
          <cell r="B135">
            <v>1</v>
          </cell>
          <cell r="I135" t="str">
            <v>P</v>
          </cell>
          <cell r="J135">
            <v>60</v>
          </cell>
          <cell r="K135" t="str">
            <v>K02</v>
          </cell>
          <cell r="L135" t="str">
            <v>BARU</v>
          </cell>
        </row>
        <row r="136">
          <cell r="A136">
            <v>45967</v>
          </cell>
          <cell r="B136">
            <v>2</v>
          </cell>
          <cell r="I136" t="str">
            <v>P</v>
          </cell>
          <cell r="J136">
            <v>13</v>
          </cell>
          <cell r="K136" t="str">
            <v>K02</v>
          </cell>
          <cell r="L136" t="str">
            <v>LAMA</v>
          </cell>
        </row>
        <row r="137">
          <cell r="A137">
            <v>45967</v>
          </cell>
          <cell r="B137">
            <v>3</v>
          </cell>
          <cell r="I137" t="str">
            <v>L</v>
          </cell>
          <cell r="J137">
            <v>41</v>
          </cell>
          <cell r="K137" t="str">
            <v>K02</v>
          </cell>
          <cell r="L137" t="str">
            <v>BARU</v>
          </cell>
        </row>
        <row r="138">
          <cell r="A138">
            <v>45967</v>
          </cell>
          <cell r="B138">
            <v>4</v>
          </cell>
          <cell r="I138" t="str">
            <v>P</v>
          </cell>
          <cell r="J138">
            <v>60</v>
          </cell>
          <cell r="K138" t="str">
            <v>K04</v>
          </cell>
          <cell r="L138" t="str">
            <v>BARU</v>
          </cell>
        </row>
        <row r="139">
          <cell r="A139">
            <v>45967</v>
          </cell>
          <cell r="B139">
            <v>5</v>
          </cell>
          <cell r="I139" t="str">
            <v>P</v>
          </cell>
          <cell r="J139">
            <v>16</v>
          </cell>
          <cell r="K139" t="str">
            <v>K04</v>
          </cell>
          <cell r="L139" t="str">
            <v>LAMA</v>
          </cell>
        </row>
        <row r="140">
          <cell r="A140">
            <v>45967</v>
          </cell>
          <cell r="B140">
            <v>6</v>
          </cell>
          <cell r="I140" t="str">
            <v>L</v>
          </cell>
          <cell r="J140">
            <v>16</v>
          </cell>
          <cell r="K140" t="str">
            <v>K04</v>
          </cell>
          <cell r="L140" t="str">
            <v>BARU</v>
          </cell>
        </row>
        <row r="141">
          <cell r="A141">
            <v>45967</v>
          </cell>
          <cell r="B141">
            <v>7</v>
          </cell>
          <cell r="I141" t="str">
            <v>P</v>
          </cell>
          <cell r="J141">
            <v>46</v>
          </cell>
          <cell r="K141" t="str">
            <v>K04</v>
          </cell>
          <cell r="L141" t="str">
            <v>LAMA</v>
          </cell>
        </row>
        <row r="142">
          <cell r="A142">
            <v>45967</v>
          </cell>
          <cell r="B142">
            <v>8</v>
          </cell>
          <cell r="I142" t="str">
            <v>P</v>
          </cell>
          <cell r="J142">
            <v>32</v>
          </cell>
          <cell r="K142" t="str">
            <v>K04</v>
          </cell>
          <cell r="L142" t="str">
            <v>LAMA</v>
          </cell>
        </row>
        <row r="143">
          <cell r="A143">
            <v>45967</v>
          </cell>
          <cell r="B143">
            <v>9</v>
          </cell>
          <cell r="I143" t="str">
            <v>P</v>
          </cell>
          <cell r="J143">
            <v>52</v>
          </cell>
          <cell r="K143" t="str">
            <v>K04</v>
          </cell>
          <cell r="L143" t="str">
            <v>BARU</v>
          </cell>
        </row>
        <row r="144">
          <cell r="A144">
            <v>45967</v>
          </cell>
          <cell r="B144">
            <v>10</v>
          </cell>
          <cell r="I144" t="str">
            <v>P</v>
          </cell>
          <cell r="J144">
            <v>39</v>
          </cell>
          <cell r="K144" t="str">
            <v>K08</v>
          </cell>
          <cell r="L144" t="str">
            <v>BARU</v>
          </cell>
        </row>
        <row r="145">
          <cell r="A145">
            <v>45967</v>
          </cell>
          <cell r="B145">
            <v>11</v>
          </cell>
          <cell r="I145" t="str">
            <v>L</v>
          </cell>
          <cell r="J145">
            <v>6</v>
          </cell>
          <cell r="K145" t="str">
            <v>K04</v>
          </cell>
          <cell r="L145" t="str">
            <v>LAMA</v>
          </cell>
        </row>
        <row r="146">
          <cell r="A146">
            <v>45967</v>
          </cell>
          <cell r="B146">
            <v>12</v>
          </cell>
          <cell r="I146" t="str">
            <v>P</v>
          </cell>
          <cell r="J146">
            <v>25</v>
          </cell>
          <cell r="K146" t="str">
            <v>K04</v>
          </cell>
          <cell r="L146" t="str">
            <v>BARU</v>
          </cell>
        </row>
        <row r="147">
          <cell r="A147">
            <v>45967</v>
          </cell>
          <cell r="B147" t="str">
            <v>`13</v>
          </cell>
          <cell r="I147" t="str">
            <v>P</v>
          </cell>
          <cell r="J147">
            <v>21</v>
          </cell>
          <cell r="K147" t="str">
            <v>K02</v>
          </cell>
          <cell r="L147" t="str">
            <v>BARU</v>
          </cell>
        </row>
        <row r="148">
          <cell r="A148">
            <v>45968</v>
          </cell>
          <cell r="B148">
            <v>1</v>
          </cell>
          <cell r="I148" t="str">
            <v>P</v>
          </cell>
          <cell r="J148">
            <v>8</v>
          </cell>
          <cell r="K148" t="str">
            <v>K04</v>
          </cell>
          <cell r="L148" t="str">
            <v>BARU</v>
          </cell>
        </row>
        <row r="149">
          <cell r="A149">
            <v>45968</v>
          </cell>
          <cell r="B149">
            <v>2</v>
          </cell>
          <cell r="I149" t="str">
            <v>P</v>
          </cell>
          <cell r="J149">
            <v>52</v>
          </cell>
          <cell r="K149" t="str">
            <v>K04</v>
          </cell>
          <cell r="L149" t="str">
            <v>BARU</v>
          </cell>
        </row>
        <row r="150">
          <cell r="A150">
            <v>45968</v>
          </cell>
          <cell r="B150">
            <v>3</v>
          </cell>
          <cell r="I150" t="str">
            <v>P</v>
          </cell>
          <cell r="J150">
            <v>25</v>
          </cell>
          <cell r="K150" t="str">
            <v>K04</v>
          </cell>
          <cell r="L150" t="str">
            <v>LAMA</v>
          </cell>
        </row>
        <row r="151">
          <cell r="A151">
            <v>45968</v>
          </cell>
          <cell r="B151">
            <v>4</v>
          </cell>
          <cell r="I151" t="str">
            <v>P</v>
          </cell>
          <cell r="J151">
            <v>29</v>
          </cell>
          <cell r="K151" t="str">
            <v>K04</v>
          </cell>
          <cell r="L151" t="str">
            <v>BARU</v>
          </cell>
        </row>
        <row r="152">
          <cell r="A152">
            <v>45968</v>
          </cell>
          <cell r="B152">
            <v>5</v>
          </cell>
          <cell r="I152" t="str">
            <v>L</v>
          </cell>
          <cell r="J152">
            <v>25</v>
          </cell>
          <cell r="K152" t="str">
            <v>K04</v>
          </cell>
          <cell r="L152" t="str">
            <v>BARU</v>
          </cell>
        </row>
        <row r="153">
          <cell r="A153">
            <v>45968</v>
          </cell>
          <cell r="B153">
            <v>6</v>
          </cell>
          <cell r="I153" t="str">
            <v>P</v>
          </cell>
          <cell r="J153">
            <v>30</v>
          </cell>
          <cell r="K153" t="str">
            <v>K04</v>
          </cell>
          <cell r="L153" t="str">
            <v>BARU</v>
          </cell>
        </row>
        <row r="154">
          <cell r="A154">
            <v>45968</v>
          </cell>
          <cell r="B154">
            <v>7</v>
          </cell>
          <cell r="I154" t="str">
            <v>P</v>
          </cell>
          <cell r="J154">
            <v>21</v>
          </cell>
          <cell r="K154" t="str">
            <v>K02</v>
          </cell>
          <cell r="L154" t="str">
            <v>BARU</v>
          </cell>
        </row>
        <row r="155">
          <cell r="A155">
            <v>45968</v>
          </cell>
          <cell r="B155">
            <v>8</v>
          </cell>
          <cell r="I155" t="str">
            <v>P</v>
          </cell>
          <cell r="J155">
            <v>37</v>
          </cell>
          <cell r="K155" t="str">
            <v>K03</v>
          </cell>
          <cell r="L155" t="str">
            <v>BARU</v>
          </cell>
        </row>
        <row r="156">
          <cell r="A156">
            <v>45969</v>
          </cell>
          <cell r="B156">
            <v>1</v>
          </cell>
          <cell r="I156" t="str">
            <v>L</v>
          </cell>
          <cell r="J156">
            <v>30</v>
          </cell>
          <cell r="K156" t="str">
            <v>K02</v>
          </cell>
          <cell r="L156" t="str">
            <v>LAMA</v>
          </cell>
        </row>
        <row r="157">
          <cell r="A157">
            <v>45969</v>
          </cell>
          <cell r="B157">
            <v>2</v>
          </cell>
          <cell r="I157" t="str">
            <v>P</v>
          </cell>
          <cell r="J157">
            <v>35</v>
          </cell>
          <cell r="K157" t="str">
            <v>K04</v>
          </cell>
          <cell r="L157" t="str">
            <v>BARU</v>
          </cell>
        </row>
        <row r="158">
          <cell r="A158">
            <v>45969</v>
          </cell>
          <cell r="B158">
            <v>3</v>
          </cell>
          <cell r="I158" t="str">
            <v>P</v>
          </cell>
          <cell r="J158">
            <v>6</v>
          </cell>
          <cell r="K158" t="str">
            <v>K00</v>
          </cell>
          <cell r="L158" t="str">
            <v>BARU</v>
          </cell>
        </row>
        <row r="159">
          <cell r="A159">
            <v>45969</v>
          </cell>
          <cell r="B159">
            <v>4</v>
          </cell>
          <cell r="I159" t="str">
            <v>P</v>
          </cell>
          <cell r="J159">
            <v>8</v>
          </cell>
          <cell r="K159" t="str">
            <v>K00</v>
          </cell>
          <cell r="L159" t="str">
            <v>BARU</v>
          </cell>
        </row>
        <row r="160">
          <cell r="A160">
            <v>45969</v>
          </cell>
          <cell r="B160">
            <v>5</v>
          </cell>
          <cell r="I160" t="str">
            <v>P</v>
          </cell>
          <cell r="J160">
            <v>16</v>
          </cell>
          <cell r="K160" t="str">
            <v>K05</v>
          </cell>
          <cell r="L160" t="str">
            <v>BARU</v>
          </cell>
        </row>
        <row r="161">
          <cell r="A161">
            <v>45969</v>
          </cell>
          <cell r="B161">
            <v>6</v>
          </cell>
          <cell r="I161" t="str">
            <v>P</v>
          </cell>
          <cell r="J161">
            <v>34</v>
          </cell>
          <cell r="K161" t="str">
            <v>K04</v>
          </cell>
          <cell r="L161" t="str">
            <v>LAMA</v>
          </cell>
        </row>
        <row r="162">
          <cell r="A162">
            <v>45969</v>
          </cell>
          <cell r="B162">
            <v>7</v>
          </cell>
          <cell r="I162" t="str">
            <v>P</v>
          </cell>
          <cell r="J162">
            <v>6</v>
          </cell>
          <cell r="K162" t="str">
            <v>K00</v>
          </cell>
          <cell r="L162" t="str">
            <v>BARU</v>
          </cell>
        </row>
        <row r="163">
          <cell r="A163">
            <v>45969</v>
          </cell>
          <cell r="B163">
            <v>8</v>
          </cell>
          <cell r="I163" t="str">
            <v>P</v>
          </cell>
          <cell r="J163">
            <v>10</v>
          </cell>
          <cell r="K163" t="str">
            <v>K04</v>
          </cell>
          <cell r="L163" t="str">
            <v>LAMA</v>
          </cell>
        </row>
        <row r="164">
          <cell r="A164">
            <v>45969</v>
          </cell>
          <cell r="B164">
            <v>9</v>
          </cell>
          <cell r="I164" t="str">
            <v>P</v>
          </cell>
          <cell r="J164">
            <v>7</v>
          </cell>
          <cell r="K164" t="str">
            <v>K00</v>
          </cell>
          <cell r="L164" t="str">
            <v>BARU</v>
          </cell>
        </row>
        <row r="165">
          <cell r="A165">
            <v>45969</v>
          </cell>
          <cell r="B165">
            <v>10</v>
          </cell>
          <cell r="I165" t="str">
            <v>P</v>
          </cell>
          <cell r="J165">
            <v>6</v>
          </cell>
          <cell r="K165" t="str">
            <v>K00</v>
          </cell>
          <cell r="L165" t="str">
            <v>BARU</v>
          </cell>
        </row>
        <row r="166">
          <cell r="A166">
            <v>45969</v>
          </cell>
          <cell r="B166">
            <v>11</v>
          </cell>
          <cell r="I166" t="str">
            <v>P</v>
          </cell>
          <cell r="J166">
            <v>43</v>
          </cell>
          <cell r="K166" t="str">
            <v>K05</v>
          </cell>
          <cell r="L166" t="str">
            <v>BARU</v>
          </cell>
        </row>
        <row r="167">
          <cell r="A167">
            <v>45969</v>
          </cell>
          <cell r="B167">
            <v>12</v>
          </cell>
          <cell r="I167" t="str">
            <v>P</v>
          </cell>
          <cell r="J167">
            <v>29</v>
          </cell>
          <cell r="K167" t="str">
            <v>K08</v>
          </cell>
          <cell r="L167" t="str">
            <v>BARU</v>
          </cell>
        </row>
        <row r="168">
          <cell r="A168">
            <v>45969</v>
          </cell>
          <cell r="B168">
            <v>13</v>
          </cell>
          <cell r="I168" t="str">
            <v>L</v>
          </cell>
          <cell r="J168">
            <v>60</v>
          </cell>
          <cell r="K168" t="str">
            <v>K02</v>
          </cell>
          <cell r="L168" t="str">
            <v>LAMA</v>
          </cell>
        </row>
        <row r="169">
          <cell r="A169">
            <v>45969</v>
          </cell>
          <cell r="B169">
            <v>14</v>
          </cell>
          <cell r="I169" t="str">
            <v>P</v>
          </cell>
          <cell r="J169">
            <v>26</v>
          </cell>
          <cell r="K169" t="str">
            <v>K08</v>
          </cell>
          <cell r="L169" t="str">
            <v>BARU</v>
          </cell>
        </row>
        <row r="170">
          <cell r="A170">
            <v>45969</v>
          </cell>
          <cell r="B170">
            <v>15</v>
          </cell>
          <cell r="I170" t="str">
            <v>P</v>
          </cell>
          <cell r="J170">
            <v>28</v>
          </cell>
          <cell r="K170" t="str">
            <v>K03</v>
          </cell>
          <cell r="L170" t="str">
            <v>BARU</v>
          </cell>
        </row>
        <row r="171">
          <cell r="A171">
            <v>45969</v>
          </cell>
          <cell r="B171">
            <v>16</v>
          </cell>
          <cell r="I171" t="str">
            <v>P</v>
          </cell>
          <cell r="J171">
            <v>63</v>
          </cell>
          <cell r="K171" t="str">
            <v>K05</v>
          </cell>
          <cell r="L171" t="str">
            <v>BARU</v>
          </cell>
        </row>
        <row r="172">
          <cell r="A172">
            <v>45971</v>
          </cell>
          <cell r="B172">
            <v>1</v>
          </cell>
          <cell r="I172" t="str">
            <v>P</v>
          </cell>
          <cell r="J172">
            <v>24</v>
          </cell>
          <cell r="K172" t="str">
            <v>K08</v>
          </cell>
          <cell r="L172" t="str">
            <v>BARU</v>
          </cell>
        </row>
        <row r="173">
          <cell r="A173">
            <v>45971</v>
          </cell>
          <cell r="B173">
            <v>2</v>
          </cell>
          <cell r="I173" t="str">
            <v>L</v>
          </cell>
          <cell r="J173">
            <v>31</v>
          </cell>
          <cell r="K173" t="str">
            <v>K04</v>
          </cell>
          <cell r="L173" t="str">
            <v>LAMA</v>
          </cell>
        </row>
        <row r="174">
          <cell r="A174">
            <v>45971</v>
          </cell>
          <cell r="B174">
            <v>3</v>
          </cell>
          <cell r="I174" t="str">
            <v>P</v>
          </cell>
          <cell r="J174">
            <v>20</v>
          </cell>
          <cell r="K174" t="str">
            <v>K02</v>
          </cell>
          <cell r="L174" t="str">
            <v>LAMA</v>
          </cell>
        </row>
        <row r="175">
          <cell r="A175">
            <v>45971</v>
          </cell>
          <cell r="B175">
            <v>4</v>
          </cell>
          <cell r="I175" t="str">
            <v>P</v>
          </cell>
          <cell r="J175">
            <v>26</v>
          </cell>
          <cell r="K175" t="str">
            <v>K02</v>
          </cell>
          <cell r="L175" t="str">
            <v>BARU</v>
          </cell>
        </row>
        <row r="176">
          <cell r="A176">
            <v>45971</v>
          </cell>
          <cell r="B176">
            <v>5</v>
          </cell>
          <cell r="I176" t="str">
            <v>P</v>
          </cell>
          <cell r="J176">
            <v>29</v>
          </cell>
          <cell r="K176" t="str">
            <v>K04</v>
          </cell>
          <cell r="L176" t="str">
            <v>BARU</v>
          </cell>
        </row>
        <row r="177">
          <cell r="A177">
            <v>45971</v>
          </cell>
          <cell r="B177">
            <v>6</v>
          </cell>
          <cell r="I177" t="str">
            <v>P</v>
          </cell>
          <cell r="J177">
            <v>28</v>
          </cell>
          <cell r="K177" t="str">
            <v>K02</v>
          </cell>
          <cell r="L177" t="str">
            <v>BARU</v>
          </cell>
        </row>
        <row r="178">
          <cell r="A178">
            <v>45971</v>
          </cell>
          <cell r="B178">
            <v>7</v>
          </cell>
          <cell r="I178" t="str">
            <v>L</v>
          </cell>
          <cell r="J178">
            <v>19</v>
          </cell>
          <cell r="K178" t="str">
            <v>K04</v>
          </cell>
          <cell r="L178" t="str">
            <v>LAMA</v>
          </cell>
        </row>
        <row r="179">
          <cell r="A179">
            <v>45971</v>
          </cell>
          <cell r="B179">
            <v>8</v>
          </cell>
          <cell r="I179" t="str">
            <v>P</v>
          </cell>
          <cell r="J179">
            <v>10</v>
          </cell>
          <cell r="K179" t="str">
            <v>K04</v>
          </cell>
          <cell r="L179" t="str">
            <v>LAMA</v>
          </cell>
        </row>
        <row r="180">
          <cell r="A180">
            <v>45971</v>
          </cell>
          <cell r="B180">
            <v>9</v>
          </cell>
          <cell r="I180" t="str">
            <v>L</v>
          </cell>
          <cell r="J180">
            <v>50</v>
          </cell>
          <cell r="K180" t="str">
            <v>K04</v>
          </cell>
          <cell r="L180" t="str">
            <v>LAMA</v>
          </cell>
        </row>
        <row r="181">
          <cell r="A181">
            <v>45971</v>
          </cell>
          <cell r="B181">
            <v>10</v>
          </cell>
          <cell r="I181" t="str">
            <v>P</v>
          </cell>
          <cell r="J181">
            <v>52</v>
          </cell>
          <cell r="K181" t="str">
            <v>K04</v>
          </cell>
          <cell r="L181" t="str">
            <v>LAMA</v>
          </cell>
        </row>
        <row r="182">
          <cell r="A182">
            <v>45971</v>
          </cell>
          <cell r="B182">
            <v>11</v>
          </cell>
          <cell r="I182" t="str">
            <v>P</v>
          </cell>
          <cell r="J182">
            <v>28</v>
          </cell>
          <cell r="K182" t="str">
            <v>K03</v>
          </cell>
          <cell r="L182" t="str">
            <v>BARU</v>
          </cell>
        </row>
        <row r="183">
          <cell r="A183">
            <v>45972</v>
          </cell>
          <cell r="B183">
            <v>1</v>
          </cell>
          <cell r="I183" t="str">
            <v>L</v>
          </cell>
          <cell r="J183">
            <v>11</v>
          </cell>
          <cell r="K183" t="str">
            <v>K04</v>
          </cell>
          <cell r="L183" t="str">
            <v>BARU</v>
          </cell>
        </row>
        <row r="184">
          <cell r="A184">
            <v>45972</v>
          </cell>
          <cell r="B184">
            <v>2</v>
          </cell>
          <cell r="I184" t="str">
            <v>L</v>
          </cell>
          <cell r="J184">
            <v>11</v>
          </cell>
          <cell r="K184" t="str">
            <v>K02</v>
          </cell>
          <cell r="L184" t="str">
            <v>BARU</v>
          </cell>
        </row>
        <row r="185">
          <cell r="A185">
            <v>45972</v>
          </cell>
          <cell r="B185">
            <v>3</v>
          </cell>
          <cell r="I185" t="str">
            <v>L</v>
          </cell>
          <cell r="J185">
            <v>7</v>
          </cell>
          <cell r="K185" t="str">
            <v>K00</v>
          </cell>
          <cell r="L185" t="str">
            <v>BARU</v>
          </cell>
        </row>
        <row r="186">
          <cell r="A186">
            <v>45972</v>
          </cell>
          <cell r="B186">
            <v>4</v>
          </cell>
          <cell r="I186" t="str">
            <v>L</v>
          </cell>
          <cell r="J186">
            <v>16</v>
          </cell>
          <cell r="K186" t="str">
            <v>K04</v>
          </cell>
          <cell r="L186" t="str">
            <v>BARU</v>
          </cell>
        </row>
        <row r="187">
          <cell r="A187">
            <v>45972</v>
          </cell>
          <cell r="B187">
            <v>5</v>
          </cell>
          <cell r="I187" t="str">
            <v>L</v>
          </cell>
          <cell r="J187">
            <v>54</v>
          </cell>
          <cell r="K187" t="str">
            <v>K02</v>
          </cell>
          <cell r="L187" t="str">
            <v>LAMA</v>
          </cell>
        </row>
        <row r="188">
          <cell r="A188">
            <v>45972</v>
          </cell>
          <cell r="B188">
            <v>6</v>
          </cell>
          <cell r="I188" t="str">
            <v>P</v>
          </cell>
          <cell r="J188">
            <v>30</v>
          </cell>
          <cell r="K188" t="str">
            <v>K02</v>
          </cell>
          <cell r="L188" t="str">
            <v>BARU</v>
          </cell>
        </row>
        <row r="189">
          <cell r="A189">
            <v>45972</v>
          </cell>
          <cell r="B189">
            <v>7</v>
          </cell>
          <cell r="I189" t="str">
            <v>L</v>
          </cell>
          <cell r="J189">
            <v>15</v>
          </cell>
          <cell r="K189" t="str">
            <v>K04</v>
          </cell>
          <cell r="L189" t="str">
            <v>BARU</v>
          </cell>
        </row>
        <row r="190">
          <cell r="A190">
            <v>45972</v>
          </cell>
          <cell r="B190">
            <v>8</v>
          </cell>
          <cell r="I190" t="str">
            <v>P</v>
          </cell>
          <cell r="J190">
            <v>7</v>
          </cell>
          <cell r="K190" t="str">
            <v>K04</v>
          </cell>
          <cell r="L190" t="str">
            <v>BARU</v>
          </cell>
        </row>
        <row r="191">
          <cell r="A191">
            <v>45972</v>
          </cell>
          <cell r="B191">
            <v>9</v>
          </cell>
          <cell r="I191" t="str">
            <v>P</v>
          </cell>
          <cell r="J191">
            <v>20</v>
          </cell>
          <cell r="K191" t="str">
            <v>K02</v>
          </cell>
          <cell r="L191" t="str">
            <v>LAMA</v>
          </cell>
        </row>
        <row r="192">
          <cell r="A192">
            <v>45972</v>
          </cell>
          <cell r="B192">
            <v>10</v>
          </cell>
          <cell r="I192" t="str">
            <v>L</v>
          </cell>
          <cell r="J192">
            <v>9</v>
          </cell>
          <cell r="K192" t="str">
            <v>K06</v>
          </cell>
          <cell r="L192" t="str">
            <v>BARU</v>
          </cell>
        </row>
        <row r="193">
          <cell r="A193">
            <v>45972</v>
          </cell>
          <cell r="B193">
            <v>11</v>
          </cell>
          <cell r="I193" t="str">
            <v>P</v>
          </cell>
          <cell r="J193">
            <v>28</v>
          </cell>
          <cell r="K193" t="str">
            <v>K04</v>
          </cell>
          <cell r="L193" t="str">
            <v>BARU</v>
          </cell>
        </row>
        <row r="194">
          <cell r="A194">
            <v>45973</v>
          </cell>
          <cell r="B194">
            <v>1</v>
          </cell>
          <cell r="I194" t="str">
            <v>P</v>
          </cell>
          <cell r="J194">
            <v>68</v>
          </cell>
          <cell r="K194" t="str">
            <v>K05</v>
          </cell>
          <cell r="L194" t="str">
            <v>BARU</v>
          </cell>
        </row>
        <row r="195">
          <cell r="A195">
            <v>45973</v>
          </cell>
          <cell r="B195">
            <v>2</v>
          </cell>
          <cell r="I195" t="str">
            <v>L</v>
          </cell>
          <cell r="J195">
            <v>11</v>
          </cell>
          <cell r="K195" t="str">
            <v>K00</v>
          </cell>
          <cell r="L195" t="str">
            <v>BARU</v>
          </cell>
        </row>
        <row r="196">
          <cell r="A196">
            <v>45973</v>
          </cell>
          <cell r="B196">
            <v>3</v>
          </cell>
          <cell r="I196" t="str">
            <v>L</v>
          </cell>
          <cell r="J196">
            <v>9</v>
          </cell>
          <cell r="K196" t="str">
            <v>K08</v>
          </cell>
          <cell r="L196" t="str">
            <v>BARU</v>
          </cell>
        </row>
        <row r="197">
          <cell r="A197">
            <v>45973</v>
          </cell>
          <cell r="B197">
            <v>4</v>
          </cell>
          <cell r="I197" t="str">
            <v>P</v>
          </cell>
          <cell r="J197">
            <v>6</v>
          </cell>
          <cell r="K197" t="str">
            <v>K02</v>
          </cell>
          <cell r="L197" t="str">
            <v>LAMA</v>
          </cell>
        </row>
        <row r="198">
          <cell r="A198">
            <v>45973</v>
          </cell>
          <cell r="B198">
            <v>5</v>
          </cell>
          <cell r="I198" t="str">
            <v>P</v>
          </cell>
          <cell r="J198">
            <v>8</v>
          </cell>
          <cell r="K198" t="str">
            <v>K00</v>
          </cell>
          <cell r="L198" t="str">
            <v>BARU</v>
          </cell>
        </row>
        <row r="199">
          <cell r="A199">
            <v>45973</v>
          </cell>
          <cell r="B199">
            <v>6</v>
          </cell>
          <cell r="I199" t="str">
            <v>P</v>
          </cell>
          <cell r="J199">
            <v>51</v>
          </cell>
          <cell r="K199" t="str">
            <v>K02</v>
          </cell>
          <cell r="L199" t="str">
            <v>BARU</v>
          </cell>
        </row>
        <row r="200">
          <cell r="A200">
            <v>45973</v>
          </cell>
          <cell r="B200">
            <v>7</v>
          </cell>
          <cell r="I200" t="str">
            <v>P</v>
          </cell>
          <cell r="J200">
            <v>20</v>
          </cell>
          <cell r="K200" t="str">
            <v>K01</v>
          </cell>
          <cell r="L200" t="str">
            <v>BARU</v>
          </cell>
        </row>
        <row r="201">
          <cell r="A201">
            <v>45973</v>
          </cell>
          <cell r="B201">
            <v>8</v>
          </cell>
          <cell r="I201" t="str">
            <v>P</v>
          </cell>
          <cell r="J201">
            <v>20</v>
          </cell>
          <cell r="K201" t="str">
            <v>K04</v>
          </cell>
          <cell r="L201" t="str">
            <v>BARU</v>
          </cell>
        </row>
        <row r="202">
          <cell r="A202">
            <v>45973</v>
          </cell>
          <cell r="B202">
            <v>9</v>
          </cell>
          <cell r="I202" t="str">
            <v>L</v>
          </cell>
          <cell r="J202">
            <v>26</v>
          </cell>
          <cell r="K202" t="str">
            <v>K02</v>
          </cell>
          <cell r="L202" t="str">
            <v>LAMA</v>
          </cell>
        </row>
        <row r="203">
          <cell r="A203">
            <v>45973</v>
          </cell>
          <cell r="B203">
            <v>10</v>
          </cell>
          <cell r="I203" t="str">
            <v>L</v>
          </cell>
          <cell r="J203">
            <v>67</v>
          </cell>
          <cell r="K203" t="str">
            <v>K04</v>
          </cell>
          <cell r="L203" t="str">
            <v>LAMA</v>
          </cell>
        </row>
        <row r="204">
          <cell r="A204">
            <v>45973</v>
          </cell>
          <cell r="B204">
            <v>11</v>
          </cell>
          <cell r="I204" t="str">
            <v>P</v>
          </cell>
          <cell r="J204">
            <v>21</v>
          </cell>
          <cell r="K204" t="str">
            <v>K05</v>
          </cell>
          <cell r="L204" t="str">
            <v>BARU</v>
          </cell>
        </row>
        <row r="205">
          <cell r="A205">
            <v>45974</v>
          </cell>
          <cell r="B205">
            <v>1</v>
          </cell>
          <cell r="I205" t="str">
            <v>P</v>
          </cell>
          <cell r="J205">
            <v>25</v>
          </cell>
          <cell r="K205" t="str">
            <v>K05</v>
          </cell>
          <cell r="L205" t="str">
            <v>BARU</v>
          </cell>
        </row>
        <row r="206">
          <cell r="A206">
            <v>45974</v>
          </cell>
          <cell r="B206">
            <v>2</v>
          </cell>
          <cell r="I206" t="str">
            <v>L</v>
          </cell>
          <cell r="J206">
            <v>7</v>
          </cell>
          <cell r="K206" t="str">
            <v>K00</v>
          </cell>
          <cell r="L206" t="str">
            <v>BARU</v>
          </cell>
        </row>
        <row r="207">
          <cell r="A207">
            <v>45974</v>
          </cell>
          <cell r="B207">
            <v>3</v>
          </cell>
          <cell r="I207" t="str">
            <v>L</v>
          </cell>
          <cell r="J207">
            <v>24</v>
          </cell>
          <cell r="K207" t="str">
            <v>K08</v>
          </cell>
          <cell r="L207" t="str">
            <v>LAMA</v>
          </cell>
        </row>
        <row r="208">
          <cell r="A208">
            <v>45974</v>
          </cell>
          <cell r="B208">
            <v>4</v>
          </cell>
          <cell r="I208" t="str">
            <v>P</v>
          </cell>
          <cell r="J208">
            <v>14</v>
          </cell>
          <cell r="K208" t="str">
            <v>K04</v>
          </cell>
          <cell r="L208" t="str">
            <v>BARU</v>
          </cell>
        </row>
        <row r="209">
          <cell r="A209">
            <v>45974</v>
          </cell>
          <cell r="B209">
            <v>5</v>
          </cell>
          <cell r="I209" t="str">
            <v>P</v>
          </cell>
          <cell r="J209">
            <v>30</v>
          </cell>
          <cell r="K209" t="str">
            <v>K02</v>
          </cell>
          <cell r="L209" t="str">
            <v>BARU</v>
          </cell>
        </row>
        <row r="210">
          <cell r="A210">
            <v>45974</v>
          </cell>
          <cell r="B210">
            <v>6</v>
          </cell>
          <cell r="I210" t="str">
            <v>P</v>
          </cell>
          <cell r="J210">
            <v>46</v>
          </cell>
          <cell r="K210" t="str">
            <v>K04</v>
          </cell>
          <cell r="L210" t="str">
            <v>LAMA</v>
          </cell>
        </row>
        <row r="211">
          <cell r="A211">
            <v>45974</v>
          </cell>
          <cell r="B211">
            <v>7</v>
          </cell>
          <cell r="I211" t="str">
            <v>P</v>
          </cell>
          <cell r="J211">
            <v>6</v>
          </cell>
          <cell r="K211" t="str">
            <v>K00</v>
          </cell>
          <cell r="L211" t="str">
            <v>BARU</v>
          </cell>
        </row>
        <row r="212">
          <cell r="A212">
            <v>45974</v>
          </cell>
          <cell r="B212">
            <v>8</v>
          </cell>
          <cell r="I212" t="str">
            <v>P</v>
          </cell>
          <cell r="J212">
            <v>15</v>
          </cell>
          <cell r="K212" t="str">
            <v>K04</v>
          </cell>
          <cell r="L212" t="str">
            <v>BARU</v>
          </cell>
        </row>
        <row r="213">
          <cell r="A213">
            <v>45975</v>
          </cell>
          <cell r="B213">
            <v>1</v>
          </cell>
          <cell r="I213" t="str">
            <v>P</v>
          </cell>
          <cell r="J213">
            <v>4</v>
          </cell>
          <cell r="K213" t="str">
            <v>K04</v>
          </cell>
          <cell r="L213" t="str">
            <v>BARU</v>
          </cell>
        </row>
        <row r="214">
          <cell r="A214">
            <v>45975</v>
          </cell>
          <cell r="B214">
            <v>2</v>
          </cell>
          <cell r="I214" t="str">
            <v>L</v>
          </cell>
          <cell r="J214">
            <v>51</v>
          </cell>
          <cell r="K214" t="str">
            <v>K02</v>
          </cell>
          <cell r="L214" t="str">
            <v>LAMA</v>
          </cell>
        </row>
        <row r="215">
          <cell r="A215">
            <v>45975</v>
          </cell>
          <cell r="B215">
            <v>3</v>
          </cell>
          <cell r="I215" t="str">
            <v>P</v>
          </cell>
          <cell r="J215">
            <v>42</v>
          </cell>
          <cell r="K215" t="str">
            <v>K04</v>
          </cell>
          <cell r="L215" t="str">
            <v>BARU</v>
          </cell>
        </row>
        <row r="216">
          <cell r="A216">
            <v>45975</v>
          </cell>
          <cell r="B216">
            <v>4</v>
          </cell>
          <cell r="I216" t="str">
            <v>L</v>
          </cell>
          <cell r="J216">
            <v>25</v>
          </cell>
          <cell r="K216" t="str">
            <v>K04</v>
          </cell>
          <cell r="L216" t="str">
            <v>LAMA</v>
          </cell>
        </row>
        <row r="217">
          <cell r="A217">
            <v>45975</v>
          </cell>
          <cell r="B217">
            <v>5</v>
          </cell>
          <cell r="I217" t="str">
            <v>P</v>
          </cell>
          <cell r="J217">
            <v>22</v>
          </cell>
          <cell r="K217" t="str">
            <v>K01</v>
          </cell>
          <cell r="L217" t="str">
            <v>BARU</v>
          </cell>
        </row>
        <row r="218">
          <cell r="A218">
            <v>45975</v>
          </cell>
          <cell r="B218">
            <v>6</v>
          </cell>
          <cell r="I218" t="str">
            <v>P</v>
          </cell>
          <cell r="J218">
            <v>34</v>
          </cell>
          <cell r="K218" t="str">
            <v>K08</v>
          </cell>
          <cell r="L218" t="str">
            <v>BARU</v>
          </cell>
        </row>
        <row r="219">
          <cell r="A219">
            <v>45976</v>
          </cell>
          <cell r="B219">
            <v>1</v>
          </cell>
          <cell r="I219" t="str">
            <v>P</v>
          </cell>
          <cell r="J219">
            <v>6</v>
          </cell>
          <cell r="K219" t="str">
            <v>K00</v>
          </cell>
          <cell r="L219" t="str">
            <v>BARU</v>
          </cell>
        </row>
        <row r="220">
          <cell r="A220">
            <v>45976</v>
          </cell>
          <cell r="B220">
            <v>2</v>
          </cell>
          <cell r="I220" t="str">
            <v>P</v>
          </cell>
          <cell r="J220">
            <v>30</v>
          </cell>
          <cell r="K220" t="str">
            <v>K02</v>
          </cell>
          <cell r="L220" t="str">
            <v>LAMA</v>
          </cell>
        </row>
        <row r="221">
          <cell r="A221">
            <v>45976</v>
          </cell>
          <cell r="B221">
            <v>3</v>
          </cell>
          <cell r="I221" t="str">
            <v>P</v>
          </cell>
          <cell r="J221">
            <v>34</v>
          </cell>
          <cell r="K221" t="str">
            <v>K05</v>
          </cell>
          <cell r="L221" t="str">
            <v>BARU</v>
          </cell>
        </row>
        <row r="222">
          <cell r="A222">
            <v>45976</v>
          </cell>
          <cell r="B222">
            <v>4</v>
          </cell>
          <cell r="I222" t="str">
            <v>P</v>
          </cell>
          <cell r="J222">
            <v>10</v>
          </cell>
          <cell r="K222" t="str">
            <v>K00</v>
          </cell>
          <cell r="L222" t="str">
            <v>BARU</v>
          </cell>
        </row>
        <row r="223">
          <cell r="A223">
            <v>45976</v>
          </cell>
          <cell r="B223">
            <v>5</v>
          </cell>
          <cell r="I223" t="str">
            <v>P</v>
          </cell>
          <cell r="J223">
            <v>49</v>
          </cell>
          <cell r="K223" t="str">
            <v>K08</v>
          </cell>
          <cell r="L223" t="str">
            <v>BARU</v>
          </cell>
        </row>
        <row r="224">
          <cell r="A224">
            <v>45976</v>
          </cell>
          <cell r="B224">
            <v>6</v>
          </cell>
          <cell r="I224" t="str">
            <v>P</v>
          </cell>
          <cell r="J224">
            <v>4</v>
          </cell>
          <cell r="K224" t="str">
            <v>K02</v>
          </cell>
          <cell r="L224" t="str">
            <v>BARU</v>
          </cell>
        </row>
        <row r="225">
          <cell r="A225">
            <v>45976</v>
          </cell>
          <cell r="B225">
            <v>7</v>
          </cell>
          <cell r="I225" t="str">
            <v>P</v>
          </cell>
          <cell r="J225">
            <v>8</v>
          </cell>
          <cell r="K225" t="str">
            <v>K03</v>
          </cell>
          <cell r="L225" t="str">
            <v>BARU</v>
          </cell>
        </row>
        <row r="226">
          <cell r="A226">
            <v>45976</v>
          </cell>
          <cell r="B226">
            <v>8</v>
          </cell>
          <cell r="I226" t="str">
            <v>L</v>
          </cell>
          <cell r="J226">
            <v>25</v>
          </cell>
          <cell r="K226" t="str">
            <v>K04</v>
          </cell>
          <cell r="L226" t="str">
            <v>BARU</v>
          </cell>
        </row>
        <row r="227">
          <cell r="A227">
            <v>45976</v>
          </cell>
          <cell r="B227">
            <v>9</v>
          </cell>
          <cell r="I227" t="str">
            <v>L</v>
          </cell>
          <cell r="J227">
            <v>11</v>
          </cell>
          <cell r="K227" t="str">
            <v>K02</v>
          </cell>
          <cell r="L227" t="str">
            <v>BARU</v>
          </cell>
        </row>
        <row r="228">
          <cell r="A228">
            <v>45976</v>
          </cell>
          <cell r="B228">
            <v>10</v>
          </cell>
          <cell r="I228" t="str">
            <v>P</v>
          </cell>
          <cell r="J228">
            <v>13</v>
          </cell>
          <cell r="K228" t="str">
            <v>K04</v>
          </cell>
          <cell r="L228" t="str">
            <v>BARU</v>
          </cell>
        </row>
        <row r="229">
          <cell r="A229">
            <v>45978</v>
          </cell>
          <cell r="B229">
            <v>1</v>
          </cell>
          <cell r="I229" t="str">
            <v>P</v>
          </cell>
          <cell r="J229">
            <v>34</v>
          </cell>
          <cell r="K229" t="str">
            <v>K05</v>
          </cell>
          <cell r="L229" t="str">
            <v>LAMA</v>
          </cell>
        </row>
        <row r="230">
          <cell r="A230">
            <v>45978</v>
          </cell>
          <cell r="B230">
            <v>2</v>
          </cell>
          <cell r="I230" t="str">
            <v>P</v>
          </cell>
          <cell r="J230">
            <v>52</v>
          </cell>
          <cell r="K230" t="str">
            <v>K04</v>
          </cell>
          <cell r="L230" t="str">
            <v>LAMA</v>
          </cell>
        </row>
        <row r="231">
          <cell r="A231">
            <v>45978</v>
          </cell>
          <cell r="B231">
            <v>3</v>
          </cell>
          <cell r="I231" t="str">
            <v>L</v>
          </cell>
          <cell r="J231">
            <v>23</v>
          </cell>
          <cell r="K231" t="str">
            <v>K05</v>
          </cell>
          <cell r="L231" t="str">
            <v>BARU</v>
          </cell>
        </row>
        <row r="232">
          <cell r="A232">
            <v>45978</v>
          </cell>
          <cell r="B232">
            <v>4</v>
          </cell>
          <cell r="I232" t="str">
            <v>P</v>
          </cell>
          <cell r="J232">
            <v>24</v>
          </cell>
          <cell r="K232" t="str">
            <v>K04</v>
          </cell>
          <cell r="L232" t="str">
            <v>BARU</v>
          </cell>
        </row>
        <row r="233">
          <cell r="A233">
            <v>45978</v>
          </cell>
          <cell r="B233">
            <v>5</v>
          </cell>
          <cell r="I233" t="str">
            <v>L</v>
          </cell>
          <cell r="J233">
            <v>53</v>
          </cell>
          <cell r="K233" t="str">
            <v>K04</v>
          </cell>
          <cell r="L233" t="str">
            <v>LAMA</v>
          </cell>
        </row>
        <row r="234">
          <cell r="A234">
            <v>45978</v>
          </cell>
          <cell r="B234">
            <v>6</v>
          </cell>
          <cell r="I234" t="str">
            <v>P</v>
          </cell>
          <cell r="J234">
            <v>65</v>
          </cell>
          <cell r="K234" t="str">
            <v>K08</v>
          </cell>
          <cell r="L234" t="str">
            <v>LAMA</v>
          </cell>
        </row>
        <row r="235">
          <cell r="A235">
            <v>45978</v>
          </cell>
          <cell r="B235">
            <v>7</v>
          </cell>
          <cell r="I235" t="str">
            <v>L</v>
          </cell>
          <cell r="J235">
            <v>4</v>
          </cell>
          <cell r="K235" t="str">
            <v>K08</v>
          </cell>
          <cell r="L235" t="str">
            <v>BARU</v>
          </cell>
        </row>
        <row r="236">
          <cell r="A236">
            <v>45978</v>
          </cell>
          <cell r="B236">
            <v>8</v>
          </cell>
          <cell r="I236" t="str">
            <v>P</v>
          </cell>
          <cell r="J236">
            <v>9</v>
          </cell>
          <cell r="K236" t="str">
            <v>K00</v>
          </cell>
          <cell r="L236" t="str">
            <v>BARU</v>
          </cell>
        </row>
        <row r="237">
          <cell r="A237">
            <v>45978</v>
          </cell>
          <cell r="B237">
            <v>9</v>
          </cell>
          <cell r="I237" t="str">
            <v>P</v>
          </cell>
          <cell r="J237">
            <v>8</v>
          </cell>
          <cell r="K237" t="str">
            <v>K04</v>
          </cell>
          <cell r="L237" t="str">
            <v>BARU</v>
          </cell>
        </row>
        <row r="238">
          <cell r="A238">
            <v>45978</v>
          </cell>
          <cell r="B238">
            <v>10</v>
          </cell>
          <cell r="I238" t="str">
            <v>L</v>
          </cell>
          <cell r="J238">
            <v>32</v>
          </cell>
          <cell r="K238" t="str">
            <v>K01</v>
          </cell>
          <cell r="L238" t="str">
            <v>BARU</v>
          </cell>
        </row>
        <row r="239">
          <cell r="A239">
            <v>45978</v>
          </cell>
          <cell r="B239">
            <v>11</v>
          </cell>
          <cell r="I239" t="str">
            <v>L</v>
          </cell>
          <cell r="J239">
            <v>19</v>
          </cell>
          <cell r="K239" t="str">
            <v>K04</v>
          </cell>
          <cell r="L239" t="str">
            <v>LAMA</v>
          </cell>
        </row>
        <row r="240">
          <cell r="A240">
            <v>45978</v>
          </cell>
          <cell r="B240">
            <v>12</v>
          </cell>
          <cell r="I240" t="str">
            <v>P</v>
          </cell>
          <cell r="J240">
            <v>49</v>
          </cell>
          <cell r="K240" t="str">
            <v>K03</v>
          </cell>
          <cell r="L240" t="str">
            <v>BARU</v>
          </cell>
        </row>
        <row r="241">
          <cell r="A241">
            <v>45978</v>
          </cell>
          <cell r="B241">
            <v>13</v>
          </cell>
          <cell r="I241" t="str">
            <v>P</v>
          </cell>
          <cell r="J241">
            <v>44</v>
          </cell>
          <cell r="K241" t="str">
            <v>K02</v>
          </cell>
          <cell r="L241" t="str">
            <v>BARU</v>
          </cell>
        </row>
        <row r="242">
          <cell r="A242">
            <v>45978</v>
          </cell>
          <cell r="B242">
            <v>14</v>
          </cell>
          <cell r="I242" t="str">
            <v>P</v>
          </cell>
          <cell r="J242">
            <v>9</v>
          </cell>
          <cell r="K242" t="str">
            <v>K00</v>
          </cell>
          <cell r="L242" t="str">
            <v>BARU</v>
          </cell>
        </row>
        <row r="243">
          <cell r="A243">
            <v>45978</v>
          </cell>
          <cell r="B243">
            <v>15</v>
          </cell>
          <cell r="I243" t="str">
            <v>P</v>
          </cell>
          <cell r="J243">
            <v>27</v>
          </cell>
          <cell r="K243" t="str">
            <v>K03</v>
          </cell>
          <cell r="L243" t="str">
            <v>BARU</v>
          </cell>
        </row>
        <row r="244">
          <cell r="A244">
            <v>45978</v>
          </cell>
          <cell r="B244">
            <v>16</v>
          </cell>
          <cell r="I244" t="str">
            <v>P</v>
          </cell>
          <cell r="J244">
            <v>40</v>
          </cell>
          <cell r="K244" t="str">
            <v>K08</v>
          </cell>
          <cell r="L244" t="str">
            <v>LAMA</v>
          </cell>
        </row>
        <row r="245">
          <cell r="A245">
            <v>45979</v>
          </cell>
          <cell r="B245">
            <v>1</v>
          </cell>
          <cell r="I245" t="str">
            <v>P</v>
          </cell>
          <cell r="J245">
            <v>29</v>
          </cell>
          <cell r="K245" t="str">
            <v>K04</v>
          </cell>
          <cell r="L245" t="str">
            <v>BARU</v>
          </cell>
        </row>
        <row r="246">
          <cell r="A246">
            <v>45979</v>
          </cell>
          <cell r="B246">
            <v>2</v>
          </cell>
          <cell r="I246" t="str">
            <v>L</v>
          </cell>
          <cell r="J246">
            <v>56</v>
          </cell>
          <cell r="K246" t="str">
            <v>K05</v>
          </cell>
          <cell r="L246" t="str">
            <v>BARU</v>
          </cell>
        </row>
        <row r="247">
          <cell r="A247">
            <v>45979</v>
          </cell>
          <cell r="B247">
            <v>3</v>
          </cell>
          <cell r="I247" t="str">
            <v>L</v>
          </cell>
          <cell r="J247">
            <v>30</v>
          </cell>
          <cell r="K247" t="str">
            <v>K02</v>
          </cell>
          <cell r="L247" t="str">
            <v>LAMA</v>
          </cell>
        </row>
        <row r="248">
          <cell r="A248">
            <v>45979</v>
          </cell>
          <cell r="B248">
            <v>4</v>
          </cell>
          <cell r="I248" t="str">
            <v>P</v>
          </cell>
          <cell r="J248">
            <v>7</v>
          </cell>
          <cell r="K248" t="str">
            <v>K00</v>
          </cell>
          <cell r="L248" t="str">
            <v>BARU</v>
          </cell>
        </row>
        <row r="249">
          <cell r="A249">
            <v>45979</v>
          </cell>
          <cell r="B249">
            <v>5</v>
          </cell>
          <cell r="I249" t="str">
            <v>P</v>
          </cell>
          <cell r="J249">
            <v>18</v>
          </cell>
          <cell r="K249" t="str">
            <v>K04</v>
          </cell>
          <cell r="L249" t="str">
            <v>BARU</v>
          </cell>
        </row>
        <row r="250">
          <cell r="A250">
            <v>45979</v>
          </cell>
          <cell r="B250">
            <v>6</v>
          </cell>
          <cell r="I250" t="str">
            <v>L</v>
          </cell>
          <cell r="J250">
            <v>9</v>
          </cell>
          <cell r="K250" t="str">
            <v>K04</v>
          </cell>
          <cell r="L250" t="str">
            <v>BARU</v>
          </cell>
        </row>
        <row r="251">
          <cell r="A251">
            <v>45979</v>
          </cell>
          <cell r="B251">
            <v>7</v>
          </cell>
          <cell r="I251" t="str">
            <v>P</v>
          </cell>
          <cell r="J251">
            <v>36</v>
          </cell>
          <cell r="K251" t="str">
            <v>K04</v>
          </cell>
          <cell r="L251" t="str">
            <v>LAMA</v>
          </cell>
        </row>
        <row r="252">
          <cell r="A252">
            <v>45979</v>
          </cell>
          <cell r="B252">
            <v>8</v>
          </cell>
          <cell r="I252" t="str">
            <v>P</v>
          </cell>
          <cell r="J252">
            <v>6</v>
          </cell>
          <cell r="K252" t="str">
            <v>K00</v>
          </cell>
          <cell r="L252" t="str">
            <v>BARU</v>
          </cell>
        </row>
        <row r="253">
          <cell r="A253">
            <v>45979</v>
          </cell>
          <cell r="B253">
            <v>9</v>
          </cell>
          <cell r="I253" t="str">
            <v>L</v>
          </cell>
          <cell r="J253">
            <v>5</v>
          </cell>
          <cell r="K253" t="str">
            <v>K00</v>
          </cell>
          <cell r="L253" t="str">
            <v>BARU</v>
          </cell>
        </row>
        <row r="254">
          <cell r="A254">
            <v>45979</v>
          </cell>
          <cell r="B254">
            <v>10</v>
          </cell>
          <cell r="I254" t="str">
            <v>P</v>
          </cell>
          <cell r="J254">
            <v>30</v>
          </cell>
          <cell r="K254" t="str">
            <v>K04</v>
          </cell>
          <cell r="L254" t="str">
            <v>LAMA</v>
          </cell>
        </row>
        <row r="255">
          <cell r="A255">
            <v>45979</v>
          </cell>
          <cell r="B255">
            <v>11</v>
          </cell>
          <cell r="I255" t="str">
            <v>L</v>
          </cell>
          <cell r="J255">
            <v>46</v>
          </cell>
          <cell r="K255" t="str">
            <v>K02</v>
          </cell>
          <cell r="L255" t="str">
            <v>LAMA</v>
          </cell>
        </row>
        <row r="256">
          <cell r="A256">
            <v>45979</v>
          </cell>
          <cell r="B256">
            <v>12</v>
          </cell>
          <cell r="I256" t="str">
            <v>P</v>
          </cell>
          <cell r="J256">
            <v>29</v>
          </cell>
          <cell r="K256" t="str">
            <v>K08</v>
          </cell>
          <cell r="L256" t="str">
            <v>BARU</v>
          </cell>
        </row>
        <row r="257">
          <cell r="A257">
            <v>45980</v>
          </cell>
          <cell r="B257">
            <v>1</v>
          </cell>
          <cell r="I257" t="str">
            <v>P</v>
          </cell>
          <cell r="J257">
            <v>30</v>
          </cell>
          <cell r="K257" t="str">
            <v>K04</v>
          </cell>
          <cell r="L257" t="str">
            <v>LAMA</v>
          </cell>
        </row>
        <row r="258">
          <cell r="B258">
            <v>2</v>
          </cell>
          <cell r="I258" t="str">
            <v>L</v>
          </cell>
          <cell r="J258">
            <v>62</v>
          </cell>
          <cell r="K258" t="str">
            <v>K04</v>
          </cell>
          <cell r="L258" t="str">
            <v>LAMA</v>
          </cell>
        </row>
        <row r="259">
          <cell r="B259">
            <v>3</v>
          </cell>
          <cell r="I259" t="str">
            <v>P</v>
          </cell>
          <cell r="J259">
            <v>32</v>
          </cell>
          <cell r="K259" t="str">
            <v>K04</v>
          </cell>
          <cell r="L259" t="str">
            <v>BARU</v>
          </cell>
        </row>
        <row r="260">
          <cell r="B260">
            <v>4</v>
          </cell>
          <cell r="I260" t="str">
            <v>P</v>
          </cell>
          <cell r="J260">
            <v>70</v>
          </cell>
          <cell r="K260" t="str">
            <v>K02</v>
          </cell>
          <cell r="L260" t="str">
            <v>BARU</v>
          </cell>
        </row>
        <row r="261">
          <cell r="B261">
            <v>5</v>
          </cell>
          <cell r="I261" t="str">
            <v>P</v>
          </cell>
          <cell r="J261">
            <v>54</v>
          </cell>
          <cell r="K261" t="str">
            <v>K02</v>
          </cell>
          <cell r="L261" t="str">
            <v>LAMA</v>
          </cell>
        </row>
        <row r="262">
          <cell r="B262">
            <v>6</v>
          </cell>
          <cell r="I262" t="str">
            <v>L</v>
          </cell>
          <cell r="J262">
            <v>44</v>
          </cell>
          <cell r="K262" t="str">
            <v>K02</v>
          </cell>
          <cell r="L262" t="str">
            <v>LAMA</v>
          </cell>
        </row>
        <row r="263">
          <cell r="B263">
            <v>7</v>
          </cell>
          <cell r="I263" t="str">
            <v>L</v>
          </cell>
          <cell r="J263">
            <v>42</v>
          </cell>
          <cell r="K263" t="str">
            <v>K02</v>
          </cell>
          <cell r="L263" t="str">
            <v>BARU</v>
          </cell>
        </row>
        <row r="264">
          <cell r="B264">
            <v>8</v>
          </cell>
          <cell r="I264" t="str">
            <v>L</v>
          </cell>
          <cell r="J264">
            <v>11</v>
          </cell>
          <cell r="K264" t="str">
            <v>K00</v>
          </cell>
          <cell r="L264" t="str">
            <v>BARU</v>
          </cell>
        </row>
        <row r="265">
          <cell r="B265">
            <v>9</v>
          </cell>
          <cell r="I265" t="str">
            <v>L</v>
          </cell>
          <cell r="J265">
            <v>9</v>
          </cell>
          <cell r="K265" t="str">
            <v>K00</v>
          </cell>
          <cell r="L265" t="str">
            <v>BARU</v>
          </cell>
        </row>
        <row r="266">
          <cell r="B266">
            <v>10</v>
          </cell>
          <cell r="I266" t="str">
            <v>P</v>
          </cell>
          <cell r="J266">
            <v>6</v>
          </cell>
          <cell r="K266" t="str">
            <v>K02</v>
          </cell>
          <cell r="L266" t="str">
            <v>BARU</v>
          </cell>
        </row>
        <row r="267">
          <cell r="B267">
            <v>11</v>
          </cell>
          <cell r="I267" t="str">
            <v>P</v>
          </cell>
          <cell r="J267">
            <v>15</v>
          </cell>
          <cell r="K267" t="str">
            <v>K04</v>
          </cell>
          <cell r="L267" t="str">
            <v>LAMA</v>
          </cell>
        </row>
        <row r="268">
          <cell r="B268">
            <v>12</v>
          </cell>
          <cell r="I268" t="str">
            <v>L</v>
          </cell>
          <cell r="J268">
            <v>28</v>
          </cell>
          <cell r="K268" t="str">
            <v>K04</v>
          </cell>
          <cell r="L268" t="str">
            <v>BARU</v>
          </cell>
        </row>
        <row r="269">
          <cell r="B269">
            <v>13</v>
          </cell>
          <cell r="I269" t="str">
            <v>L</v>
          </cell>
          <cell r="J269">
            <v>7</v>
          </cell>
          <cell r="K269" t="str">
            <v>K00</v>
          </cell>
          <cell r="L269" t="str">
            <v>BARU</v>
          </cell>
        </row>
        <row r="270">
          <cell r="A270">
            <v>45981</v>
          </cell>
          <cell r="B270">
            <v>1</v>
          </cell>
          <cell r="I270" t="str">
            <v>P</v>
          </cell>
          <cell r="J270">
            <v>23</v>
          </cell>
          <cell r="K270" t="str">
            <v>K06</v>
          </cell>
          <cell r="L270" t="str">
            <v>BARU</v>
          </cell>
        </row>
        <row r="271">
          <cell r="B271">
            <v>2</v>
          </cell>
          <cell r="I271" t="str">
            <v>P</v>
          </cell>
          <cell r="J271">
            <v>44</v>
          </cell>
          <cell r="K271" t="str">
            <v>K01</v>
          </cell>
          <cell r="L271" t="str">
            <v>LAMA</v>
          </cell>
        </row>
        <row r="272">
          <cell r="B272">
            <v>3</v>
          </cell>
          <cell r="I272" t="str">
            <v>P</v>
          </cell>
          <cell r="J272">
            <v>55</v>
          </cell>
          <cell r="K272" t="str">
            <v>K02</v>
          </cell>
          <cell r="L272" t="str">
            <v>BARU</v>
          </cell>
        </row>
        <row r="273">
          <cell r="B273">
            <v>4</v>
          </cell>
          <cell r="I273" t="str">
            <v>L</v>
          </cell>
          <cell r="J273">
            <v>11</v>
          </cell>
          <cell r="K273" t="str">
            <v>K00</v>
          </cell>
          <cell r="L273" t="str">
            <v>BARU</v>
          </cell>
        </row>
        <row r="274">
          <cell r="B274">
            <v>5</v>
          </cell>
          <cell r="I274" t="str">
            <v>L</v>
          </cell>
          <cell r="J274">
            <v>34</v>
          </cell>
          <cell r="K274" t="str">
            <v>K04</v>
          </cell>
          <cell r="L274" t="str">
            <v>BARU</v>
          </cell>
        </row>
        <row r="275">
          <cell r="B275">
            <v>6</v>
          </cell>
          <cell r="I275" t="str">
            <v>P</v>
          </cell>
          <cell r="J275">
            <v>46</v>
          </cell>
          <cell r="K275" t="str">
            <v>K02</v>
          </cell>
          <cell r="L275" t="str">
            <v>LAMA</v>
          </cell>
        </row>
        <row r="276">
          <cell r="B276">
            <v>7</v>
          </cell>
          <cell r="I276" t="str">
            <v>P</v>
          </cell>
          <cell r="J276">
            <v>31</v>
          </cell>
          <cell r="K276" t="str">
            <v>K03</v>
          </cell>
          <cell r="L276" t="str">
            <v>BARU</v>
          </cell>
        </row>
        <row r="277">
          <cell r="B277">
            <v>8</v>
          </cell>
          <cell r="I277" t="str">
            <v>L</v>
          </cell>
          <cell r="J277">
            <v>8</v>
          </cell>
          <cell r="K277" t="str">
            <v>K12</v>
          </cell>
          <cell r="L277" t="str">
            <v>LAMA</v>
          </cell>
        </row>
        <row r="278">
          <cell r="B278">
            <v>9</v>
          </cell>
          <cell r="I278" t="str">
            <v>P</v>
          </cell>
          <cell r="J278">
            <v>25</v>
          </cell>
          <cell r="K278" t="str">
            <v>K08</v>
          </cell>
          <cell r="L278" t="str">
            <v>BARU</v>
          </cell>
        </row>
        <row r="279">
          <cell r="B279">
            <v>10</v>
          </cell>
          <cell r="I279" t="str">
            <v>L</v>
          </cell>
          <cell r="J279">
            <v>21</v>
          </cell>
          <cell r="K279" t="str">
            <v>K04</v>
          </cell>
          <cell r="L279" t="str">
            <v>BARU</v>
          </cell>
        </row>
        <row r="280">
          <cell r="A280">
            <v>45982</v>
          </cell>
          <cell r="B280">
            <v>1</v>
          </cell>
          <cell r="I280" t="str">
            <v>L</v>
          </cell>
          <cell r="J280">
            <v>38</v>
          </cell>
          <cell r="K280" t="str">
            <v>K04</v>
          </cell>
          <cell r="L280" t="str">
            <v>BARU</v>
          </cell>
        </row>
        <row r="281">
          <cell r="B281">
            <v>2</v>
          </cell>
          <cell r="I281" t="str">
            <v>P</v>
          </cell>
          <cell r="J281">
            <v>13</v>
          </cell>
          <cell r="K281" t="str">
            <v>K02</v>
          </cell>
          <cell r="L281" t="str">
            <v>LAMA</v>
          </cell>
        </row>
        <row r="282">
          <cell r="B282">
            <v>3</v>
          </cell>
          <cell r="I282" t="str">
            <v>P</v>
          </cell>
          <cell r="J282">
            <v>22</v>
          </cell>
          <cell r="K282" t="str">
            <v>K03</v>
          </cell>
          <cell r="L282" t="str">
            <v>BARU</v>
          </cell>
        </row>
        <row r="283">
          <cell r="B283">
            <v>4</v>
          </cell>
          <cell r="I283" t="str">
            <v>L</v>
          </cell>
          <cell r="J283">
            <v>35</v>
          </cell>
          <cell r="K283" t="str">
            <v>K04</v>
          </cell>
          <cell r="L283" t="str">
            <v>BARU</v>
          </cell>
        </row>
        <row r="284">
          <cell r="B284">
            <v>5</v>
          </cell>
          <cell r="I284" t="str">
            <v>P</v>
          </cell>
          <cell r="J284">
            <v>6</v>
          </cell>
          <cell r="K284" t="str">
            <v>K04</v>
          </cell>
          <cell r="L284" t="str">
            <v>BARU</v>
          </cell>
        </row>
        <row r="285">
          <cell r="B285">
            <v>6</v>
          </cell>
          <cell r="I285" t="str">
            <v>P</v>
          </cell>
          <cell r="J285">
            <v>25</v>
          </cell>
          <cell r="K285" t="str">
            <v>K03</v>
          </cell>
          <cell r="L285" t="str">
            <v>BARU</v>
          </cell>
        </row>
        <row r="286">
          <cell r="A286">
            <v>45983</v>
          </cell>
          <cell r="B286">
            <v>1</v>
          </cell>
          <cell r="I286" t="str">
            <v>P</v>
          </cell>
          <cell r="J286">
            <v>29</v>
          </cell>
          <cell r="K286" t="str">
            <v>K04</v>
          </cell>
          <cell r="L286" t="str">
            <v>LAMA</v>
          </cell>
        </row>
        <row r="287">
          <cell r="B287">
            <v>2</v>
          </cell>
          <cell r="I287" t="str">
            <v>P</v>
          </cell>
          <cell r="J287">
            <v>30</v>
          </cell>
          <cell r="K287" t="str">
            <v>K04</v>
          </cell>
          <cell r="L287" t="str">
            <v>LAMA</v>
          </cell>
        </row>
        <row r="288">
          <cell r="B288">
            <v>3</v>
          </cell>
          <cell r="I288" t="str">
            <v>P</v>
          </cell>
          <cell r="J288">
            <v>47</v>
          </cell>
          <cell r="K288" t="str">
            <v>K06</v>
          </cell>
          <cell r="L288" t="str">
            <v>BARU</v>
          </cell>
        </row>
        <row r="289">
          <cell r="B289">
            <v>4</v>
          </cell>
          <cell r="I289" t="str">
            <v>P</v>
          </cell>
          <cell r="J289">
            <v>60</v>
          </cell>
          <cell r="K289" t="str">
            <v>K02</v>
          </cell>
          <cell r="L289" t="str">
            <v>BARU</v>
          </cell>
        </row>
        <row r="290">
          <cell r="B290">
            <v>4</v>
          </cell>
          <cell r="I290" t="str">
            <v>P</v>
          </cell>
          <cell r="J290">
            <v>60</v>
          </cell>
          <cell r="K290" t="str">
            <v>K02</v>
          </cell>
          <cell r="L290" t="str">
            <v>BARU</v>
          </cell>
        </row>
        <row r="291">
          <cell r="B291">
            <v>5</v>
          </cell>
          <cell r="I291" t="str">
            <v>P</v>
          </cell>
          <cell r="J291">
            <v>35</v>
          </cell>
          <cell r="K291" t="str">
            <v>K05</v>
          </cell>
          <cell r="L291" t="str">
            <v>BARU</v>
          </cell>
        </row>
        <row r="292">
          <cell r="B292">
            <v>6</v>
          </cell>
          <cell r="I292" t="str">
            <v>P</v>
          </cell>
          <cell r="J292">
            <v>5</v>
          </cell>
          <cell r="K292" t="str">
            <v>K06</v>
          </cell>
          <cell r="L292" t="str">
            <v>BARU</v>
          </cell>
        </row>
        <row r="293">
          <cell r="B293">
            <v>7</v>
          </cell>
          <cell r="I293" t="str">
            <v>P</v>
          </cell>
          <cell r="J293">
            <v>7</v>
          </cell>
          <cell r="K293" t="str">
            <v>K04</v>
          </cell>
          <cell r="L293" t="str">
            <v>LAMA</v>
          </cell>
        </row>
        <row r="294">
          <cell r="B294">
            <v>8</v>
          </cell>
          <cell r="I294" t="str">
            <v>P</v>
          </cell>
          <cell r="J294">
            <v>44</v>
          </cell>
          <cell r="K294" t="str">
            <v>K04</v>
          </cell>
          <cell r="L294" t="str">
            <v>BARU</v>
          </cell>
        </row>
        <row r="295">
          <cell r="B295">
            <v>9</v>
          </cell>
          <cell r="I295" t="str">
            <v>P</v>
          </cell>
          <cell r="J295">
            <v>9</v>
          </cell>
          <cell r="K295" t="str">
            <v>K00</v>
          </cell>
          <cell r="L295" t="str">
            <v>BARU</v>
          </cell>
        </row>
        <row r="296">
          <cell r="B296">
            <v>10</v>
          </cell>
          <cell r="I296" t="str">
            <v>L</v>
          </cell>
          <cell r="J296">
            <v>5</v>
          </cell>
          <cell r="K296" t="str">
            <v>K08</v>
          </cell>
          <cell r="L296" t="str">
            <v>BARU</v>
          </cell>
        </row>
        <row r="297">
          <cell r="B297">
            <v>11</v>
          </cell>
          <cell r="I297" t="str">
            <v>P</v>
          </cell>
          <cell r="J297">
            <v>39</v>
          </cell>
          <cell r="K297" t="str">
            <v>K04</v>
          </cell>
          <cell r="L297" t="str">
            <v>BARU</v>
          </cell>
        </row>
        <row r="298">
          <cell r="B298">
            <v>12</v>
          </cell>
          <cell r="I298" t="str">
            <v>L</v>
          </cell>
          <cell r="J298">
            <v>19</v>
          </cell>
          <cell r="K298" t="str">
            <v>K04</v>
          </cell>
          <cell r="L298" t="str">
            <v>LAMA</v>
          </cell>
        </row>
        <row r="299">
          <cell r="B299">
            <v>13</v>
          </cell>
          <cell r="I299" t="str">
            <v>L</v>
          </cell>
          <cell r="J299">
            <v>49</v>
          </cell>
          <cell r="K299" t="str">
            <v>K04</v>
          </cell>
          <cell r="L299" t="str">
            <v>BARU</v>
          </cell>
        </row>
        <row r="300">
          <cell r="B300">
            <v>14</v>
          </cell>
          <cell r="I300" t="str">
            <v>P</v>
          </cell>
          <cell r="J300">
            <v>28</v>
          </cell>
          <cell r="K300" t="str">
            <v>K04</v>
          </cell>
          <cell r="L300" t="str">
            <v>BARU</v>
          </cell>
        </row>
        <row r="301">
          <cell r="B301">
            <v>15</v>
          </cell>
          <cell r="I301" t="str">
            <v>L</v>
          </cell>
          <cell r="J301">
            <v>23</v>
          </cell>
          <cell r="K301" t="str">
            <v>K04</v>
          </cell>
          <cell r="L301" t="str">
            <v>LAMA</v>
          </cell>
        </row>
        <row r="302">
          <cell r="B302">
            <v>16</v>
          </cell>
          <cell r="I302" t="str">
            <v>P</v>
          </cell>
          <cell r="J302">
            <v>30</v>
          </cell>
          <cell r="K302" t="str">
            <v>K03</v>
          </cell>
          <cell r="L302" t="str">
            <v>BARU</v>
          </cell>
        </row>
        <row r="303">
          <cell r="B303">
            <v>17</v>
          </cell>
          <cell r="I303" t="str">
            <v>P</v>
          </cell>
          <cell r="J303">
            <v>31</v>
          </cell>
          <cell r="K303" t="str">
            <v>K04</v>
          </cell>
          <cell r="L303" t="str">
            <v>BARU</v>
          </cell>
        </row>
        <row r="304">
          <cell r="B304">
            <v>18</v>
          </cell>
          <cell r="I304" t="str">
            <v>P</v>
          </cell>
          <cell r="J304">
            <v>6</v>
          </cell>
          <cell r="K304" t="str">
            <v>K02</v>
          </cell>
          <cell r="L304" t="str">
            <v>BARU</v>
          </cell>
        </row>
        <row r="305">
          <cell r="B305">
            <v>19</v>
          </cell>
          <cell r="I305" t="str">
            <v>L</v>
          </cell>
          <cell r="J305">
            <v>8</v>
          </cell>
          <cell r="K305" t="str">
            <v>K02</v>
          </cell>
          <cell r="L305" t="str">
            <v>BARU</v>
          </cell>
        </row>
        <row r="306">
          <cell r="B306">
            <v>20</v>
          </cell>
          <cell r="I306" t="str">
            <v>P</v>
          </cell>
          <cell r="J306">
            <v>71</v>
          </cell>
          <cell r="K306" t="str">
            <v>K02</v>
          </cell>
          <cell r="L306" t="str">
            <v>LAMA</v>
          </cell>
        </row>
        <row r="307">
          <cell r="A307">
            <v>45985</v>
          </cell>
          <cell r="B307">
            <v>1</v>
          </cell>
          <cell r="I307" t="str">
            <v>L</v>
          </cell>
          <cell r="J307">
            <v>32</v>
          </cell>
          <cell r="K307" t="str">
            <v>K02</v>
          </cell>
          <cell r="L307" t="str">
            <v>BARU</v>
          </cell>
        </row>
        <row r="308">
          <cell r="B308">
            <v>2</v>
          </cell>
          <cell r="I308" t="str">
            <v>P</v>
          </cell>
          <cell r="J308">
            <v>67</v>
          </cell>
          <cell r="K308" t="str">
            <v>K04</v>
          </cell>
          <cell r="L308" t="str">
            <v>BARU</v>
          </cell>
        </row>
        <row r="309">
          <cell r="B309">
            <v>3</v>
          </cell>
          <cell r="I309" t="str">
            <v>P</v>
          </cell>
          <cell r="J309">
            <v>32</v>
          </cell>
          <cell r="K309" t="str">
            <v>K04</v>
          </cell>
          <cell r="L309" t="str">
            <v>BARU</v>
          </cell>
        </row>
        <row r="310">
          <cell r="B310">
            <v>4</v>
          </cell>
          <cell r="I310" t="str">
            <v>P</v>
          </cell>
          <cell r="J310">
            <v>24</v>
          </cell>
          <cell r="K310" t="str">
            <v>K04</v>
          </cell>
          <cell r="L310" t="str">
            <v>LAMA</v>
          </cell>
        </row>
        <row r="311">
          <cell r="B311">
            <v>5</v>
          </cell>
          <cell r="I311" t="str">
            <v>P</v>
          </cell>
          <cell r="J311">
            <v>24</v>
          </cell>
          <cell r="K311" t="str">
            <v>K02</v>
          </cell>
          <cell r="L311" t="str">
            <v>BARU</v>
          </cell>
        </row>
        <row r="312">
          <cell r="B312">
            <v>6</v>
          </cell>
          <cell r="I312" t="str">
            <v>P</v>
          </cell>
          <cell r="J312">
            <v>32</v>
          </cell>
          <cell r="K312" t="str">
            <v>K04</v>
          </cell>
          <cell r="L312" t="str">
            <v>BARU</v>
          </cell>
        </row>
        <row r="313">
          <cell r="B313">
            <v>7</v>
          </cell>
          <cell r="I313" t="str">
            <v>L</v>
          </cell>
          <cell r="J313">
            <v>41</v>
          </cell>
          <cell r="K313" t="str">
            <v>K02</v>
          </cell>
          <cell r="L313" t="str">
            <v>LAMA</v>
          </cell>
        </row>
        <row r="314">
          <cell r="B314">
            <v>8</v>
          </cell>
          <cell r="I314" t="str">
            <v>P</v>
          </cell>
          <cell r="J314">
            <v>36</v>
          </cell>
          <cell r="K314" t="str">
            <v>K04</v>
          </cell>
          <cell r="L314" t="str">
            <v>LAMA</v>
          </cell>
        </row>
        <row r="315">
          <cell r="B315">
            <v>9</v>
          </cell>
          <cell r="I315" t="str">
            <v>P</v>
          </cell>
          <cell r="J315">
            <v>32</v>
          </cell>
          <cell r="K315" t="str">
            <v>K05</v>
          </cell>
          <cell r="L315" t="str">
            <v>BARU</v>
          </cell>
        </row>
        <row r="316">
          <cell r="B316">
            <v>10</v>
          </cell>
          <cell r="I316" t="str">
            <v>P</v>
          </cell>
          <cell r="J316">
            <v>56</v>
          </cell>
          <cell r="K316" t="str">
            <v>K04</v>
          </cell>
          <cell r="L316" t="str">
            <v>BARU</v>
          </cell>
        </row>
        <row r="317">
          <cell r="B317">
            <v>11</v>
          </cell>
          <cell r="I317" t="str">
            <v>L</v>
          </cell>
          <cell r="J317">
            <v>19</v>
          </cell>
          <cell r="K317" t="str">
            <v>K04</v>
          </cell>
          <cell r="L317" t="str">
            <v>BARU</v>
          </cell>
        </row>
        <row r="318">
          <cell r="B318">
            <v>12</v>
          </cell>
          <cell r="I318" t="str">
            <v>P</v>
          </cell>
          <cell r="J318">
            <v>24</v>
          </cell>
          <cell r="K318" t="str">
            <v>K08</v>
          </cell>
          <cell r="L318" t="str">
            <v>BARU</v>
          </cell>
        </row>
        <row r="319">
          <cell r="B319">
            <v>13</v>
          </cell>
          <cell r="I319" t="str">
            <v>P</v>
          </cell>
          <cell r="J319">
            <v>23</v>
          </cell>
          <cell r="K319" t="str">
            <v>K04</v>
          </cell>
          <cell r="L319" t="str">
            <v>BARU</v>
          </cell>
        </row>
        <row r="320">
          <cell r="B320">
            <v>14</v>
          </cell>
          <cell r="I320" t="str">
            <v>P</v>
          </cell>
          <cell r="J320">
            <v>7</v>
          </cell>
          <cell r="K320" t="str">
            <v>K00</v>
          </cell>
          <cell r="L320" t="str">
            <v>BARU</v>
          </cell>
        </row>
        <row r="321">
          <cell r="A321">
            <v>45986</v>
          </cell>
          <cell r="B321">
            <v>1</v>
          </cell>
          <cell r="I321" t="str">
            <v>P</v>
          </cell>
          <cell r="J321">
            <v>52</v>
          </cell>
          <cell r="K321" t="str">
            <v>K04</v>
          </cell>
          <cell r="L321" t="str">
            <v>LAMA</v>
          </cell>
        </row>
        <row r="322">
          <cell r="B322">
            <v>2</v>
          </cell>
          <cell r="I322" t="str">
            <v>P</v>
          </cell>
          <cell r="J322">
            <v>27</v>
          </cell>
          <cell r="K322" t="str">
            <v>K04</v>
          </cell>
          <cell r="L322" t="str">
            <v>BARU</v>
          </cell>
        </row>
        <row r="323">
          <cell r="B323">
            <v>3</v>
          </cell>
          <cell r="I323" t="str">
            <v>P</v>
          </cell>
          <cell r="J323">
            <v>63</v>
          </cell>
          <cell r="K323" t="str">
            <v>K08</v>
          </cell>
          <cell r="L323" t="str">
            <v>BARU</v>
          </cell>
        </row>
      </sheetData>
      <sheetData sheetId="24">
        <row r="4">
          <cell r="Z4" t="str">
            <v>SMK PEKERJAAN UMUM</v>
          </cell>
          <cell r="AB4">
            <v>105</v>
          </cell>
          <cell r="AC4">
            <v>42</v>
          </cell>
          <cell r="AD4">
            <v>63</v>
          </cell>
          <cell r="AE4">
            <v>1</v>
          </cell>
          <cell r="AF4">
            <v>34</v>
          </cell>
        </row>
        <row r="5">
          <cell r="AB5">
            <v>4</v>
          </cell>
          <cell r="AC5">
            <v>3</v>
          </cell>
          <cell r="AD5">
            <v>1</v>
          </cell>
          <cell r="AE5">
            <v>0</v>
          </cell>
          <cell r="AF5">
            <v>3</v>
          </cell>
        </row>
        <row r="6">
          <cell r="V6">
            <v>70</v>
          </cell>
          <cell r="Z6" t="str">
            <v>SMA TERPADU DARUL FALAH</v>
          </cell>
          <cell r="AB6">
            <v>62</v>
          </cell>
          <cell r="AC6">
            <v>20</v>
          </cell>
          <cell r="AD6">
            <v>42</v>
          </cell>
          <cell r="AE6">
            <v>8</v>
          </cell>
          <cell r="AF6">
            <v>14</v>
          </cell>
        </row>
        <row r="7">
          <cell r="AB7">
            <v>23</v>
          </cell>
          <cell r="AC7">
            <v>9</v>
          </cell>
          <cell r="AD7">
            <v>14</v>
          </cell>
          <cell r="AE7">
            <v>5</v>
          </cell>
          <cell r="AF7">
            <v>13</v>
          </cell>
        </row>
        <row r="8">
          <cell r="Z8" t="str">
            <v>SMP TERPADU DARUL FALAH</v>
          </cell>
          <cell r="AB8">
            <v>103</v>
          </cell>
          <cell r="AC8">
            <v>46</v>
          </cell>
          <cell r="AD8">
            <v>57</v>
          </cell>
          <cell r="AE8">
            <v>1</v>
          </cell>
          <cell r="AF8">
            <v>26</v>
          </cell>
        </row>
        <row r="9">
          <cell r="V9">
            <v>16</v>
          </cell>
          <cell r="AB9">
            <v>69</v>
          </cell>
          <cell r="AC9">
            <v>43</v>
          </cell>
          <cell r="AD9">
            <v>26</v>
          </cell>
          <cell r="AE9">
            <v>0</v>
          </cell>
          <cell r="AF9">
            <v>28</v>
          </cell>
        </row>
        <row r="10">
          <cell r="Z10" t="str">
            <v>SLB SATHITEN</v>
          </cell>
          <cell r="AB10">
            <v>21</v>
          </cell>
          <cell r="AC10">
            <v>7</v>
          </cell>
          <cell r="AD10">
            <v>14</v>
          </cell>
          <cell r="AE10">
            <v>0</v>
          </cell>
          <cell r="AF10">
            <v>5</v>
          </cell>
        </row>
        <row r="11">
          <cell r="AB11">
            <v>6</v>
          </cell>
          <cell r="AC11">
            <v>2</v>
          </cell>
          <cell r="AD11">
            <v>4</v>
          </cell>
          <cell r="AE11">
            <v>0</v>
          </cell>
          <cell r="AF11">
            <v>2</v>
          </cell>
        </row>
      </sheetData>
      <sheetData sheetId="25">
        <row r="4">
          <cell r="U4">
            <v>304</v>
          </cell>
        </row>
        <row r="5">
          <cell r="A5">
            <v>45987</v>
          </cell>
          <cell r="B5">
            <v>1</v>
          </cell>
          <cell r="I5" t="str">
            <v>P</v>
          </cell>
          <cell r="J5">
            <v>41</v>
          </cell>
          <cell r="K5" t="str">
            <v>K02</v>
          </cell>
          <cell r="L5" t="str">
            <v>BARU</v>
          </cell>
          <cell r="U5">
            <v>164</v>
          </cell>
        </row>
        <row r="6">
          <cell r="A6">
            <v>45987</v>
          </cell>
          <cell r="B6">
            <v>2</v>
          </cell>
          <cell r="I6" t="str">
            <v>P</v>
          </cell>
          <cell r="J6">
            <v>24</v>
          </cell>
          <cell r="K6" t="str">
            <v>K04</v>
          </cell>
          <cell r="L6" t="str">
            <v>BARU</v>
          </cell>
          <cell r="U6">
            <v>61</v>
          </cell>
        </row>
        <row r="7">
          <cell r="A7">
            <v>45987</v>
          </cell>
          <cell r="B7">
            <v>3</v>
          </cell>
          <cell r="I7" t="str">
            <v>P</v>
          </cell>
          <cell r="J7">
            <v>17</v>
          </cell>
          <cell r="K7" t="str">
            <v>K04</v>
          </cell>
          <cell r="L7" t="str">
            <v>BARU</v>
          </cell>
          <cell r="U7">
            <v>103</v>
          </cell>
        </row>
        <row r="8">
          <cell r="A8">
            <v>45987</v>
          </cell>
          <cell r="B8">
            <v>4</v>
          </cell>
          <cell r="I8" t="str">
            <v>L</v>
          </cell>
          <cell r="J8">
            <v>44</v>
          </cell>
          <cell r="K8" t="str">
            <v>K05</v>
          </cell>
          <cell r="L8" t="str">
            <v>BARU</v>
          </cell>
          <cell r="U8">
            <v>140</v>
          </cell>
        </row>
        <row r="9">
          <cell r="A9">
            <v>45987</v>
          </cell>
          <cell r="B9">
            <v>5</v>
          </cell>
          <cell r="I9" t="str">
            <v>P</v>
          </cell>
          <cell r="J9">
            <v>26</v>
          </cell>
          <cell r="K9" t="str">
            <v>K01</v>
          </cell>
          <cell r="L9" t="str">
            <v>BARU</v>
          </cell>
          <cell r="U9">
            <v>43</v>
          </cell>
        </row>
        <row r="10">
          <cell r="A10">
            <v>45987</v>
          </cell>
          <cell r="B10">
            <v>6</v>
          </cell>
          <cell r="I10" t="str">
            <v>L</v>
          </cell>
          <cell r="J10">
            <v>24</v>
          </cell>
          <cell r="K10" t="str">
            <v>K04</v>
          </cell>
          <cell r="L10" t="str">
            <v>BARU</v>
          </cell>
          <cell r="U10">
            <v>97</v>
          </cell>
        </row>
        <row r="11">
          <cell r="A11">
            <v>45987</v>
          </cell>
          <cell r="B11">
            <v>7</v>
          </cell>
          <cell r="I11" t="str">
            <v>P</v>
          </cell>
          <cell r="J11">
            <v>51</v>
          </cell>
          <cell r="K11" t="str">
            <v>K08</v>
          </cell>
          <cell r="L11" t="str">
            <v>BARU</v>
          </cell>
        </row>
        <row r="12">
          <cell r="A12">
            <v>45987</v>
          </cell>
          <cell r="B12">
            <v>8</v>
          </cell>
          <cell r="I12" t="str">
            <v>P</v>
          </cell>
          <cell r="J12">
            <v>7</v>
          </cell>
          <cell r="K12" t="str">
            <v>K00</v>
          </cell>
          <cell r="L12" t="str">
            <v>BARU</v>
          </cell>
          <cell r="U12">
            <v>252</v>
          </cell>
        </row>
        <row r="13">
          <cell r="A13">
            <v>45987</v>
          </cell>
          <cell r="B13">
            <v>9</v>
          </cell>
          <cell r="I13" t="str">
            <v>P</v>
          </cell>
          <cell r="J13">
            <v>33</v>
          </cell>
          <cell r="K13" t="str">
            <v>K03</v>
          </cell>
          <cell r="L13" t="str">
            <v>BARU</v>
          </cell>
          <cell r="U13">
            <v>84</v>
          </cell>
        </row>
        <row r="14">
          <cell r="A14">
            <v>45987</v>
          </cell>
          <cell r="B14">
            <v>10</v>
          </cell>
          <cell r="I14" t="str">
            <v>P</v>
          </cell>
          <cell r="J14">
            <v>6</v>
          </cell>
          <cell r="K14" t="str">
            <v>K00</v>
          </cell>
          <cell r="L14" t="str">
            <v>BARU</v>
          </cell>
          <cell r="U14">
            <v>168</v>
          </cell>
        </row>
        <row r="15">
          <cell r="A15">
            <v>45987</v>
          </cell>
          <cell r="B15">
            <v>11</v>
          </cell>
          <cell r="I15" t="str">
            <v>P</v>
          </cell>
          <cell r="J15">
            <v>6</v>
          </cell>
          <cell r="K15" t="str">
            <v>K00</v>
          </cell>
          <cell r="L15" t="str">
            <v>BARU</v>
          </cell>
          <cell r="U15">
            <v>39</v>
          </cell>
        </row>
        <row r="16">
          <cell r="A16">
            <v>45987</v>
          </cell>
          <cell r="B16">
            <v>12</v>
          </cell>
          <cell r="I16" t="str">
            <v>P</v>
          </cell>
          <cell r="J16">
            <v>25</v>
          </cell>
          <cell r="K16" t="str">
            <v>K01</v>
          </cell>
          <cell r="L16" t="str">
            <v>BARU</v>
          </cell>
          <cell r="U16">
            <v>16</v>
          </cell>
        </row>
        <row r="17">
          <cell r="A17">
            <v>45988</v>
          </cell>
          <cell r="B17">
            <v>1</v>
          </cell>
          <cell r="I17" t="str">
            <v>L</v>
          </cell>
          <cell r="J17">
            <v>3</v>
          </cell>
          <cell r="K17" t="str">
            <v>K12</v>
          </cell>
          <cell r="L17" t="str">
            <v>BARU</v>
          </cell>
          <cell r="U17">
            <v>23</v>
          </cell>
        </row>
        <row r="18">
          <cell r="A18">
            <v>45988</v>
          </cell>
          <cell r="B18">
            <v>2</v>
          </cell>
          <cell r="I18" t="str">
            <v>L</v>
          </cell>
          <cell r="J18">
            <v>78</v>
          </cell>
          <cell r="K18" t="str">
            <v>K04</v>
          </cell>
          <cell r="L18" t="str">
            <v>BARU</v>
          </cell>
          <cell r="U18">
            <v>13</v>
          </cell>
        </row>
        <row r="19">
          <cell r="A19">
            <v>45988</v>
          </cell>
          <cell r="B19">
            <v>3</v>
          </cell>
          <cell r="I19" t="str">
            <v>P</v>
          </cell>
          <cell r="J19">
            <v>34</v>
          </cell>
          <cell r="K19" t="str">
            <v>K04</v>
          </cell>
          <cell r="L19" t="str">
            <v>BARU</v>
          </cell>
          <cell r="U19">
            <v>4</v>
          </cell>
        </row>
        <row r="20">
          <cell r="A20">
            <v>45988</v>
          </cell>
          <cell r="B20">
            <v>4</v>
          </cell>
          <cell r="I20" t="str">
            <v>L</v>
          </cell>
          <cell r="J20">
            <v>16</v>
          </cell>
          <cell r="K20" t="str">
            <v>K04</v>
          </cell>
          <cell r="L20" t="str">
            <v>BARU</v>
          </cell>
          <cell r="U20">
            <v>9</v>
          </cell>
        </row>
        <row r="21">
          <cell r="A21">
            <v>45988</v>
          </cell>
          <cell r="B21">
            <v>5</v>
          </cell>
          <cell r="I21" t="str">
            <v>P</v>
          </cell>
          <cell r="J21">
            <v>78</v>
          </cell>
          <cell r="K21" t="str">
            <v>K04</v>
          </cell>
          <cell r="L21" t="str">
            <v>BARU</v>
          </cell>
          <cell r="U21">
            <v>21</v>
          </cell>
        </row>
        <row r="22">
          <cell r="A22">
            <v>45988</v>
          </cell>
          <cell r="B22">
            <v>6</v>
          </cell>
          <cell r="I22" t="str">
            <v>P</v>
          </cell>
          <cell r="J22">
            <v>39</v>
          </cell>
          <cell r="K22" t="str">
            <v>K04</v>
          </cell>
          <cell r="L22" t="str">
            <v>LAMA</v>
          </cell>
          <cell r="U22">
            <v>0</v>
          </cell>
        </row>
        <row r="23">
          <cell r="A23">
            <v>45988</v>
          </cell>
          <cell r="B23">
            <v>7</v>
          </cell>
          <cell r="I23" t="str">
            <v>L</v>
          </cell>
          <cell r="J23">
            <v>4</v>
          </cell>
          <cell r="K23" t="str">
            <v>K04</v>
          </cell>
          <cell r="L23" t="str">
            <v>BARU</v>
          </cell>
        </row>
        <row r="24">
          <cell r="A24">
            <v>45988</v>
          </cell>
          <cell r="B24">
            <v>8</v>
          </cell>
          <cell r="I24" t="str">
            <v>P</v>
          </cell>
          <cell r="J24">
            <v>59</v>
          </cell>
          <cell r="K24" t="str">
            <v>K04</v>
          </cell>
          <cell r="L24" t="str">
            <v>BARU</v>
          </cell>
          <cell r="U24">
            <v>32</v>
          </cell>
        </row>
        <row r="25">
          <cell r="A25">
            <v>45988</v>
          </cell>
          <cell r="B25">
            <v>9</v>
          </cell>
          <cell r="I25" t="str">
            <v>L</v>
          </cell>
          <cell r="J25">
            <v>16</v>
          </cell>
          <cell r="K25" t="str">
            <v>K04</v>
          </cell>
          <cell r="L25" t="str">
            <v>BARU</v>
          </cell>
          <cell r="U25">
            <v>6</v>
          </cell>
        </row>
        <row r="26">
          <cell r="A26">
            <v>45988</v>
          </cell>
          <cell r="B26">
            <v>10</v>
          </cell>
          <cell r="I26" t="str">
            <v>P</v>
          </cell>
          <cell r="J26">
            <v>24</v>
          </cell>
          <cell r="K26" t="str">
            <v>K01</v>
          </cell>
          <cell r="L26" t="str">
            <v>LAMA</v>
          </cell>
          <cell r="U26">
            <v>26</v>
          </cell>
        </row>
        <row r="27">
          <cell r="A27">
            <v>45988</v>
          </cell>
          <cell r="B27">
            <v>11</v>
          </cell>
          <cell r="I27" t="str">
            <v>P</v>
          </cell>
          <cell r="J27">
            <v>30</v>
          </cell>
          <cell r="K27" t="str">
            <v>K02</v>
          </cell>
          <cell r="L27" t="str">
            <v>LAMA</v>
          </cell>
        </row>
        <row r="28">
          <cell r="A28">
            <v>45988</v>
          </cell>
          <cell r="B28">
            <v>12</v>
          </cell>
          <cell r="I28" t="str">
            <v>L</v>
          </cell>
          <cell r="J28">
            <v>12</v>
          </cell>
          <cell r="K28" t="str">
            <v>K02</v>
          </cell>
          <cell r="L28" t="str">
            <v>BARU</v>
          </cell>
          <cell r="U28">
            <v>72</v>
          </cell>
        </row>
        <row r="29">
          <cell r="A29">
            <v>45988</v>
          </cell>
          <cell r="B29">
            <v>13</v>
          </cell>
          <cell r="I29" t="str">
            <v>L</v>
          </cell>
          <cell r="J29">
            <v>31</v>
          </cell>
          <cell r="K29" t="str">
            <v>K04</v>
          </cell>
          <cell r="L29" t="str">
            <v>LAMA</v>
          </cell>
          <cell r="U29">
            <v>40</v>
          </cell>
        </row>
        <row r="30">
          <cell r="A30">
            <v>45988</v>
          </cell>
          <cell r="B30">
            <v>14</v>
          </cell>
          <cell r="I30" t="str">
            <v>P</v>
          </cell>
          <cell r="J30">
            <v>21</v>
          </cell>
          <cell r="K30" t="str">
            <v>K04</v>
          </cell>
          <cell r="L30" t="str">
            <v>BARU</v>
          </cell>
          <cell r="U30">
            <v>18</v>
          </cell>
        </row>
        <row r="31">
          <cell r="A31">
            <v>45988</v>
          </cell>
          <cell r="B31">
            <v>15</v>
          </cell>
          <cell r="I31" t="str">
            <v>L</v>
          </cell>
          <cell r="J31">
            <v>34</v>
          </cell>
          <cell r="K31" t="str">
            <v>K02</v>
          </cell>
          <cell r="L31" t="str">
            <v>BARU</v>
          </cell>
          <cell r="U31">
            <v>22</v>
          </cell>
        </row>
        <row r="32">
          <cell r="A32">
            <v>45988</v>
          </cell>
          <cell r="B32">
            <v>16</v>
          </cell>
          <cell r="I32" t="str">
            <v>L</v>
          </cell>
          <cell r="J32">
            <v>36</v>
          </cell>
          <cell r="K32" t="str">
            <v>K02</v>
          </cell>
          <cell r="L32" t="str">
            <v>BARU</v>
          </cell>
          <cell r="U32">
            <v>32</v>
          </cell>
        </row>
        <row r="33">
          <cell r="A33">
            <v>45988</v>
          </cell>
          <cell r="B33">
            <v>17</v>
          </cell>
          <cell r="I33" t="str">
            <v>P</v>
          </cell>
          <cell r="J33">
            <v>26</v>
          </cell>
          <cell r="K33" t="str">
            <v>K02</v>
          </cell>
          <cell r="L33" t="str">
            <v>LAMA</v>
          </cell>
          <cell r="U33">
            <v>18</v>
          </cell>
        </row>
        <row r="34">
          <cell r="A34">
            <v>45988</v>
          </cell>
          <cell r="B34">
            <v>18</v>
          </cell>
          <cell r="I34" t="str">
            <v>P</v>
          </cell>
          <cell r="J34">
            <v>25</v>
          </cell>
          <cell r="K34" t="str">
            <v>K01</v>
          </cell>
          <cell r="L34" t="str">
            <v>LAMA</v>
          </cell>
          <cell r="U34">
            <v>14</v>
          </cell>
        </row>
        <row r="35">
          <cell r="A35">
            <v>45989</v>
          </cell>
          <cell r="B35">
            <v>1</v>
          </cell>
          <cell r="I35" t="str">
            <v>L</v>
          </cell>
          <cell r="J35">
            <v>6</v>
          </cell>
          <cell r="K35" t="str">
            <v>K00</v>
          </cell>
          <cell r="L35" t="str">
            <v>BARU</v>
          </cell>
        </row>
        <row r="36">
          <cell r="A36">
            <v>45989</v>
          </cell>
          <cell r="B36">
            <v>2</v>
          </cell>
          <cell r="I36" t="str">
            <v>L</v>
          </cell>
          <cell r="J36">
            <v>30</v>
          </cell>
          <cell r="K36" t="str">
            <v>K03</v>
          </cell>
          <cell r="L36" t="str">
            <v>BARU</v>
          </cell>
        </row>
        <row r="37">
          <cell r="A37">
            <v>45989</v>
          </cell>
          <cell r="B37">
            <v>3</v>
          </cell>
          <cell r="I37" t="str">
            <v>L</v>
          </cell>
          <cell r="J37">
            <v>22</v>
          </cell>
          <cell r="K37" t="str">
            <v>K02</v>
          </cell>
          <cell r="L37" t="str">
            <v>BARU</v>
          </cell>
          <cell r="U37">
            <v>20</v>
          </cell>
        </row>
        <row r="38">
          <cell r="A38">
            <v>45989</v>
          </cell>
          <cell r="B38">
            <v>4</v>
          </cell>
          <cell r="I38" t="str">
            <v>P</v>
          </cell>
          <cell r="J38">
            <v>62</v>
          </cell>
          <cell r="K38" t="str">
            <v>K04</v>
          </cell>
          <cell r="L38" t="str">
            <v>LAMA</v>
          </cell>
          <cell r="U38">
            <v>2</v>
          </cell>
        </row>
        <row r="39">
          <cell r="A39">
            <v>45989</v>
          </cell>
          <cell r="B39">
            <v>5</v>
          </cell>
          <cell r="I39" t="str">
            <v>P</v>
          </cell>
          <cell r="J39">
            <v>46</v>
          </cell>
          <cell r="K39" t="str">
            <v>K02</v>
          </cell>
          <cell r="L39" t="str">
            <v>LAMA</v>
          </cell>
          <cell r="U39">
            <v>1</v>
          </cell>
        </row>
        <row r="40">
          <cell r="A40">
            <v>45989</v>
          </cell>
          <cell r="B40">
            <v>6</v>
          </cell>
          <cell r="I40" t="str">
            <v>P</v>
          </cell>
          <cell r="J40">
            <v>19</v>
          </cell>
          <cell r="K40" t="str">
            <v>K01</v>
          </cell>
          <cell r="L40" t="str">
            <v>LAMA</v>
          </cell>
          <cell r="U40">
            <v>1</v>
          </cell>
        </row>
        <row r="41">
          <cell r="A41">
            <v>45989</v>
          </cell>
          <cell r="B41">
            <v>7</v>
          </cell>
          <cell r="I41" t="str">
            <v>P</v>
          </cell>
          <cell r="J41">
            <v>24</v>
          </cell>
          <cell r="K41" t="str">
            <v>K04</v>
          </cell>
          <cell r="L41" t="str">
            <v>BARU</v>
          </cell>
          <cell r="U41">
            <v>32</v>
          </cell>
        </row>
        <row r="42">
          <cell r="A42">
            <v>45990</v>
          </cell>
          <cell r="B42">
            <v>1</v>
          </cell>
          <cell r="I42" t="str">
            <v>P</v>
          </cell>
          <cell r="J42">
            <v>44</v>
          </cell>
          <cell r="K42" t="str">
            <v>K10</v>
          </cell>
          <cell r="L42" t="str">
            <v>LAMA</v>
          </cell>
          <cell r="U42">
            <v>18</v>
          </cell>
        </row>
        <row r="43">
          <cell r="A43">
            <v>45990</v>
          </cell>
          <cell r="B43">
            <v>2</v>
          </cell>
          <cell r="I43" t="str">
            <v>P</v>
          </cell>
          <cell r="J43">
            <v>9</v>
          </cell>
          <cell r="K43" t="str">
            <v>K00</v>
          </cell>
          <cell r="L43" t="str">
            <v>BARU</v>
          </cell>
          <cell r="U43">
            <v>14</v>
          </cell>
        </row>
        <row r="44">
          <cell r="A44">
            <v>45990</v>
          </cell>
          <cell r="B44">
            <v>3</v>
          </cell>
          <cell r="I44" t="str">
            <v>P</v>
          </cell>
          <cell r="J44">
            <v>51</v>
          </cell>
          <cell r="K44" t="str">
            <v>K02</v>
          </cell>
          <cell r="L44" t="str">
            <v>BARU</v>
          </cell>
          <cell r="U44">
            <v>37</v>
          </cell>
        </row>
        <row r="45">
          <cell r="A45">
            <v>45990</v>
          </cell>
          <cell r="B45">
            <v>5</v>
          </cell>
          <cell r="I45" t="str">
            <v>P</v>
          </cell>
          <cell r="J45">
            <v>38</v>
          </cell>
          <cell r="K45" t="str">
            <v>K04</v>
          </cell>
          <cell r="L45" t="str">
            <v>LAMA</v>
          </cell>
          <cell r="U45">
            <v>14</v>
          </cell>
        </row>
        <row r="46">
          <cell r="A46">
            <v>45990</v>
          </cell>
          <cell r="B46">
            <v>6</v>
          </cell>
          <cell r="I46" t="str">
            <v>L</v>
          </cell>
          <cell r="J46">
            <v>24</v>
          </cell>
          <cell r="K46" t="str">
            <v>K04</v>
          </cell>
          <cell r="L46" t="str">
            <v>LAMA</v>
          </cell>
          <cell r="U46">
            <v>23</v>
          </cell>
        </row>
        <row r="47">
          <cell r="A47">
            <v>45990</v>
          </cell>
          <cell r="B47">
            <v>7</v>
          </cell>
          <cell r="I47" t="str">
            <v>P</v>
          </cell>
          <cell r="J47">
            <v>40</v>
          </cell>
          <cell r="K47" t="str">
            <v>K04</v>
          </cell>
          <cell r="L47" t="str">
            <v>BARU</v>
          </cell>
          <cell r="U47">
            <v>42</v>
          </cell>
        </row>
        <row r="48">
          <cell r="A48">
            <v>45990</v>
          </cell>
          <cell r="B48">
            <v>8</v>
          </cell>
          <cell r="I48" t="str">
            <v>P</v>
          </cell>
          <cell r="J48">
            <v>19</v>
          </cell>
          <cell r="K48" t="str">
            <v>K04</v>
          </cell>
          <cell r="L48" t="str">
            <v>LAMA</v>
          </cell>
          <cell r="U48">
            <v>18</v>
          </cell>
        </row>
        <row r="49">
          <cell r="A49">
            <v>45992</v>
          </cell>
          <cell r="B49">
            <v>1</v>
          </cell>
          <cell r="I49" t="str">
            <v>P</v>
          </cell>
          <cell r="J49">
            <v>66</v>
          </cell>
          <cell r="K49" t="str">
            <v>K08</v>
          </cell>
          <cell r="L49" t="str">
            <v>LAMA</v>
          </cell>
          <cell r="U49">
            <v>24</v>
          </cell>
        </row>
        <row r="50">
          <cell r="A50">
            <v>45992</v>
          </cell>
          <cell r="B50">
            <v>2</v>
          </cell>
          <cell r="I50" t="str">
            <v>P</v>
          </cell>
          <cell r="J50">
            <v>27</v>
          </cell>
          <cell r="K50" t="str">
            <v>K02</v>
          </cell>
          <cell r="L50" t="str">
            <v>BARU</v>
          </cell>
        </row>
        <row r="51">
          <cell r="A51">
            <v>45992</v>
          </cell>
          <cell r="B51">
            <v>3</v>
          </cell>
          <cell r="I51" t="str">
            <v>P</v>
          </cell>
          <cell r="J51">
            <v>6</v>
          </cell>
          <cell r="K51" t="str">
            <v>K04</v>
          </cell>
          <cell r="L51" t="str">
            <v>BARU</v>
          </cell>
          <cell r="U51">
            <v>3</v>
          </cell>
        </row>
        <row r="52">
          <cell r="A52">
            <v>45992</v>
          </cell>
          <cell r="B52">
            <v>4</v>
          </cell>
          <cell r="I52" t="str">
            <v>P</v>
          </cell>
          <cell r="J52">
            <v>32</v>
          </cell>
          <cell r="K52" t="str">
            <v>K04</v>
          </cell>
          <cell r="L52" t="str">
            <v>LAMA</v>
          </cell>
          <cell r="U52">
            <v>1</v>
          </cell>
        </row>
        <row r="53">
          <cell r="A53">
            <v>45992</v>
          </cell>
          <cell r="B53">
            <v>5</v>
          </cell>
          <cell r="I53" t="str">
            <v>P</v>
          </cell>
          <cell r="J53">
            <v>72</v>
          </cell>
          <cell r="K53" t="str">
            <v>K04</v>
          </cell>
          <cell r="L53" t="str">
            <v>BARU</v>
          </cell>
          <cell r="U53">
            <v>2</v>
          </cell>
        </row>
        <row r="54">
          <cell r="A54">
            <v>45992</v>
          </cell>
          <cell r="B54">
            <v>6</v>
          </cell>
          <cell r="I54" t="str">
            <v>L</v>
          </cell>
          <cell r="J54">
            <v>37</v>
          </cell>
          <cell r="K54" t="str">
            <v>K04</v>
          </cell>
          <cell r="L54" t="str">
            <v>LAMA</v>
          </cell>
        </row>
        <row r="55">
          <cell r="A55">
            <v>45992</v>
          </cell>
          <cell r="B55">
            <v>7</v>
          </cell>
          <cell r="I55" t="str">
            <v>P</v>
          </cell>
          <cell r="J55">
            <v>9</v>
          </cell>
          <cell r="K55" t="str">
            <v>K06</v>
          </cell>
          <cell r="L55" t="str">
            <v>BARU</v>
          </cell>
        </row>
        <row r="56">
          <cell r="A56">
            <v>45992</v>
          </cell>
          <cell r="B56">
            <v>8</v>
          </cell>
          <cell r="I56" t="str">
            <v>L</v>
          </cell>
          <cell r="J56">
            <v>8</v>
          </cell>
          <cell r="K56" t="str">
            <v>K06</v>
          </cell>
          <cell r="L56" t="str">
            <v>BARU</v>
          </cell>
          <cell r="U56">
            <v>115</v>
          </cell>
        </row>
        <row r="57">
          <cell r="A57">
            <v>45992</v>
          </cell>
          <cell r="B57">
            <v>9</v>
          </cell>
          <cell r="I57" t="str">
            <v>L</v>
          </cell>
          <cell r="J57">
            <v>19</v>
          </cell>
          <cell r="K57" t="str">
            <v>K04</v>
          </cell>
          <cell r="L57" t="str">
            <v>LAMA</v>
          </cell>
          <cell r="U57">
            <v>27</v>
          </cell>
        </row>
        <row r="58">
          <cell r="A58">
            <v>45993</v>
          </cell>
          <cell r="B58">
            <v>1</v>
          </cell>
          <cell r="I58" t="str">
            <v>P</v>
          </cell>
          <cell r="J58">
            <v>29</v>
          </cell>
          <cell r="K58" t="str">
            <v>K12</v>
          </cell>
          <cell r="L58" t="str">
            <v>BARU</v>
          </cell>
          <cell r="U58">
            <v>88</v>
          </cell>
        </row>
        <row r="59">
          <cell r="A59">
            <v>45993</v>
          </cell>
          <cell r="B59">
            <v>2</v>
          </cell>
          <cell r="I59" t="str">
            <v>L</v>
          </cell>
          <cell r="J59">
            <v>32</v>
          </cell>
          <cell r="K59" t="str">
            <v>K04</v>
          </cell>
          <cell r="L59" t="str">
            <v>BARU</v>
          </cell>
        </row>
        <row r="60">
          <cell r="A60">
            <v>45993</v>
          </cell>
          <cell r="B60">
            <v>3</v>
          </cell>
          <cell r="I60" t="str">
            <v>L</v>
          </cell>
          <cell r="J60">
            <v>50</v>
          </cell>
          <cell r="K60" t="str">
            <v>K04</v>
          </cell>
          <cell r="L60" t="str">
            <v>BARU</v>
          </cell>
        </row>
        <row r="61">
          <cell r="A61">
            <v>45993</v>
          </cell>
          <cell r="B61">
            <v>4</v>
          </cell>
          <cell r="I61" t="str">
            <v>P</v>
          </cell>
          <cell r="J61">
            <v>39</v>
          </cell>
          <cell r="K61" t="str">
            <v>K04</v>
          </cell>
          <cell r="L61" t="str">
            <v>LAMA</v>
          </cell>
          <cell r="U61">
            <v>9</v>
          </cell>
        </row>
        <row r="62">
          <cell r="A62">
            <v>45993</v>
          </cell>
          <cell r="B62">
            <v>5</v>
          </cell>
          <cell r="I62" t="str">
            <v>P</v>
          </cell>
          <cell r="J62">
            <v>28</v>
          </cell>
          <cell r="K62" t="str">
            <v>K02</v>
          </cell>
          <cell r="L62" t="str">
            <v>LAMA</v>
          </cell>
          <cell r="U62">
            <v>1</v>
          </cell>
        </row>
        <row r="63">
          <cell r="A63">
            <v>45993</v>
          </cell>
          <cell r="B63">
            <v>6</v>
          </cell>
          <cell r="I63" t="str">
            <v>P</v>
          </cell>
          <cell r="J63">
            <v>21</v>
          </cell>
          <cell r="K63" t="str">
            <v>K04</v>
          </cell>
          <cell r="L63" t="str">
            <v>BARU</v>
          </cell>
          <cell r="U63">
            <v>1</v>
          </cell>
        </row>
        <row r="64">
          <cell r="A64">
            <v>45993</v>
          </cell>
          <cell r="B64">
            <v>7</v>
          </cell>
          <cell r="I64" t="str">
            <v>P</v>
          </cell>
          <cell r="J64">
            <v>65</v>
          </cell>
          <cell r="K64" t="str">
            <v>K08</v>
          </cell>
          <cell r="L64" t="str">
            <v>BARU</v>
          </cell>
          <cell r="U64">
            <v>0</v>
          </cell>
        </row>
        <row r="65">
          <cell r="A65">
            <v>45993</v>
          </cell>
          <cell r="B65">
            <v>8</v>
          </cell>
          <cell r="I65" t="str">
            <v>L</v>
          </cell>
          <cell r="J65">
            <v>17</v>
          </cell>
          <cell r="K65" t="str">
            <v>K02</v>
          </cell>
          <cell r="L65" t="str">
            <v>BARU</v>
          </cell>
          <cell r="U65">
            <v>8</v>
          </cell>
        </row>
        <row r="66">
          <cell r="A66">
            <v>45993</v>
          </cell>
          <cell r="B66">
            <v>9</v>
          </cell>
          <cell r="I66" t="str">
            <v>L</v>
          </cell>
          <cell r="J66">
            <v>31</v>
          </cell>
          <cell r="K66" t="str">
            <v>K04</v>
          </cell>
          <cell r="L66" t="str">
            <v>LAMA</v>
          </cell>
          <cell r="U66">
            <v>3</v>
          </cell>
        </row>
        <row r="67">
          <cell r="A67">
            <v>45993</v>
          </cell>
          <cell r="B67">
            <v>10</v>
          </cell>
          <cell r="I67" t="str">
            <v>L</v>
          </cell>
          <cell r="J67">
            <v>7</v>
          </cell>
          <cell r="K67" t="str">
            <v>K00</v>
          </cell>
          <cell r="L67" t="str">
            <v>BARU</v>
          </cell>
          <cell r="U67">
            <v>5</v>
          </cell>
        </row>
        <row r="68">
          <cell r="A68">
            <v>45993</v>
          </cell>
          <cell r="B68">
            <v>11</v>
          </cell>
          <cell r="I68" t="str">
            <v>L</v>
          </cell>
          <cell r="J68">
            <v>7</v>
          </cell>
          <cell r="K68" t="str">
            <v>K00</v>
          </cell>
          <cell r="L68" t="str">
            <v>BARU</v>
          </cell>
          <cell r="U68">
            <v>0</v>
          </cell>
        </row>
        <row r="69">
          <cell r="A69">
            <v>45993</v>
          </cell>
          <cell r="B69">
            <v>12</v>
          </cell>
          <cell r="I69" t="str">
            <v>P</v>
          </cell>
          <cell r="J69">
            <v>23</v>
          </cell>
          <cell r="K69" t="str">
            <v>K03</v>
          </cell>
          <cell r="L69" t="str">
            <v>BARU</v>
          </cell>
          <cell r="U69">
            <v>0</v>
          </cell>
        </row>
        <row r="70">
          <cell r="A70">
            <v>45994</v>
          </cell>
          <cell r="B70">
            <v>1</v>
          </cell>
          <cell r="I70" t="str">
            <v>P</v>
          </cell>
          <cell r="J70">
            <v>45</v>
          </cell>
          <cell r="K70" t="str">
            <v>K04</v>
          </cell>
          <cell r="L70" t="str">
            <v>BARU</v>
          </cell>
        </row>
        <row r="71">
          <cell r="A71">
            <v>45994</v>
          </cell>
          <cell r="B71">
            <v>2</v>
          </cell>
          <cell r="I71" t="str">
            <v>P</v>
          </cell>
          <cell r="J71">
            <v>12</v>
          </cell>
          <cell r="K71" t="str">
            <v>K04</v>
          </cell>
          <cell r="L71" t="str">
            <v>LAMA</v>
          </cell>
          <cell r="U71">
            <v>0</v>
          </cell>
        </row>
        <row r="72">
          <cell r="A72">
            <v>45994</v>
          </cell>
          <cell r="B72">
            <v>3</v>
          </cell>
          <cell r="I72" t="str">
            <v>P</v>
          </cell>
          <cell r="J72">
            <v>36</v>
          </cell>
          <cell r="K72" t="str">
            <v>K08</v>
          </cell>
          <cell r="L72" t="str">
            <v>BARU</v>
          </cell>
          <cell r="U72">
            <v>0</v>
          </cell>
        </row>
        <row r="73">
          <cell r="A73">
            <v>45994</v>
          </cell>
          <cell r="B73">
            <v>4</v>
          </cell>
          <cell r="I73" t="str">
            <v>P</v>
          </cell>
          <cell r="J73">
            <v>52</v>
          </cell>
          <cell r="K73" t="str">
            <v>K04</v>
          </cell>
          <cell r="L73" t="str">
            <v>BARU</v>
          </cell>
          <cell r="U73">
            <v>0</v>
          </cell>
        </row>
        <row r="74">
          <cell r="A74">
            <v>45994</v>
          </cell>
          <cell r="B74">
            <v>5</v>
          </cell>
          <cell r="I74" t="str">
            <v>P</v>
          </cell>
          <cell r="J74">
            <v>35</v>
          </cell>
          <cell r="K74" t="str">
            <v>K01</v>
          </cell>
          <cell r="L74" t="str">
            <v>BARU</v>
          </cell>
        </row>
        <row r="75">
          <cell r="A75">
            <v>45994</v>
          </cell>
          <cell r="B75">
            <v>6</v>
          </cell>
          <cell r="I75" t="str">
            <v>P</v>
          </cell>
          <cell r="J75">
            <v>40</v>
          </cell>
          <cell r="K75" t="str">
            <v>K02</v>
          </cell>
          <cell r="L75" t="str">
            <v>BARU</v>
          </cell>
        </row>
        <row r="76">
          <cell r="A76">
            <v>45994</v>
          </cell>
          <cell r="B76">
            <v>7</v>
          </cell>
          <cell r="I76" t="str">
            <v>P</v>
          </cell>
          <cell r="J76">
            <v>22</v>
          </cell>
          <cell r="K76" t="str">
            <v>K02</v>
          </cell>
          <cell r="L76" t="str">
            <v>BARU</v>
          </cell>
        </row>
        <row r="77">
          <cell r="A77">
            <v>45994</v>
          </cell>
          <cell r="B77">
            <v>8</v>
          </cell>
          <cell r="I77" t="str">
            <v>L</v>
          </cell>
          <cell r="J77">
            <v>49</v>
          </cell>
          <cell r="K77" t="str">
            <v>K04</v>
          </cell>
          <cell r="L77" t="str">
            <v>BARU</v>
          </cell>
        </row>
        <row r="78">
          <cell r="A78">
            <v>45994</v>
          </cell>
          <cell r="B78">
            <v>9</v>
          </cell>
          <cell r="I78" t="str">
            <v>P</v>
          </cell>
          <cell r="J78">
            <v>24</v>
          </cell>
          <cell r="K78" t="str">
            <v>K03</v>
          </cell>
          <cell r="L78" t="str">
            <v>BARU</v>
          </cell>
        </row>
        <row r="79">
          <cell r="A79">
            <v>45995</v>
          </cell>
          <cell r="B79">
            <v>1</v>
          </cell>
          <cell r="I79" t="str">
            <v>P</v>
          </cell>
          <cell r="J79">
            <v>55</v>
          </cell>
          <cell r="K79" t="str">
            <v>K02</v>
          </cell>
          <cell r="L79" t="str">
            <v>LAMA</v>
          </cell>
        </row>
        <row r="80">
          <cell r="A80">
            <v>45995</v>
          </cell>
          <cell r="B80">
            <v>2</v>
          </cell>
          <cell r="I80" t="str">
            <v>L</v>
          </cell>
          <cell r="J80">
            <v>21</v>
          </cell>
          <cell r="K80" t="str">
            <v>K03</v>
          </cell>
          <cell r="L80" t="str">
            <v>BARU</v>
          </cell>
        </row>
        <row r="81">
          <cell r="A81">
            <v>45995</v>
          </cell>
          <cell r="B81">
            <v>3</v>
          </cell>
          <cell r="I81" t="str">
            <v>P</v>
          </cell>
          <cell r="J81">
            <v>24</v>
          </cell>
          <cell r="K81" t="str">
            <v>K04</v>
          </cell>
          <cell r="L81" t="str">
            <v>LAMA</v>
          </cell>
        </row>
        <row r="82">
          <cell r="A82">
            <v>45995</v>
          </cell>
          <cell r="B82">
            <v>4</v>
          </cell>
          <cell r="I82" t="str">
            <v>P</v>
          </cell>
          <cell r="J82">
            <v>24</v>
          </cell>
          <cell r="K82" t="str">
            <v>K04</v>
          </cell>
          <cell r="L82" t="str">
            <v>LAMA</v>
          </cell>
        </row>
        <row r="83">
          <cell r="A83">
            <v>45995</v>
          </cell>
          <cell r="B83">
            <v>5</v>
          </cell>
          <cell r="I83" t="str">
            <v>L</v>
          </cell>
          <cell r="J83">
            <v>25</v>
          </cell>
          <cell r="K83" t="str">
            <v>K04</v>
          </cell>
          <cell r="L83" t="str">
            <v>LAMA</v>
          </cell>
        </row>
        <row r="84">
          <cell r="A84">
            <v>45995</v>
          </cell>
          <cell r="B84">
            <v>6</v>
          </cell>
          <cell r="I84" t="str">
            <v>P</v>
          </cell>
          <cell r="J84">
            <v>19</v>
          </cell>
          <cell r="K84" t="str">
            <v>K02</v>
          </cell>
          <cell r="L84" t="str">
            <v>LAMA</v>
          </cell>
        </row>
        <row r="85">
          <cell r="A85">
            <v>45995</v>
          </cell>
          <cell r="B85">
            <v>7</v>
          </cell>
          <cell r="I85" t="str">
            <v>P</v>
          </cell>
          <cell r="J85">
            <v>72</v>
          </cell>
          <cell r="K85" t="str">
            <v>K04</v>
          </cell>
          <cell r="L85" t="str">
            <v>LAMA</v>
          </cell>
        </row>
        <row r="86">
          <cell r="A86">
            <v>45995</v>
          </cell>
          <cell r="B86">
            <v>8</v>
          </cell>
          <cell r="I86" t="str">
            <v>P</v>
          </cell>
          <cell r="J86">
            <v>38</v>
          </cell>
          <cell r="K86" t="str">
            <v>K04</v>
          </cell>
          <cell r="L86" t="str">
            <v>LAMA</v>
          </cell>
        </row>
        <row r="87">
          <cell r="A87">
            <v>45995</v>
          </cell>
          <cell r="B87">
            <v>9</v>
          </cell>
          <cell r="I87" t="str">
            <v>L</v>
          </cell>
          <cell r="J87">
            <v>16</v>
          </cell>
          <cell r="K87" t="str">
            <v>K04</v>
          </cell>
          <cell r="L87" t="str">
            <v>LAMA</v>
          </cell>
        </row>
        <row r="88">
          <cell r="A88">
            <v>45995</v>
          </cell>
          <cell r="B88">
            <v>10</v>
          </cell>
          <cell r="I88" t="str">
            <v>P</v>
          </cell>
          <cell r="J88">
            <v>6</v>
          </cell>
          <cell r="K88" t="str">
            <v>K00</v>
          </cell>
          <cell r="L88" t="str">
            <v>BARU</v>
          </cell>
        </row>
        <row r="89">
          <cell r="A89">
            <v>45995</v>
          </cell>
          <cell r="B89">
            <v>11</v>
          </cell>
          <cell r="I89" t="str">
            <v>P</v>
          </cell>
          <cell r="J89">
            <v>6</v>
          </cell>
          <cell r="K89" t="str">
            <v>K00</v>
          </cell>
          <cell r="L89" t="str">
            <v>BARU</v>
          </cell>
        </row>
        <row r="90">
          <cell r="A90">
            <v>45995</v>
          </cell>
          <cell r="B90">
            <v>12</v>
          </cell>
          <cell r="I90" t="str">
            <v>P</v>
          </cell>
          <cell r="J90">
            <v>36</v>
          </cell>
          <cell r="K90" t="str">
            <v>K03</v>
          </cell>
          <cell r="L90" t="str">
            <v>BARU</v>
          </cell>
        </row>
        <row r="91">
          <cell r="A91">
            <v>45996</v>
          </cell>
          <cell r="B91">
            <v>1</v>
          </cell>
          <cell r="I91" t="str">
            <v>P</v>
          </cell>
          <cell r="J91">
            <v>21</v>
          </cell>
          <cell r="K91" t="str">
            <v>K04</v>
          </cell>
          <cell r="L91" t="str">
            <v>BARU</v>
          </cell>
        </row>
        <row r="92">
          <cell r="A92">
            <v>45996</v>
          </cell>
          <cell r="B92">
            <v>2</v>
          </cell>
          <cell r="I92" t="str">
            <v>L</v>
          </cell>
          <cell r="J92">
            <v>10</v>
          </cell>
          <cell r="K92" t="str">
            <v>K00</v>
          </cell>
          <cell r="L92" t="str">
            <v>BARU</v>
          </cell>
        </row>
        <row r="93">
          <cell r="A93">
            <v>45996</v>
          </cell>
          <cell r="B93">
            <v>3</v>
          </cell>
          <cell r="I93" t="str">
            <v>L</v>
          </cell>
          <cell r="J93">
            <v>10</v>
          </cell>
          <cell r="K93" t="str">
            <v>K00</v>
          </cell>
          <cell r="L93" t="str">
            <v>BARU</v>
          </cell>
        </row>
        <row r="94">
          <cell r="A94">
            <v>45996</v>
          </cell>
          <cell r="B94">
            <v>4</v>
          </cell>
          <cell r="I94" t="str">
            <v>L</v>
          </cell>
          <cell r="J94">
            <v>35</v>
          </cell>
          <cell r="K94" t="str">
            <v>K05</v>
          </cell>
          <cell r="L94" t="str">
            <v>BARU</v>
          </cell>
        </row>
        <row r="95">
          <cell r="A95">
            <v>45996</v>
          </cell>
          <cell r="B95">
            <v>5</v>
          </cell>
          <cell r="I95" t="str">
            <v>L</v>
          </cell>
          <cell r="J95">
            <v>25</v>
          </cell>
          <cell r="K95" t="str">
            <v>K02</v>
          </cell>
          <cell r="L95" t="str">
            <v>BARU</v>
          </cell>
        </row>
        <row r="96">
          <cell r="A96">
            <v>45996</v>
          </cell>
          <cell r="B96">
            <v>6</v>
          </cell>
          <cell r="I96" t="str">
            <v>P</v>
          </cell>
          <cell r="J96">
            <v>26</v>
          </cell>
          <cell r="K96" t="str">
            <v>K04</v>
          </cell>
          <cell r="L96" t="str">
            <v>BARU</v>
          </cell>
        </row>
        <row r="97">
          <cell r="A97">
            <v>45996</v>
          </cell>
          <cell r="B97">
            <v>7</v>
          </cell>
          <cell r="I97" t="str">
            <v>P</v>
          </cell>
          <cell r="J97">
            <v>31</v>
          </cell>
          <cell r="K97" t="str">
            <v>K03</v>
          </cell>
          <cell r="L97" t="str">
            <v>BARU</v>
          </cell>
        </row>
        <row r="98">
          <cell r="A98">
            <v>45997</v>
          </cell>
          <cell r="B98">
            <v>1</v>
          </cell>
          <cell r="I98" t="str">
            <v>P</v>
          </cell>
          <cell r="J98">
            <v>7</v>
          </cell>
          <cell r="K98" t="str">
            <v>K04</v>
          </cell>
          <cell r="L98" t="str">
            <v>LAMA</v>
          </cell>
        </row>
        <row r="99">
          <cell r="A99">
            <v>45997</v>
          </cell>
          <cell r="B99">
            <v>2</v>
          </cell>
          <cell r="I99" t="str">
            <v>L</v>
          </cell>
          <cell r="J99">
            <v>33</v>
          </cell>
          <cell r="K99" t="str">
            <v>K02</v>
          </cell>
          <cell r="L99" t="str">
            <v>BARU</v>
          </cell>
        </row>
        <row r="100">
          <cell r="A100">
            <v>45997</v>
          </cell>
          <cell r="B100">
            <v>3</v>
          </cell>
          <cell r="I100" t="str">
            <v>L</v>
          </cell>
          <cell r="J100">
            <v>8</v>
          </cell>
          <cell r="K100" t="str">
            <v>K04</v>
          </cell>
          <cell r="L100" t="str">
            <v>LAMA</v>
          </cell>
        </row>
        <row r="101">
          <cell r="A101">
            <v>45997</v>
          </cell>
          <cell r="B101">
            <v>4</v>
          </cell>
          <cell r="I101" t="str">
            <v>L</v>
          </cell>
          <cell r="J101">
            <v>31</v>
          </cell>
          <cell r="K101" t="str">
            <v>K04</v>
          </cell>
          <cell r="L101" t="str">
            <v>BARU</v>
          </cell>
        </row>
        <row r="102">
          <cell r="A102">
            <v>45997</v>
          </cell>
          <cell r="B102">
            <v>5</v>
          </cell>
          <cell r="I102" t="str">
            <v>P</v>
          </cell>
          <cell r="J102">
            <v>6</v>
          </cell>
          <cell r="K102" t="str">
            <v>K00</v>
          </cell>
          <cell r="L102" t="str">
            <v>BARU</v>
          </cell>
        </row>
        <row r="103">
          <cell r="A103">
            <v>45997</v>
          </cell>
          <cell r="B103">
            <v>6</v>
          </cell>
          <cell r="I103" t="str">
            <v>P</v>
          </cell>
          <cell r="J103">
            <v>7</v>
          </cell>
          <cell r="K103" t="str">
            <v>K00</v>
          </cell>
          <cell r="L103" t="str">
            <v>BARU</v>
          </cell>
        </row>
        <row r="104">
          <cell r="A104">
            <v>45997</v>
          </cell>
          <cell r="B104">
            <v>7</v>
          </cell>
          <cell r="I104" t="str">
            <v>P</v>
          </cell>
          <cell r="J104">
            <v>29</v>
          </cell>
          <cell r="K104" t="str">
            <v>K04</v>
          </cell>
          <cell r="L104" t="str">
            <v>BARU</v>
          </cell>
        </row>
        <row r="105">
          <cell r="A105">
            <v>45997</v>
          </cell>
          <cell r="B105">
            <v>8</v>
          </cell>
          <cell r="I105" t="str">
            <v>L</v>
          </cell>
          <cell r="J105">
            <v>4</v>
          </cell>
          <cell r="K105" t="str">
            <v>K02</v>
          </cell>
          <cell r="L105" t="str">
            <v>BARU</v>
          </cell>
        </row>
        <row r="106">
          <cell r="A106">
            <v>45997</v>
          </cell>
          <cell r="B106">
            <v>9</v>
          </cell>
          <cell r="I106" t="str">
            <v>L</v>
          </cell>
          <cell r="J106">
            <v>41</v>
          </cell>
          <cell r="K106" t="str">
            <v>K02</v>
          </cell>
          <cell r="L106" t="str">
            <v>LAMA</v>
          </cell>
        </row>
        <row r="107">
          <cell r="A107">
            <v>45997</v>
          </cell>
          <cell r="B107">
            <v>10</v>
          </cell>
          <cell r="I107" t="str">
            <v>L</v>
          </cell>
          <cell r="J107">
            <v>47</v>
          </cell>
          <cell r="K107" t="str">
            <v>K04</v>
          </cell>
          <cell r="L107" t="str">
            <v>LAMA</v>
          </cell>
        </row>
        <row r="108">
          <cell r="A108">
            <v>45997</v>
          </cell>
          <cell r="B108">
            <v>11</v>
          </cell>
          <cell r="I108" t="str">
            <v>P</v>
          </cell>
          <cell r="J108">
            <v>2</v>
          </cell>
          <cell r="K108" t="str">
            <v>K02</v>
          </cell>
          <cell r="L108" t="str">
            <v>BARU</v>
          </cell>
        </row>
        <row r="109">
          <cell r="A109">
            <v>45999</v>
          </cell>
          <cell r="B109">
            <v>1</v>
          </cell>
          <cell r="I109" t="str">
            <v>L</v>
          </cell>
          <cell r="J109">
            <v>36</v>
          </cell>
          <cell r="K109" t="str">
            <v>K04</v>
          </cell>
          <cell r="L109" t="str">
            <v>BARU</v>
          </cell>
        </row>
        <row r="110">
          <cell r="A110">
            <v>45999</v>
          </cell>
          <cell r="B110">
            <v>2</v>
          </cell>
          <cell r="I110" t="str">
            <v>P</v>
          </cell>
          <cell r="J110">
            <v>36</v>
          </cell>
          <cell r="K110" t="str">
            <v>K02</v>
          </cell>
          <cell r="L110" t="str">
            <v>LAMA</v>
          </cell>
        </row>
        <row r="111">
          <cell r="A111">
            <v>45999</v>
          </cell>
          <cell r="B111">
            <v>3</v>
          </cell>
          <cell r="I111" t="str">
            <v>L</v>
          </cell>
          <cell r="J111">
            <v>51</v>
          </cell>
          <cell r="K111" t="str">
            <v>K05</v>
          </cell>
          <cell r="L111" t="str">
            <v>BARU</v>
          </cell>
        </row>
        <row r="112">
          <cell r="A112">
            <v>45999</v>
          </cell>
          <cell r="B112">
            <v>4</v>
          </cell>
          <cell r="I112" t="str">
            <v>P</v>
          </cell>
          <cell r="J112">
            <v>33</v>
          </cell>
          <cell r="K112" t="str">
            <v>K08</v>
          </cell>
          <cell r="L112" t="str">
            <v>LAMA</v>
          </cell>
        </row>
        <row r="113">
          <cell r="A113">
            <v>45999</v>
          </cell>
          <cell r="B113">
            <v>5</v>
          </cell>
          <cell r="I113" t="str">
            <v>P</v>
          </cell>
          <cell r="J113">
            <v>37</v>
          </cell>
          <cell r="K113" t="str">
            <v>K04</v>
          </cell>
          <cell r="L113" t="str">
            <v>BARU</v>
          </cell>
        </row>
        <row r="114">
          <cell r="A114">
            <v>45999</v>
          </cell>
          <cell r="B114">
            <v>6</v>
          </cell>
          <cell r="I114" t="str">
            <v>P</v>
          </cell>
          <cell r="J114">
            <v>5</v>
          </cell>
          <cell r="K114" t="str">
            <v>K04</v>
          </cell>
          <cell r="L114" t="str">
            <v>BARU</v>
          </cell>
        </row>
        <row r="115">
          <cell r="A115">
            <v>45999</v>
          </cell>
          <cell r="B115">
            <v>7</v>
          </cell>
          <cell r="I115" t="str">
            <v>P</v>
          </cell>
          <cell r="J115">
            <v>8</v>
          </cell>
          <cell r="K115" t="str">
            <v>K00</v>
          </cell>
          <cell r="L115" t="str">
            <v>BARU</v>
          </cell>
        </row>
        <row r="116">
          <cell r="A116">
            <v>45999</v>
          </cell>
          <cell r="B116">
            <v>8</v>
          </cell>
          <cell r="I116" t="str">
            <v>P</v>
          </cell>
          <cell r="J116">
            <v>45</v>
          </cell>
          <cell r="K116" t="str">
            <v>K04</v>
          </cell>
          <cell r="L116" t="str">
            <v>LAMA</v>
          </cell>
        </row>
        <row r="117">
          <cell r="A117">
            <v>45999</v>
          </cell>
          <cell r="B117">
            <v>9</v>
          </cell>
          <cell r="I117" t="str">
            <v>L</v>
          </cell>
          <cell r="J117">
            <v>44</v>
          </cell>
          <cell r="K117" t="str">
            <v>K08</v>
          </cell>
          <cell r="L117" t="str">
            <v>BARU</v>
          </cell>
        </row>
        <row r="118">
          <cell r="A118">
            <v>45999</v>
          </cell>
          <cell r="B118">
            <v>10</v>
          </cell>
          <cell r="I118" t="str">
            <v>P</v>
          </cell>
          <cell r="J118">
            <v>39</v>
          </cell>
          <cell r="K118" t="str">
            <v>K04</v>
          </cell>
          <cell r="L118" t="str">
            <v>LAMA</v>
          </cell>
        </row>
        <row r="119">
          <cell r="A119">
            <v>45999</v>
          </cell>
          <cell r="B119">
            <v>11</v>
          </cell>
          <cell r="I119" t="str">
            <v>L</v>
          </cell>
          <cell r="J119">
            <v>46</v>
          </cell>
          <cell r="K119" t="str">
            <v>K02</v>
          </cell>
          <cell r="L119" t="str">
            <v>LAMA</v>
          </cell>
        </row>
        <row r="120">
          <cell r="A120">
            <v>45999</v>
          </cell>
          <cell r="B120">
            <v>12</v>
          </cell>
          <cell r="I120" t="str">
            <v>P</v>
          </cell>
          <cell r="J120">
            <v>23</v>
          </cell>
          <cell r="K120" t="str">
            <v>K01</v>
          </cell>
          <cell r="L120" t="str">
            <v>BARU</v>
          </cell>
        </row>
        <row r="121">
          <cell r="A121">
            <v>46000</v>
          </cell>
          <cell r="B121">
            <v>1</v>
          </cell>
          <cell r="I121" t="str">
            <v>P</v>
          </cell>
          <cell r="J121">
            <v>19</v>
          </cell>
          <cell r="K121" t="str">
            <v>K03</v>
          </cell>
          <cell r="L121" t="str">
            <v>BARU</v>
          </cell>
        </row>
        <row r="122">
          <cell r="A122">
            <v>46000</v>
          </cell>
          <cell r="B122">
            <v>2</v>
          </cell>
          <cell r="I122" t="str">
            <v>P</v>
          </cell>
          <cell r="J122">
            <v>15</v>
          </cell>
          <cell r="K122" t="str">
            <v>K04</v>
          </cell>
          <cell r="L122" t="str">
            <v>BARU</v>
          </cell>
        </row>
        <row r="123">
          <cell r="A123">
            <v>46000</v>
          </cell>
          <cell r="B123">
            <v>3</v>
          </cell>
          <cell r="I123" t="str">
            <v>P</v>
          </cell>
          <cell r="J123">
            <v>40</v>
          </cell>
          <cell r="K123" t="str">
            <v>K05</v>
          </cell>
          <cell r="L123" t="str">
            <v>BARU</v>
          </cell>
        </row>
        <row r="124">
          <cell r="A124">
            <v>46000</v>
          </cell>
          <cell r="B124">
            <v>4</v>
          </cell>
          <cell r="I124" t="str">
            <v>L</v>
          </cell>
          <cell r="J124">
            <v>22</v>
          </cell>
          <cell r="K124" t="str">
            <v>K04</v>
          </cell>
          <cell r="L124" t="str">
            <v>BARU</v>
          </cell>
        </row>
        <row r="125">
          <cell r="A125">
            <v>46000</v>
          </cell>
          <cell r="B125">
            <v>5</v>
          </cell>
          <cell r="I125" t="str">
            <v>L</v>
          </cell>
          <cell r="J125">
            <v>48</v>
          </cell>
          <cell r="K125" t="str">
            <v>K02</v>
          </cell>
          <cell r="L125" t="str">
            <v>BARU</v>
          </cell>
        </row>
        <row r="126">
          <cell r="A126">
            <v>46000</v>
          </cell>
          <cell r="B126">
            <v>6</v>
          </cell>
          <cell r="I126" t="str">
            <v>P</v>
          </cell>
          <cell r="J126">
            <v>29</v>
          </cell>
          <cell r="K126" t="str">
            <v>K08</v>
          </cell>
          <cell r="L126" t="str">
            <v>BARU</v>
          </cell>
        </row>
        <row r="127">
          <cell r="A127">
            <v>46000</v>
          </cell>
          <cell r="B127">
            <v>7</v>
          </cell>
          <cell r="I127" t="str">
            <v>P</v>
          </cell>
          <cell r="J127">
            <v>29</v>
          </cell>
          <cell r="K127" t="str">
            <v>K05</v>
          </cell>
          <cell r="L127" t="str">
            <v>BARU</v>
          </cell>
        </row>
        <row r="128">
          <cell r="A128">
            <v>46000</v>
          </cell>
          <cell r="B128">
            <v>8</v>
          </cell>
          <cell r="I128" t="str">
            <v>P</v>
          </cell>
          <cell r="J128">
            <v>37</v>
          </cell>
          <cell r="K128" t="str">
            <v>K02</v>
          </cell>
          <cell r="L128" t="str">
            <v>LAMA</v>
          </cell>
        </row>
        <row r="129">
          <cell r="A129">
            <v>46000</v>
          </cell>
          <cell r="B129">
            <v>9</v>
          </cell>
          <cell r="I129" t="str">
            <v>P</v>
          </cell>
          <cell r="J129">
            <v>14</v>
          </cell>
          <cell r="K129" t="str">
            <v>K04</v>
          </cell>
          <cell r="L129" t="str">
            <v>BARU</v>
          </cell>
        </row>
        <row r="130">
          <cell r="A130">
            <v>46000</v>
          </cell>
          <cell r="B130">
            <v>10</v>
          </cell>
          <cell r="I130" t="str">
            <v>L</v>
          </cell>
          <cell r="J130">
            <v>59</v>
          </cell>
          <cell r="K130" t="str">
            <v>K05</v>
          </cell>
          <cell r="L130" t="str">
            <v>BARU</v>
          </cell>
        </row>
        <row r="131">
          <cell r="A131">
            <v>46000</v>
          </cell>
          <cell r="B131">
            <v>11</v>
          </cell>
          <cell r="I131" t="str">
            <v>P</v>
          </cell>
          <cell r="J131">
            <v>57</v>
          </cell>
          <cell r="K131" t="str">
            <v>K05</v>
          </cell>
          <cell r="L131" t="str">
            <v>BARU</v>
          </cell>
        </row>
        <row r="132">
          <cell r="A132">
            <v>46000</v>
          </cell>
          <cell r="B132">
            <v>12</v>
          </cell>
          <cell r="I132" t="str">
            <v>P</v>
          </cell>
          <cell r="J132">
            <v>32</v>
          </cell>
          <cell r="K132" t="str">
            <v>K04</v>
          </cell>
          <cell r="L132" t="str">
            <v>BARU</v>
          </cell>
        </row>
        <row r="133">
          <cell r="A133">
            <v>46000</v>
          </cell>
          <cell r="B133">
            <v>13</v>
          </cell>
          <cell r="I133" t="str">
            <v>P</v>
          </cell>
          <cell r="J133">
            <v>29</v>
          </cell>
          <cell r="K133" t="str">
            <v>K08</v>
          </cell>
          <cell r="L133" t="str">
            <v>BARU</v>
          </cell>
        </row>
        <row r="134">
          <cell r="A134">
            <v>46000</v>
          </cell>
          <cell r="B134">
            <v>14</v>
          </cell>
          <cell r="I134" t="str">
            <v>P</v>
          </cell>
          <cell r="J134">
            <v>48</v>
          </cell>
          <cell r="K134" t="str">
            <v>K08</v>
          </cell>
          <cell r="L134" t="str">
            <v>BARU</v>
          </cell>
        </row>
        <row r="135">
          <cell r="A135">
            <v>46000</v>
          </cell>
          <cell r="B135">
            <v>15</v>
          </cell>
          <cell r="I135" t="str">
            <v>L</v>
          </cell>
          <cell r="J135">
            <v>25</v>
          </cell>
          <cell r="K135" t="str">
            <v>K02</v>
          </cell>
          <cell r="L135" t="str">
            <v>BARU</v>
          </cell>
        </row>
        <row r="136">
          <cell r="A136">
            <v>46000</v>
          </cell>
          <cell r="B136">
            <v>16</v>
          </cell>
          <cell r="I136" t="str">
            <v>P</v>
          </cell>
          <cell r="J136">
            <v>31</v>
          </cell>
          <cell r="K136" t="str">
            <v>K04</v>
          </cell>
          <cell r="L136" t="str">
            <v>BARU</v>
          </cell>
        </row>
        <row r="137">
          <cell r="A137">
            <v>46000</v>
          </cell>
          <cell r="B137">
            <v>17</v>
          </cell>
          <cell r="I137" t="str">
            <v>P</v>
          </cell>
          <cell r="J137">
            <v>6</v>
          </cell>
          <cell r="K137" t="str">
            <v>K00</v>
          </cell>
          <cell r="L137" t="str">
            <v>BARU</v>
          </cell>
        </row>
        <row r="138">
          <cell r="A138">
            <v>46000</v>
          </cell>
          <cell r="B138">
            <v>18</v>
          </cell>
          <cell r="I138" t="str">
            <v>L</v>
          </cell>
          <cell r="J138">
            <v>11</v>
          </cell>
          <cell r="K138" t="str">
            <v>K04</v>
          </cell>
          <cell r="L138" t="str">
            <v>BARU</v>
          </cell>
        </row>
        <row r="139">
          <cell r="A139">
            <v>46000</v>
          </cell>
          <cell r="B139">
            <v>19</v>
          </cell>
          <cell r="I139" t="str">
            <v>L</v>
          </cell>
          <cell r="J139">
            <v>11</v>
          </cell>
          <cell r="K139" t="str">
            <v>K00</v>
          </cell>
          <cell r="L139" t="str">
            <v>BARU</v>
          </cell>
        </row>
        <row r="140">
          <cell r="A140">
            <v>45942</v>
          </cell>
          <cell r="B140">
            <v>1</v>
          </cell>
          <cell r="I140" t="str">
            <v>P</v>
          </cell>
          <cell r="J140">
            <v>55</v>
          </cell>
          <cell r="K140" t="str">
            <v>K02</v>
          </cell>
          <cell r="L140" t="str">
            <v>BARU</v>
          </cell>
        </row>
        <row r="141">
          <cell r="A141">
            <v>45942</v>
          </cell>
          <cell r="B141">
            <v>2</v>
          </cell>
          <cell r="I141" t="str">
            <v>P</v>
          </cell>
          <cell r="J141">
            <v>65</v>
          </cell>
          <cell r="K141" t="str">
            <v>K04</v>
          </cell>
          <cell r="L141" t="str">
            <v>BARU</v>
          </cell>
        </row>
        <row r="142">
          <cell r="A142">
            <v>45942</v>
          </cell>
          <cell r="B142">
            <v>3</v>
          </cell>
          <cell r="I142" t="str">
            <v>P</v>
          </cell>
          <cell r="J142">
            <v>24</v>
          </cell>
          <cell r="K142" t="str">
            <v>K04</v>
          </cell>
          <cell r="L142" t="str">
            <v>LAMA</v>
          </cell>
        </row>
        <row r="143">
          <cell r="A143">
            <v>45942</v>
          </cell>
          <cell r="B143">
            <v>4</v>
          </cell>
          <cell r="I143" t="str">
            <v>L</v>
          </cell>
          <cell r="J143">
            <v>25</v>
          </cell>
          <cell r="K143" t="str">
            <v>K04</v>
          </cell>
          <cell r="L143" t="str">
            <v>LAMA</v>
          </cell>
        </row>
        <row r="144">
          <cell r="A144">
            <v>45942</v>
          </cell>
          <cell r="B144">
            <v>5</v>
          </cell>
          <cell r="I144" t="str">
            <v>P</v>
          </cell>
          <cell r="J144">
            <v>13</v>
          </cell>
          <cell r="K144" t="str">
            <v>K02</v>
          </cell>
          <cell r="L144" t="str">
            <v>BARU</v>
          </cell>
        </row>
        <row r="145">
          <cell r="A145">
            <v>45942</v>
          </cell>
          <cell r="B145">
            <v>6</v>
          </cell>
          <cell r="I145" t="str">
            <v>P</v>
          </cell>
          <cell r="J145">
            <v>14</v>
          </cell>
          <cell r="K145" t="str">
            <v>K04</v>
          </cell>
          <cell r="L145" t="str">
            <v>BARU</v>
          </cell>
        </row>
        <row r="146">
          <cell r="A146">
            <v>45942</v>
          </cell>
          <cell r="B146">
            <v>7</v>
          </cell>
          <cell r="I146" t="str">
            <v>L</v>
          </cell>
          <cell r="J146">
            <v>13</v>
          </cell>
          <cell r="K146" t="str">
            <v>K04</v>
          </cell>
          <cell r="L146" t="str">
            <v>BARU</v>
          </cell>
        </row>
        <row r="147">
          <cell r="A147">
            <v>45942</v>
          </cell>
          <cell r="B147">
            <v>8</v>
          </cell>
          <cell r="I147" t="str">
            <v>L</v>
          </cell>
          <cell r="J147">
            <v>13</v>
          </cell>
          <cell r="K147" t="str">
            <v>K04</v>
          </cell>
          <cell r="L147" t="str">
            <v>BARU</v>
          </cell>
        </row>
        <row r="148">
          <cell r="A148">
            <v>45942</v>
          </cell>
          <cell r="B148">
            <v>9</v>
          </cell>
          <cell r="I148" t="str">
            <v>P</v>
          </cell>
          <cell r="J148">
            <v>5</v>
          </cell>
          <cell r="K148" t="str">
            <v>K04</v>
          </cell>
          <cell r="L148" t="str">
            <v>BARU</v>
          </cell>
        </row>
        <row r="149">
          <cell r="A149">
            <v>45942</v>
          </cell>
          <cell r="B149">
            <v>10</v>
          </cell>
          <cell r="I149" t="str">
            <v>L</v>
          </cell>
          <cell r="J149">
            <v>29</v>
          </cell>
          <cell r="K149" t="str">
            <v>K04</v>
          </cell>
          <cell r="L149" t="str">
            <v>BARU</v>
          </cell>
        </row>
        <row r="150">
          <cell r="A150">
            <v>45942</v>
          </cell>
          <cell r="B150">
            <v>11</v>
          </cell>
          <cell r="I150" t="str">
            <v>P</v>
          </cell>
          <cell r="J150">
            <v>11</v>
          </cell>
          <cell r="K150" t="str">
            <v>K00</v>
          </cell>
          <cell r="L150" t="str">
            <v>BARU</v>
          </cell>
        </row>
        <row r="151">
          <cell r="A151">
            <v>45942</v>
          </cell>
          <cell r="B151">
            <v>12</v>
          </cell>
          <cell r="I151" t="str">
            <v>P</v>
          </cell>
          <cell r="J151">
            <v>27</v>
          </cell>
          <cell r="K151" t="str">
            <v>K04</v>
          </cell>
          <cell r="L151" t="str">
            <v>BARU</v>
          </cell>
        </row>
        <row r="152">
          <cell r="A152">
            <v>45942</v>
          </cell>
          <cell r="B152">
            <v>13</v>
          </cell>
          <cell r="I152" t="str">
            <v>P</v>
          </cell>
          <cell r="J152">
            <v>8</v>
          </cell>
          <cell r="K152" t="str">
            <v>K06</v>
          </cell>
          <cell r="L152" t="str">
            <v>BARU</v>
          </cell>
        </row>
        <row r="153">
          <cell r="A153">
            <v>46002</v>
          </cell>
          <cell r="B153">
            <v>1</v>
          </cell>
          <cell r="I153" t="str">
            <v>L</v>
          </cell>
          <cell r="J153">
            <v>15</v>
          </cell>
          <cell r="K153" t="str">
            <v>K04</v>
          </cell>
          <cell r="L153" t="str">
            <v>BARU</v>
          </cell>
        </row>
        <row r="154">
          <cell r="A154">
            <v>46002</v>
          </cell>
          <cell r="B154">
            <v>2</v>
          </cell>
          <cell r="I154" t="str">
            <v>L</v>
          </cell>
          <cell r="J154">
            <v>19</v>
          </cell>
          <cell r="K154" t="str">
            <v>K04</v>
          </cell>
          <cell r="L154" t="str">
            <v>LAMA</v>
          </cell>
        </row>
        <row r="155">
          <cell r="A155">
            <v>46002</v>
          </cell>
          <cell r="B155">
            <v>3</v>
          </cell>
          <cell r="I155" t="str">
            <v>L</v>
          </cell>
          <cell r="J155">
            <v>16</v>
          </cell>
          <cell r="K155" t="str">
            <v>K04</v>
          </cell>
          <cell r="L155" t="str">
            <v>LAMA</v>
          </cell>
        </row>
        <row r="156">
          <cell r="A156">
            <v>46002</v>
          </cell>
          <cell r="B156">
            <v>4</v>
          </cell>
          <cell r="I156" t="str">
            <v>P</v>
          </cell>
          <cell r="J156">
            <v>20</v>
          </cell>
          <cell r="K156" t="str">
            <v>K04</v>
          </cell>
          <cell r="L156" t="str">
            <v>BARU</v>
          </cell>
        </row>
        <row r="157">
          <cell r="A157">
            <v>46002</v>
          </cell>
          <cell r="B157">
            <v>5</v>
          </cell>
          <cell r="I157" t="str">
            <v>P</v>
          </cell>
          <cell r="J157">
            <v>31</v>
          </cell>
          <cell r="K157" t="str">
            <v>K08</v>
          </cell>
          <cell r="L157" t="str">
            <v>BARU</v>
          </cell>
        </row>
        <row r="158">
          <cell r="A158">
            <v>46002</v>
          </cell>
          <cell r="B158">
            <v>6</v>
          </cell>
          <cell r="I158" t="str">
            <v>P</v>
          </cell>
          <cell r="J158">
            <v>11</v>
          </cell>
          <cell r="K158" t="str">
            <v>K04</v>
          </cell>
          <cell r="L158" t="str">
            <v>BARU</v>
          </cell>
        </row>
        <row r="159">
          <cell r="A159">
            <v>46002</v>
          </cell>
          <cell r="B159">
            <v>7</v>
          </cell>
          <cell r="I159" t="str">
            <v>L</v>
          </cell>
          <cell r="J159">
            <v>12</v>
          </cell>
          <cell r="K159" t="str">
            <v>K02</v>
          </cell>
          <cell r="L159" t="str">
            <v>LAMA</v>
          </cell>
        </row>
        <row r="160">
          <cell r="A160">
            <v>46003</v>
          </cell>
          <cell r="B160">
            <v>1</v>
          </cell>
          <cell r="I160" t="str">
            <v>P</v>
          </cell>
          <cell r="J160">
            <v>16</v>
          </cell>
          <cell r="K160" t="str">
            <v>K05</v>
          </cell>
          <cell r="L160" t="str">
            <v>LAMA</v>
          </cell>
        </row>
        <row r="161">
          <cell r="A161">
            <v>46003</v>
          </cell>
          <cell r="B161">
            <v>2</v>
          </cell>
          <cell r="I161" t="str">
            <v>P</v>
          </cell>
          <cell r="J161">
            <v>12</v>
          </cell>
          <cell r="K161" t="str">
            <v>K04</v>
          </cell>
          <cell r="L161" t="str">
            <v>BARU</v>
          </cell>
        </row>
        <row r="162">
          <cell r="A162">
            <v>46003</v>
          </cell>
          <cell r="B162">
            <v>3</v>
          </cell>
          <cell r="I162" t="str">
            <v>P</v>
          </cell>
          <cell r="J162">
            <v>52</v>
          </cell>
          <cell r="K162" t="str">
            <v>K04</v>
          </cell>
          <cell r="L162" t="str">
            <v>BARU</v>
          </cell>
        </row>
        <row r="163">
          <cell r="A163">
            <v>46003</v>
          </cell>
          <cell r="B163">
            <v>4</v>
          </cell>
          <cell r="I163" t="str">
            <v>P</v>
          </cell>
          <cell r="J163">
            <v>15</v>
          </cell>
          <cell r="K163" t="str">
            <v>K04</v>
          </cell>
          <cell r="L163" t="str">
            <v>LAMA</v>
          </cell>
        </row>
        <row r="164">
          <cell r="A164">
            <v>46003</v>
          </cell>
          <cell r="B164">
            <v>5</v>
          </cell>
          <cell r="I164" t="str">
            <v>L</v>
          </cell>
          <cell r="J164">
            <v>7</v>
          </cell>
          <cell r="K164" t="str">
            <v>K00</v>
          </cell>
          <cell r="L164" t="str">
            <v>BARU</v>
          </cell>
        </row>
        <row r="165">
          <cell r="A165">
            <v>46003</v>
          </cell>
          <cell r="B165">
            <v>6</v>
          </cell>
          <cell r="I165" t="str">
            <v>L</v>
          </cell>
          <cell r="J165">
            <v>6</v>
          </cell>
          <cell r="K165" t="str">
            <v>K00</v>
          </cell>
          <cell r="L165" t="str">
            <v>BARU</v>
          </cell>
        </row>
        <row r="166">
          <cell r="A166">
            <v>46003</v>
          </cell>
          <cell r="B166">
            <v>7</v>
          </cell>
          <cell r="I166" t="str">
            <v>L</v>
          </cell>
          <cell r="J166">
            <v>20</v>
          </cell>
          <cell r="K166" t="str">
            <v>K05</v>
          </cell>
          <cell r="L166" t="str">
            <v>BARU</v>
          </cell>
        </row>
        <row r="167">
          <cell r="A167">
            <v>46003</v>
          </cell>
          <cell r="B167">
            <v>8</v>
          </cell>
          <cell r="I167" t="str">
            <v>P</v>
          </cell>
          <cell r="J167">
            <v>16</v>
          </cell>
          <cell r="K167" t="str">
            <v>K04</v>
          </cell>
          <cell r="L167" t="str">
            <v>LAMA</v>
          </cell>
        </row>
        <row r="168">
          <cell r="A168">
            <v>46003</v>
          </cell>
          <cell r="B168">
            <v>9</v>
          </cell>
          <cell r="I168" t="str">
            <v>P</v>
          </cell>
          <cell r="J168">
            <v>15</v>
          </cell>
          <cell r="K168" t="str">
            <v>K04</v>
          </cell>
          <cell r="L168" t="str">
            <v>BARU</v>
          </cell>
        </row>
        <row r="169">
          <cell r="A169">
            <v>46003</v>
          </cell>
          <cell r="B169">
            <v>10</v>
          </cell>
          <cell r="I169" t="str">
            <v>L</v>
          </cell>
          <cell r="J169">
            <v>15</v>
          </cell>
          <cell r="K169" t="str">
            <v>K02</v>
          </cell>
          <cell r="L169" t="str">
            <v>BARU</v>
          </cell>
        </row>
        <row r="170">
          <cell r="A170">
            <v>46003</v>
          </cell>
          <cell r="B170">
            <v>11</v>
          </cell>
          <cell r="I170" t="str">
            <v>L</v>
          </cell>
          <cell r="J170">
            <v>9</v>
          </cell>
          <cell r="K170" t="str">
            <v>K00</v>
          </cell>
          <cell r="L170" t="str">
            <v>BARU</v>
          </cell>
        </row>
        <row r="171">
          <cell r="A171">
            <v>46003</v>
          </cell>
          <cell r="B171">
            <v>12</v>
          </cell>
          <cell r="I171" t="str">
            <v>P</v>
          </cell>
          <cell r="J171">
            <v>18</v>
          </cell>
          <cell r="K171" t="str">
            <v>K08</v>
          </cell>
          <cell r="L171" t="str">
            <v>BARU</v>
          </cell>
        </row>
        <row r="172">
          <cell r="A172">
            <v>46003</v>
          </cell>
          <cell r="B172">
            <v>13</v>
          </cell>
          <cell r="I172" t="str">
            <v>P</v>
          </cell>
          <cell r="J172">
            <v>8</v>
          </cell>
          <cell r="K172" t="str">
            <v>K00</v>
          </cell>
          <cell r="L172" t="str">
            <v>BARU</v>
          </cell>
        </row>
        <row r="173">
          <cell r="A173">
            <v>46004</v>
          </cell>
          <cell r="B173">
            <v>1</v>
          </cell>
          <cell r="I173" t="str">
            <v>P</v>
          </cell>
          <cell r="J173">
            <v>59</v>
          </cell>
          <cell r="K173" t="str">
            <v>K04</v>
          </cell>
          <cell r="L173" t="str">
            <v>BARU</v>
          </cell>
        </row>
        <row r="174">
          <cell r="A174">
            <v>46004</v>
          </cell>
          <cell r="B174">
            <v>2</v>
          </cell>
          <cell r="I174" t="str">
            <v>P</v>
          </cell>
          <cell r="J174">
            <v>51</v>
          </cell>
          <cell r="K174" t="str">
            <v>K04</v>
          </cell>
          <cell r="L174" t="str">
            <v>LAMA</v>
          </cell>
        </row>
        <row r="175">
          <cell r="A175">
            <v>46004</v>
          </cell>
          <cell r="B175">
            <v>3</v>
          </cell>
          <cell r="I175" t="str">
            <v>P</v>
          </cell>
          <cell r="J175">
            <v>59</v>
          </cell>
          <cell r="K175" t="str">
            <v>K03</v>
          </cell>
          <cell r="L175" t="str">
            <v>BARU</v>
          </cell>
        </row>
        <row r="176">
          <cell r="A176">
            <v>46004</v>
          </cell>
          <cell r="B176">
            <v>4</v>
          </cell>
          <cell r="I176" t="str">
            <v>P</v>
          </cell>
          <cell r="J176">
            <v>59</v>
          </cell>
          <cell r="K176" t="str">
            <v>K08</v>
          </cell>
          <cell r="L176" t="str">
            <v>BARU</v>
          </cell>
        </row>
        <row r="177">
          <cell r="A177">
            <v>46004</v>
          </cell>
          <cell r="B177">
            <v>5</v>
          </cell>
          <cell r="I177" t="str">
            <v>P</v>
          </cell>
          <cell r="J177">
            <v>7</v>
          </cell>
          <cell r="K177" t="str">
            <v>K04</v>
          </cell>
          <cell r="L177" t="str">
            <v>BARU</v>
          </cell>
        </row>
        <row r="178">
          <cell r="A178">
            <v>46004</v>
          </cell>
          <cell r="B178">
            <v>6</v>
          </cell>
          <cell r="I178" t="str">
            <v>P</v>
          </cell>
          <cell r="J178">
            <v>39</v>
          </cell>
          <cell r="K178" t="str">
            <v>K04</v>
          </cell>
          <cell r="L178" t="str">
            <v>LAMA</v>
          </cell>
        </row>
        <row r="179">
          <cell r="A179">
            <v>46004</v>
          </cell>
          <cell r="B179">
            <v>7</v>
          </cell>
          <cell r="I179" t="str">
            <v>L</v>
          </cell>
          <cell r="J179">
            <v>32</v>
          </cell>
          <cell r="K179" t="str">
            <v>K02</v>
          </cell>
          <cell r="L179" t="str">
            <v>LAMA</v>
          </cell>
        </row>
        <row r="180">
          <cell r="A180">
            <v>46004</v>
          </cell>
          <cell r="B180">
            <v>8</v>
          </cell>
          <cell r="I180" t="str">
            <v>P</v>
          </cell>
          <cell r="J180">
            <v>42</v>
          </cell>
          <cell r="K180" t="str">
            <v>K02</v>
          </cell>
          <cell r="L180" t="str">
            <v>LAMA</v>
          </cell>
        </row>
        <row r="181">
          <cell r="A181">
            <v>46004</v>
          </cell>
          <cell r="B181">
            <v>9</v>
          </cell>
          <cell r="I181" t="str">
            <v>P</v>
          </cell>
          <cell r="J181">
            <v>5</v>
          </cell>
          <cell r="K181" t="str">
            <v>K12</v>
          </cell>
          <cell r="L181" t="str">
            <v>LAMA</v>
          </cell>
        </row>
        <row r="182">
          <cell r="A182">
            <v>46004</v>
          </cell>
          <cell r="B182">
            <v>10</v>
          </cell>
          <cell r="I182" t="str">
            <v>L</v>
          </cell>
          <cell r="J182">
            <v>34</v>
          </cell>
          <cell r="K182" t="str">
            <v>K04</v>
          </cell>
          <cell r="L182" t="str">
            <v>BARU</v>
          </cell>
        </row>
        <row r="183">
          <cell r="A183">
            <v>46004</v>
          </cell>
          <cell r="B183">
            <v>11</v>
          </cell>
          <cell r="I183" t="str">
            <v>P</v>
          </cell>
          <cell r="J183">
            <v>45</v>
          </cell>
          <cell r="K183" t="str">
            <v>K04</v>
          </cell>
          <cell r="L183" t="str">
            <v>BARU</v>
          </cell>
        </row>
        <row r="184">
          <cell r="A184">
            <v>46004</v>
          </cell>
          <cell r="B184">
            <v>12</v>
          </cell>
          <cell r="I184" t="str">
            <v>L</v>
          </cell>
          <cell r="J184">
            <v>53</v>
          </cell>
          <cell r="K184" t="str">
            <v>K08</v>
          </cell>
          <cell r="L184" t="str">
            <v>LAMA</v>
          </cell>
        </row>
        <row r="185">
          <cell r="A185">
            <v>46004</v>
          </cell>
          <cell r="B185">
            <v>13</v>
          </cell>
          <cell r="I185" t="str">
            <v>P</v>
          </cell>
          <cell r="J185">
            <v>40</v>
          </cell>
          <cell r="K185" t="str">
            <v>K08</v>
          </cell>
          <cell r="L185" t="str">
            <v>BARU</v>
          </cell>
        </row>
        <row r="186">
          <cell r="A186">
            <v>46004</v>
          </cell>
          <cell r="B186">
            <v>14</v>
          </cell>
          <cell r="I186" t="str">
            <v>P</v>
          </cell>
          <cell r="J186">
            <v>30</v>
          </cell>
          <cell r="K186" t="str">
            <v>K03</v>
          </cell>
          <cell r="L186" t="str">
            <v>LAMA</v>
          </cell>
        </row>
        <row r="187">
          <cell r="A187">
            <v>46004</v>
          </cell>
          <cell r="B187">
            <v>15</v>
          </cell>
          <cell r="I187" t="str">
            <v>P</v>
          </cell>
          <cell r="J187">
            <v>28</v>
          </cell>
          <cell r="K187" t="str">
            <v>K03</v>
          </cell>
          <cell r="L187" t="str">
            <v>BARU</v>
          </cell>
        </row>
        <row r="188">
          <cell r="A188">
            <v>46006</v>
          </cell>
          <cell r="B188">
            <v>1</v>
          </cell>
          <cell r="I188" t="str">
            <v>L</v>
          </cell>
          <cell r="J188">
            <v>62</v>
          </cell>
          <cell r="K188" t="str">
            <v>K04</v>
          </cell>
          <cell r="L188" t="str">
            <v>LAMA</v>
          </cell>
        </row>
        <row r="189">
          <cell r="A189">
            <v>46006</v>
          </cell>
          <cell r="B189">
            <v>2</v>
          </cell>
          <cell r="I189" t="str">
            <v>P</v>
          </cell>
          <cell r="J189">
            <v>30</v>
          </cell>
          <cell r="K189" t="str">
            <v>K05</v>
          </cell>
          <cell r="L189" t="str">
            <v>BARU</v>
          </cell>
        </row>
        <row r="190">
          <cell r="A190">
            <v>46006</v>
          </cell>
          <cell r="B190">
            <v>3</v>
          </cell>
          <cell r="I190" t="str">
            <v>L</v>
          </cell>
          <cell r="J190">
            <v>7</v>
          </cell>
          <cell r="K190" t="str">
            <v>K00</v>
          </cell>
          <cell r="L190" t="str">
            <v>BARU</v>
          </cell>
        </row>
        <row r="191">
          <cell r="A191">
            <v>46006</v>
          </cell>
          <cell r="B191">
            <v>4</v>
          </cell>
          <cell r="I191" t="str">
            <v>L</v>
          </cell>
          <cell r="J191">
            <v>7</v>
          </cell>
          <cell r="K191" t="str">
            <v>K00</v>
          </cell>
          <cell r="L191" t="str">
            <v>BARU</v>
          </cell>
        </row>
        <row r="192">
          <cell r="A192">
            <v>46006</v>
          </cell>
          <cell r="B192">
            <v>5</v>
          </cell>
          <cell r="I192" t="str">
            <v>P</v>
          </cell>
          <cell r="J192">
            <v>6</v>
          </cell>
          <cell r="K192" t="str">
            <v>K00</v>
          </cell>
          <cell r="L192" t="str">
            <v>BARU</v>
          </cell>
        </row>
        <row r="193">
          <cell r="A193">
            <v>46006</v>
          </cell>
          <cell r="B193">
            <v>6</v>
          </cell>
          <cell r="I193" t="str">
            <v>P</v>
          </cell>
          <cell r="J193">
            <v>6</v>
          </cell>
          <cell r="K193" t="str">
            <v>K00</v>
          </cell>
          <cell r="L193" t="str">
            <v>BARU</v>
          </cell>
        </row>
        <row r="194">
          <cell r="A194">
            <v>46006</v>
          </cell>
          <cell r="B194">
            <v>7</v>
          </cell>
          <cell r="I194" t="str">
            <v>L</v>
          </cell>
          <cell r="J194">
            <v>71</v>
          </cell>
          <cell r="K194" t="str">
            <v>K04</v>
          </cell>
          <cell r="L194" t="str">
            <v>BARU</v>
          </cell>
        </row>
        <row r="195">
          <cell r="A195">
            <v>46006</v>
          </cell>
          <cell r="B195">
            <v>8</v>
          </cell>
          <cell r="I195" t="str">
            <v>P</v>
          </cell>
          <cell r="J195">
            <v>18</v>
          </cell>
          <cell r="K195" t="str">
            <v>K04</v>
          </cell>
          <cell r="L195" t="str">
            <v>BARU</v>
          </cell>
        </row>
        <row r="196">
          <cell r="A196">
            <v>46006</v>
          </cell>
          <cell r="B196">
            <v>9</v>
          </cell>
          <cell r="I196" t="str">
            <v>P</v>
          </cell>
          <cell r="J196">
            <v>42</v>
          </cell>
          <cell r="K196" t="str">
            <v>K04</v>
          </cell>
          <cell r="L196" t="str">
            <v>BARU</v>
          </cell>
        </row>
        <row r="197">
          <cell r="A197">
            <v>46006</v>
          </cell>
          <cell r="B197">
            <v>10</v>
          </cell>
          <cell r="I197" t="str">
            <v>P</v>
          </cell>
          <cell r="J197">
            <v>25</v>
          </cell>
          <cell r="K197" t="str">
            <v>K04</v>
          </cell>
          <cell r="L197" t="str">
            <v>BARU</v>
          </cell>
        </row>
        <row r="198">
          <cell r="A198">
            <v>46006</v>
          </cell>
          <cell r="B198">
            <v>11</v>
          </cell>
          <cell r="I198" t="str">
            <v>P</v>
          </cell>
          <cell r="J198">
            <v>44</v>
          </cell>
          <cell r="K198" t="str">
            <v>K04</v>
          </cell>
          <cell r="L198" t="str">
            <v>BARU</v>
          </cell>
        </row>
        <row r="199">
          <cell r="A199">
            <v>46006</v>
          </cell>
          <cell r="B199">
            <v>12</v>
          </cell>
          <cell r="I199" t="str">
            <v>P</v>
          </cell>
          <cell r="J199">
            <v>20</v>
          </cell>
          <cell r="K199" t="str">
            <v>K04</v>
          </cell>
          <cell r="L199" t="str">
            <v>BARU</v>
          </cell>
        </row>
        <row r="200">
          <cell r="A200">
            <v>46006</v>
          </cell>
          <cell r="B200">
            <v>13</v>
          </cell>
          <cell r="I200" t="str">
            <v>P</v>
          </cell>
          <cell r="J200">
            <v>28</v>
          </cell>
          <cell r="K200" t="str">
            <v>K03</v>
          </cell>
          <cell r="L200" t="str">
            <v>BARU</v>
          </cell>
        </row>
        <row r="201">
          <cell r="A201">
            <v>46006</v>
          </cell>
          <cell r="B201">
            <v>14</v>
          </cell>
          <cell r="I201" t="str">
            <v>P</v>
          </cell>
          <cell r="J201">
            <v>28</v>
          </cell>
          <cell r="K201" t="str">
            <v>K02</v>
          </cell>
          <cell r="L201" t="str">
            <v>LAMA</v>
          </cell>
        </row>
        <row r="202">
          <cell r="A202">
            <v>46006</v>
          </cell>
          <cell r="B202">
            <v>15</v>
          </cell>
          <cell r="I202" t="str">
            <v>P</v>
          </cell>
          <cell r="J202">
            <v>5</v>
          </cell>
          <cell r="K202" t="str">
            <v>K00</v>
          </cell>
          <cell r="L202" t="str">
            <v>BARU</v>
          </cell>
        </row>
        <row r="203">
          <cell r="A203">
            <v>46006</v>
          </cell>
          <cell r="B203">
            <v>16</v>
          </cell>
          <cell r="I203" t="str">
            <v>P</v>
          </cell>
          <cell r="J203">
            <v>25</v>
          </cell>
          <cell r="K203" t="str">
            <v>K04</v>
          </cell>
          <cell r="L203" t="str">
            <v>BARU</v>
          </cell>
        </row>
        <row r="204">
          <cell r="A204">
            <v>46006</v>
          </cell>
          <cell r="B204">
            <v>17</v>
          </cell>
          <cell r="I204" t="str">
            <v>P</v>
          </cell>
          <cell r="J204">
            <v>7</v>
          </cell>
          <cell r="K204" t="str">
            <v>K00</v>
          </cell>
          <cell r="L204" t="str">
            <v>BARU</v>
          </cell>
        </row>
        <row r="205">
          <cell r="A205">
            <v>46006</v>
          </cell>
          <cell r="B205">
            <v>18</v>
          </cell>
          <cell r="I205" t="str">
            <v>P</v>
          </cell>
          <cell r="J205">
            <v>42</v>
          </cell>
          <cell r="K205" t="str">
            <v>K02</v>
          </cell>
          <cell r="L205" t="str">
            <v>LAMA</v>
          </cell>
        </row>
        <row r="206">
          <cell r="A206">
            <v>46007</v>
          </cell>
          <cell r="B206">
            <v>1</v>
          </cell>
          <cell r="I206" t="str">
            <v>P</v>
          </cell>
          <cell r="J206">
            <v>60</v>
          </cell>
          <cell r="K206" t="str">
            <v>K04</v>
          </cell>
          <cell r="L206" t="str">
            <v>BARU</v>
          </cell>
        </row>
        <row r="207">
          <cell r="A207">
            <v>46007</v>
          </cell>
          <cell r="B207">
            <v>2</v>
          </cell>
          <cell r="I207" t="str">
            <v>P</v>
          </cell>
          <cell r="J207">
            <v>55</v>
          </cell>
          <cell r="K207" t="str">
            <v>K04</v>
          </cell>
          <cell r="L207" t="str">
            <v>LAMA</v>
          </cell>
        </row>
        <row r="208">
          <cell r="A208">
            <v>46007</v>
          </cell>
          <cell r="B208">
            <v>3</v>
          </cell>
          <cell r="I208" t="str">
            <v>P</v>
          </cell>
          <cell r="J208">
            <v>12</v>
          </cell>
          <cell r="K208" t="str">
            <v>K08</v>
          </cell>
          <cell r="L208" t="str">
            <v>LAMA</v>
          </cell>
        </row>
        <row r="209">
          <cell r="A209">
            <v>46007</v>
          </cell>
          <cell r="B209">
            <v>4</v>
          </cell>
          <cell r="I209" t="str">
            <v>L</v>
          </cell>
          <cell r="J209">
            <v>46</v>
          </cell>
          <cell r="K209" t="str">
            <v>K04</v>
          </cell>
          <cell r="L209" t="str">
            <v>LAMA</v>
          </cell>
        </row>
        <row r="210">
          <cell r="A210">
            <v>46007</v>
          </cell>
          <cell r="B210">
            <v>5</v>
          </cell>
          <cell r="I210" t="str">
            <v>L</v>
          </cell>
          <cell r="J210">
            <v>81</v>
          </cell>
          <cell r="K210" t="str">
            <v>K04</v>
          </cell>
          <cell r="L210" t="str">
            <v>BARU</v>
          </cell>
        </row>
        <row r="211">
          <cell r="A211">
            <v>46007</v>
          </cell>
          <cell r="B211">
            <v>6</v>
          </cell>
          <cell r="I211" t="str">
            <v>P</v>
          </cell>
          <cell r="J211">
            <v>29</v>
          </cell>
          <cell r="K211" t="str">
            <v>K05</v>
          </cell>
          <cell r="L211" t="str">
            <v>LAMA</v>
          </cell>
        </row>
        <row r="212">
          <cell r="A212">
            <v>46007</v>
          </cell>
          <cell r="B212">
            <v>7</v>
          </cell>
          <cell r="I212" t="str">
            <v>L</v>
          </cell>
          <cell r="J212">
            <v>27</v>
          </cell>
          <cell r="K212" t="str">
            <v>K03</v>
          </cell>
          <cell r="L212" t="str">
            <v>BARU</v>
          </cell>
        </row>
        <row r="213">
          <cell r="A213">
            <v>46007</v>
          </cell>
          <cell r="B213">
            <v>8</v>
          </cell>
          <cell r="I213" t="str">
            <v>P</v>
          </cell>
          <cell r="J213">
            <v>4</v>
          </cell>
          <cell r="K213" t="str">
            <v>K04</v>
          </cell>
          <cell r="L213" t="str">
            <v>BARU</v>
          </cell>
        </row>
        <row r="214">
          <cell r="A214">
            <v>46007</v>
          </cell>
          <cell r="B214">
            <v>9</v>
          </cell>
          <cell r="I214" t="str">
            <v>P</v>
          </cell>
          <cell r="J214">
            <v>18</v>
          </cell>
          <cell r="K214" t="str">
            <v>K08</v>
          </cell>
          <cell r="L214" t="str">
            <v>BARU</v>
          </cell>
        </row>
        <row r="215">
          <cell r="A215">
            <v>46007</v>
          </cell>
          <cell r="B215">
            <v>10</v>
          </cell>
          <cell r="I215" t="str">
            <v>P</v>
          </cell>
          <cell r="J215">
            <v>16</v>
          </cell>
          <cell r="K215" t="str">
            <v>K04</v>
          </cell>
          <cell r="L215" t="str">
            <v>LAMA</v>
          </cell>
        </row>
        <row r="216">
          <cell r="A216">
            <v>46007</v>
          </cell>
          <cell r="B216">
            <v>11</v>
          </cell>
          <cell r="I216" t="str">
            <v>P</v>
          </cell>
          <cell r="J216">
            <v>15</v>
          </cell>
          <cell r="K216" t="str">
            <v>K04</v>
          </cell>
          <cell r="L216" t="str">
            <v>LAMA</v>
          </cell>
        </row>
        <row r="217">
          <cell r="A217">
            <v>46007</v>
          </cell>
          <cell r="B217">
            <v>12</v>
          </cell>
          <cell r="I217" t="str">
            <v>P</v>
          </cell>
          <cell r="J217">
            <v>30</v>
          </cell>
          <cell r="K217" t="str">
            <v>K08</v>
          </cell>
          <cell r="L217" t="str">
            <v>BARU</v>
          </cell>
        </row>
        <row r="218">
          <cell r="A218">
            <v>46007</v>
          </cell>
          <cell r="B218">
            <v>13</v>
          </cell>
          <cell r="I218" t="str">
            <v>P</v>
          </cell>
          <cell r="J218">
            <v>30</v>
          </cell>
          <cell r="K218" t="str">
            <v>K02</v>
          </cell>
          <cell r="L218" t="str">
            <v>BARU</v>
          </cell>
        </row>
        <row r="219">
          <cell r="A219">
            <v>46007</v>
          </cell>
          <cell r="B219">
            <v>14</v>
          </cell>
          <cell r="I219" t="str">
            <v>P</v>
          </cell>
          <cell r="J219">
            <v>9</v>
          </cell>
          <cell r="K219" t="str">
            <v>K00</v>
          </cell>
          <cell r="L219" t="str">
            <v>LAMA</v>
          </cell>
        </row>
        <row r="220">
          <cell r="A220">
            <v>46008</v>
          </cell>
          <cell r="B220">
            <v>2</v>
          </cell>
          <cell r="I220" t="str">
            <v>P</v>
          </cell>
          <cell r="J220">
            <v>42</v>
          </cell>
          <cell r="K220" t="str">
            <v>K04</v>
          </cell>
          <cell r="L220" t="str">
            <v>BARU</v>
          </cell>
        </row>
        <row r="221">
          <cell r="A221">
            <v>46008</v>
          </cell>
          <cell r="B221">
            <v>3</v>
          </cell>
          <cell r="I221" t="str">
            <v>P</v>
          </cell>
          <cell r="J221">
            <v>70</v>
          </cell>
          <cell r="K221" t="str">
            <v>K05</v>
          </cell>
          <cell r="L221" t="str">
            <v>BARU</v>
          </cell>
        </row>
        <row r="222">
          <cell r="A222">
            <v>46008</v>
          </cell>
          <cell r="B222">
            <v>4</v>
          </cell>
          <cell r="I222" t="str">
            <v>L</v>
          </cell>
          <cell r="J222">
            <v>61</v>
          </cell>
          <cell r="K222" t="str">
            <v>K05</v>
          </cell>
          <cell r="L222" t="str">
            <v>BARU</v>
          </cell>
        </row>
        <row r="223">
          <cell r="A223">
            <v>46008</v>
          </cell>
          <cell r="B223">
            <v>5</v>
          </cell>
          <cell r="I223" t="str">
            <v>P</v>
          </cell>
          <cell r="J223">
            <v>24</v>
          </cell>
          <cell r="K223" t="str">
            <v>K04</v>
          </cell>
          <cell r="L223" t="str">
            <v>BARU</v>
          </cell>
        </row>
        <row r="224">
          <cell r="A224">
            <v>46008</v>
          </cell>
          <cell r="B224">
            <v>6</v>
          </cell>
          <cell r="I224" t="str">
            <v>P</v>
          </cell>
          <cell r="J224">
            <v>4</v>
          </cell>
          <cell r="K224" t="str">
            <v>K04</v>
          </cell>
          <cell r="L224" t="str">
            <v>LAMA</v>
          </cell>
        </row>
        <row r="225">
          <cell r="A225">
            <v>46008</v>
          </cell>
          <cell r="B225">
            <v>7</v>
          </cell>
          <cell r="I225" t="str">
            <v>P</v>
          </cell>
          <cell r="J225">
            <v>31</v>
          </cell>
          <cell r="K225" t="str">
            <v>K04</v>
          </cell>
          <cell r="L225" t="str">
            <v>BARU</v>
          </cell>
        </row>
        <row r="226">
          <cell r="A226">
            <v>46008</v>
          </cell>
          <cell r="B226">
            <v>8</v>
          </cell>
          <cell r="I226" t="str">
            <v>P</v>
          </cell>
          <cell r="J226">
            <v>22</v>
          </cell>
          <cell r="K226" t="str">
            <v>K02</v>
          </cell>
          <cell r="L226" t="str">
            <v>LAMA</v>
          </cell>
        </row>
        <row r="227">
          <cell r="A227">
            <v>46008</v>
          </cell>
          <cell r="B227">
            <v>9</v>
          </cell>
          <cell r="I227" t="str">
            <v>P</v>
          </cell>
          <cell r="J227">
            <v>5</v>
          </cell>
          <cell r="K227" t="str">
            <v>K04</v>
          </cell>
          <cell r="L227" t="str">
            <v>BARU</v>
          </cell>
        </row>
        <row r="228">
          <cell r="A228">
            <v>46008</v>
          </cell>
          <cell r="B228">
            <v>10</v>
          </cell>
          <cell r="I228" t="str">
            <v>P</v>
          </cell>
          <cell r="J228">
            <v>29</v>
          </cell>
          <cell r="K228" t="str">
            <v>K02</v>
          </cell>
          <cell r="L228" t="str">
            <v>BARU</v>
          </cell>
        </row>
        <row r="229">
          <cell r="A229">
            <v>46008</v>
          </cell>
          <cell r="B229">
            <v>11</v>
          </cell>
          <cell r="I229" t="str">
            <v>P</v>
          </cell>
          <cell r="J229">
            <v>68</v>
          </cell>
          <cell r="K229" t="str">
            <v>K05</v>
          </cell>
          <cell r="L229" t="str">
            <v>BARU</v>
          </cell>
        </row>
        <row r="230">
          <cell r="A230">
            <v>46008</v>
          </cell>
          <cell r="B230">
            <v>12</v>
          </cell>
          <cell r="I230" t="str">
            <v>P</v>
          </cell>
          <cell r="J230">
            <v>33</v>
          </cell>
          <cell r="K230" t="str">
            <v>K04</v>
          </cell>
          <cell r="L230" t="str">
            <v>BARU</v>
          </cell>
        </row>
        <row r="231">
          <cell r="A231">
            <v>46008</v>
          </cell>
          <cell r="B231">
            <v>13</v>
          </cell>
          <cell r="I231" t="str">
            <v>P</v>
          </cell>
          <cell r="J231">
            <v>43</v>
          </cell>
          <cell r="K231" t="str">
            <v>K05</v>
          </cell>
          <cell r="L231" t="str">
            <v>BARU</v>
          </cell>
        </row>
        <row r="232">
          <cell r="A232">
            <v>46008</v>
          </cell>
          <cell r="B232">
            <v>14</v>
          </cell>
          <cell r="I232" t="str">
            <v>P</v>
          </cell>
          <cell r="J232">
            <v>32</v>
          </cell>
          <cell r="K232" t="str">
            <v>K04</v>
          </cell>
          <cell r="L232" t="str">
            <v>BARU</v>
          </cell>
        </row>
        <row r="233">
          <cell r="A233">
            <v>46009</v>
          </cell>
          <cell r="B233">
            <v>1</v>
          </cell>
          <cell r="I233" t="str">
            <v>P</v>
          </cell>
          <cell r="J233">
            <v>9</v>
          </cell>
          <cell r="K233" t="str">
            <v>K00</v>
          </cell>
          <cell r="L233" t="str">
            <v>BARU</v>
          </cell>
        </row>
        <row r="234">
          <cell r="A234">
            <v>46009</v>
          </cell>
          <cell r="B234">
            <v>2</v>
          </cell>
          <cell r="I234" t="str">
            <v>P</v>
          </cell>
          <cell r="J234">
            <v>9</v>
          </cell>
          <cell r="K234" t="str">
            <v>K00</v>
          </cell>
          <cell r="L234" t="str">
            <v>BARU</v>
          </cell>
        </row>
        <row r="235">
          <cell r="A235">
            <v>46009</v>
          </cell>
          <cell r="B235">
            <v>3</v>
          </cell>
          <cell r="I235" t="str">
            <v>L</v>
          </cell>
          <cell r="J235">
            <v>23</v>
          </cell>
          <cell r="K235" t="str">
            <v>K05</v>
          </cell>
          <cell r="L235" t="str">
            <v>BARU</v>
          </cell>
        </row>
        <row r="236">
          <cell r="A236">
            <v>46009</v>
          </cell>
          <cell r="B236">
            <v>4</v>
          </cell>
          <cell r="I236" t="str">
            <v>P</v>
          </cell>
          <cell r="J236">
            <v>39</v>
          </cell>
          <cell r="K236" t="str">
            <v>K04</v>
          </cell>
          <cell r="L236" t="str">
            <v>LAMA</v>
          </cell>
        </row>
        <row r="237">
          <cell r="A237">
            <v>46009</v>
          </cell>
          <cell r="B237">
            <v>5</v>
          </cell>
          <cell r="I237" t="str">
            <v>L</v>
          </cell>
          <cell r="J237">
            <v>59</v>
          </cell>
          <cell r="K237" t="str">
            <v>K04</v>
          </cell>
          <cell r="L237" t="str">
            <v>BARU</v>
          </cell>
        </row>
        <row r="238">
          <cell r="A238">
            <v>46009</v>
          </cell>
          <cell r="B238">
            <v>6</v>
          </cell>
          <cell r="I238" t="str">
            <v>P</v>
          </cell>
          <cell r="J238">
            <v>54</v>
          </cell>
          <cell r="K238" t="str">
            <v>K04</v>
          </cell>
          <cell r="L238" t="str">
            <v>BARU</v>
          </cell>
        </row>
        <row r="239">
          <cell r="A239">
            <v>46009</v>
          </cell>
          <cell r="B239">
            <v>7</v>
          </cell>
          <cell r="I239" t="str">
            <v>L</v>
          </cell>
          <cell r="J239">
            <v>14</v>
          </cell>
          <cell r="K239" t="str">
            <v>K07</v>
          </cell>
          <cell r="L239" t="str">
            <v>BARU</v>
          </cell>
        </row>
        <row r="240">
          <cell r="A240">
            <v>46009</v>
          </cell>
          <cell r="B240">
            <v>8</v>
          </cell>
          <cell r="I240" t="str">
            <v>L</v>
          </cell>
          <cell r="J240">
            <v>71</v>
          </cell>
          <cell r="K240" t="str">
            <v>K05</v>
          </cell>
          <cell r="L240" t="str">
            <v>LAMA</v>
          </cell>
        </row>
        <row r="241">
          <cell r="A241">
            <v>46009</v>
          </cell>
          <cell r="B241">
            <v>9</v>
          </cell>
          <cell r="I241" t="str">
            <v>L</v>
          </cell>
          <cell r="J241">
            <v>16</v>
          </cell>
          <cell r="K241" t="str">
            <v>K04</v>
          </cell>
          <cell r="L241" t="str">
            <v>LAMA</v>
          </cell>
        </row>
        <row r="242">
          <cell r="A242">
            <v>46009</v>
          </cell>
          <cell r="B242">
            <v>10</v>
          </cell>
          <cell r="I242" t="str">
            <v>P</v>
          </cell>
          <cell r="J242">
            <v>25</v>
          </cell>
          <cell r="K242" t="str">
            <v>K03</v>
          </cell>
          <cell r="L242" t="str">
            <v>BARU</v>
          </cell>
        </row>
        <row r="243">
          <cell r="A243">
            <v>46009</v>
          </cell>
          <cell r="B243">
            <v>11</v>
          </cell>
          <cell r="I243" t="str">
            <v>P</v>
          </cell>
          <cell r="J243">
            <v>7</v>
          </cell>
          <cell r="K243" t="str">
            <v>K04</v>
          </cell>
          <cell r="L243" t="str">
            <v>BARU</v>
          </cell>
        </row>
        <row r="244">
          <cell r="A244">
            <v>46009</v>
          </cell>
          <cell r="B244">
            <v>12</v>
          </cell>
          <cell r="I244" t="str">
            <v>L</v>
          </cell>
          <cell r="J244">
            <v>6</v>
          </cell>
          <cell r="K244" t="str">
            <v>K02</v>
          </cell>
          <cell r="L244" t="str">
            <v>LAMA</v>
          </cell>
        </row>
        <row r="245">
          <cell r="A245">
            <v>46009</v>
          </cell>
          <cell r="B245">
            <v>13</v>
          </cell>
          <cell r="I245" t="str">
            <v>L</v>
          </cell>
          <cell r="J245">
            <v>8</v>
          </cell>
          <cell r="K245" t="str">
            <v>K00</v>
          </cell>
          <cell r="L245" t="str">
            <v>BARU</v>
          </cell>
        </row>
        <row r="246">
          <cell r="A246">
            <v>46009</v>
          </cell>
          <cell r="B246">
            <v>14</v>
          </cell>
          <cell r="I246" t="str">
            <v>P</v>
          </cell>
          <cell r="J246">
            <v>52</v>
          </cell>
          <cell r="K246" t="str">
            <v>K04</v>
          </cell>
          <cell r="L246" t="str">
            <v>LAMA</v>
          </cell>
        </row>
        <row r="247">
          <cell r="A247">
            <v>46009</v>
          </cell>
          <cell r="B247">
            <v>15</v>
          </cell>
          <cell r="I247" t="str">
            <v>P</v>
          </cell>
          <cell r="J247">
            <v>50</v>
          </cell>
          <cell r="K247" t="str">
            <v>K04</v>
          </cell>
          <cell r="L247" t="str">
            <v>BARU</v>
          </cell>
        </row>
        <row r="248">
          <cell r="A248">
            <v>46009</v>
          </cell>
          <cell r="B248">
            <v>16</v>
          </cell>
          <cell r="I248" t="str">
            <v>P</v>
          </cell>
          <cell r="J248">
            <v>26</v>
          </cell>
          <cell r="K248" t="str">
            <v>K02</v>
          </cell>
          <cell r="L248" t="str">
            <v>BARU</v>
          </cell>
        </row>
        <row r="249">
          <cell r="A249">
            <v>46010</v>
          </cell>
          <cell r="B249">
            <v>1</v>
          </cell>
          <cell r="I249" t="str">
            <v>L</v>
          </cell>
          <cell r="J249">
            <v>71</v>
          </cell>
          <cell r="K249" t="str">
            <v>K02</v>
          </cell>
          <cell r="L249" t="str">
            <v>LAMA</v>
          </cell>
        </row>
        <row r="250">
          <cell r="A250">
            <v>46010</v>
          </cell>
          <cell r="B250">
            <v>2</v>
          </cell>
          <cell r="I250" t="str">
            <v>P</v>
          </cell>
          <cell r="J250">
            <v>21</v>
          </cell>
          <cell r="K250" t="str">
            <v>K04</v>
          </cell>
          <cell r="L250" t="str">
            <v>LAMA</v>
          </cell>
        </row>
        <row r="251">
          <cell r="A251">
            <v>46010</v>
          </cell>
          <cell r="B251">
            <v>4</v>
          </cell>
          <cell r="I251" t="str">
            <v>P</v>
          </cell>
          <cell r="J251">
            <v>42</v>
          </cell>
          <cell r="K251" t="str">
            <v>K02</v>
          </cell>
          <cell r="L251" t="str">
            <v>LAMA</v>
          </cell>
        </row>
        <row r="252">
          <cell r="A252">
            <v>46010</v>
          </cell>
          <cell r="B252">
            <v>5</v>
          </cell>
          <cell r="I252" t="str">
            <v>L</v>
          </cell>
          <cell r="J252">
            <v>16</v>
          </cell>
          <cell r="K252" t="str">
            <v>K04</v>
          </cell>
          <cell r="L252" t="str">
            <v>LAMA</v>
          </cell>
        </row>
        <row r="253">
          <cell r="A253">
            <v>46010</v>
          </cell>
          <cell r="B253">
            <v>6</v>
          </cell>
          <cell r="I253" t="str">
            <v>L</v>
          </cell>
          <cell r="J253">
            <v>7</v>
          </cell>
          <cell r="K253" t="str">
            <v>K00</v>
          </cell>
          <cell r="L253" t="str">
            <v>BARU</v>
          </cell>
        </row>
        <row r="254">
          <cell r="A254">
            <v>46010</v>
          </cell>
          <cell r="B254">
            <v>7</v>
          </cell>
          <cell r="I254" t="str">
            <v>L</v>
          </cell>
          <cell r="J254">
            <v>7</v>
          </cell>
          <cell r="K254" t="str">
            <v>K08</v>
          </cell>
          <cell r="L254" t="str">
            <v>BARU</v>
          </cell>
        </row>
        <row r="255">
          <cell r="A255">
            <v>46010</v>
          </cell>
          <cell r="B255">
            <v>8</v>
          </cell>
          <cell r="I255" t="str">
            <v>P</v>
          </cell>
          <cell r="J255">
            <v>46</v>
          </cell>
          <cell r="K255" t="str">
            <v>K04</v>
          </cell>
          <cell r="L255" t="str">
            <v>BARU</v>
          </cell>
        </row>
        <row r="256">
          <cell r="A256">
            <v>46011</v>
          </cell>
          <cell r="B256">
            <v>1</v>
          </cell>
          <cell r="I256" t="str">
            <v>P</v>
          </cell>
          <cell r="J256">
            <v>24</v>
          </cell>
          <cell r="K256" t="str">
            <v>K04</v>
          </cell>
          <cell r="L256" t="str">
            <v>BARU</v>
          </cell>
        </row>
        <row r="257">
          <cell r="A257">
            <v>46011</v>
          </cell>
          <cell r="B257">
            <v>2</v>
          </cell>
          <cell r="I257" t="str">
            <v>P</v>
          </cell>
          <cell r="J257">
            <v>25</v>
          </cell>
          <cell r="K257" t="str">
            <v>K04</v>
          </cell>
          <cell r="L257" t="str">
            <v>BARU</v>
          </cell>
        </row>
        <row r="258">
          <cell r="A258">
            <v>46011</v>
          </cell>
          <cell r="B258">
            <v>3</v>
          </cell>
          <cell r="I258" t="str">
            <v>P</v>
          </cell>
          <cell r="J258">
            <v>6</v>
          </cell>
          <cell r="K258" t="str">
            <v>K00</v>
          </cell>
          <cell r="L258" t="str">
            <v>BARU</v>
          </cell>
        </row>
        <row r="259">
          <cell r="A259">
            <v>46011</v>
          </cell>
          <cell r="B259">
            <v>4</v>
          </cell>
          <cell r="I259" t="str">
            <v>P</v>
          </cell>
          <cell r="J259">
            <v>59</v>
          </cell>
          <cell r="K259" t="str">
            <v>K08</v>
          </cell>
          <cell r="L259" t="str">
            <v>BARU</v>
          </cell>
        </row>
        <row r="260">
          <cell r="A260">
            <v>46011</v>
          </cell>
          <cell r="B260">
            <v>5</v>
          </cell>
          <cell r="I260" t="str">
            <v>L</v>
          </cell>
          <cell r="J260">
            <v>61</v>
          </cell>
          <cell r="K260" t="str">
            <v>K04</v>
          </cell>
          <cell r="L260" t="str">
            <v>BARU</v>
          </cell>
        </row>
        <row r="261">
          <cell r="A261">
            <v>46011</v>
          </cell>
          <cell r="B261">
            <v>6</v>
          </cell>
          <cell r="I261" t="str">
            <v>L</v>
          </cell>
          <cell r="J261">
            <v>33</v>
          </cell>
          <cell r="K261" t="str">
            <v>K02</v>
          </cell>
          <cell r="L261" t="str">
            <v>LAMA</v>
          </cell>
        </row>
        <row r="262">
          <cell r="A262">
            <v>46011</v>
          </cell>
          <cell r="B262">
            <v>7</v>
          </cell>
          <cell r="I262" t="str">
            <v>L</v>
          </cell>
          <cell r="J262">
            <v>23</v>
          </cell>
          <cell r="K262" t="str">
            <v>K08</v>
          </cell>
          <cell r="L262" t="str">
            <v>BARU</v>
          </cell>
        </row>
        <row r="263">
          <cell r="A263">
            <v>46011</v>
          </cell>
          <cell r="B263">
            <v>8</v>
          </cell>
          <cell r="I263" t="str">
            <v>P</v>
          </cell>
          <cell r="J263">
            <v>31</v>
          </cell>
          <cell r="K263" t="str">
            <v>K05</v>
          </cell>
          <cell r="L263" t="str">
            <v>BARU</v>
          </cell>
        </row>
        <row r="264">
          <cell r="A264">
            <v>46011</v>
          </cell>
          <cell r="B264">
            <v>9</v>
          </cell>
          <cell r="I264" t="str">
            <v>L</v>
          </cell>
          <cell r="J264">
            <v>14</v>
          </cell>
          <cell r="K264" t="str">
            <v>K04</v>
          </cell>
          <cell r="L264" t="str">
            <v>BARU</v>
          </cell>
        </row>
        <row r="265">
          <cell r="A265">
            <v>46011</v>
          </cell>
          <cell r="B265">
            <v>10</v>
          </cell>
          <cell r="I265" t="str">
            <v>P</v>
          </cell>
          <cell r="J265">
            <v>44</v>
          </cell>
          <cell r="K265" t="str">
            <v>K05</v>
          </cell>
          <cell r="L265" t="str">
            <v>BARU</v>
          </cell>
        </row>
        <row r="266">
          <cell r="A266">
            <v>46011</v>
          </cell>
          <cell r="B266">
            <v>11</v>
          </cell>
          <cell r="I266" t="str">
            <v>P</v>
          </cell>
          <cell r="J266">
            <v>42</v>
          </cell>
          <cell r="K266" t="str">
            <v>K02</v>
          </cell>
          <cell r="L266" t="str">
            <v>BARU</v>
          </cell>
        </row>
        <row r="267">
          <cell r="A267">
            <v>46011</v>
          </cell>
          <cell r="B267">
            <v>12</v>
          </cell>
          <cell r="I267" t="str">
            <v>P</v>
          </cell>
          <cell r="J267">
            <v>6</v>
          </cell>
          <cell r="K267" t="str">
            <v>K00</v>
          </cell>
          <cell r="L267" t="str">
            <v>BARU</v>
          </cell>
        </row>
        <row r="268">
          <cell r="A268">
            <v>46011</v>
          </cell>
          <cell r="B268">
            <v>13</v>
          </cell>
          <cell r="I268" t="str">
            <v>P</v>
          </cell>
          <cell r="J268">
            <v>27</v>
          </cell>
          <cell r="K268" t="str">
            <v>K03</v>
          </cell>
          <cell r="L268" t="str">
            <v>BARU</v>
          </cell>
        </row>
        <row r="269">
          <cell r="A269">
            <v>46013</v>
          </cell>
          <cell r="B269">
            <v>1</v>
          </cell>
          <cell r="I269" t="str">
            <v>P</v>
          </cell>
          <cell r="J269">
            <v>61</v>
          </cell>
          <cell r="K269" t="str">
            <v>K04</v>
          </cell>
          <cell r="L269" t="str">
            <v>LAMA</v>
          </cell>
        </row>
        <row r="270">
          <cell r="A270">
            <v>46013</v>
          </cell>
          <cell r="B270">
            <v>2</v>
          </cell>
          <cell r="I270" t="str">
            <v>P</v>
          </cell>
          <cell r="J270">
            <v>35</v>
          </cell>
          <cell r="K270" t="str">
            <v>K04</v>
          </cell>
          <cell r="L270" t="str">
            <v>BARU</v>
          </cell>
        </row>
        <row r="271">
          <cell r="A271">
            <v>46013</v>
          </cell>
          <cell r="B271">
            <v>3</v>
          </cell>
          <cell r="I271" t="str">
            <v>P</v>
          </cell>
          <cell r="J271">
            <v>41</v>
          </cell>
          <cell r="K271" t="str">
            <v>K02</v>
          </cell>
          <cell r="L271" t="str">
            <v>BARU</v>
          </cell>
        </row>
        <row r="272">
          <cell r="A272">
            <v>46013</v>
          </cell>
          <cell r="B272">
            <v>4</v>
          </cell>
          <cell r="I272" t="str">
            <v>P</v>
          </cell>
          <cell r="J272">
            <v>51</v>
          </cell>
          <cell r="K272" t="str">
            <v>K08</v>
          </cell>
          <cell r="L272" t="str">
            <v>BARU</v>
          </cell>
        </row>
        <row r="273">
          <cell r="A273">
            <v>46013</v>
          </cell>
          <cell r="B273">
            <v>5</v>
          </cell>
          <cell r="I273" t="str">
            <v>L</v>
          </cell>
          <cell r="J273">
            <v>18</v>
          </cell>
          <cell r="K273" t="str">
            <v>K04</v>
          </cell>
          <cell r="L273" t="str">
            <v>LAMA</v>
          </cell>
        </row>
        <row r="274">
          <cell r="A274">
            <v>46013</v>
          </cell>
          <cell r="B274">
            <v>6</v>
          </cell>
          <cell r="I274" t="str">
            <v>L</v>
          </cell>
          <cell r="J274">
            <v>34</v>
          </cell>
          <cell r="K274" t="str">
            <v>K04</v>
          </cell>
          <cell r="L274" t="str">
            <v>BARU</v>
          </cell>
        </row>
        <row r="275">
          <cell r="A275">
            <v>46013</v>
          </cell>
          <cell r="B275">
            <v>7</v>
          </cell>
          <cell r="I275" t="str">
            <v>P</v>
          </cell>
          <cell r="J275">
            <v>9</v>
          </cell>
          <cell r="K275" t="str">
            <v>K04</v>
          </cell>
          <cell r="L275" t="str">
            <v>BARU</v>
          </cell>
        </row>
        <row r="276">
          <cell r="A276">
            <v>46013</v>
          </cell>
          <cell r="B276">
            <v>8</v>
          </cell>
          <cell r="I276" t="str">
            <v>L</v>
          </cell>
          <cell r="J276">
            <v>7</v>
          </cell>
          <cell r="K276" t="str">
            <v>K00</v>
          </cell>
          <cell r="L276" t="str">
            <v>BARU</v>
          </cell>
        </row>
        <row r="277">
          <cell r="A277">
            <v>46013</v>
          </cell>
          <cell r="B277">
            <v>9</v>
          </cell>
          <cell r="I277" t="str">
            <v>P</v>
          </cell>
          <cell r="J277">
            <v>42</v>
          </cell>
          <cell r="K277" t="str">
            <v>K03</v>
          </cell>
          <cell r="L277" t="str">
            <v>BARU</v>
          </cell>
        </row>
        <row r="278">
          <cell r="A278">
            <v>46013</v>
          </cell>
          <cell r="B278">
            <v>10</v>
          </cell>
          <cell r="I278" t="str">
            <v>P</v>
          </cell>
          <cell r="J278">
            <v>18</v>
          </cell>
          <cell r="K278" t="str">
            <v>K04</v>
          </cell>
          <cell r="L278" t="str">
            <v>LAMA</v>
          </cell>
        </row>
        <row r="279">
          <cell r="A279">
            <v>46013</v>
          </cell>
          <cell r="B279">
            <v>11</v>
          </cell>
          <cell r="I279" t="str">
            <v>L</v>
          </cell>
          <cell r="J279">
            <v>7</v>
          </cell>
          <cell r="K279" t="str">
            <v>K00</v>
          </cell>
          <cell r="L279" t="str">
            <v>BARU</v>
          </cell>
        </row>
        <row r="280">
          <cell r="A280">
            <v>46013</v>
          </cell>
          <cell r="B280">
            <v>12</v>
          </cell>
          <cell r="I280" t="str">
            <v>P</v>
          </cell>
          <cell r="J280">
            <v>24</v>
          </cell>
          <cell r="K280" t="str">
            <v>K04</v>
          </cell>
          <cell r="L280" t="str">
            <v>LAMA</v>
          </cell>
        </row>
        <row r="281">
          <cell r="A281">
            <v>46013</v>
          </cell>
          <cell r="B281">
            <v>13</v>
          </cell>
          <cell r="I281" t="str">
            <v>L</v>
          </cell>
          <cell r="J281">
            <v>25</v>
          </cell>
          <cell r="K281" t="str">
            <v>K04</v>
          </cell>
          <cell r="L281" t="str">
            <v>LAMA</v>
          </cell>
        </row>
        <row r="282">
          <cell r="A282">
            <v>46013</v>
          </cell>
          <cell r="B282">
            <v>14</v>
          </cell>
          <cell r="I282" t="str">
            <v>P</v>
          </cell>
          <cell r="J282">
            <v>35</v>
          </cell>
          <cell r="K282" t="str">
            <v>K03</v>
          </cell>
          <cell r="L282" t="str">
            <v>BARU</v>
          </cell>
        </row>
        <row r="283">
          <cell r="A283">
            <v>46013</v>
          </cell>
          <cell r="B283">
            <v>15</v>
          </cell>
          <cell r="I283" t="str">
            <v>P</v>
          </cell>
          <cell r="J283">
            <v>23</v>
          </cell>
          <cell r="K283" t="str">
            <v>K04</v>
          </cell>
          <cell r="L283" t="str">
            <v>BARU</v>
          </cell>
        </row>
        <row r="284">
          <cell r="A284">
            <v>46013</v>
          </cell>
          <cell r="B284">
            <v>16</v>
          </cell>
          <cell r="I284" t="str">
            <v>L</v>
          </cell>
          <cell r="J284">
            <v>40</v>
          </cell>
          <cell r="K284" t="str">
            <v>K08</v>
          </cell>
          <cell r="L284" t="str">
            <v>BARU</v>
          </cell>
        </row>
        <row r="285">
          <cell r="A285">
            <v>46013</v>
          </cell>
          <cell r="B285">
            <v>17</v>
          </cell>
          <cell r="I285" t="str">
            <v>P</v>
          </cell>
          <cell r="J285">
            <v>37</v>
          </cell>
          <cell r="K285" t="str">
            <v>K04</v>
          </cell>
          <cell r="L285" t="str">
            <v>BARU</v>
          </cell>
        </row>
        <row r="286">
          <cell r="A286">
            <v>46013</v>
          </cell>
          <cell r="B286">
            <v>18</v>
          </cell>
          <cell r="I286" t="str">
            <v>P</v>
          </cell>
          <cell r="J286">
            <v>30</v>
          </cell>
          <cell r="K286" t="str">
            <v>K03</v>
          </cell>
          <cell r="L286" t="str">
            <v>BARU</v>
          </cell>
        </row>
        <row r="287">
          <cell r="A287">
            <v>46013</v>
          </cell>
          <cell r="B287">
            <v>19</v>
          </cell>
          <cell r="I287" t="str">
            <v>P</v>
          </cell>
          <cell r="J287">
            <v>16</v>
          </cell>
          <cell r="K287" t="str">
            <v>K04</v>
          </cell>
          <cell r="L287" t="str">
            <v>BARU</v>
          </cell>
        </row>
        <row r="288">
          <cell r="A288">
            <v>46013</v>
          </cell>
          <cell r="B288">
            <v>20</v>
          </cell>
          <cell r="I288" t="str">
            <v>P</v>
          </cell>
          <cell r="J288">
            <v>24</v>
          </cell>
          <cell r="K288" t="str">
            <v>K04</v>
          </cell>
          <cell r="L288" t="str">
            <v>BARU</v>
          </cell>
        </row>
        <row r="289">
          <cell r="A289">
            <v>46014</v>
          </cell>
          <cell r="B289">
            <v>1</v>
          </cell>
          <cell r="I289" t="str">
            <v>L</v>
          </cell>
          <cell r="J289">
            <v>37</v>
          </cell>
          <cell r="K289" t="str">
            <v>K04</v>
          </cell>
          <cell r="L289" t="str">
            <v>BARU</v>
          </cell>
        </row>
        <row r="290">
          <cell r="A290">
            <v>46014</v>
          </cell>
          <cell r="B290">
            <v>2</v>
          </cell>
          <cell r="I290" t="str">
            <v>P</v>
          </cell>
          <cell r="J290">
            <v>4</v>
          </cell>
          <cell r="K290" t="str">
            <v>K05</v>
          </cell>
          <cell r="L290" t="str">
            <v>LAMA</v>
          </cell>
        </row>
        <row r="291">
          <cell r="A291">
            <v>46014</v>
          </cell>
          <cell r="B291">
            <v>3</v>
          </cell>
          <cell r="I291" t="str">
            <v>P</v>
          </cell>
          <cell r="J291">
            <v>29</v>
          </cell>
          <cell r="K291" t="str">
            <v>K01</v>
          </cell>
          <cell r="L291" t="str">
            <v>LAMA</v>
          </cell>
        </row>
        <row r="292">
          <cell r="A292">
            <v>46014</v>
          </cell>
          <cell r="B292">
            <v>4</v>
          </cell>
          <cell r="I292" t="str">
            <v>P</v>
          </cell>
          <cell r="J292">
            <v>12</v>
          </cell>
          <cell r="K292" t="str">
            <v>K08</v>
          </cell>
          <cell r="L292" t="str">
            <v>BARU</v>
          </cell>
        </row>
        <row r="293">
          <cell r="A293">
            <v>46014</v>
          </cell>
          <cell r="B293">
            <v>5</v>
          </cell>
          <cell r="I293" t="str">
            <v>L</v>
          </cell>
          <cell r="J293">
            <v>5</v>
          </cell>
          <cell r="K293" t="str">
            <v>K04</v>
          </cell>
          <cell r="L293" t="str">
            <v>BARU</v>
          </cell>
        </row>
        <row r="294">
          <cell r="A294">
            <v>46014</v>
          </cell>
          <cell r="B294">
            <v>6</v>
          </cell>
          <cell r="I294" t="str">
            <v>L</v>
          </cell>
          <cell r="J294">
            <v>11</v>
          </cell>
          <cell r="K294" t="str">
            <v>K04</v>
          </cell>
          <cell r="L294" t="str">
            <v>LAMA</v>
          </cell>
        </row>
        <row r="295">
          <cell r="A295">
            <v>46014</v>
          </cell>
          <cell r="B295">
            <v>7</v>
          </cell>
          <cell r="I295" t="str">
            <v>L</v>
          </cell>
          <cell r="J295">
            <v>30</v>
          </cell>
          <cell r="K295" t="str">
            <v>K04</v>
          </cell>
          <cell r="L295" t="str">
            <v>BARU</v>
          </cell>
        </row>
        <row r="296">
          <cell r="A296">
            <v>46014</v>
          </cell>
          <cell r="B296">
            <v>8</v>
          </cell>
          <cell r="I296" t="str">
            <v>P</v>
          </cell>
          <cell r="J296">
            <v>35</v>
          </cell>
          <cell r="K296" t="str">
            <v>K08</v>
          </cell>
          <cell r="L296" t="str">
            <v>LAMA</v>
          </cell>
        </row>
        <row r="297">
          <cell r="A297">
            <v>46014</v>
          </cell>
          <cell r="B297">
            <v>9</v>
          </cell>
          <cell r="I297" t="str">
            <v>P</v>
          </cell>
          <cell r="J297">
            <v>34</v>
          </cell>
          <cell r="K297" t="str">
            <v>K05</v>
          </cell>
          <cell r="L297" t="str">
            <v>BARU</v>
          </cell>
        </row>
        <row r="298">
          <cell r="A298">
            <v>46014</v>
          </cell>
          <cell r="B298">
            <v>10</v>
          </cell>
          <cell r="I298" t="str">
            <v>L</v>
          </cell>
          <cell r="J298">
            <v>40</v>
          </cell>
          <cell r="K298" t="str">
            <v>K02</v>
          </cell>
          <cell r="L298" t="str">
            <v>BARU</v>
          </cell>
        </row>
        <row r="299">
          <cell r="A299">
            <v>46014</v>
          </cell>
          <cell r="B299">
            <v>11</v>
          </cell>
          <cell r="I299" t="str">
            <v>L</v>
          </cell>
          <cell r="J299">
            <v>35</v>
          </cell>
          <cell r="K299" t="str">
            <v>K02</v>
          </cell>
          <cell r="L299" t="str">
            <v>LAMA</v>
          </cell>
        </row>
        <row r="300">
          <cell r="A300">
            <v>46015</v>
          </cell>
          <cell r="B300">
            <v>1</v>
          </cell>
          <cell r="I300" t="str">
            <v>L</v>
          </cell>
          <cell r="J300">
            <v>18</v>
          </cell>
          <cell r="K300" t="str">
            <v>K04</v>
          </cell>
          <cell r="L300" t="str">
            <v>LAMA</v>
          </cell>
        </row>
        <row r="301">
          <cell r="A301">
            <v>46015</v>
          </cell>
          <cell r="B301">
            <v>2</v>
          </cell>
          <cell r="I301" t="str">
            <v>L</v>
          </cell>
          <cell r="J301">
            <v>48</v>
          </cell>
          <cell r="K301" t="str">
            <v>K08</v>
          </cell>
          <cell r="L301" t="str">
            <v>BARU</v>
          </cell>
        </row>
        <row r="302">
          <cell r="A302">
            <v>46015</v>
          </cell>
          <cell r="B302">
            <v>3</v>
          </cell>
          <cell r="I302" t="str">
            <v>P</v>
          </cell>
          <cell r="J302">
            <v>54</v>
          </cell>
          <cell r="K302" t="str">
            <v>K02</v>
          </cell>
          <cell r="L302" t="str">
            <v>LAMA</v>
          </cell>
        </row>
        <row r="303">
          <cell r="A303">
            <v>46015</v>
          </cell>
          <cell r="B303">
            <v>4</v>
          </cell>
          <cell r="I303" t="str">
            <v>L</v>
          </cell>
          <cell r="J303">
            <v>8</v>
          </cell>
          <cell r="K303" t="str">
            <v>K00</v>
          </cell>
          <cell r="L303" t="str">
            <v>BARU</v>
          </cell>
        </row>
        <row r="304">
          <cell r="A304">
            <v>46015</v>
          </cell>
          <cell r="B304">
            <v>5</v>
          </cell>
          <cell r="I304" t="str">
            <v>P</v>
          </cell>
          <cell r="J304">
            <v>24</v>
          </cell>
          <cell r="K304" t="str">
            <v>K05</v>
          </cell>
          <cell r="L304" t="str">
            <v>LAMA</v>
          </cell>
        </row>
        <row r="305">
          <cell r="A305">
            <v>46015</v>
          </cell>
          <cell r="B305">
            <v>6</v>
          </cell>
          <cell r="I305" t="str">
            <v>P</v>
          </cell>
          <cell r="J305">
            <v>7</v>
          </cell>
          <cell r="K305" t="str">
            <v>K00</v>
          </cell>
          <cell r="L305" t="str">
            <v>BARU</v>
          </cell>
        </row>
        <row r="306">
          <cell r="A306">
            <v>46015</v>
          </cell>
          <cell r="B306">
            <v>7</v>
          </cell>
          <cell r="I306" t="str">
            <v>L</v>
          </cell>
          <cell r="J306">
            <v>40</v>
          </cell>
          <cell r="K306" t="str">
            <v>K04</v>
          </cell>
          <cell r="L306" t="str">
            <v>BARU</v>
          </cell>
        </row>
        <row r="307">
          <cell r="A307">
            <v>46015</v>
          </cell>
          <cell r="B307">
            <v>8</v>
          </cell>
          <cell r="I307" t="str">
            <v>L</v>
          </cell>
          <cell r="J307">
            <v>40</v>
          </cell>
          <cell r="K307" t="str">
            <v>K02</v>
          </cell>
          <cell r="L307" t="str">
            <v>BARU</v>
          </cell>
        </row>
        <row r="308">
          <cell r="A308">
            <v>46015</v>
          </cell>
          <cell r="B308">
            <v>9</v>
          </cell>
          <cell r="I308" t="str">
            <v>P</v>
          </cell>
          <cell r="J308">
            <v>9</v>
          </cell>
          <cell r="K308" t="str">
            <v>K04</v>
          </cell>
          <cell r="L308" t="str">
            <v>LAMA</v>
          </cell>
        </row>
      </sheetData>
      <sheetData sheetId="26">
        <row r="6">
          <cell r="V6">
            <v>48</v>
          </cell>
        </row>
        <row r="9">
          <cell r="V9">
            <v>22</v>
          </cell>
        </row>
      </sheetData>
      <sheetData sheetId="27" refreshError="1"/>
      <sheetData sheetId="2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BE3104D-8894-4B38-9872-3CEDE83D0A33}" name="Table_1" displayName="Table_1" ref="V4:V59" headerRowCount="0">
  <tableColumns count="1">
    <tableColumn id="1" xr3:uid="{5B4C9188-D973-4C65-983A-3C182CCF85FA}" name="Column1"/>
  </tableColumns>
  <tableStyleInfo name="REGISTER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9C5EBF3-C883-4005-A1FE-0108EBE7DA7F}" name="Table_10" displayName="Table_10" ref="AG76:AJ77" headerRowCount="0">
  <tableColumns count="4">
    <tableColumn id="1" xr3:uid="{FCDA6526-EFFE-4E7E-8B6A-98C668A68720}" name="Column1"/>
    <tableColumn id="2" xr3:uid="{A327A94A-7593-439C-9452-E2C4D8A4FE5F}" name="Column2">
      <calculatedColumnFormula>AL72-AK72</calculatedColumnFormula>
    </tableColumn>
    <tableColumn id="3" xr3:uid="{F6DE56AF-7D71-4D36-AA65-84E35196C54E}" name="Column3"/>
    <tableColumn id="4" xr3:uid="{06DEBF90-0FCC-47C0-91D5-C096A6A55A94}" name="Column4"/>
  </tableColumns>
  <tableStyleInfo name="REGISTER-style 10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5E6D423-7D69-4998-B25D-762E04F8DF5C}" name="Table_11" displayName="Table_11" ref="AF78:AF83" headerRowCount="0">
  <tableColumns count="1">
    <tableColumn id="1" xr3:uid="{E585D079-8E1D-429E-BCE0-2E56D173E505}" name="Column1"/>
  </tableColumns>
  <tableStyleInfo name="REGISTER-style 11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4661BE4-A01F-4D6C-A1FF-CC5B0AD45707}" name="UKGS_APRAS" displayName="UKGS_APRAS" ref="X3:AD60">
  <tableColumns count="7">
    <tableColumn id="1" xr3:uid="{315F8598-605A-4133-A616-55AAFD9C29E9}" name="NO"/>
    <tableColumn id="2" xr3:uid="{CC69FFB6-F9D6-4863-A60F-F0C84C17A7FB}" name="NAMA SEKOLAH"/>
    <tableColumn id="3" xr3:uid="{CF0757DA-06D3-4553-8B60-A2369377E5F5}" name="L/P"/>
    <tableColumn id="4" xr3:uid="{68AD3D85-CE48-49C5-BD5D-AF2571D143D5}" name="JUMLAH SISWA"/>
    <tableColumn id="5" xr3:uid="{68E5D45D-3042-490F-AEFD-BDD7242E9091}" name="KARIES"/>
    <tableColumn id="6" xr3:uid="{F97A138E-9C5C-42D7-8839-E305124ADE53}" name="SEHAT"/>
    <tableColumn id="7" xr3:uid="{18F86024-6C39-41C6-9B19-091DACFF8A77}" name="RUJUK"/>
  </tableColumns>
  <tableStyleInfo name="Dx. AGUST-style" showFirstColumn="1" showLastColumn="1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C679026-4E71-4723-8C96-8B87916087DD}" name="UKGS_SD" displayName="UKGS_SD" ref="AF3:AM60">
  <tableColumns count="8">
    <tableColumn id="1" xr3:uid="{E39A1EFE-44E3-41D3-BEB9-722D7E4316DB}" name="NO"/>
    <tableColumn id="2" xr3:uid="{B714D8AC-CB7D-4C64-8DD6-FD4A46C3BA99}" name="NAMA SEKOLAH"/>
    <tableColumn id="3" xr3:uid="{FF51A53A-6E5D-4BC8-A266-097D42A2760C}" name="L/P"/>
    <tableColumn id="4" xr3:uid="{CC14EBD5-AFA4-40D9-89A5-A5F45D233883}" name="JUMLAH SISWA"/>
    <tableColumn id="5" xr3:uid="{DE4E6B95-C1DA-457B-A633-D99954A4628B}" name="KARIES"/>
    <tableColumn id="6" xr3:uid="{4986082E-ADC3-491B-982E-9B6E99559CB3}" name="SEHAT"/>
    <tableColumn id="7" xr3:uid="{9DAA6B64-1D34-4AD3-A6FD-98164B7A1F37}" name="PERSISTENSI"/>
    <tableColumn id="8" xr3:uid="{36CF6649-7AE3-4B59-8CBC-802ADEFA41C0}" name="RUJUK"/>
  </tableColumns>
  <tableStyleInfo name="Dx. AGUST-style 2" showFirstColumn="1" showLastColumn="1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E7B9830-4AC0-4A9B-AE8D-C62AFAF77D54}" name="Table_12" displayName="Table_12" ref="Y62:Y63" headerRowCount="0">
  <tableColumns count="1">
    <tableColumn id="1" xr3:uid="{C7A43232-CB8B-4483-A909-DDBB03D2A6AE}" name="Column1"/>
  </tableColumns>
  <tableStyleInfo name="Dx. AGUST-style 3" showFirstColumn="1" showLastColumn="1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73AAE4F0-D5B4-474B-9445-4F74B53419EF}" name="Table_13" displayName="Table_13" ref="Z62:AB67" headerRowCount="0">
  <tableColumns count="3">
    <tableColumn id="1" xr3:uid="{0F27CEA3-6684-48D2-B00C-715330D89FDD}" name="Column1"/>
    <tableColumn id="2" xr3:uid="{5F3529BB-A13E-44A5-B37C-2C99012C08C6}" name="Column2"/>
    <tableColumn id="3" xr3:uid="{F8ED12BC-9CF6-4BDF-9878-588C2B5AE92C}" name="Column3"/>
  </tableColumns>
  <tableStyleInfo name="Dx. AGUST-style 4" showFirstColumn="1" showLastColumn="1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BC171B1-4503-4488-BD53-B761D7182915}" name="Table_14" displayName="Table_14" ref="AG62:AG63" headerRowCount="0">
  <tableColumns count="1">
    <tableColumn id="1" xr3:uid="{24044093-2BA8-404A-80D6-BC4C25B11736}" name="Column1"/>
  </tableColumns>
  <tableStyleInfo name="Dx. AGUST-style 5" showFirstColumn="1" showLastColumn="1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89D3004B-4A6E-43D9-A476-70617D5FC7D0}" name="Table_15" displayName="Table_15" ref="AH62:AJ69" headerRowCount="0">
  <tableColumns count="3">
    <tableColumn id="1" xr3:uid="{575D3577-6794-4316-B717-B61798285464}" name="Column1"/>
    <tableColumn id="2" xr3:uid="{8B7DA1A1-CF62-4D52-ADD5-B27FC4307E1A}" name="Column2"/>
    <tableColumn id="3" xr3:uid="{84F0C045-72B6-4924-B9AF-614F10DAD824}" name="Column3"/>
  </tableColumns>
  <tableStyleInfo name="Dx. AGUST-style 6" showFirstColumn="1" showLastColumn="1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360922-CDE8-4B65-B30F-06FD33FB67FF}" name="Table_16" displayName="Table_16" ref="Y64:Y67" headerRowCount="0">
  <tableColumns count="1">
    <tableColumn id="1" xr3:uid="{6D5FF970-6CB9-49F7-858D-E8FCD947C835}" name="Column1"/>
  </tableColumns>
  <tableStyleInfo name="Dx. AGUST-style 7" showFirstColumn="1" showLastColumn="1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E5F8E867-F4FA-4D71-937B-DEBE4C653975}" name="Table_17" displayName="Table_17" ref="AG64:AG69" headerRowCount="0">
  <tableColumns count="1">
    <tableColumn id="1" xr3:uid="{EC3855A0-6B83-4ED0-A68E-AE29FE6F2194}" name="Column1"/>
  </tableColumns>
  <tableStyleInfo name="Dx. AGUST-style 8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0B29E3E-409E-48C3-B446-F0C3B6C79F3F}" name="Table_2" displayName="Table_2" ref="W4:W57" headerRowCount="0">
  <tableColumns count="1">
    <tableColumn id="1" xr3:uid="{354B9E10-8004-4D88-969E-977F374B988F}" name="Column1"/>
  </tableColumns>
  <tableStyleInfo name="REGISTER-style 2" showFirstColumn="1" showLastColumn="1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3F4D6050-24E5-46D8-8650-AB400CE3F330}" name="Table_18" displayName="Table_18" ref="AG72:AM84" headerRowCount="0">
  <tableColumns count="7">
    <tableColumn id="1" xr3:uid="{C079874F-FC82-4D17-837A-95BB189FBD1B}" name="Column1"/>
    <tableColumn id="2" xr3:uid="{A8B44A55-6CB8-421E-92D1-500B29156658}" name="Column2"/>
    <tableColumn id="3" xr3:uid="{311CF0AD-F6CE-490E-9432-1B8AF3E8C2B3}" name="Column3"/>
    <tableColumn id="4" xr3:uid="{C3D1FCD5-C939-4E53-8E3D-6E8798A73B1A}" name="Column4"/>
    <tableColumn id="5" xr3:uid="{55562433-1942-4527-9EA9-F7DCB1B93545}" name="Column5"/>
    <tableColumn id="6" xr3:uid="{C330BCFE-9AAD-4255-9A20-2AB54AF3A113}" name="Column6"/>
    <tableColumn id="7" xr3:uid="{4A16146C-67FB-4913-BE8D-85E17480BF76}" name="Column7"/>
  </tableColumns>
  <tableStyleInfo name="Dx. AGUST-style 9" showFirstColumn="1" showLastColumn="1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D118CFB6-FF9B-4DC7-A6E4-95BA560F9918}" name="Table_19" displayName="Table_19" ref="AF86:AM92" headerRowCount="0">
  <tableColumns count="8">
    <tableColumn id="1" xr3:uid="{319F61A6-121E-431F-9658-86C7061CB621}" name="Column1"/>
    <tableColumn id="2" xr3:uid="{0F8495B5-AD5F-4F9F-AC0C-938BCCEB4E34}" name="Column2"/>
    <tableColumn id="3" xr3:uid="{4261302E-96BE-4D22-9F21-89E7C5EDCF54}" name="Column3"/>
    <tableColumn id="4" xr3:uid="{52CC8917-D248-4902-8A67-CF4B40894AB0}" name="Column4"/>
    <tableColumn id="5" xr3:uid="{0D94340D-36AD-44A7-8EF7-07604AA2A98D}" name="Column5"/>
    <tableColumn id="6" xr3:uid="{2D3DD98D-CDB9-41DE-B0BB-EF9B1302CA66}" name="Column6"/>
    <tableColumn id="7" xr3:uid="{C3FE2568-B5B8-405F-A5CF-17FAFAB3B780}" name="Column7"/>
    <tableColumn id="8" xr3:uid="{04F3DBF0-AF5F-4CD7-9C7A-1C18186B22EA}" name="Column8"/>
  </tableColumns>
  <tableStyleInfo name="Dx. AGUST-style 10" showFirstColumn="1" showLastColumn="1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725886FE-516A-41BB-99DF-069DD33926CF}" name="UKGS" displayName="UKGS" ref="Y3:AF60">
  <tableColumns count="8">
    <tableColumn id="1" xr3:uid="{D2D1B600-0089-45BF-AB5B-A17D9A3002D6}" name="NO"/>
    <tableColumn id="2" xr3:uid="{A9E0710B-5A1F-456D-B6AC-089FE9FBD6D8}" name="NAMA SEKOLAH"/>
    <tableColumn id="3" xr3:uid="{84233EE9-3BA6-4479-981B-197EE744CD7D}" name="L/P"/>
    <tableColumn id="4" xr3:uid="{474B00A3-00E1-4580-A5B4-7C9EB299310B}" name="JUMLAH SISWA"/>
    <tableColumn id="5" xr3:uid="{3DC9C554-AE9F-4E7C-9AE2-4F1A11FD143D}" name="KARIES"/>
    <tableColumn id="6" xr3:uid="{D0958CD2-7D9B-4698-9867-7A8B6AF3F98A}" name="SEHAT"/>
    <tableColumn id="7" xr3:uid="{95A0B905-B2D8-41DE-93E5-89BE90A6FD39}" name="PERSISTENSI"/>
    <tableColumn id="8" xr3:uid="{F387C3B7-6AA4-4623-B7DC-14D7B594A78E}" name="RUJUK"/>
  </tableColumns>
  <tableStyleInfo name="Dx. SEPT-style" showFirstColumn="1" showLastColumn="1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BFDA5BA4-D427-4AFC-ADC0-47E31A9F65E4}" name="Table_20" displayName="Table_20" ref="Z62:Z63" headerRowCount="0">
  <tableColumns count="1">
    <tableColumn id="1" xr3:uid="{094465E1-C30E-4F63-8F79-EB34E933EDCB}" name="Column1"/>
  </tableColumns>
  <tableStyleInfo name="Dx. SEPT-style 2" showFirstColumn="1" showLastColumn="1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6A770216-77FF-4505-B4D1-222581C3E0C2}" name="Table_21" displayName="Table_21" ref="AA62:AC69" headerRowCount="0">
  <tableColumns count="3">
    <tableColumn id="1" xr3:uid="{A6A47650-0863-43A2-9C55-291CC8156897}" name="Column1"/>
    <tableColumn id="2" xr3:uid="{1CA6E896-4B97-460A-B86F-928988CBA4BD}" name="Column2"/>
    <tableColumn id="3" xr3:uid="{9B4D952B-C5FB-4880-9562-2F49464D2B83}" name="Column3"/>
  </tableColumns>
  <tableStyleInfo name="Dx. SEPT-style 3" showFirstColumn="1" showLastColumn="1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AFC7F73-AD0D-49C1-97FA-EC3A33D5490E}" name="Table_22" displayName="Table_22" ref="Z64:Z69" headerRowCount="0">
  <tableColumns count="1">
    <tableColumn id="1" xr3:uid="{5CA1965B-026B-46EB-9D42-117BAC95B1D6}" name="Column1"/>
  </tableColumns>
  <tableStyleInfo name="Dx. SEPT-style 4" showFirstColumn="1" showLastColumn="1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36E40CC9-417C-4717-8C75-C95853194052}" name="UKGS_2" displayName="UKGS_2" ref="Y3:AF60">
  <tableColumns count="8">
    <tableColumn id="1" xr3:uid="{07D33D08-603F-4D93-9F05-8C5076118085}" name="NO"/>
    <tableColumn id="2" xr3:uid="{07CF0270-09B6-4652-8698-F9953017D38B}" name="NAMA SEKOLAH"/>
    <tableColumn id="3" xr3:uid="{3A8A4D4A-650E-4492-B453-57D6CDA4B8AC}" name="L/P"/>
    <tableColumn id="4" xr3:uid="{5B81E738-B1A3-4596-827C-602E8E253364}" name="JUMLAH SISWA"/>
    <tableColumn id="5" xr3:uid="{69DB1711-631D-4A64-AA5B-C4ADE5AAAE12}" name="KARIES"/>
    <tableColumn id="6" xr3:uid="{A0C4EAC0-5E63-44DB-877A-D541B4E4E65C}" name="SEHAT"/>
    <tableColumn id="7" xr3:uid="{AC529FBA-DA54-4360-9DBC-BC634944F3C7}" name="PERSISTENSI"/>
    <tableColumn id="8" xr3:uid="{E6C99894-3CCD-4EDA-A284-60350BD063B7}" name="RUJUK"/>
  </tableColumns>
  <tableStyleInfo name="Dx. OKT-style" showFirstColumn="1" showLastColumn="1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BAAEA750-995C-4667-9B32-5001A7C1F81E}" name="Table_23" displayName="Table_23" ref="Z62:Z63" headerRowCount="0">
  <tableColumns count="1">
    <tableColumn id="1" xr3:uid="{CFCE9D41-E1D6-4E40-902C-EE800C6124C0}" name="Column1"/>
  </tableColumns>
  <tableStyleInfo name="Dx. OKT-style 2" showFirstColumn="1" showLastColumn="1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C96BCBB-AA20-41AE-A653-CDF152DFFCF0}" name="Table_24" displayName="Table_24" ref="AA62:AC69" headerRowCount="0">
  <tableColumns count="3">
    <tableColumn id="1" xr3:uid="{3839BD54-7CF7-499C-B933-30109C1715FA}" name="Column1"/>
    <tableColumn id="2" xr3:uid="{2F822AEE-0047-4BAB-8DFD-E50745729E9D}" name="Column2"/>
    <tableColumn id="3" xr3:uid="{0AD00BF6-F757-4799-8C4D-8F0F0B28D1E7}" name="Column3"/>
  </tableColumns>
  <tableStyleInfo name="Dx. OKT-style 3" showFirstColumn="1" showLastColumn="1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87B078E4-0613-40FB-AFE0-7086329EB250}" name="Table_25" displayName="Table_25" ref="Z64:Z69" headerRowCount="0">
  <tableColumns count="1">
    <tableColumn id="1" xr3:uid="{86E39D9B-8783-4B0C-B8D2-517432E3E129}" name="Column1"/>
  </tableColumns>
  <tableStyleInfo name="Dx. OKT-style 4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F4561D-FB11-4176-8B1A-B90F9BDF2077}" name="Table_3" displayName="Table_3" ref="X4:X59" headerRowCount="0">
  <tableColumns count="1">
    <tableColumn id="1" xr3:uid="{1EF23B6E-7D01-4E78-B15B-971B0F2623D2}" name="Column1"/>
  </tableColumns>
  <tableStyleInfo name="REGISTER-style 3" showFirstColumn="1" showLastColumn="1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C848B326-CDD3-4657-888D-263E479B7B7A}" name="Table_26" displayName="Table_26" ref="Z71:Z72" headerRowCount="0">
  <tableColumns count="1">
    <tableColumn id="1" xr3:uid="{76EA027D-3D9D-450C-A0BC-D042F6565FD2}" name="Column1"/>
  </tableColumns>
  <tableStyleInfo name="Dx. OKT-style 5" showFirstColumn="1" showLastColumn="1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D95183F5-E4AC-4226-9617-446B37105E9F}" name="Table_27" displayName="Table_27" ref="AA71:AB74" headerRowCount="0">
  <tableColumns count="2">
    <tableColumn id="1" xr3:uid="{FE754EC6-8639-4609-806F-677F078ACE8F}" name="Column1"/>
    <tableColumn id="2" xr3:uid="{D16E39B1-657F-4440-B6FD-90F3FADCA02F}" name="Column2"/>
  </tableColumns>
  <tableStyleInfo name="Dx. OKT-style 6" showFirstColumn="1" showLastColumn="1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F2BA973E-7164-4F25-9E64-D11D40520BB5}" name="Table_28" displayName="Table_28" ref="Z73:Z74" headerRowCount="0">
  <tableColumns count="1">
    <tableColumn id="1" xr3:uid="{43632D22-2797-4A30-BABF-B79DC21B42D6}" name="Column1"/>
  </tableColumns>
  <tableStyleInfo name="Dx. OKT-style 7" showFirstColumn="1" showLastColumn="1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8BA83CA1-7ED1-45E4-913F-4EAB1AB81A47}" name="UKGS_3" displayName="UKGS_3" ref="Y3:AF60">
  <tableColumns count="8">
    <tableColumn id="1" xr3:uid="{CCBBE349-C5BD-432F-85F6-4DC445AFEF72}" name="NO"/>
    <tableColumn id="2" xr3:uid="{8546145C-4865-411C-AEAF-62DC7326ADB4}" name="NAMA SEKOLAH"/>
    <tableColumn id="3" xr3:uid="{95121DD0-9DE2-428C-8807-67A3075CA338}" name="L/P"/>
    <tableColumn id="4" xr3:uid="{F69BB7C2-AB41-4729-91BE-4A27462791B2}" name="JUMLAH SISWA"/>
    <tableColumn id="5" xr3:uid="{DFC41D41-5A7E-4C95-98F0-588CD9F3FF84}" name="KARIES"/>
    <tableColumn id="6" xr3:uid="{DE3BDDB0-8EFA-4292-AEEF-679AFA3D8345}" name="SEHAT"/>
    <tableColumn id="7" xr3:uid="{A6E6F5FF-3239-46FC-A438-1BF8A90973C5}" name="PERSISTENSI"/>
    <tableColumn id="8" xr3:uid="{AB3073AE-1BE0-454D-958B-DA434F3DE201}" name="RUJUK"/>
  </tableColumns>
  <tableStyleInfo name="Dx NOV-style" showFirstColumn="1" showLastColumn="1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7758B3EB-1774-4642-BA8F-C160452CFD95}" name="Table_29" displayName="Table_29" ref="Z62:Z63" headerRowCount="0">
  <tableColumns count="1">
    <tableColumn id="1" xr3:uid="{6F5DAE91-955E-470E-85E8-0AD5ACDD61AD}" name="Column1"/>
  </tableColumns>
  <tableStyleInfo name="Dx NOV-style 2" showFirstColumn="1" showLastColumn="1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26D12D50-75CB-42F1-B9A1-0BB19412BCE5}" name="Table_30" displayName="Table_30" ref="AA62:AC69" headerRowCount="0">
  <tableColumns count="3">
    <tableColumn id="1" xr3:uid="{62BFAB9E-24F6-4326-9FC8-5211F93330F4}" name="Column1"/>
    <tableColumn id="2" xr3:uid="{8C9D475E-B443-4803-8082-D4222BE4C8AA}" name="Column2"/>
    <tableColumn id="3" xr3:uid="{8060FC8D-1DFD-45F5-A174-768DDCB73513}" name="Column3"/>
  </tableColumns>
  <tableStyleInfo name="Dx NOV-style 3" showFirstColumn="1" showLastColumn="1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F21FD541-1DA1-41F7-AEB5-09CC1B8FED6D}" name="Table_31" displayName="Table_31" ref="Z64:Z69" headerRowCount="0">
  <tableColumns count="1">
    <tableColumn id="1" xr3:uid="{C3C0D41D-579C-4DB3-8726-7183A09A85BC}" name="Column1"/>
  </tableColumns>
  <tableStyleInfo name="Dx NOV-style 4" showFirstColumn="1" showLastColumn="1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74BB8515-819B-4C9B-B55A-35B1801CE504}" name="UKGS_4" displayName="UKGS_4" ref="Y3:AF60">
  <tableColumns count="8">
    <tableColumn id="1" xr3:uid="{BBC545A1-A8F2-465C-8A51-DBF07A88880E}" name="NO"/>
    <tableColumn id="2" xr3:uid="{26F5C84C-BDE7-49F7-B53C-DF20725492D6}" name="NAMA SEKOLAH"/>
    <tableColumn id="3" xr3:uid="{B7CB3429-E7A5-41F0-8D93-60701D393245}" name="L/P"/>
    <tableColumn id="4" xr3:uid="{245BDE69-2761-4F9F-BBF9-F92EAF05D512}" name="JUMLAH SISWA"/>
    <tableColumn id="5" xr3:uid="{62C920F6-6CED-46A3-B377-B0143785A8BE}" name="KARIES"/>
    <tableColumn id="6" xr3:uid="{F7CD1F2B-DE60-47EF-B49A-A412BD838104}" name="SEHAT"/>
    <tableColumn id="7" xr3:uid="{FE0E061B-AF49-46A3-BA4C-2EFA06DD63B4}" name="PERSISTENSI"/>
    <tableColumn id="8" xr3:uid="{91B026B5-8CFB-48FA-9295-9D4E5B975E8A}" name="RUJUK"/>
  </tableColumns>
  <tableStyleInfo name="Dx DES-style" showFirstColumn="1" showLastColumn="1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4962CEFC-1B3C-4856-8B35-EBB915A6823A}" name="Table_32" displayName="Table_32" ref="Z62:Z63" headerRowCount="0">
  <tableColumns count="1">
    <tableColumn id="1" xr3:uid="{B2EEC89C-8AE0-41C6-9370-B50EA1B15504}" name="Column1"/>
  </tableColumns>
  <tableStyleInfo name="Dx DES-style 2" showFirstColumn="1" showLastColumn="1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E5B5605F-92D3-45D0-BC68-F76FF8A6F130}" name="Table_33" displayName="Table_33" ref="AA62:AC69" headerRowCount="0">
  <tableColumns count="3">
    <tableColumn id="1" xr3:uid="{7E347FE6-BA36-4619-A214-04CEACC1857A}" name="Column1"/>
    <tableColumn id="2" xr3:uid="{8AD75A51-BF37-48C5-9193-229E7ACEE237}" name="Column2"/>
    <tableColumn id="3" xr3:uid="{CA1FB199-5236-426F-BC05-B5F3F4EF61D7}" name="Column3"/>
  </tableColumns>
  <tableStyleInfo name="Dx DES-style 3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82CE943-4EB0-4413-BD58-5712C06A307A}" name="Table_4" displayName="Table_4" ref="AE4:AF73" headerRowCount="0">
  <tableColumns count="2">
    <tableColumn id="1" xr3:uid="{A4C1DC26-9B3E-46E4-91C1-A489E0366756}" name="Column1"/>
    <tableColumn id="2" xr3:uid="{88BD6527-3D16-45B3-907B-5DA405F2E540}" name="Column2"/>
  </tableColumns>
  <tableStyleInfo name="REGISTER-style 4" showFirstColumn="1" showLastColumn="1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F0570F90-D97D-48D5-B36F-466B40B9A22B}" name="Table_34" displayName="Table_34" ref="Z64:Z69" headerRowCount="0">
  <tableColumns count="1">
    <tableColumn id="1" xr3:uid="{B8E64F21-1F43-45BD-93C3-AB9BB736A18D}" name="Column1"/>
  </tableColumns>
  <tableStyleInfo name="Dx DES-style 4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0122271-746A-4264-91FE-96FA086037AE}" name="Table_5" displayName="Table_5" ref="AG4:AG73" headerRowCount="0">
  <tableColumns count="1">
    <tableColumn id="1" xr3:uid="{0A058CA7-C704-4470-BEA9-B18046D3B314}" name="Column1"/>
  </tableColumns>
  <tableStyleInfo name="REGISTER-style 5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A6B0AD2-59FA-49B4-B3D6-A834E35559DA}" name="Table_6" displayName="Table_6" ref="W62:W63" headerRowCount="0">
  <tableColumns count="1">
    <tableColumn id="1" xr3:uid="{67E86E5D-7925-4339-B5C4-CAC2465A09EA}" name="Column1"/>
  </tableColumns>
  <tableStyleInfo name="REGISTER-style 6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96B40F7-0318-4F8A-B6FA-36E1535022FC}" name="Table_7" displayName="Table_7" ref="X62:X63" headerRowCount="0">
  <tableColumns count="1">
    <tableColumn id="1" xr3:uid="{B2F606F6-D795-482D-AFFB-19933CA5DE73}" name="Column1"/>
  </tableColumns>
  <tableStyleInfo name="REGISTER-style 7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7BF59AE-79E8-4B82-A037-72B5330645B2}" name="Table_8" displayName="Table_8" ref="W64:W67" headerRowCount="0">
  <tableColumns count="1">
    <tableColumn id="1" xr3:uid="{1CC83342-9B93-4873-A83D-E7E709917615}" name="Column1"/>
  </tableColumns>
  <tableStyleInfo name="REGISTER-style 8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EC4417C-0E9E-404C-A879-383770CE75E0}" name="Table_9" displayName="Table_9" ref="AF76:AF77" headerRowCount="0">
  <tableColumns count="1">
    <tableColumn id="1" xr3:uid="{B6140302-0282-4788-9414-F1B207851B1C}" name="Column1"/>
  </tableColumns>
  <tableStyleInfo name="REGISTER-style 9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.xml"/><Relationship Id="rId13" Type="http://schemas.openxmlformats.org/officeDocument/2006/relationships/table" Target="../tables/table10.xml"/><Relationship Id="rId3" Type="http://schemas.openxmlformats.org/officeDocument/2006/relationships/hyperlink" Target="https://docs.google.com/spreadsheets/d/1_gp53owz8tEn9vlMgHqo6V_4mcsro8ssUcBRZ8aqHB8/edit?gid=548582851" TargetMode="External"/><Relationship Id="rId7" Type="http://schemas.openxmlformats.org/officeDocument/2006/relationships/table" Target="../tables/table4.xml"/><Relationship Id="rId12" Type="http://schemas.openxmlformats.org/officeDocument/2006/relationships/table" Target="../tables/table9.xml"/><Relationship Id="rId2" Type="http://schemas.openxmlformats.org/officeDocument/2006/relationships/hyperlink" Target="https://docs.google.com/spreadsheets/d/1VwwyTJzgen_lksegQaIaQ6lQ8UoGBYJ3ZC6_BnhEnzA/edit?gid=0" TargetMode="External"/><Relationship Id="rId1" Type="http://schemas.openxmlformats.org/officeDocument/2006/relationships/hyperlink" Target="https://drive.google.com/drive/folders/1cGIxYJfLWSa-Fu3_d7x2y0pf8K8OBEXj" TargetMode="External"/><Relationship Id="rId6" Type="http://schemas.openxmlformats.org/officeDocument/2006/relationships/table" Target="../tables/table3.xml"/><Relationship Id="rId11" Type="http://schemas.openxmlformats.org/officeDocument/2006/relationships/table" Target="../tables/table8.xml"/><Relationship Id="rId5" Type="http://schemas.openxmlformats.org/officeDocument/2006/relationships/table" Target="../tables/table2.xml"/><Relationship Id="rId10" Type="http://schemas.openxmlformats.org/officeDocument/2006/relationships/table" Target="../tables/table7.xml"/><Relationship Id="rId4" Type="http://schemas.openxmlformats.org/officeDocument/2006/relationships/table" Target="../tables/table1.xml"/><Relationship Id="rId9" Type="http://schemas.openxmlformats.org/officeDocument/2006/relationships/table" Target="../tables/table6.xml"/><Relationship Id="rId14" Type="http://schemas.openxmlformats.org/officeDocument/2006/relationships/table" Target="../tables/table11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9.xml"/><Relationship Id="rId3" Type="http://schemas.openxmlformats.org/officeDocument/2006/relationships/table" Target="../tables/table14.xml"/><Relationship Id="rId7" Type="http://schemas.openxmlformats.org/officeDocument/2006/relationships/table" Target="../tables/table18.xml"/><Relationship Id="rId2" Type="http://schemas.openxmlformats.org/officeDocument/2006/relationships/table" Target="../tables/table13.xml"/><Relationship Id="rId1" Type="http://schemas.openxmlformats.org/officeDocument/2006/relationships/table" Target="../tables/table12.xml"/><Relationship Id="rId6" Type="http://schemas.openxmlformats.org/officeDocument/2006/relationships/table" Target="../tables/table17.xml"/><Relationship Id="rId5" Type="http://schemas.openxmlformats.org/officeDocument/2006/relationships/table" Target="../tables/table16.xml"/><Relationship Id="rId10" Type="http://schemas.openxmlformats.org/officeDocument/2006/relationships/table" Target="../tables/table21.xml"/><Relationship Id="rId4" Type="http://schemas.openxmlformats.org/officeDocument/2006/relationships/table" Target="../tables/table15.xml"/><Relationship Id="rId9" Type="http://schemas.openxmlformats.org/officeDocument/2006/relationships/table" Target="../tables/table2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4.xml"/><Relationship Id="rId2" Type="http://schemas.openxmlformats.org/officeDocument/2006/relationships/table" Target="../tables/table23.xml"/><Relationship Id="rId1" Type="http://schemas.openxmlformats.org/officeDocument/2006/relationships/table" Target="../tables/table22.xml"/><Relationship Id="rId4" Type="http://schemas.openxmlformats.org/officeDocument/2006/relationships/table" Target="../tables/table2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7" Type="http://schemas.openxmlformats.org/officeDocument/2006/relationships/table" Target="../tables/table32.xml"/><Relationship Id="rId2" Type="http://schemas.openxmlformats.org/officeDocument/2006/relationships/table" Target="../tables/table27.xml"/><Relationship Id="rId1" Type="http://schemas.openxmlformats.org/officeDocument/2006/relationships/table" Target="../tables/table26.xml"/><Relationship Id="rId6" Type="http://schemas.openxmlformats.org/officeDocument/2006/relationships/table" Target="../tables/table31.xml"/><Relationship Id="rId5" Type="http://schemas.openxmlformats.org/officeDocument/2006/relationships/table" Target="../tables/table30.xml"/><Relationship Id="rId4" Type="http://schemas.openxmlformats.org/officeDocument/2006/relationships/table" Target="../tables/table29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5.xml"/><Relationship Id="rId2" Type="http://schemas.openxmlformats.org/officeDocument/2006/relationships/table" Target="../tables/table34.xml"/><Relationship Id="rId1" Type="http://schemas.openxmlformats.org/officeDocument/2006/relationships/table" Target="../tables/table33.xml"/><Relationship Id="rId4" Type="http://schemas.openxmlformats.org/officeDocument/2006/relationships/table" Target="../tables/table36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9.xml"/><Relationship Id="rId2" Type="http://schemas.openxmlformats.org/officeDocument/2006/relationships/table" Target="../tables/table38.xml"/><Relationship Id="rId1" Type="http://schemas.openxmlformats.org/officeDocument/2006/relationships/table" Target="../tables/table37.xml"/><Relationship Id="rId4" Type="http://schemas.openxmlformats.org/officeDocument/2006/relationships/table" Target="../tables/table4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9C405-C7E3-4696-8257-E546F5F4BB4D}">
  <sheetPr>
    <outlinePr summaryBelow="0" summaryRight="0"/>
  </sheetPr>
  <dimension ref="A1:AN1014"/>
  <sheetViews>
    <sheetView tabSelected="1" workbookViewId="0">
      <pane xSplit="6" ySplit="3" topLeftCell="G4" activePane="bottomRight" state="frozen"/>
      <selection pane="topRight" activeCell="G1" sqref="G1"/>
      <selection pane="bottomLeft" activeCell="A4" sqref="A4"/>
      <selection pane="bottomRight" activeCell="F8" sqref="F8"/>
    </sheetView>
  </sheetViews>
  <sheetFormatPr defaultColWidth="12.6640625" defaultRowHeight="15" customHeight="1" x14ac:dyDescent="0.3"/>
  <cols>
    <col min="1" max="1" width="4.44140625" customWidth="1"/>
    <col min="2" max="2" width="20.6640625" customWidth="1"/>
    <col min="3" max="3" width="5.109375" customWidth="1"/>
    <col min="4" max="4" width="14.44140625" customWidth="1"/>
    <col min="5" max="5" width="12.6640625" customWidth="1"/>
    <col min="6" max="6" width="41.109375" customWidth="1"/>
    <col min="7" max="18" width="7.6640625" customWidth="1"/>
    <col min="20" max="20" width="8.21875" customWidth="1"/>
    <col min="21" max="21" width="8.109375" customWidth="1"/>
    <col min="22" max="22" width="4.77734375" customWidth="1"/>
    <col min="23" max="23" width="26.88671875" customWidth="1"/>
    <col min="24" max="24" width="8.44140625" customWidth="1"/>
    <col min="25" max="28" width="9.33203125" customWidth="1"/>
    <col min="29" max="29" width="5.21875" customWidth="1"/>
    <col min="30" max="30" width="9" customWidth="1"/>
    <col min="31" max="31" width="4" customWidth="1"/>
    <col min="32" max="32" width="24" customWidth="1"/>
    <col min="33" max="33" width="8.109375" customWidth="1"/>
    <col min="34" max="36" width="9.77734375" customWidth="1"/>
    <col min="37" max="37" width="10.33203125" customWidth="1"/>
    <col min="38" max="38" width="9.77734375" customWidth="1"/>
  </cols>
  <sheetData>
    <row r="1" spans="1:40" ht="27" customHeight="1" x14ac:dyDescent="0.4">
      <c r="A1" s="1" t="s">
        <v>0</v>
      </c>
      <c r="B1" s="2"/>
      <c r="C1" s="2"/>
      <c r="D1" s="2"/>
      <c r="E1" s="2"/>
      <c r="F1" s="2"/>
      <c r="G1" s="500"/>
      <c r="H1" s="501"/>
      <c r="S1" s="4"/>
      <c r="U1" s="5" t="s">
        <v>1</v>
      </c>
      <c r="V1" s="6"/>
      <c r="W1" s="3" t="s">
        <v>2</v>
      </c>
      <c r="X1" s="7"/>
      <c r="Y1" s="4"/>
      <c r="Z1" s="4"/>
      <c r="AA1" s="4"/>
      <c r="AB1" s="4"/>
      <c r="AC1" s="7"/>
      <c r="AD1" s="7"/>
      <c r="AE1" s="4"/>
      <c r="AF1" s="3" t="s">
        <v>3</v>
      </c>
      <c r="AG1" s="7"/>
      <c r="AH1" s="4"/>
      <c r="AI1" s="4"/>
      <c r="AJ1" s="4"/>
      <c r="AK1" s="4"/>
      <c r="AL1" s="4"/>
    </row>
    <row r="2" spans="1:40" ht="15.75" customHeight="1" thickBot="1" x14ac:dyDescent="0.35">
      <c r="S2" s="4"/>
      <c r="U2" s="8" t="s">
        <v>4</v>
      </c>
      <c r="V2" s="9"/>
      <c r="W2" s="3" t="s">
        <v>5</v>
      </c>
      <c r="X2" s="7"/>
      <c r="Y2" s="4"/>
      <c r="Z2" s="4"/>
      <c r="AA2" s="4"/>
      <c r="AB2" s="4"/>
      <c r="AC2" s="7"/>
      <c r="AD2" s="7"/>
      <c r="AE2" s="4"/>
      <c r="AF2" s="7"/>
      <c r="AG2" s="7"/>
      <c r="AH2" s="4"/>
      <c r="AI2" s="4"/>
      <c r="AJ2" s="4"/>
      <c r="AK2" s="4"/>
      <c r="AL2" s="4"/>
    </row>
    <row r="3" spans="1:40" ht="20.399999999999999" customHeight="1" thickTop="1" thickBot="1" x14ac:dyDescent="0.45">
      <c r="A3" s="10"/>
      <c r="B3" s="11" t="s">
        <v>6</v>
      </c>
      <c r="C3" s="12"/>
      <c r="D3" s="13" t="s">
        <v>7</v>
      </c>
      <c r="E3" s="12"/>
      <c r="F3" s="14" t="s">
        <v>8</v>
      </c>
      <c r="G3" s="15" t="s">
        <v>9</v>
      </c>
      <c r="H3" s="15" t="s">
        <v>10</v>
      </c>
      <c r="I3" s="15" t="s">
        <v>11</v>
      </c>
      <c r="J3" s="15" t="s">
        <v>12</v>
      </c>
      <c r="K3" s="15" t="s">
        <v>13</v>
      </c>
      <c r="L3" s="15" t="s">
        <v>14</v>
      </c>
      <c r="M3" s="15" t="s">
        <v>15</v>
      </c>
      <c r="N3" s="15" t="s">
        <v>16</v>
      </c>
      <c r="O3" s="15" t="s">
        <v>17</v>
      </c>
      <c r="P3" s="15" t="s">
        <v>18</v>
      </c>
      <c r="Q3" s="15" t="s">
        <v>19</v>
      </c>
      <c r="R3" s="16" t="s">
        <v>20</v>
      </c>
      <c r="S3" s="17" t="s">
        <v>21</v>
      </c>
      <c r="T3" s="12"/>
      <c r="U3" s="12"/>
      <c r="V3" s="18" t="s">
        <v>22</v>
      </c>
      <c r="W3" s="18" t="s">
        <v>23</v>
      </c>
      <c r="X3" s="19" t="s">
        <v>24</v>
      </c>
      <c r="Y3" s="20" t="s">
        <v>25</v>
      </c>
      <c r="Z3" s="18" t="s">
        <v>26</v>
      </c>
      <c r="AA3" s="18" t="s">
        <v>27</v>
      </c>
      <c r="AB3" s="18" t="s">
        <v>28</v>
      </c>
      <c r="AC3" s="12"/>
      <c r="AD3" s="21" t="s">
        <v>29</v>
      </c>
      <c r="AE3" s="22" t="s">
        <v>22</v>
      </c>
      <c r="AF3" s="22" t="s">
        <v>23</v>
      </c>
      <c r="AG3" s="23" t="s">
        <v>24</v>
      </c>
      <c r="AH3" s="21" t="s">
        <v>25</v>
      </c>
      <c r="AI3" s="22" t="s">
        <v>26</v>
      </c>
      <c r="AJ3" s="22" t="s">
        <v>27</v>
      </c>
      <c r="AK3" s="23" t="s">
        <v>30</v>
      </c>
      <c r="AL3" s="22" t="s">
        <v>28</v>
      </c>
      <c r="AM3" s="12"/>
      <c r="AN3" s="12"/>
    </row>
    <row r="4" spans="1:40" ht="15.75" customHeight="1" thickTop="1" thickBot="1" x14ac:dyDescent="0.35">
      <c r="S4" s="4"/>
      <c r="V4" s="24">
        <v>1</v>
      </c>
      <c r="W4" s="25" t="s">
        <v>31</v>
      </c>
      <c r="X4" s="26" t="s">
        <v>32</v>
      </c>
      <c r="Y4" s="27">
        <f>'[1]Dx. AGUST'!AA4</f>
        <v>17</v>
      </c>
      <c r="Z4" s="27">
        <f>'[1]Dx. AGUST'!AB4</f>
        <v>15</v>
      </c>
      <c r="AA4" s="27">
        <f>'[1]Dx. AGUST'!AC4</f>
        <v>2</v>
      </c>
      <c r="AB4" s="27">
        <f>'[1]Dx. AGUST'!AD4</f>
        <v>8</v>
      </c>
      <c r="AC4" s="7"/>
      <c r="AD4" s="28" t="s">
        <v>33</v>
      </c>
      <c r="AE4" s="24">
        <v>1</v>
      </c>
      <c r="AF4" s="25" t="str">
        <f>'[1]Dx. AGUST'!AG4</f>
        <v>SDN PANDANWANGI 2</v>
      </c>
      <c r="AG4" s="26" t="s">
        <v>32</v>
      </c>
      <c r="AH4" s="29">
        <f>'[1]Dx. AGUST'!AI4</f>
        <v>67</v>
      </c>
      <c r="AI4" s="29">
        <f>'[1]Dx. AGUST'!AJ4</f>
        <v>10</v>
      </c>
      <c r="AJ4" s="29">
        <f>'[1]Dx. AGUST'!AK4</f>
        <v>57</v>
      </c>
      <c r="AK4" s="29">
        <f>'[1]Dx. AGUST'!AL4</f>
        <v>5</v>
      </c>
      <c r="AL4" s="29">
        <f>'[1]Dx. AGUST'!AM4</f>
        <v>13</v>
      </c>
      <c r="AM4" s="7">
        <f>SUM(AI4:AI13)+SUM(AI18:AI31)+SUM(AI34:AI39)</f>
        <v>482</v>
      </c>
    </row>
    <row r="5" spans="1:40" ht="15.75" customHeight="1" thickTop="1" thickBot="1" x14ac:dyDescent="0.35">
      <c r="A5" s="30"/>
      <c r="B5" s="31" t="s">
        <v>34</v>
      </c>
      <c r="C5" s="30"/>
      <c r="D5" s="31" t="s">
        <v>35</v>
      </c>
      <c r="F5" s="32" t="s">
        <v>36</v>
      </c>
      <c r="G5" s="33">
        <f>[1]JAN!AD7</f>
        <v>290</v>
      </c>
      <c r="H5" s="33">
        <f>[1]FEB!AD7</f>
        <v>259</v>
      </c>
      <c r="I5" s="33">
        <f>[1]MART!AE7</f>
        <v>288</v>
      </c>
      <c r="J5" s="33">
        <f>[1]APRIL!U4</f>
        <v>236</v>
      </c>
      <c r="K5" s="33">
        <f>[1]MEI!U4</f>
        <v>316</v>
      </c>
      <c r="L5" s="33">
        <f>[1]JUNI!U4</f>
        <v>368</v>
      </c>
      <c r="M5" s="33">
        <f>[1]JULI!U4</f>
        <v>401</v>
      </c>
      <c r="N5" s="33">
        <f>[1]AGUSTUS!U4</f>
        <v>339</v>
      </c>
      <c r="O5" s="33">
        <f>[1]SEPT!U4</f>
        <v>379</v>
      </c>
      <c r="P5" s="33">
        <f>[1]OKT!U4</f>
        <v>334</v>
      </c>
      <c r="Q5" s="33">
        <f>[1]NOV!U4</f>
        <v>319</v>
      </c>
      <c r="R5" s="33">
        <f>[1]DES!U4</f>
        <v>304</v>
      </c>
      <c r="S5" s="34">
        <f t="shared" ref="S5:S11" si="0">SUM(G5:R5)</f>
        <v>3833</v>
      </c>
      <c r="V5" s="35"/>
      <c r="W5" s="35"/>
      <c r="X5" s="36" t="s">
        <v>37</v>
      </c>
      <c r="Y5" s="27">
        <f>'[1]Dx. AGUST'!AA5</f>
        <v>12</v>
      </c>
      <c r="Z5" s="27">
        <f>'[1]Dx. AGUST'!AB5</f>
        <v>10</v>
      </c>
      <c r="AA5" s="27">
        <f>'[1]Dx. AGUST'!AC5</f>
        <v>2</v>
      </c>
      <c r="AB5" s="27">
        <f>'[1]Dx. AGUST'!AD5</f>
        <v>5</v>
      </c>
      <c r="AC5" s="7"/>
      <c r="AD5" s="37"/>
      <c r="AE5" s="35"/>
      <c r="AF5" s="35"/>
      <c r="AG5" s="36" t="s">
        <v>37</v>
      </c>
      <c r="AH5" s="29">
        <f>'[1]Dx. AGUST'!AI5</f>
        <v>90</v>
      </c>
      <c r="AI5" s="29">
        <f>'[1]Dx. AGUST'!AJ5</f>
        <v>15</v>
      </c>
      <c r="AJ5" s="29">
        <f>'[1]Dx. AGUST'!AK5</f>
        <v>75</v>
      </c>
      <c r="AK5" s="29">
        <f>'[1]Dx. AGUST'!AL5</f>
        <v>7</v>
      </c>
      <c r="AL5" s="29">
        <f>'[1]Dx. AGUST'!AM5</f>
        <v>17</v>
      </c>
    </row>
    <row r="6" spans="1:40" ht="15.75" customHeight="1" thickTop="1" x14ac:dyDescent="0.3">
      <c r="A6" s="30"/>
      <c r="B6" s="31" t="s">
        <v>38</v>
      </c>
      <c r="C6" s="30"/>
      <c r="D6" s="31" t="s">
        <v>39</v>
      </c>
      <c r="F6" s="32" t="s">
        <v>40</v>
      </c>
      <c r="G6" s="33">
        <f>[1]JAN!AD8</f>
        <v>223</v>
      </c>
      <c r="H6" s="33">
        <f>[1]FEB!AD8</f>
        <v>178</v>
      </c>
      <c r="I6" s="33">
        <f>[1]MART!AE8</f>
        <v>129</v>
      </c>
      <c r="J6" s="33">
        <f>[1]APRIL!U5</f>
        <v>142</v>
      </c>
      <c r="K6" s="33">
        <f>[1]MEI!U5</f>
        <v>227</v>
      </c>
      <c r="L6" s="33">
        <f>[1]JUNI!U5</f>
        <v>215</v>
      </c>
      <c r="M6" s="33">
        <f>[1]JULI!U5</f>
        <v>201</v>
      </c>
      <c r="N6" s="33">
        <f>[1]AGUSTUS!U5</f>
        <v>204</v>
      </c>
      <c r="O6" s="33">
        <f>[1]SEPT!U5</f>
        <v>237</v>
      </c>
      <c r="P6" s="33">
        <f>[1]OKT!U5</f>
        <v>179</v>
      </c>
      <c r="Q6" s="33">
        <f>[1]NOV!U5</f>
        <v>183</v>
      </c>
      <c r="R6" s="33">
        <f>[1]DES!U5</f>
        <v>164</v>
      </c>
      <c r="S6" s="34">
        <f t="shared" si="0"/>
        <v>2282</v>
      </c>
      <c r="V6" s="24">
        <v>2</v>
      </c>
      <c r="W6" s="38" t="s">
        <v>41</v>
      </c>
      <c r="X6" s="26" t="s">
        <v>32</v>
      </c>
      <c r="Y6" s="27">
        <f>'[1]Dx. AGUST'!AA6</f>
        <v>7</v>
      </c>
      <c r="Z6" s="27">
        <f>'[1]Dx. AGUST'!AB6</f>
        <v>4</v>
      </c>
      <c r="AA6" s="27">
        <f>'[1]Dx. AGUST'!AC6</f>
        <v>3</v>
      </c>
      <c r="AB6" s="27">
        <f>'[1]Dx. AGUST'!AD6</f>
        <v>4</v>
      </c>
      <c r="AC6" s="7"/>
      <c r="AD6" s="37"/>
      <c r="AE6" s="24">
        <v>2</v>
      </c>
      <c r="AF6" s="25" t="str">
        <f>'[1]Dx. AGUST'!AG6</f>
        <v>SDN PANDANWANGI 4</v>
      </c>
      <c r="AG6" s="26" t="s">
        <v>32</v>
      </c>
      <c r="AH6" s="29">
        <f>'[1]Dx. AGUST'!AI6</f>
        <v>82</v>
      </c>
      <c r="AI6" s="29">
        <f>'[1]Dx. AGUST'!AJ6</f>
        <v>9</v>
      </c>
      <c r="AJ6" s="29">
        <f>'[1]Dx. AGUST'!AK6</f>
        <v>73</v>
      </c>
      <c r="AK6" s="29">
        <f>'[1]Dx. AGUST'!AL6</f>
        <v>15</v>
      </c>
      <c r="AL6" s="29">
        <f>'[1]Dx. AGUST'!AM6</f>
        <v>12</v>
      </c>
    </row>
    <row r="7" spans="1:40" ht="15.75" customHeight="1" x14ac:dyDescent="0.3">
      <c r="A7" s="30"/>
      <c r="B7" s="31" t="s">
        <v>42</v>
      </c>
      <c r="C7" s="30"/>
      <c r="D7" s="31" t="s">
        <v>43</v>
      </c>
      <c r="F7" s="39" t="s">
        <v>44</v>
      </c>
      <c r="G7" s="40">
        <f>[1]JAN!AD9</f>
        <v>72</v>
      </c>
      <c r="H7" s="40">
        <f>[1]FEB!AD9</f>
        <v>53</v>
      </c>
      <c r="I7" s="40">
        <f>[1]MART!AE9</f>
        <v>36</v>
      </c>
      <c r="J7" s="40">
        <f>[1]APRIL!U6</f>
        <v>43</v>
      </c>
      <c r="K7" s="40">
        <f>[1]MEI!U6</f>
        <v>66</v>
      </c>
      <c r="L7" s="40">
        <f>[1]JUNI!U6</f>
        <v>69</v>
      </c>
      <c r="M7" s="40">
        <f>[1]JULI!U6</f>
        <v>61</v>
      </c>
      <c r="N7" s="40">
        <f>[1]AGUSTUS!U6</f>
        <v>70</v>
      </c>
      <c r="O7" s="40">
        <f>[1]SEPT!U6</f>
        <v>74</v>
      </c>
      <c r="P7" s="41">
        <f>[1]OKT!U6</f>
        <v>65</v>
      </c>
      <c r="Q7" s="41">
        <f>[1]NOV!U6</f>
        <v>54</v>
      </c>
      <c r="R7" s="41">
        <f>[1]DES!U6</f>
        <v>61</v>
      </c>
      <c r="S7" s="42">
        <f t="shared" si="0"/>
        <v>724</v>
      </c>
      <c r="V7" s="35"/>
      <c r="W7" s="35"/>
      <c r="X7" s="36" t="s">
        <v>37</v>
      </c>
      <c r="Y7" s="27">
        <f>'[1]Dx. AGUST'!AA7</f>
        <v>6</v>
      </c>
      <c r="Z7" s="27">
        <f>'[1]Dx. AGUST'!AB7</f>
        <v>1</v>
      </c>
      <c r="AA7" s="27">
        <f>'[1]Dx. AGUST'!AC7</f>
        <v>5</v>
      </c>
      <c r="AB7" s="27">
        <f>'[1]Dx. AGUST'!AD7</f>
        <v>1</v>
      </c>
      <c r="AC7" s="7"/>
      <c r="AD7" s="37"/>
      <c r="AE7" s="35"/>
      <c r="AF7" s="35"/>
      <c r="AG7" s="36" t="s">
        <v>37</v>
      </c>
      <c r="AH7" s="29">
        <f>'[1]Dx. AGUST'!AI7</f>
        <v>76</v>
      </c>
      <c r="AI7" s="29">
        <f>'[1]Dx. AGUST'!AJ7</f>
        <v>14</v>
      </c>
      <c r="AJ7" s="29">
        <f>'[1]Dx. AGUST'!AK7</f>
        <v>62</v>
      </c>
      <c r="AK7" s="29">
        <f>'[1]Dx. AGUST'!AL7</f>
        <v>8</v>
      </c>
      <c r="AL7" s="29">
        <f>'[1]Dx. AGUST'!AM7</f>
        <v>8</v>
      </c>
    </row>
    <row r="8" spans="1:40" ht="15.75" customHeight="1" x14ac:dyDescent="0.3">
      <c r="B8" s="31" t="s">
        <v>45</v>
      </c>
      <c r="D8" s="31" t="s">
        <v>46</v>
      </c>
      <c r="F8" s="43" t="s">
        <v>47</v>
      </c>
      <c r="G8" s="44">
        <f>[1]JAN!AD10</f>
        <v>151</v>
      </c>
      <c r="H8" s="44">
        <f>[1]FEB!AD10</f>
        <v>125</v>
      </c>
      <c r="I8" s="44">
        <f>[1]MART!AE10</f>
        <v>93</v>
      </c>
      <c r="J8" s="44">
        <f>[1]APRIL!U7</f>
        <v>99</v>
      </c>
      <c r="K8" s="44">
        <f>[1]MEI!U7</f>
        <v>161</v>
      </c>
      <c r="L8" s="44">
        <f>[1]JUNI!U7</f>
        <v>146</v>
      </c>
      <c r="M8" s="44">
        <f>[1]JULI!U7</f>
        <v>140</v>
      </c>
      <c r="N8" s="44">
        <f>[1]AGUSTUS!U7</f>
        <v>134</v>
      </c>
      <c r="O8" s="45">
        <f>[1]SEPT!U7</f>
        <v>163</v>
      </c>
      <c r="P8" s="44">
        <f>[1]OKT!U7</f>
        <v>114</v>
      </c>
      <c r="Q8" s="44">
        <f>[1]NOV!U7</f>
        <v>129</v>
      </c>
      <c r="R8" s="44">
        <f>[1]DES!U7</f>
        <v>103</v>
      </c>
      <c r="S8" s="46">
        <f t="shared" si="0"/>
        <v>1558</v>
      </c>
      <c r="V8" s="24">
        <v>3</v>
      </c>
      <c r="W8" s="38" t="s">
        <v>48</v>
      </c>
      <c r="X8" s="26" t="s">
        <v>32</v>
      </c>
      <c r="Y8" s="27">
        <f>'[1]Dx. AGUST'!AA8</f>
        <v>9</v>
      </c>
      <c r="Z8" s="27">
        <f>'[1]Dx. AGUST'!AB8</f>
        <v>2</v>
      </c>
      <c r="AA8" s="27">
        <f>'[1]Dx. AGUST'!AC8</f>
        <v>7</v>
      </c>
      <c r="AB8" s="27">
        <f>'[1]Dx. AGUST'!AD8</f>
        <v>0</v>
      </c>
      <c r="AC8" s="7"/>
      <c r="AD8" s="37"/>
      <c r="AE8" s="24">
        <v>3</v>
      </c>
      <c r="AF8" s="25" t="str">
        <f>'[1]Dx. AGUST'!AG8</f>
        <v>GLOBAL SCHOOL</v>
      </c>
      <c r="AG8" s="26" t="s">
        <v>32</v>
      </c>
      <c r="AH8" s="29">
        <f>'[1]Dx. AGUST'!AI8</f>
        <v>44</v>
      </c>
      <c r="AI8" s="29">
        <f>'[1]Dx. AGUST'!AJ8</f>
        <v>1</v>
      </c>
      <c r="AJ8" s="29">
        <f>'[1]Dx. AGUST'!AK8</f>
        <v>43</v>
      </c>
      <c r="AK8" s="29">
        <f>'[1]Dx. AGUST'!AL8</f>
        <v>3</v>
      </c>
      <c r="AL8" s="29">
        <f>'[1]Dx. AGUST'!AM8</f>
        <v>3</v>
      </c>
    </row>
    <row r="9" spans="1:40" ht="15.75" customHeight="1" x14ac:dyDescent="0.3">
      <c r="A9" s="30"/>
      <c r="B9" s="31" t="s">
        <v>13</v>
      </c>
      <c r="C9" s="30"/>
      <c r="D9" s="31" t="s">
        <v>49</v>
      </c>
      <c r="F9" s="47" t="s">
        <v>50</v>
      </c>
      <c r="G9" s="33">
        <f>[1]JAN!AD11</f>
        <v>67</v>
      </c>
      <c r="H9" s="33">
        <f>[1]FEB!AD11</f>
        <v>81</v>
      </c>
      <c r="I9" s="33">
        <f>[1]MART!AE11</f>
        <v>159</v>
      </c>
      <c r="J9" s="33">
        <f>[1]APRIL!U8</f>
        <v>94</v>
      </c>
      <c r="K9" s="33">
        <f>[1]MEI!U8</f>
        <v>89</v>
      </c>
      <c r="L9" s="33">
        <f>[1]JUNI!U8</f>
        <v>153</v>
      </c>
      <c r="M9" s="33">
        <f>[1]JULI!U8</f>
        <v>200</v>
      </c>
      <c r="N9" s="33">
        <f>[1]AGUSTUS!U8</f>
        <v>135</v>
      </c>
      <c r="O9" s="33">
        <f>[1]SEPT!U8</f>
        <v>142</v>
      </c>
      <c r="P9" s="33">
        <f>[1]OKT!U8</f>
        <v>155</v>
      </c>
      <c r="Q9" s="33">
        <f>[1]NOV!U8</f>
        <v>136</v>
      </c>
      <c r="R9" s="33">
        <f>[1]DES!U8</f>
        <v>140</v>
      </c>
      <c r="S9" s="34">
        <f t="shared" si="0"/>
        <v>1551</v>
      </c>
      <c r="V9" s="35"/>
      <c r="W9" s="35"/>
      <c r="X9" s="36" t="s">
        <v>37</v>
      </c>
      <c r="Y9" s="27">
        <f>'[1]Dx. AGUST'!AA9</f>
        <v>7</v>
      </c>
      <c r="Z9" s="27">
        <f>'[1]Dx. AGUST'!AB9</f>
        <v>2</v>
      </c>
      <c r="AA9" s="27">
        <f>'[1]Dx. AGUST'!AC9</f>
        <v>7</v>
      </c>
      <c r="AB9" s="27">
        <f>'[1]Dx. AGUST'!AD9</f>
        <v>0</v>
      </c>
      <c r="AC9" s="7"/>
      <c r="AD9" s="37"/>
      <c r="AE9" s="35"/>
      <c r="AF9" s="35"/>
      <c r="AG9" s="36" t="s">
        <v>37</v>
      </c>
      <c r="AH9" s="29">
        <f>'[1]Dx. AGUST'!AI9</f>
        <v>46</v>
      </c>
      <c r="AI9" s="29">
        <f>'[1]Dx. AGUST'!AJ9</f>
        <v>2</v>
      </c>
      <c r="AJ9" s="29">
        <f>'[1]Dx. AGUST'!AK9</f>
        <v>44</v>
      </c>
      <c r="AK9" s="29">
        <f>'[1]Dx. AGUST'!AL9</f>
        <v>3</v>
      </c>
      <c r="AL9" s="29">
        <f>'[1]Dx. AGUST'!AM9</f>
        <v>2</v>
      </c>
    </row>
    <row r="10" spans="1:40" ht="15.75" customHeight="1" x14ac:dyDescent="0.3">
      <c r="A10" s="30"/>
      <c r="B10" s="31" t="s">
        <v>51</v>
      </c>
      <c r="C10" s="30"/>
      <c r="D10" s="31" t="s">
        <v>52</v>
      </c>
      <c r="F10" s="39" t="s">
        <v>44</v>
      </c>
      <c r="G10" s="40">
        <f>[1]JAN!AD12</f>
        <v>27</v>
      </c>
      <c r="H10" s="40">
        <f>[1]FEB!AD12</f>
        <v>24</v>
      </c>
      <c r="I10" s="40">
        <f>[1]MART!AE12</f>
        <v>56</v>
      </c>
      <c r="J10" s="40">
        <f>[1]APRIL!U9</f>
        <v>30</v>
      </c>
      <c r="K10" s="40">
        <f>[1]MEI!U9</f>
        <v>20</v>
      </c>
      <c r="L10" s="40">
        <f>[1]JUNI!U9</f>
        <v>64</v>
      </c>
      <c r="M10" s="40">
        <f>[1]JULI!U9</f>
        <v>65</v>
      </c>
      <c r="N10" s="40">
        <f>[1]AGUSTUS!U9</f>
        <v>44</v>
      </c>
      <c r="O10" s="40">
        <f>[1]SEPT!U9</f>
        <v>57</v>
      </c>
      <c r="P10" s="41">
        <f>[1]OKT!U9</f>
        <v>47</v>
      </c>
      <c r="Q10" s="41">
        <f>[1]NOV!U9</f>
        <v>47</v>
      </c>
      <c r="R10" s="41">
        <f>[1]DES!U9</f>
        <v>43</v>
      </c>
      <c r="S10" s="42">
        <f t="shared" si="0"/>
        <v>524</v>
      </c>
      <c r="V10" s="24">
        <v>4</v>
      </c>
      <c r="W10" s="38" t="s">
        <v>53</v>
      </c>
      <c r="X10" s="26" t="s">
        <v>32</v>
      </c>
      <c r="Y10" s="27">
        <f>'[1]Dx. AGUST'!AA10</f>
        <v>19</v>
      </c>
      <c r="Z10" s="27">
        <f>'[1]Dx. AGUST'!AB10</f>
        <v>11</v>
      </c>
      <c r="AA10" s="27">
        <f>'[1]Dx. AGUST'!AC10</f>
        <v>7</v>
      </c>
      <c r="AB10" s="27">
        <f>'[1]Dx. AGUST'!AD10</f>
        <v>0</v>
      </c>
      <c r="AC10" s="7"/>
      <c r="AD10" s="37"/>
      <c r="AE10" s="24">
        <v>4</v>
      </c>
      <c r="AF10" s="25" t="str">
        <f>'[1]Dx. AGUST'!AG10</f>
        <v>SDN PANDANWANGI 5</v>
      </c>
      <c r="AG10" s="26" t="s">
        <v>32</v>
      </c>
      <c r="AH10" s="29">
        <f>'[1]Dx. AGUST'!AI10</f>
        <v>75</v>
      </c>
      <c r="AI10" s="29">
        <f>'[1]Dx. AGUST'!AJ10</f>
        <v>12</v>
      </c>
      <c r="AJ10" s="29">
        <f>'[1]Dx. AGUST'!AK10</f>
        <v>63</v>
      </c>
      <c r="AK10" s="29">
        <f>'[1]Dx. AGUST'!AL10</f>
        <v>5</v>
      </c>
      <c r="AL10" s="29">
        <f>'[1]Dx. AGUST'!AM10</f>
        <v>12</v>
      </c>
    </row>
    <row r="11" spans="1:40" ht="15.75" customHeight="1" thickBot="1" x14ac:dyDescent="0.35">
      <c r="B11" s="31" t="s">
        <v>54</v>
      </c>
      <c r="C11" s="30"/>
      <c r="D11" s="31" t="s">
        <v>55</v>
      </c>
      <c r="F11" s="48" t="s">
        <v>47</v>
      </c>
      <c r="G11" s="44">
        <f>[1]JAN!AD13</f>
        <v>40</v>
      </c>
      <c r="H11" s="44">
        <f>[1]FEB!AD13</f>
        <v>57</v>
      </c>
      <c r="I11" s="44">
        <f>[1]MART!AE13</f>
        <v>103</v>
      </c>
      <c r="J11" s="44">
        <f>[1]APRIL!U10</f>
        <v>64</v>
      </c>
      <c r="K11" s="44">
        <f>[1]MEI!U10</f>
        <v>69</v>
      </c>
      <c r="L11" s="44">
        <f>[1]JUNI!U10</f>
        <v>89</v>
      </c>
      <c r="M11" s="44">
        <f>[1]JULI!U10</f>
        <v>135</v>
      </c>
      <c r="N11" s="44">
        <f>[1]AGUSTUS!U10</f>
        <v>91</v>
      </c>
      <c r="O11" s="45">
        <f>[1]SEPT!U10</f>
        <v>85</v>
      </c>
      <c r="P11" s="44">
        <f>[1]OKT!U10</f>
        <v>108</v>
      </c>
      <c r="Q11" s="44">
        <f>[1]NOV!U10</f>
        <v>89</v>
      </c>
      <c r="R11" s="44">
        <f>[1]DES!U10</f>
        <v>97</v>
      </c>
      <c r="S11" s="46">
        <f t="shared" si="0"/>
        <v>1027</v>
      </c>
      <c r="V11" s="35"/>
      <c r="W11" s="35"/>
      <c r="X11" s="36" t="s">
        <v>37</v>
      </c>
      <c r="Y11" s="27">
        <f>'[1]Dx. AGUST'!AA11</f>
        <v>15</v>
      </c>
      <c r="Z11" s="27">
        <f>'[1]Dx. AGUST'!AB11</f>
        <v>11</v>
      </c>
      <c r="AA11" s="27">
        <f>'[1]Dx. AGUST'!AC11</f>
        <v>4</v>
      </c>
      <c r="AB11" s="27">
        <f>'[1]Dx. AGUST'!AD11</f>
        <v>2</v>
      </c>
      <c r="AC11" s="7"/>
      <c r="AD11" s="37"/>
      <c r="AE11" s="35"/>
      <c r="AF11" s="35"/>
      <c r="AG11" s="36" t="s">
        <v>37</v>
      </c>
      <c r="AH11" s="29">
        <f>'[1]Dx. AGUST'!AI11</f>
        <v>83</v>
      </c>
      <c r="AI11" s="29">
        <f>'[1]Dx. AGUST'!AJ11</f>
        <v>10</v>
      </c>
      <c r="AJ11" s="29">
        <f>'[1]Dx. AGUST'!AK11</f>
        <v>73</v>
      </c>
      <c r="AK11" s="29">
        <f>'[1]Dx. AGUST'!AL11</f>
        <v>16</v>
      </c>
      <c r="AL11" s="29">
        <f>'[1]Dx. AGUST'!AM11</f>
        <v>20</v>
      </c>
    </row>
    <row r="12" spans="1:40" ht="15.75" customHeight="1" thickTop="1" thickBot="1" x14ac:dyDescent="0.35">
      <c r="B12" s="31" t="s">
        <v>33</v>
      </c>
      <c r="C12" s="30"/>
      <c r="D12" s="31" t="s">
        <v>56</v>
      </c>
      <c r="F12" s="10"/>
      <c r="G12" s="33">
        <f>[1]JAN!AD14</f>
        <v>0</v>
      </c>
      <c r="H12" s="33">
        <f>[1]FEB!AD14</f>
        <v>0</v>
      </c>
      <c r="K12" s="33">
        <f>[1]MEI!U11</f>
        <v>0</v>
      </c>
      <c r="L12" s="33">
        <f>[1]JUNI!U11</f>
        <v>0</v>
      </c>
      <c r="M12" s="33">
        <f>[1]JULI!U11</f>
        <v>0</v>
      </c>
      <c r="N12" s="33">
        <f>[1]AGUSTUS!U11</f>
        <v>0</v>
      </c>
      <c r="O12" s="33">
        <f>[1]SEPT!U11</f>
        <v>0</v>
      </c>
      <c r="P12" s="33">
        <f>[1]OKT!U11</f>
        <v>0</v>
      </c>
      <c r="Q12" s="33">
        <f>[1]NOV!U11</f>
        <v>0</v>
      </c>
      <c r="R12" s="33">
        <f>[1]DES!U11</f>
        <v>0</v>
      </c>
      <c r="S12" s="49"/>
      <c r="V12" s="50">
        <v>5</v>
      </c>
      <c r="W12" s="50" t="s">
        <v>57</v>
      </c>
      <c r="X12" s="26" t="s">
        <v>32</v>
      </c>
      <c r="Y12" s="27">
        <f>'[1]Dx. AGUST'!AA12</f>
        <v>16</v>
      </c>
      <c r="Z12" s="27">
        <f>'[1]Dx. AGUST'!AB12</f>
        <v>9</v>
      </c>
      <c r="AA12" s="27">
        <f>'[1]Dx. AGUST'!AC12</f>
        <v>5</v>
      </c>
      <c r="AB12" s="27">
        <f>'[1]Dx. AGUST'!AD12</f>
        <v>9</v>
      </c>
      <c r="AC12" s="7"/>
      <c r="AD12" s="37"/>
      <c r="AE12" s="50">
        <v>5</v>
      </c>
      <c r="AF12" s="25" t="str">
        <f>'[1]Dx. AGUST'!AG12</f>
        <v>SD PLUS AL KAUTSAR</v>
      </c>
      <c r="AG12" s="26" t="s">
        <v>32</v>
      </c>
      <c r="AH12" s="29">
        <f>'[1]Dx. AGUST'!AI12</f>
        <v>172</v>
      </c>
      <c r="AI12" s="29">
        <f>'[1]Dx. AGUST'!AJ12</f>
        <v>12</v>
      </c>
      <c r="AJ12" s="29">
        <f>'[1]Dx. AGUST'!AK12</f>
        <v>160</v>
      </c>
      <c r="AK12" s="29">
        <f>'[1]Dx. AGUST'!AL12</f>
        <v>9</v>
      </c>
      <c r="AL12" s="29">
        <f>'[1]Dx. AGUST'!AM12</f>
        <v>17</v>
      </c>
    </row>
    <row r="13" spans="1:40" ht="15.75" customHeight="1" thickTop="1" x14ac:dyDescent="0.3">
      <c r="B13" s="31" t="s">
        <v>58</v>
      </c>
      <c r="C13" s="30"/>
      <c r="D13" s="31" t="s">
        <v>59</v>
      </c>
      <c r="F13" s="32" t="s">
        <v>60</v>
      </c>
      <c r="G13" s="33">
        <f>[1]JAN!AD15</f>
        <v>219</v>
      </c>
      <c r="H13" s="33">
        <f>[1]FEB!AD15</f>
        <v>203</v>
      </c>
      <c r="I13" s="33">
        <f>[1]MART!AE15</f>
        <v>233</v>
      </c>
      <c r="J13" s="33">
        <f>[1]APRIL!U12</f>
        <v>193</v>
      </c>
      <c r="K13" s="33">
        <f>[1]MEI!U12</f>
        <v>249</v>
      </c>
      <c r="L13" s="33">
        <f>[1]JUNI!U12</f>
        <v>310</v>
      </c>
      <c r="M13" s="33">
        <f>[1]JULI!U12</f>
        <v>322</v>
      </c>
      <c r="N13" s="33">
        <f>[1]AGUSTUS!U12</f>
        <v>222</v>
      </c>
      <c r="O13" s="33">
        <f>[1]SEPT!U12</f>
        <v>263</v>
      </c>
      <c r="P13" s="33">
        <f>[1]OKT!U12</f>
        <v>263</v>
      </c>
      <c r="Q13" s="33">
        <f>[1]NOV!U12</f>
        <v>208</v>
      </c>
      <c r="R13" s="33">
        <f>[1]DES!U12</f>
        <v>252</v>
      </c>
      <c r="S13" s="34">
        <f t="shared" ref="S13:S27" si="1">SUM(G13:R13)</f>
        <v>2937</v>
      </c>
      <c r="V13" s="51"/>
      <c r="W13" s="51"/>
      <c r="X13" s="36" t="s">
        <v>37</v>
      </c>
      <c r="Y13" s="27">
        <f>'[1]Dx. AGUST'!AA13</f>
        <v>8</v>
      </c>
      <c r="Z13" s="27">
        <f>'[1]Dx. AGUST'!AB13</f>
        <v>8</v>
      </c>
      <c r="AA13" s="27">
        <f>'[1]Dx. AGUST'!AC13</f>
        <v>0</v>
      </c>
      <c r="AB13" s="27">
        <f>'[1]Dx. AGUST'!AD13</f>
        <v>8</v>
      </c>
      <c r="AC13" s="7"/>
      <c r="AD13" s="37"/>
      <c r="AE13" s="52"/>
      <c r="AF13" s="53">
        <f>'[1]Dx. AGUST'!AG13</f>
        <v>0</v>
      </c>
      <c r="AG13" s="36" t="s">
        <v>37</v>
      </c>
      <c r="AH13" s="29">
        <f>'[1]Dx. AGUST'!AI13</f>
        <v>148</v>
      </c>
      <c r="AI13" s="29">
        <f>'[1]Dx. AGUST'!AJ13</f>
        <v>5</v>
      </c>
      <c r="AJ13" s="29">
        <f>'[1]Dx. AGUST'!AK13</f>
        <v>143</v>
      </c>
      <c r="AK13" s="29">
        <f>'[1]Dx. AGUST'!AL13</f>
        <v>10</v>
      </c>
      <c r="AL13" s="29">
        <f>'[1]Dx. AGUST'!AM13</f>
        <v>12</v>
      </c>
    </row>
    <row r="14" spans="1:40" ht="15.75" customHeight="1" x14ac:dyDescent="0.3">
      <c r="B14" s="31" t="s">
        <v>61</v>
      </c>
      <c r="C14" s="30"/>
      <c r="D14" s="31" t="s">
        <v>62</v>
      </c>
      <c r="F14" s="39" t="s">
        <v>44</v>
      </c>
      <c r="G14" s="40">
        <f>[1]JAN!AD16</f>
        <v>64</v>
      </c>
      <c r="H14" s="40">
        <f>[1]FEB!AD16</f>
        <v>47</v>
      </c>
      <c r="I14" s="40">
        <f>[1]MART!AE16</f>
        <v>69</v>
      </c>
      <c r="J14" s="40">
        <f>[1]APRIL!U13</f>
        <v>60</v>
      </c>
      <c r="K14" s="40">
        <f>[1]MEI!U13</f>
        <v>71</v>
      </c>
      <c r="L14" s="40">
        <f>[1]JUNI!U13</f>
        <v>112</v>
      </c>
      <c r="M14" s="40">
        <f>[1]JULI!U13</f>
        <v>101</v>
      </c>
      <c r="N14" s="40">
        <f>[1]AGUSTUS!U13</f>
        <v>71</v>
      </c>
      <c r="O14" s="41">
        <f>[1]SEPT!U13</f>
        <v>92</v>
      </c>
      <c r="P14" s="41">
        <f>[1]OKT!U13</f>
        <v>81</v>
      </c>
      <c r="Q14" s="41">
        <f>[1]NOV!U13</f>
        <v>70</v>
      </c>
      <c r="R14" s="41">
        <f>[1]DES!U13</f>
        <v>84</v>
      </c>
      <c r="S14" s="42">
        <f t="shared" si="1"/>
        <v>922</v>
      </c>
      <c r="V14" s="50">
        <v>6</v>
      </c>
      <c r="W14" s="50" t="s">
        <v>63</v>
      </c>
      <c r="X14" s="26" t="s">
        <v>32</v>
      </c>
      <c r="Y14" s="27">
        <f>'[1]Dx. AGUST'!AA14</f>
        <v>24</v>
      </c>
      <c r="Z14" s="27">
        <f>'[1]Dx. AGUST'!AB14</f>
        <v>5</v>
      </c>
      <c r="AA14" s="27">
        <f>'[1]Dx. AGUST'!AC14</f>
        <v>17</v>
      </c>
      <c r="AB14" s="27">
        <f>'[1]Dx. AGUST'!AD14</f>
        <v>1</v>
      </c>
      <c r="AC14" s="7"/>
      <c r="AD14" s="37"/>
      <c r="AE14" s="50">
        <v>6</v>
      </c>
      <c r="AF14" s="25" t="str">
        <f>'[1]Dx. AGUST'!AG14</f>
        <v>SMP UNGGULAN AL YA'LU</v>
      </c>
      <c r="AG14" s="26" t="s">
        <v>32</v>
      </c>
      <c r="AH14" s="29">
        <f>'[1]Dx. AGUST'!AI14</f>
        <v>41</v>
      </c>
      <c r="AI14" s="29">
        <f>'[1]Dx. AGUST'!AJ14</f>
        <v>7</v>
      </c>
      <c r="AJ14" s="29">
        <f>'[1]Dx. AGUST'!AK14</f>
        <v>34</v>
      </c>
      <c r="AK14" s="29">
        <f>'[1]Dx. AGUST'!AL14</f>
        <v>1</v>
      </c>
      <c r="AL14" s="29">
        <f>'[1]Dx. AGUST'!AM14</f>
        <v>3</v>
      </c>
    </row>
    <row r="15" spans="1:40" ht="15.75" customHeight="1" x14ac:dyDescent="0.3">
      <c r="B15" s="31" t="s">
        <v>64</v>
      </c>
      <c r="C15" s="30"/>
      <c r="D15" s="31" t="s">
        <v>65</v>
      </c>
      <c r="F15" s="43" t="s">
        <v>47</v>
      </c>
      <c r="G15" s="44">
        <f>[1]JAN!AD17</f>
        <v>155</v>
      </c>
      <c r="H15" s="44">
        <f>[1]FEB!AD17</f>
        <v>156</v>
      </c>
      <c r="I15" s="44">
        <f>[1]MART!AE17</f>
        <v>164</v>
      </c>
      <c r="J15" s="44">
        <f>[1]APRIL!U14</f>
        <v>133</v>
      </c>
      <c r="K15" s="44">
        <f>[1]MEI!U14</f>
        <v>178</v>
      </c>
      <c r="L15" s="44">
        <f>[1]JUNI!U14</f>
        <v>198</v>
      </c>
      <c r="M15" s="44">
        <f>[1]JULI!U14</f>
        <v>221</v>
      </c>
      <c r="N15" s="44">
        <f>[1]AGUSTUS!U14</f>
        <v>151</v>
      </c>
      <c r="O15" s="44">
        <f>[1]SEPT!U14</f>
        <v>171</v>
      </c>
      <c r="P15" s="44">
        <f>[1]OKT!U14</f>
        <v>182</v>
      </c>
      <c r="Q15" s="44">
        <f>[1]NOV!U14</f>
        <v>138</v>
      </c>
      <c r="R15" s="44">
        <f>[1]DES!U14</f>
        <v>168</v>
      </c>
      <c r="S15" s="46">
        <f t="shared" si="1"/>
        <v>2015</v>
      </c>
      <c r="V15" s="51"/>
      <c r="W15" s="51"/>
      <c r="X15" s="36" t="s">
        <v>37</v>
      </c>
      <c r="Y15" s="27">
        <f>'[1]Dx. AGUST'!AA15</f>
        <v>26</v>
      </c>
      <c r="Z15" s="27">
        <f>'[1]Dx. AGUST'!AB15</f>
        <v>10</v>
      </c>
      <c r="AA15" s="27">
        <f>'[1]Dx. AGUST'!AC15</f>
        <v>16</v>
      </c>
      <c r="AB15" s="27">
        <f>'[1]Dx. AGUST'!AD15</f>
        <v>3</v>
      </c>
      <c r="AC15" s="7"/>
      <c r="AD15" s="37"/>
      <c r="AE15" s="51"/>
      <c r="AF15" s="35"/>
      <c r="AG15" s="36" t="s">
        <v>37</v>
      </c>
      <c r="AH15" s="29">
        <f>'[1]Dx. AGUST'!AI15</f>
        <v>39</v>
      </c>
      <c r="AI15" s="29">
        <f>'[1]Dx. AGUST'!AJ15</f>
        <v>9</v>
      </c>
      <c r="AJ15" s="29">
        <f>'[1]Dx. AGUST'!AK15</f>
        <v>30</v>
      </c>
      <c r="AK15" s="29">
        <f>'[1]Dx. AGUST'!AL15</f>
        <v>0</v>
      </c>
      <c r="AL15" s="29">
        <f>'[1]Dx. AGUST'!AM15</f>
        <v>6</v>
      </c>
    </row>
    <row r="16" spans="1:40" ht="15.75" customHeight="1" x14ac:dyDescent="0.3">
      <c r="B16" s="31" t="s">
        <v>66</v>
      </c>
      <c r="C16" s="30"/>
      <c r="D16" s="31" t="s">
        <v>67</v>
      </c>
      <c r="F16" s="47" t="s">
        <v>68</v>
      </c>
      <c r="G16" s="33">
        <f>[1]JAN!AD18</f>
        <v>53</v>
      </c>
      <c r="H16" s="33">
        <f>[1]FEB!AD18</f>
        <v>48</v>
      </c>
      <c r="I16" s="33">
        <f>[1]MART!AE18</f>
        <v>46</v>
      </c>
      <c r="J16" s="33">
        <f>[1]APRIL!U15</f>
        <v>41</v>
      </c>
      <c r="K16" s="33">
        <f>[1]MEI!U15</f>
        <v>52</v>
      </c>
      <c r="L16" s="33">
        <f>[1]JUNI!U15</f>
        <v>53</v>
      </c>
      <c r="M16" s="33">
        <f>[1]JULI!U15</f>
        <v>78</v>
      </c>
      <c r="N16" s="33">
        <f>[1]AGUSTUS!U15</f>
        <v>84</v>
      </c>
      <c r="O16" s="33">
        <f>[1]SEPT!U15</f>
        <v>68</v>
      </c>
      <c r="P16" s="33">
        <f>[1]OKT!U15</f>
        <v>59</v>
      </c>
      <c r="Q16" s="33">
        <f>[1]NOV!U15</f>
        <v>95</v>
      </c>
      <c r="R16" s="33">
        <f>[1]DES!U15</f>
        <v>39</v>
      </c>
      <c r="S16" s="34">
        <f t="shared" si="1"/>
        <v>716</v>
      </c>
      <c r="V16" s="50">
        <v>7</v>
      </c>
      <c r="W16" s="50" t="s">
        <v>69</v>
      </c>
      <c r="X16" s="26" t="s">
        <v>32</v>
      </c>
      <c r="Y16" s="27">
        <f>'[1]Dx. AGUST'!AA16</f>
        <v>13</v>
      </c>
      <c r="Z16" s="27">
        <f>'[1]Dx. AGUST'!AB16</f>
        <v>9</v>
      </c>
      <c r="AA16" s="27">
        <f>'[1]Dx. AGUST'!AC16</f>
        <v>4</v>
      </c>
      <c r="AB16" s="27">
        <f>'[1]Dx. AGUST'!AD16</f>
        <v>1</v>
      </c>
      <c r="AC16" s="7"/>
      <c r="AD16" s="37"/>
      <c r="AE16" s="50">
        <v>7</v>
      </c>
      <c r="AF16" s="25" t="str">
        <f>'[1]Dx. AGUST'!AG16</f>
        <v>SMP ISLAM PARAMITHA</v>
      </c>
      <c r="AG16" s="26" t="s">
        <v>32</v>
      </c>
      <c r="AH16" s="29">
        <f>'[1]Dx. AGUST'!AI16</f>
        <v>12</v>
      </c>
      <c r="AI16" s="29">
        <f>'[1]Dx. AGUST'!AJ16</f>
        <v>4</v>
      </c>
      <c r="AJ16" s="29">
        <f>'[1]Dx. AGUST'!AK16</f>
        <v>8</v>
      </c>
      <c r="AK16" s="29">
        <f>'[1]Dx. AGUST'!AL16</f>
        <v>1</v>
      </c>
      <c r="AL16" s="29">
        <f>'[1]Dx. AGUST'!AM16</f>
        <v>3</v>
      </c>
      <c r="AM16" s="7">
        <f>SUM(AI14:AI17)+SUM(AI40:AI51)+SUM(AI54:AI57)+SUM(AI60:AI61)+SUM(AI68:AI69)</f>
        <v>1031</v>
      </c>
    </row>
    <row r="17" spans="2:39" ht="15.75" customHeight="1" x14ac:dyDescent="0.3">
      <c r="F17" s="39" t="s">
        <v>44</v>
      </c>
      <c r="G17" s="40">
        <f>[1]JAN!AD19</f>
        <v>27</v>
      </c>
      <c r="H17" s="40">
        <f>[1]FEB!AD19</f>
        <v>22</v>
      </c>
      <c r="I17" s="40">
        <f>[1]MART!AE19</f>
        <v>14</v>
      </c>
      <c r="J17" s="40">
        <f>[1]APRIL!U16</f>
        <v>12</v>
      </c>
      <c r="K17" s="40">
        <f>[1]MEI!U16</f>
        <v>10</v>
      </c>
      <c r="L17" s="40">
        <f>[1]JUNI!U16</f>
        <v>16</v>
      </c>
      <c r="M17" s="40">
        <f>[1]JULI!U16</f>
        <v>25</v>
      </c>
      <c r="N17" s="40">
        <f>[1]AGUSTUS!U16</f>
        <v>30</v>
      </c>
      <c r="O17" s="41">
        <f>[1]SEPT!U16</f>
        <v>21</v>
      </c>
      <c r="P17" s="41">
        <f>[1]OKT!U16</f>
        <v>25</v>
      </c>
      <c r="Q17" s="41">
        <f>[1]NOV!U16</f>
        <v>28</v>
      </c>
      <c r="R17" s="41">
        <f>[1]DES!U16</f>
        <v>16</v>
      </c>
      <c r="S17" s="42">
        <f t="shared" si="1"/>
        <v>246</v>
      </c>
      <c r="V17" s="51"/>
      <c r="W17" s="51"/>
      <c r="X17" s="36" t="s">
        <v>37</v>
      </c>
      <c r="Y17" s="27">
        <f>'[1]Dx. AGUST'!AA17</f>
        <v>13</v>
      </c>
      <c r="Z17" s="27">
        <f>'[1]Dx. AGUST'!AB17</f>
        <v>11</v>
      </c>
      <c r="AA17" s="27">
        <f>'[1]Dx. AGUST'!AC17</f>
        <v>2</v>
      </c>
      <c r="AB17" s="27">
        <f>'[1]Dx. AGUST'!AD17</f>
        <v>3</v>
      </c>
      <c r="AC17" s="7"/>
      <c r="AD17" s="54"/>
      <c r="AE17" s="51"/>
      <c r="AF17" s="35"/>
      <c r="AG17" s="36" t="s">
        <v>37</v>
      </c>
      <c r="AH17" s="29">
        <f>'[1]Dx. AGUST'!AI17</f>
        <v>8</v>
      </c>
      <c r="AI17" s="29">
        <f>'[1]Dx. AGUST'!AJ17</f>
        <v>4</v>
      </c>
      <c r="AJ17" s="29">
        <f>'[1]Dx. AGUST'!AK17</f>
        <v>4</v>
      </c>
      <c r="AK17" s="29">
        <f>'[1]Dx. AGUST'!AL17</f>
        <v>1</v>
      </c>
      <c r="AL17" s="29">
        <f>'[1]Dx. AGUST'!AM17</f>
        <v>4</v>
      </c>
    </row>
    <row r="18" spans="2:39" ht="15.75" customHeight="1" x14ac:dyDescent="0.35">
      <c r="B18" s="55" t="s">
        <v>70</v>
      </c>
      <c r="F18" s="43" t="s">
        <v>47</v>
      </c>
      <c r="G18" s="44">
        <f>[1]JAN!AD20</f>
        <v>26</v>
      </c>
      <c r="H18" s="44">
        <f>[1]FEB!AD20</f>
        <v>26</v>
      </c>
      <c r="I18" s="44">
        <f>[1]MART!AE20</f>
        <v>32</v>
      </c>
      <c r="J18" s="44">
        <f>[1]APRIL!U17</f>
        <v>29</v>
      </c>
      <c r="K18" s="44">
        <f>[1]MEI!U17</f>
        <v>42</v>
      </c>
      <c r="L18" s="44">
        <f>[1]JUNI!U17</f>
        <v>37</v>
      </c>
      <c r="M18" s="44">
        <f>[1]JULI!U17</f>
        <v>53</v>
      </c>
      <c r="N18" s="44">
        <f>[1]AGUSTUS!U17</f>
        <v>54</v>
      </c>
      <c r="O18" s="44">
        <f>[1]SEPT!U17</f>
        <v>47</v>
      </c>
      <c r="P18" s="44">
        <f>[1]OKT!U17</f>
        <v>34</v>
      </c>
      <c r="Q18" s="44">
        <f>[1]NOV!U17</f>
        <v>67</v>
      </c>
      <c r="R18" s="44">
        <f>[1]DES!U17</f>
        <v>23</v>
      </c>
      <c r="S18" s="46">
        <f t="shared" si="1"/>
        <v>470</v>
      </c>
      <c r="V18" s="50">
        <v>8</v>
      </c>
      <c r="W18" s="50" t="s">
        <v>71</v>
      </c>
      <c r="X18" s="26" t="s">
        <v>32</v>
      </c>
      <c r="Y18" s="27">
        <f>'[1]Dx. AGUST'!AA18</f>
        <v>46</v>
      </c>
      <c r="Z18" s="27">
        <f>'[1]Dx. AGUST'!AB18</f>
        <v>0</v>
      </c>
      <c r="AA18" s="27">
        <f>'[1]Dx. AGUST'!AC18</f>
        <v>0</v>
      </c>
      <c r="AB18" s="27">
        <f>'[1]Dx. AGUST'!AD18</f>
        <v>0</v>
      </c>
      <c r="AC18" s="7"/>
      <c r="AD18" s="56" t="s">
        <v>58</v>
      </c>
      <c r="AE18" s="50">
        <v>8</v>
      </c>
      <c r="AF18" s="25" t="str">
        <f>'[1]Dx. SEPT'!Z4</f>
        <v>SDN ARJOSARI 1</v>
      </c>
      <c r="AG18" s="26" t="s">
        <v>32</v>
      </c>
      <c r="AH18" s="29">
        <f>'[1]Dx. SEPT'!AB4</f>
        <v>159</v>
      </c>
      <c r="AI18" s="29">
        <f>'[1]Dx. SEPT'!AC4</f>
        <v>12</v>
      </c>
      <c r="AJ18" s="29">
        <f>'[1]Dx. SEPT'!AD4</f>
        <v>147</v>
      </c>
      <c r="AK18" s="29">
        <f>'[1]Dx. SEPT'!AE4</f>
        <v>17</v>
      </c>
      <c r="AL18" s="29">
        <f>'[1]Dx. SEPT'!AF4</f>
        <v>20</v>
      </c>
    </row>
    <row r="19" spans="2:39" ht="15.75" customHeight="1" x14ac:dyDescent="0.3">
      <c r="B19" s="57" t="s">
        <v>72</v>
      </c>
      <c r="F19" s="47" t="s">
        <v>73</v>
      </c>
      <c r="G19" s="33">
        <f>[1]JAN!AD21</f>
        <v>15</v>
      </c>
      <c r="H19" s="33">
        <f>[1]FEB!AD21</f>
        <v>6</v>
      </c>
      <c r="I19" s="33">
        <f>[1]MART!AE21</f>
        <v>6</v>
      </c>
      <c r="J19" s="33">
        <f>[1]APRIL!U18</f>
        <v>2</v>
      </c>
      <c r="K19" s="33">
        <f>[1]MEI!U18</f>
        <v>15</v>
      </c>
      <c r="L19" s="33">
        <f>[1]JUNI!U18</f>
        <v>5</v>
      </c>
      <c r="M19" s="33">
        <f>[1]JULI!U18</f>
        <v>1</v>
      </c>
      <c r="N19" s="33">
        <f>[1]AGUSTUS!U18</f>
        <v>33</v>
      </c>
      <c r="O19" s="33">
        <f>[1]SEPT!U18</f>
        <v>48</v>
      </c>
      <c r="P19" s="33">
        <f>[1]OKT!U18</f>
        <v>12</v>
      </c>
      <c r="Q19" s="33">
        <f>[1]NOV!U18</f>
        <v>16</v>
      </c>
      <c r="R19" s="33">
        <f>[1]DES!U18</f>
        <v>13</v>
      </c>
      <c r="S19" s="34">
        <f t="shared" si="1"/>
        <v>172</v>
      </c>
      <c r="V19" s="51"/>
      <c r="W19" s="51"/>
      <c r="X19" s="36" t="s">
        <v>37</v>
      </c>
      <c r="Y19" s="27">
        <f>'[1]Dx. AGUST'!AA19</f>
        <v>54</v>
      </c>
      <c r="Z19" s="27">
        <f>'[1]Dx. AGUST'!AB19</f>
        <v>0</v>
      </c>
      <c r="AA19" s="27">
        <f>'[1]Dx. AGUST'!AC19</f>
        <v>0</v>
      </c>
      <c r="AB19" s="27">
        <f>'[1]Dx. AGUST'!AD19</f>
        <v>0</v>
      </c>
      <c r="AC19" s="7"/>
      <c r="AD19" s="37"/>
      <c r="AE19" s="51"/>
      <c r="AF19" s="35"/>
      <c r="AG19" s="36" t="s">
        <v>37</v>
      </c>
      <c r="AH19" s="29">
        <f>'[1]Dx. SEPT'!AB5</f>
        <v>159</v>
      </c>
      <c r="AI19" s="29">
        <f>'[1]Dx. SEPT'!AC5</f>
        <v>9</v>
      </c>
      <c r="AJ19" s="29">
        <f>'[1]Dx. SEPT'!AD5</f>
        <v>150</v>
      </c>
      <c r="AK19" s="29">
        <f>'[1]Dx. SEPT'!AE5</f>
        <v>24</v>
      </c>
      <c r="AL19" s="29">
        <f>'[1]Dx. SEPT'!AF5</f>
        <v>26</v>
      </c>
      <c r="AM19" s="7">
        <f>SUM(AI32:AI33)+SUM(AI52:AI53)+SUM(AI58:AI59)+SUM(AI62:AI67)</f>
        <v>601</v>
      </c>
    </row>
    <row r="20" spans="2:39" ht="15.75" customHeight="1" x14ac:dyDescent="0.3">
      <c r="B20" s="57" t="s">
        <v>74</v>
      </c>
      <c r="F20" s="39" t="s">
        <v>44</v>
      </c>
      <c r="G20" s="40">
        <f>[1]JAN!AD22</f>
        <v>6</v>
      </c>
      <c r="H20" s="40">
        <f>[1]FEB!AD22</f>
        <v>3</v>
      </c>
      <c r="I20" s="40">
        <f>[1]MART!AE22</f>
        <v>6</v>
      </c>
      <c r="J20" s="40">
        <f>[1]APRIL!U19</f>
        <v>1</v>
      </c>
      <c r="K20" s="40">
        <f>[1]MEI!U19</f>
        <v>5</v>
      </c>
      <c r="L20" s="40">
        <f>[1]JUNI!U19</f>
        <v>5</v>
      </c>
      <c r="M20" s="40">
        <f>[1]JULI!U19</f>
        <v>0</v>
      </c>
      <c r="N20" s="40">
        <f>[1]AGUSTUS!U19</f>
        <v>13</v>
      </c>
      <c r="O20" s="41">
        <f>[1]SEPT!U19</f>
        <v>18</v>
      </c>
      <c r="P20" s="41">
        <f>[1]OKT!U19</f>
        <v>6</v>
      </c>
      <c r="Q20" s="41">
        <f>[1]NOV!U19</f>
        <v>3</v>
      </c>
      <c r="R20" s="41">
        <f>[1]DES!U19</f>
        <v>4</v>
      </c>
      <c r="S20" s="42">
        <f t="shared" si="1"/>
        <v>70</v>
      </c>
      <c r="V20" s="50">
        <v>9</v>
      </c>
      <c r="W20" s="50" t="s">
        <v>75</v>
      </c>
      <c r="X20" s="26" t="s">
        <v>32</v>
      </c>
      <c r="Y20" s="27">
        <f>'[1]Dx. AGUST'!AA20</f>
        <v>26</v>
      </c>
      <c r="Z20" s="27">
        <f>'[1]Dx. AGUST'!AB20</f>
        <v>0</v>
      </c>
      <c r="AA20" s="27">
        <f>'[1]Dx. AGUST'!AC20</f>
        <v>0</v>
      </c>
      <c r="AB20" s="27">
        <f>'[1]Dx. AGUST'!AD20</f>
        <v>0</v>
      </c>
      <c r="AC20" s="7"/>
      <c r="AD20" s="37"/>
      <c r="AE20" s="50">
        <v>9</v>
      </c>
      <c r="AF20" s="25" t="str">
        <f>'[1]Dx. SEPT'!Z6</f>
        <v>SD UNGGULAN AL YA'LU</v>
      </c>
      <c r="AG20" s="26" t="s">
        <v>32</v>
      </c>
      <c r="AH20" s="29">
        <f>'[1]Dx. SEPT'!AB6</f>
        <v>112</v>
      </c>
      <c r="AI20" s="29">
        <f>'[1]Dx. SEPT'!AC6</f>
        <v>15</v>
      </c>
      <c r="AJ20" s="29">
        <f>'[1]Dx. SEPT'!AD6</f>
        <v>97</v>
      </c>
      <c r="AK20" s="29">
        <f>'[1]Dx. SEPT'!AE6</f>
        <v>11</v>
      </c>
      <c r="AL20" s="29">
        <f>'[1]Dx. SEPT'!AF6</f>
        <v>13</v>
      </c>
    </row>
    <row r="21" spans="2:39" ht="15.75" customHeight="1" thickBot="1" x14ac:dyDescent="0.35">
      <c r="F21" s="48" t="s">
        <v>47</v>
      </c>
      <c r="G21" s="44">
        <f>[1]JAN!AD23</f>
        <v>9</v>
      </c>
      <c r="H21" s="44">
        <f>[1]FEB!AD23</f>
        <v>3</v>
      </c>
      <c r="I21" s="44">
        <f>[1]MART!AE23</f>
        <v>0</v>
      </c>
      <c r="J21" s="44">
        <f>[1]APRIL!U20</f>
        <v>1</v>
      </c>
      <c r="K21" s="44">
        <f>[1]MEI!U20</f>
        <v>10</v>
      </c>
      <c r="L21" s="44">
        <f>[1]JUNI!U20</f>
        <v>0</v>
      </c>
      <c r="M21" s="44">
        <f>[1]JULI!U20</f>
        <v>1</v>
      </c>
      <c r="N21" s="44">
        <f>[1]AGUSTUS!U20</f>
        <v>20</v>
      </c>
      <c r="O21" s="44">
        <f>[1]SEPT!U20</f>
        <v>30</v>
      </c>
      <c r="P21" s="44">
        <f>[1]OKT!U20</f>
        <v>6</v>
      </c>
      <c r="Q21" s="44">
        <f>[1]NOV!U20</f>
        <v>13</v>
      </c>
      <c r="R21" s="44">
        <f>[1]DES!U20</f>
        <v>9</v>
      </c>
      <c r="S21" s="46">
        <f t="shared" si="1"/>
        <v>102</v>
      </c>
      <c r="V21" s="51"/>
      <c r="W21" s="51"/>
      <c r="X21" s="36" t="s">
        <v>37</v>
      </c>
      <c r="Y21" s="27">
        <f>'[1]Dx. AGUST'!AA21</f>
        <v>29</v>
      </c>
      <c r="Z21" s="27">
        <f>'[1]Dx. AGUST'!AB21</f>
        <v>0</v>
      </c>
      <c r="AA21" s="27">
        <f>'[1]Dx. AGUST'!AC21</f>
        <v>0</v>
      </c>
      <c r="AB21" s="27">
        <f>'[1]Dx. AGUST'!AD21</f>
        <v>0</v>
      </c>
      <c r="AC21" s="7"/>
      <c r="AD21" s="37"/>
      <c r="AE21" s="51"/>
      <c r="AF21" s="35"/>
      <c r="AG21" s="36" t="s">
        <v>37</v>
      </c>
      <c r="AH21" s="29">
        <f>'[1]Dx. SEPT'!AB7</f>
        <v>110</v>
      </c>
      <c r="AI21" s="29">
        <f>'[1]Dx. SEPT'!AC7</f>
        <v>19</v>
      </c>
      <c r="AJ21" s="29">
        <f>'[1]Dx. SEPT'!AD7</f>
        <v>91</v>
      </c>
      <c r="AK21" s="29">
        <f>'[1]Dx. SEPT'!AE7</f>
        <v>11</v>
      </c>
      <c r="AL21" s="29">
        <f>'[1]Dx. SEPT'!AF7</f>
        <v>18</v>
      </c>
    </row>
    <row r="22" spans="2:39" ht="15.75" customHeight="1" thickTop="1" x14ac:dyDescent="0.3">
      <c r="F22" s="58" t="s">
        <v>76</v>
      </c>
      <c r="G22" s="33">
        <f>[1]JAN!AD24</f>
        <v>36</v>
      </c>
      <c r="H22" s="33">
        <f>[1]FEB!AD24</f>
        <v>26</v>
      </c>
      <c r="I22" s="33">
        <f>[1]MART!AE24</f>
        <v>31</v>
      </c>
      <c r="J22" s="33">
        <f>[1]APRIL!U21</f>
        <v>33</v>
      </c>
      <c r="K22" s="33">
        <f>[1]MEI!U21</f>
        <v>46</v>
      </c>
      <c r="L22" s="33">
        <f>[1]JUNI!U21</f>
        <v>43</v>
      </c>
      <c r="M22" s="33">
        <f>[1]JULI!U21</f>
        <v>29</v>
      </c>
      <c r="N22" s="33">
        <f>[1]AGUSTUS!U21</f>
        <v>26</v>
      </c>
      <c r="O22" s="33">
        <f>[1]SEPT!U21</f>
        <v>26</v>
      </c>
      <c r="P22" s="33">
        <f>[1]OKT!U21</f>
        <v>20</v>
      </c>
      <c r="Q22" s="33">
        <f>[1]NOV!U21</f>
        <v>32</v>
      </c>
      <c r="R22" s="33">
        <f>[1]DES!U21</f>
        <v>21</v>
      </c>
      <c r="S22" s="34">
        <f t="shared" si="1"/>
        <v>369</v>
      </c>
      <c r="V22" s="50">
        <v>10</v>
      </c>
      <c r="W22" s="50" t="s">
        <v>77</v>
      </c>
      <c r="X22" s="26" t="s">
        <v>32</v>
      </c>
      <c r="Y22" s="27">
        <f>'[1]Dx. AGUST'!AA22</f>
        <v>3</v>
      </c>
      <c r="Z22" s="27">
        <f>'[1]Dx. AGUST'!AB22</f>
        <v>2</v>
      </c>
      <c r="AA22" s="27">
        <f>'[1]Dx. AGUST'!AC22</f>
        <v>0</v>
      </c>
      <c r="AB22" s="27">
        <f>'[1]Dx. AGUST'!AD22</f>
        <v>0</v>
      </c>
      <c r="AC22" s="7"/>
      <c r="AD22" s="37"/>
      <c r="AE22" s="50">
        <v>10</v>
      </c>
      <c r="AF22" s="25" t="str">
        <f>'[1]Dx. SEPT'!Z8</f>
        <v>SDQ ALAA NURIYAH</v>
      </c>
      <c r="AG22" s="26" t="s">
        <v>32</v>
      </c>
      <c r="AH22" s="29">
        <f>'[1]Dx. SEPT'!AB8</f>
        <v>60</v>
      </c>
      <c r="AI22" s="29">
        <f>'[1]Dx. SEPT'!AC8</f>
        <v>3</v>
      </c>
      <c r="AJ22" s="29">
        <f>'[1]Dx. SEPT'!AD8</f>
        <v>57</v>
      </c>
      <c r="AK22" s="29">
        <f>'[1]Dx. SEPT'!AE8</f>
        <v>6</v>
      </c>
      <c r="AL22" s="29">
        <f>'[1]Dx. SEPT'!AF8</f>
        <v>7</v>
      </c>
    </row>
    <row r="23" spans="2:39" ht="15.75" customHeight="1" x14ac:dyDescent="0.3">
      <c r="F23" s="58" t="s">
        <v>78</v>
      </c>
      <c r="G23" s="33">
        <f>[1]JAN!AD25</f>
        <v>0</v>
      </c>
      <c r="H23" s="33">
        <f>[1]FEB!AD25</f>
        <v>0</v>
      </c>
      <c r="I23" s="33">
        <f>[1]MART!AE25</f>
        <v>19</v>
      </c>
      <c r="J23" s="33">
        <f>[1]APRIL!U22</f>
        <v>0</v>
      </c>
      <c r="K23" s="33">
        <f>[1]MEI!U22</f>
        <v>0</v>
      </c>
      <c r="L23" s="33">
        <f>[1]JUNI!U22</f>
        <v>7</v>
      </c>
      <c r="M23" s="33">
        <f>[1]JULI!U22</f>
        <v>6</v>
      </c>
      <c r="N23" s="33">
        <f>[1]AGUSTUS!U22</f>
        <v>3</v>
      </c>
      <c r="O23" s="33">
        <f>[1]SEPT!U22</f>
        <v>0</v>
      </c>
      <c r="P23" s="33">
        <f>[1]OKT!U22</f>
        <v>2</v>
      </c>
      <c r="Q23" s="33">
        <f>[1]NOV!U22</f>
        <v>0</v>
      </c>
      <c r="R23" s="33">
        <f>[1]DES!U22</f>
        <v>0</v>
      </c>
      <c r="S23" s="34">
        <f t="shared" si="1"/>
        <v>37</v>
      </c>
      <c r="V23" s="51"/>
      <c r="W23" s="51"/>
      <c r="X23" s="36" t="s">
        <v>37</v>
      </c>
      <c r="Y23" s="27">
        <f>'[1]Dx. AGUST'!AA23</f>
        <v>4</v>
      </c>
      <c r="Z23" s="27">
        <f>'[1]Dx. AGUST'!AB23</f>
        <v>4</v>
      </c>
      <c r="AA23" s="27">
        <f>'[1]Dx. AGUST'!AC23</f>
        <v>0</v>
      </c>
      <c r="AB23" s="27">
        <f>'[1]Dx. AGUST'!AD23</f>
        <v>0</v>
      </c>
      <c r="AC23" s="7"/>
      <c r="AD23" s="37"/>
      <c r="AE23" s="51"/>
      <c r="AF23" s="35"/>
      <c r="AG23" s="36" t="s">
        <v>37</v>
      </c>
      <c r="AH23" s="29">
        <f>'[1]Dx. SEPT'!AB9</f>
        <v>42</v>
      </c>
      <c r="AI23" s="29">
        <f>'[1]Dx. SEPT'!AC9</f>
        <v>2</v>
      </c>
      <c r="AJ23" s="29">
        <f>'[1]Dx. SEPT'!AD9</f>
        <v>40</v>
      </c>
      <c r="AK23" s="29">
        <f>'[1]Dx. SEPT'!AE9</f>
        <v>6</v>
      </c>
      <c r="AL23" s="29">
        <f>'[1]Dx. SEPT'!AF9</f>
        <v>8</v>
      </c>
    </row>
    <row r="24" spans="2:39" ht="15.75" customHeight="1" x14ac:dyDescent="0.3">
      <c r="F24" s="12"/>
      <c r="G24" s="59">
        <f t="shared" ref="G24:R24" si="2">SUM(G22:G23)</f>
        <v>36</v>
      </c>
      <c r="H24" s="59">
        <f t="shared" si="2"/>
        <v>26</v>
      </c>
      <c r="I24" s="60">
        <f t="shared" si="2"/>
        <v>50</v>
      </c>
      <c r="J24" s="60">
        <f t="shared" si="2"/>
        <v>33</v>
      </c>
      <c r="K24" s="60">
        <f t="shared" si="2"/>
        <v>46</v>
      </c>
      <c r="L24" s="60">
        <f t="shared" si="2"/>
        <v>50</v>
      </c>
      <c r="M24" s="60">
        <f t="shared" si="2"/>
        <v>35</v>
      </c>
      <c r="N24" s="60">
        <f t="shared" si="2"/>
        <v>29</v>
      </c>
      <c r="O24" s="60">
        <f t="shared" si="2"/>
        <v>26</v>
      </c>
      <c r="P24" s="60">
        <f t="shared" si="2"/>
        <v>22</v>
      </c>
      <c r="Q24" s="60">
        <f t="shared" si="2"/>
        <v>32</v>
      </c>
      <c r="R24" s="60">
        <f t="shared" si="2"/>
        <v>21</v>
      </c>
      <c r="S24" s="61">
        <f t="shared" si="1"/>
        <v>406</v>
      </c>
      <c r="V24" s="50">
        <v>11</v>
      </c>
      <c r="W24" s="50" t="s">
        <v>79</v>
      </c>
      <c r="X24" s="26" t="s">
        <v>32</v>
      </c>
      <c r="Y24" s="27">
        <f>'[1]Dx. AGUST'!AA24</f>
        <v>5</v>
      </c>
      <c r="Z24" s="27">
        <f>'[1]Dx. AGUST'!AB24</f>
        <v>4</v>
      </c>
      <c r="AA24" s="27">
        <f>'[1]Dx. AGUST'!AC24</f>
        <v>1</v>
      </c>
      <c r="AB24" s="27">
        <f>'[1]Dx. AGUST'!AD24</f>
        <v>1</v>
      </c>
      <c r="AC24" s="7"/>
      <c r="AD24" s="37"/>
      <c r="AE24" s="50">
        <v>11</v>
      </c>
      <c r="AF24" s="25" t="str">
        <f>'[1]Dx. SEPT'!Z10</f>
        <v>SDN PANDANWANGI 1</v>
      </c>
      <c r="AG24" s="26" t="s">
        <v>32</v>
      </c>
      <c r="AH24" s="29">
        <f>'[1]Dx. SEPT'!AB10</f>
        <v>206</v>
      </c>
      <c r="AI24" s="29">
        <f>'[1]Dx. SEPT'!AC10</f>
        <v>21</v>
      </c>
      <c r="AJ24" s="29">
        <f>'[1]Dx. SEPT'!AD10</f>
        <v>185</v>
      </c>
      <c r="AK24" s="29">
        <f>'[1]Dx. SEPT'!AE10</f>
        <v>19</v>
      </c>
      <c r="AL24" s="29">
        <f>'[1]Dx. SEPT'!AF10</f>
        <v>37</v>
      </c>
    </row>
    <row r="25" spans="2:39" ht="15.75" customHeight="1" x14ac:dyDescent="0.3">
      <c r="F25" s="58" t="s">
        <v>80</v>
      </c>
      <c r="G25" s="33">
        <f>[1]JAN!AD27</f>
        <v>20</v>
      </c>
      <c r="H25" s="33">
        <f>[1]FEB!AD27</f>
        <v>22</v>
      </c>
      <c r="I25" s="33">
        <f>[1]MART!AE27</f>
        <v>21</v>
      </c>
      <c r="J25" s="33">
        <f>[1]APRIL!U24</f>
        <v>24</v>
      </c>
      <c r="K25" s="33">
        <f>[1]MEI!U24</f>
        <v>31</v>
      </c>
      <c r="L25" s="33">
        <f>[1]JUNI!U24</f>
        <v>29</v>
      </c>
      <c r="M25" s="33">
        <f>[1]JULI!U24</f>
        <v>24</v>
      </c>
      <c r="N25" s="33">
        <f>[1]AGUSTUS!U24</f>
        <v>20</v>
      </c>
      <c r="O25" s="33">
        <f>[1]SEPT!U24</f>
        <v>31</v>
      </c>
      <c r="P25" s="33">
        <f>[1]OKT!U24</f>
        <v>32</v>
      </c>
      <c r="Q25" s="33">
        <f>[1]NOV!U24</f>
        <v>17</v>
      </c>
      <c r="R25" s="33">
        <f>[1]DES!U24</f>
        <v>32</v>
      </c>
      <c r="S25" s="34">
        <f t="shared" si="1"/>
        <v>303</v>
      </c>
      <c r="V25" s="51"/>
      <c r="W25" s="51"/>
      <c r="X25" s="36" t="s">
        <v>37</v>
      </c>
      <c r="Y25" s="27">
        <f>'[1]Dx. AGUST'!AA25</f>
        <v>5</v>
      </c>
      <c r="Z25" s="27">
        <f>'[1]Dx. AGUST'!AB25</f>
        <v>2</v>
      </c>
      <c r="AA25" s="27">
        <f>'[1]Dx. AGUST'!AC25</f>
        <v>3</v>
      </c>
      <c r="AB25" s="27">
        <f>'[1]Dx. AGUST'!AD25</f>
        <v>0</v>
      </c>
      <c r="AC25" s="7"/>
      <c r="AD25" s="37"/>
      <c r="AE25" s="51"/>
      <c r="AF25" s="35"/>
      <c r="AG25" s="36" t="s">
        <v>37</v>
      </c>
      <c r="AH25" s="29">
        <f>'[1]Dx. SEPT'!AB11</f>
        <v>183</v>
      </c>
      <c r="AI25" s="29">
        <f>'[1]Dx. SEPT'!AC11</f>
        <v>31</v>
      </c>
      <c r="AJ25" s="29">
        <f>'[1]Dx. SEPT'!AD11</f>
        <v>152</v>
      </c>
      <c r="AK25" s="29">
        <f>'[1]Dx. SEPT'!AE11</f>
        <v>20</v>
      </c>
      <c r="AL25" s="29">
        <f>'[1]Dx. SEPT'!AF11</f>
        <v>47</v>
      </c>
    </row>
    <row r="26" spans="2:39" ht="15.75" customHeight="1" x14ac:dyDescent="0.3">
      <c r="F26" s="39" t="s">
        <v>44</v>
      </c>
      <c r="G26" s="40">
        <f>[1]JAN!AD28</f>
        <v>5</v>
      </c>
      <c r="H26" s="40">
        <f>[1]FEB!AD28</f>
        <v>7</v>
      </c>
      <c r="I26" s="40">
        <f>[1]MART!AE28</f>
        <v>9</v>
      </c>
      <c r="J26" s="40">
        <f>[1]APRIL!U25</f>
        <v>7</v>
      </c>
      <c r="K26" s="40">
        <f>[1]MEI!U25</f>
        <v>10</v>
      </c>
      <c r="L26" s="40">
        <f>[1]JUNI!U25</f>
        <v>11</v>
      </c>
      <c r="M26" s="40">
        <f>[1]JULI!U25</f>
        <v>5</v>
      </c>
      <c r="N26" s="40">
        <f>[1]AGUSTUS!U25</f>
        <v>8</v>
      </c>
      <c r="O26" s="40">
        <f>[1]SEPT!U25</f>
        <v>12</v>
      </c>
      <c r="P26" s="62">
        <f>[1]OKT!U25</f>
        <v>15</v>
      </c>
      <c r="Q26" s="62">
        <f>[1]NOV!U25</f>
        <v>7</v>
      </c>
      <c r="R26" s="62">
        <f>[1]DES!U25</f>
        <v>6</v>
      </c>
      <c r="S26" s="42">
        <f t="shared" si="1"/>
        <v>102</v>
      </c>
      <c r="V26" s="50">
        <v>12</v>
      </c>
      <c r="W26" s="50" t="s">
        <v>81</v>
      </c>
      <c r="X26" s="26" t="s">
        <v>32</v>
      </c>
      <c r="Y26" s="27">
        <f>'[1]Dx. AGUST'!AA26</f>
        <v>3</v>
      </c>
      <c r="Z26" s="27">
        <f>'[1]Dx. AGUST'!AB26</f>
        <v>0</v>
      </c>
      <c r="AA26" s="27">
        <f>'[1]Dx. AGUST'!AC26</f>
        <v>3</v>
      </c>
      <c r="AB26" s="27">
        <f>'[1]Dx. AGUST'!AD26</f>
        <v>0</v>
      </c>
      <c r="AC26" s="7"/>
      <c r="AD26" s="37"/>
      <c r="AE26" s="50">
        <v>12</v>
      </c>
      <c r="AF26" s="25" t="str">
        <f>'[1]Dx. SEPT'!Z12</f>
        <v>SD MUHAMMADIYAH 3 ASSALAM</v>
      </c>
      <c r="AG26" s="26" t="s">
        <v>32</v>
      </c>
      <c r="AH26" s="29">
        <f>'[1]Dx. SEPT'!AB12</f>
        <v>148</v>
      </c>
      <c r="AI26" s="29">
        <f>'[1]Dx. SEPT'!AC12</f>
        <v>9</v>
      </c>
      <c r="AJ26" s="29">
        <f>'[1]Dx. SEPT'!AD12</f>
        <v>139</v>
      </c>
      <c r="AK26" s="29">
        <f>'[1]Dx. SEPT'!AE12</f>
        <v>8</v>
      </c>
      <c r="AL26" s="29">
        <f>'[1]Dx. SEPT'!AF12</f>
        <v>18</v>
      </c>
    </row>
    <row r="27" spans="2:39" ht="15.75" customHeight="1" thickBot="1" x14ac:dyDescent="0.35">
      <c r="F27" s="48" t="s">
        <v>47</v>
      </c>
      <c r="G27" s="44">
        <f>[1]JAN!AD29</f>
        <v>15</v>
      </c>
      <c r="H27" s="44">
        <f>[1]FEB!AD29</f>
        <v>15</v>
      </c>
      <c r="I27" s="44">
        <f>[1]MART!AE29</f>
        <v>12</v>
      </c>
      <c r="J27" s="44">
        <f>[1]APRIL!U26</f>
        <v>17</v>
      </c>
      <c r="K27" s="44">
        <f>[1]MEI!U26</f>
        <v>21</v>
      </c>
      <c r="L27" s="44">
        <f>[1]JUNI!U26</f>
        <v>18</v>
      </c>
      <c r="M27" s="44">
        <f>[1]JULI!U26</f>
        <v>19</v>
      </c>
      <c r="N27" s="44">
        <f>[1]AGUSTUS!U26</f>
        <v>12</v>
      </c>
      <c r="O27" s="45">
        <f>[1]SEPT!U26</f>
        <v>19</v>
      </c>
      <c r="P27" s="44">
        <f>[1]OKT!U26</f>
        <v>17</v>
      </c>
      <c r="Q27" s="44">
        <f>[1]NOV!U26</f>
        <v>10</v>
      </c>
      <c r="R27" s="44">
        <f>[1]DES!U26</f>
        <v>26</v>
      </c>
      <c r="S27" s="46">
        <f t="shared" si="1"/>
        <v>201</v>
      </c>
      <c r="V27" s="51"/>
      <c r="W27" s="51"/>
      <c r="X27" s="36" t="s">
        <v>37</v>
      </c>
      <c r="Y27" s="27">
        <f>'[1]Dx. AGUST'!AA27</f>
        <v>2</v>
      </c>
      <c r="Z27" s="27">
        <f>'[1]Dx. AGUST'!AB27</f>
        <v>0</v>
      </c>
      <c r="AA27" s="27">
        <f>'[1]Dx. AGUST'!AC27</f>
        <v>2</v>
      </c>
      <c r="AB27" s="27">
        <f>'[1]Dx. AGUST'!AD27</f>
        <v>0</v>
      </c>
      <c r="AC27" s="7"/>
      <c r="AD27" s="37"/>
      <c r="AE27" s="51"/>
      <c r="AF27" s="35"/>
      <c r="AG27" s="36" t="s">
        <v>37</v>
      </c>
      <c r="AH27" s="29">
        <f>'[1]Dx. SEPT'!AB13</f>
        <v>122</v>
      </c>
      <c r="AI27" s="29">
        <f>'[1]Dx. SEPT'!AC13</f>
        <v>11</v>
      </c>
      <c r="AJ27" s="29">
        <f>'[1]Dx. SEPT'!AD13</f>
        <v>111</v>
      </c>
      <c r="AK27" s="29">
        <f>'[1]Dx. SEPT'!AE13</f>
        <v>6</v>
      </c>
      <c r="AL27" s="29">
        <f>'[1]Dx. SEPT'!AF13</f>
        <v>17</v>
      </c>
    </row>
    <row r="28" spans="2:39" ht="15.75" customHeight="1" thickTop="1" x14ac:dyDescent="0.3">
      <c r="F28" s="12"/>
      <c r="G28" s="63">
        <f>[1]JAN!AD30</f>
        <v>0</v>
      </c>
      <c r="H28" s="63">
        <f>[1]FEB!AD30</f>
        <v>0</v>
      </c>
      <c r="K28" s="63">
        <f>[1]MEI!U27</f>
        <v>0</v>
      </c>
      <c r="L28" s="63">
        <f>[1]JUNI!U27</f>
        <v>0</v>
      </c>
      <c r="M28" s="63">
        <f>[1]JULI!U27</f>
        <v>0</v>
      </c>
      <c r="N28" s="63">
        <f>[1]AGUSTUS!U27</f>
        <v>0</v>
      </c>
      <c r="O28" s="33">
        <f>[1]SEPT!U27</f>
        <v>0</v>
      </c>
      <c r="P28" s="27"/>
      <c r="Q28" s="33">
        <f>[1]NOV!U27</f>
        <v>0</v>
      </c>
      <c r="R28" s="33">
        <f>[1]DES!U27</f>
        <v>0</v>
      </c>
      <c r="S28" s="49"/>
      <c r="V28" s="50">
        <v>13</v>
      </c>
      <c r="W28" s="50" t="s">
        <v>82</v>
      </c>
      <c r="X28" s="26" t="s">
        <v>32</v>
      </c>
      <c r="Y28" s="27">
        <f>'[1]Dx. AGUST'!AA28</f>
        <v>14</v>
      </c>
      <c r="Z28" s="27">
        <f>'[1]Dx. AGUST'!AB28</f>
        <v>7</v>
      </c>
      <c r="AA28" s="27">
        <f>'[1]Dx. AGUST'!AC28</f>
        <v>7</v>
      </c>
      <c r="AB28" s="27">
        <f>'[1]Dx. AGUST'!AD28</f>
        <v>5</v>
      </c>
      <c r="AC28" s="7"/>
      <c r="AD28" s="37"/>
      <c r="AE28" s="50">
        <v>13</v>
      </c>
      <c r="AF28" s="25" t="str">
        <f>'[1]Dx. SEPT'!Z14</f>
        <v>MI KH HASYIM ASY'ARI</v>
      </c>
      <c r="AG28" s="26" t="s">
        <v>32</v>
      </c>
      <c r="AH28" s="29">
        <f>'[1]Dx. SEPT'!AB14</f>
        <v>301</v>
      </c>
      <c r="AI28" s="29">
        <f>'[1]Dx. SEPT'!AC14</f>
        <v>23</v>
      </c>
      <c r="AJ28" s="29">
        <f>'[1]Dx. SEPT'!AD14</f>
        <v>278</v>
      </c>
      <c r="AK28" s="29">
        <f>'[1]Dx. SEPT'!AE14</f>
        <v>26</v>
      </c>
      <c r="AL28" s="29">
        <f>'[1]Dx. SEPT'!AF14</f>
        <v>45</v>
      </c>
    </row>
    <row r="29" spans="2:39" ht="15.75" customHeight="1" x14ac:dyDescent="0.3">
      <c r="F29" s="58" t="s">
        <v>83</v>
      </c>
      <c r="G29" s="33">
        <f>[1]JAN!AD31</f>
        <v>66</v>
      </c>
      <c r="H29" s="33">
        <f>[1]FEB!AD31</f>
        <v>65</v>
      </c>
      <c r="I29" s="27">
        <f>[1]MART!AE31</f>
        <v>54</v>
      </c>
      <c r="J29" s="27">
        <f>[1]APRIL!U28</f>
        <v>40</v>
      </c>
      <c r="K29" s="33">
        <f>[1]MEI!U28</f>
        <v>61</v>
      </c>
      <c r="L29" s="33">
        <f>[1]JUNI!U28</f>
        <v>67</v>
      </c>
      <c r="M29" s="33">
        <f>[1]JULI!U28</f>
        <v>73</v>
      </c>
      <c r="N29" s="33">
        <f>[1]AGUSTUS!U28</f>
        <v>93</v>
      </c>
      <c r="O29" s="33">
        <f>[1]SEPT!U28</f>
        <v>103</v>
      </c>
      <c r="P29" s="27">
        <f>[1]OKT!U28</f>
        <v>87</v>
      </c>
      <c r="Q29" s="33">
        <f>[1]NOV!U28</f>
        <v>87</v>
      </c>
      <c r="R29" s="33">
        <f>[1]DES!U28</f>
        <v>72</v>
      </c>
      <c r="S29" s="64">
        <f>SUM(G29:R29)</f>
        <v>868</v>
      </c>
      <c r="V29" s="51"/>
      <c r="W29" s="51"/>
      <c r="X29" s="36" t="s">
        <v>37</v>
      </c>
      <c r="Y29" s="27">
        <f>'[1]Dx. AGUST'!AA29</f>
        <v>14</v>
      </c>
      <c r="Z29" s="27">
        <f>'[1]Dx. AGUST'!AB29</f>
        <v>1</v>
      </c>
      <c r="AA29" s="27">
        <f>'[1]Dx. AGUST'!AC29</f>
        <v>13</v>
      </c>
      <c r="AB29" s="27">
        <f>'[1]Dx. AGUST'!AD29</f>
        <v>0</v>
      </c>
      <c r="AC29" s="7"/>
      <c r="AD29" s="37"/>
      <c r="AE29" s="51"/>
      <c r="AF29" s="35"/>
      <c r="AG29" s="36" t="s">
        <v>37</v>
      </c>
      <c r="AH29" s="29">
        <f>'[1]Dx. SEPT'!AB15</f>
        <v>302</v>
      </c>
      <c r="AI29" s="29">
        <f>'[1]Dx. SEPT'!AC15</f>
        <v>46</v>
      </c>
      <c r="AJ29" s="29">
        <f>'[1]Dx. SEPT'!AD15</f>
        <v>256</v>
      </c>
      <c r="AK29" s="29">
        <f>'[1]Dx. SEPT'!AE15</f>
        <v>32</v>
      </c>
      <c r="AL29" s="29">
        <f>'[1]Dx. SEPT'!AF15</f>
        <v>67</v>
      </c>
    </row>
    <row r="30" spans="2:39" ht="15.75" customHeight="1" x14ac:dyDescent="0.3">
      <c r="F30" s="12" t="s">
        <v>84</v>
      </c>
      <c r="G30" s="65">
        <f>[1]JAN!AD32</f>
        <v>37</v>
      </c>
      <c r="H30" s="65">
        <f>[1]FEB!AD32</f>
        <v>27</v>
      </c>
      <c r="I30" s="65">
        <f>[1]MART!AE32</f>
        <v>38</v>
      </c>
      <c r="J30" s="65">
        <f>[1]APRIL!U29</f>
        <v>19</v>
      </c>
      <c r="K30" s="65">
        <f>[1]MEI!U29</f>
        <v>27</v>
      </c>
      <c r="L30" s="65">
        <f>[1]JUNI!U29</f>
        <v>34</v>
      </c>
      <c r="M30" s="65">
        <f>[1]JULI!U29</f>
        <v>29</v>
      </c>
      <c r="N30" s="65">
        <f>[1]AGUSTUS!U29</f>
        <v>43</v>
      </c>
      <c r="O30" s="33">
        <f>[1]SEPT!U29</f>
        <v>51</v>
      </c>
      <c r="P30" s="27">
        <f>[1]OKT!U29</f>
        <v>40</v>
      </c>
      <c r="Q30" s="33">
        <f>[1]NOV!U29</f>
        <v>43</v>
      </c>
      <c r="R30" s="33">
        <f>[1]DES!U29</f>
        <v>40</v>
      </c>
      <c r="S30" s="66">
        <f t="shared" ref="S30:S35" si="3">SUM(G30:R30)</f>
        <v>428</v>
      </c>
      <c r="V30" s="50">
        <v>14</v>
      </c>
      <c r="W30" s="50" t="s">
        <v>85</v>
      </c>
      <c r="X30" s="26" t="s">
        <v>32</v>
      </c>
      <c r="Y30" s="27">
        <f>'[1]Dx. AGUST'!AA30</f>
        <v>1</v>
      </c>
      <c r="Z30" s="27">
        <f>'[1]Dx. AGUST'!AB30</f>
        <v>1</v>
      </c>
      <c r="AA30" s="27">
        <f>'[1]Dx. AGUST'!AC30</f>
        <v>0</v>
      </c>
      <c r="AB30" s="27">
        <f>'[1]Dx. AGUST'!AD30</f>
        <v>0</v>
      </c>
      <c r="AC30" s="7"/>
      <c r="AD30" s="37"/>
      <c r="AE30" s="50">
        <v>14</v>
      </c>
      <c r="AF30" s="25" t="str">
        <f>'[1]Dx. SEPT'!Z16</f>
        <v>SDN ARJOSARI 3</v>
      </c>
      <c r="AG30" s="26" t="s">
        <v>32</v>
      </c>
      <c r="AH30" s="29">
        <f>'[1]Dx. SEPT'!AB16</f>
        <v>83</v>
      </c>
      <c r="AI30" s="29">
        <f>'[1]Dx. SEPT'!AC16</f>
        <v>8</v>
      </c>
      <c r="AJ30" s="29">
        <f>'[1]Dx. SEPT'!AD16</f>
        <v>75</v>
      </c>
      <c r="AK30" s="29">
        <f>'[1]Dx. SEPT'!AE16</f>
        <v>10</v>
      </c>
      <c r="AL30" s="29">
        <f>'[1]Dx. SEPT'!AF16</f>
        <v>15</v>
      </c>
    </row>
    <row r="31" spans="2:39" ht="15.75" customHeight="1" x14ac:dyDescent="0.3">
      <c r="F31" s="39" t="s">
        <v>44</v>
      </c>
      <c r="G31" s="40">
        <f>[1]JAN!AD33</f>
        <v>12</v>
      </c>
      <c r="H31" s="40">
        <f>[1]FEB!AD33</f>
        <v>8</v>
      </c>
      <c r="I31" s="40">
        <f>[1]MART!AE33</f>
        <v>14</v>
      </c>
      <c r="J31" s="40">
        <f>[1]APRIL!U30</f>
        <v>8</v>
      </c>
      <c r="K31" s="40">
        <f>[1]MEI!U30</f>
        <v>3</v>
      </c>
      <c r="L31" s="40">
        <f>[1]JUNI!U30</f>
        <v>13</v>
      </c>
      <c r="M31" s="40">
        <f>[1]JULI!U30</f>
        <v>4</v>
      </c>
      <c r="N31" s="40">
        <f>[1]AGUSTUS!U30</f>
        <v>16</v>
      </c>
      <c r="O31" s="40">
        <f>[1]SEPT!U30</f>
        <v>16</v>
      </c>
      <c r="P31" s="67">
        <f>[1]OKT!U30</f>
        <v>13</v>
      </c>
      <c r="Q31" s="62">
        <f>[1]NOV!U30</f>
        <v>17</v>
      </c>
      <c r="R31" s="62">
        <f>[1]DES!U30</f>
        <v>18</v>
      </c>
      <c r="S31" s="42">
        <f t="shared" si="3"/>
        <v>142</v>
      </c>
      <c r="V31" s="51"/>
      <c r="W31" s="51"/>
      <c r="X31" s="36" t="s">
        <v>37</v>
      </c>
      <c r="Y31" s="27">
        <f>'[1]Dx. AGUST'!AA31</f>
        <v>0</v>
      </c>
      <c r="Z31" s="27">
        <f>'[1]Dx. AGUST'!AB31</f>
        <v>0</v>
      </c>
      <c r="AA31" s="27">
        <f>'[1]Dx. AGUST'!AC31</f>
        <v>0</v>
      </c>
      <c r="AB31" s="27">
        <f>'[1]Dx. AGUST'!AD31</f>
        <v>0</v>
      </c>
      <c r="AC31" s="7"/>
      <c r="AD31" s="37"/>
      <c r="AE31" s="51"/>
      <c r="AF31" s="35"/>
      <c r="AG31" s="36" t="s">
        <v>37</v>
      </c>
      <c r="AH31" s="29">
        <f>'[1]Dx. SEPT'!AB17</f>
        <v>82</v>
      </c>
      <c r="AI31" s="29">
        <f>'[1]Dx. SEPT'!AC17</f>
        <v>19</v>
      </c>
      <c r="AJ31" s="29">
        <f>'[1]Dx. SEPT'!AD17</f>
        <v>63</v>
      </c>
      <c r="AK31" s="29">
        <f>'[1]Dx. SEPT'!AE17</f>
        <v>19</v>
      </c>
      <c r="AL31" s="29">
        <f>'[1]Dx. SEPT'!AF17</f>
        <v>30</v>
      </c>
    </row>
    <row r="32" spans="2:39" ht="15.75" customHeight="1" thickBot="1" x14ac:dyDescent="0.35">
      <c r="F32" s="48" t="s">
        <v>47</v>
      </c>
      <c r="G32" s="44">
        <f>[1]JAN!AD34</f>
        <v>25</v>
      </c>
      <c r="H32" s="44">
        <f>[1]FEB!AD34</f>
        <v>19</v>
      </c>
      <c r="I32" s="44">
        <f>[1]MART!AE34</f>
        <v>24</v>
      </c>
      <c r="J32" s="44">
        <f>[1]APRIL!U31</f>
        <v>11</v>
      </c>
      <c r="K32" s="44">
        <f>[1]MEI!U31</f>
        <v>24</v>
      </c>
      <c r="L32" s="44">
        <f>[1]JUNI!U31</f>
        <v>21</v>
      </c>
      <c r="M32" s="44">
        <f>[1]JULI!U31</f>
        <v>25</v>
      </c>
      <c r="N32" s="44">
        <f>[1]AGUSTUS!U31</f>
        <v>27</v>
      </c>
      <c r="O32" s="45">
        <f>[1]SEPT!U31</f>
        <v>35</v>
      </c>
      <c r="P32" s="68">
        <f>[1]OKT!U31</f>
        <v>27</v>
      </c>
      <c r="Q32" s="44">
        <f>[1]NOV!U31</f>
        <v>26</v>
      </c>
      <c r="R32" s="44">
        <f>[1]DES!U31</f>
        <v>22</v>
      </c>
      <c r="S32" s="46">
        <f t="shared" si="3"/>
        <v>286</v>
      </c>
      <c r="V32" s="50">
        <v>15</v>
      </c>
      <c r="W32" s="50" t="s">
        <v>86</v>
      </c>
      <c r="X32" s="26" t="s">
        <v>32</v>
      </c>
      <c r="Y32" s="27">
        <f>'[1]Dx. AGUST'!AA32</f>
        <v>18</v>
      </c>
      <c r="Z32" s="27">
        <f>'[1]Dx. AGUST'!AB32</f>
        <v>10</v>
      </c>
      <c r="AA32" s="27">
        <f>'[1]Dx. AGUST'!AC32</f>
        <v>8</v>
      </c>
      <c r="AB32" s="27">
        <f>'[1]Dx. AGUST'!AD32</f>
        <v>2</v>
      </c>
      <c r="AC32" s="7"/>
      <c r="AD32" s="37"/>
      <c r="AE32" s="50">
        <v>15</v>
      </c>
      <c r="AF32" s="25" t="str">
        <f>'[1]Dx. SEPT'!Z18</f>
        <v>SMK NEGERI 8</v>
      </c>
      <c r="AG32" s="26" t="s">
        <v>32</v>
      </c>
      <c r="AH32" s="29">
        <f>'[1]Dx. SEPT'!AB18</f>
        <v>668</v>
      </c>
      <c r="AI32" s="29">
        <f>'[1]Dx. SEPT'!AC18</f>
        <v>259</v>
      </c>
      <c r="AJ32" s="29">
        <f>'[1]Dx. SEPT'!AD18</f>
        <v>409</v>
      </c>
      <c r="AK32" s="29">
        <f>'[1]Dx. SEPT'!AE18</f>
        <v>9</v>
      </c>
      <c r="AL32" s="29">
        <f>'[1]Dx. SEPT'!AF18</f>
        <v>188</v>
      </c>
    </row>
    <row r="33" spans="6:38" ht="15.75" customHeight="1" thickTop="1" x14ac:dyDescent="0.3">
      <c r="F33" s="12" t="s">
        <v>87</v>
      </c>
      <c r="G33" s="33">
        <f>[1]JAN!AD35</f>
        <v>29</v>
      </c>
      <c r="H33" s="33">
        <f>[1]FEB!AD35</f>
        <v>38</v>
      </c>
      <c r="I33" s="33">
        <f>[1]MART!AE35</f>
        <v>16</v>
      </c>
      <c r="J33" s="33">
        <f>[1]APRIL!U32</f>
        <v>21</v>
      </c>
      <c r="K33" s="33">
        <f>[1]MEI!U32</f>
        <v>34</v>
      </c>
      <c r="L33" s="33">
        <f>[1]JUNI!U32</f>
        <v>33</v>
      </c>
      <c r="M33" s="33">
        <f>[1]JULI!U32</f>
        <v>44</v>
      </c>
      <c r="N33" s="33">
        <f>[1]AGUSTUS!U32</f>
        <v>50</v>
      </c>
      <c r="O33" s="33">
        <f>[1]SEPT!U32</f>
        <v>52</v>
      </c>
      <c r="P33" s="27">
        <f>[1]OKT!U32</f>
        <v>47</v>
      </c>
      <c r="Q33" s="33">
        <f>[1]NOV!U32</f>
        <v>44</v>
      </c>
      <c r="R33" s="33">
        <f>[1]DES!U32</f>
        <v>32</v>
      </c>
      <c r="S33" s="34">
        <f t="shared" si="3"/>
        <v>440</v>
      </c>
      <c r="V33" s="51"/>
      <c r="W33" s="51"/>
      <c r="X33" s="36" t="s">
        <v>37</v>
      </c>
      <c r="Y33" s="27">
        <f>'[1]Dx. AGUST'!AA33</f>
        <v>15</v>
      </c>
      <c r="Z33" s="27">
        <f>'[1]Dx. AGUST'!AB33</f>
        <v>9</v>
      </c>
      <c r="AA33" s="27">
        <f>'[1]Dx. AGUST'!AC33</f>
        <v>6</v>
      </c>
      <c r="AB33" s="27">
        <f>'[1]Dx. AGUST'!AD33</f>
        <v>4</v>
      </c>
      <c r="AC33" s="7"/>
      <c r="AD33" s="37"/>
      <c r="AE33" s="51"/>
      <c r="AF33" s="35"/>
      <c r="AG33" s="36" t="s">
        <v>37</v>
      </c>
      <c r="AH33" s="29">
        <f>'[1]Dx. SEPT'!AB19</f>
        <v>352</v>
      </c>
      <c r="AI33" s="29">
        <f>'[1]Dx. SEPT'!AC19</f>
        <v>185</v>
      </c>
      <c r="AJ33" s="29">
        <f>'[1]Dx. SEPT'!AD19</f>
        <v>167</v>
      </c>
      <c r="AK33" s="29">
        <f>'[1]Dx. SEPT'!AE19</f>
        <v>4</v>
      </c>
      <c r="AL33" s="29">
        <f>'[1]Dx. SEPT'!AF19</f>
        <v>128</v>
      </c>
    </row>
    <row r="34" spans="6:38" ht="15.75" customHeight="1" x14ac:dyDescent="0.3">
      <c r="F34" s="39" t="s">
        <v>44</v>
      </c>
      <c r="G34" s="40">
        <f>[1]JAN!AD36</f>
        <v>12</v>
      </c>
      <c r="H34" s="40">
        <f>[1]FEB!AD36</f>
        <v>16</v>
      </c>
      <c r="I34" s="40">
        <f>[1]MART!AE36</f>
        <v>9</v>
      </c>
      <c r="J34" s="40">
        <f>[1]APRIL!U33</f>
        <v>7</v>
      </c>
      <c r="K34" s="40">
        <f>[1]MEI!U33</f>
        <v>8</v>
      </c>
      <c r="L34" s="40">
        <f>[1]JUNI!U33</f>
        <v>11</v>
      </c>
      <c r="M34" s="40">
        <f>[1]JULI!U33</f>
        <v>6</v>
      </c>
      <c r="N34" s="40">
        <f>[1]AGUSTUS!U33</f>
        <v>17</v>
      </c>
      <c r="O34" s="40">
        <f>[1]SEPT!U33</f>
        <v>21</v>
      </c>
      <c r="P34" s="67">
        <f>[1]OKT!U33</f>
        <v>14</v>
      </c>
      <c r="Q34" s="62">
        <f>[1]NOV!U33</f>
        <v>18</v>
      </c>
      <c r="R34" s="62">
        <f>[1]DES!U33</f>
        <v>18</v>
      </c>
      <c r="S34" s="42">
        <f t="shared" si="3"/>
        <v>157</v>
      </c>
      <c r="V34" s="50">
        <v>16</v>
      </c>
      <c r="W34" s="50" t="s">
        <v>88</v>
      </c>
      <c r="X34" s="26" t="s">
        <v>32</v>
      </c>
      <c r="Y34" s="27">
        <f>'[1]Dx. AGUST'!AA34</f>
        <v>9</v>
      </c>
      <c r="Z34" s="27">
        <f>'[1]Dx. AGUST'!AB34</f>
        <v>5</v>
      </c>
      <c r="AA34" s="27">
        <f>'[1]Dx. AGUST'!AC34</f>
        <v>4</v>
      </c>
      <c r="AB34" s="27">
        <f>'[1]Dx. AGUST'!AD34</f>
        <v>2</v>
      </c>
      <c r="AC34" s="7"/>
      <c r="AD34" s="37"/>
      <c r="AE34" s="50">
        <v>16</v>
      </c>
      <c r="AF34" s="25" t="str">
        <f>'[1]Dx. SEPT'!Z20</f>
        <v>SDN ARJOSARI 2</v>
      </c>
      <c r="AG34" s="26" t="s">
        <v>32</v>
      </c>
      <c r="AH34" s="29">
        <f>'[1]Dx. SEPT'!AB20</f>
        <v>76</v>
      </c>
      <c r="AI34" s="29">
        <f>'[1]Dx. SEPT'!AC20</f>
        <v>9</v>
      </c>
      <c r="AJ34" s="29">
        <f>'[1]Dx. SEPT'!AD20</f>
        <v>67</v>
      </c>
      <c r="AK34" s="29">
        <f>'[1]Dx. SEPT'!AE20</f>
        <v>8</v>
      </c>
      <c r="AL34" s="29">
        <f>'[1]Dx. SEPT'!AF20</f>
        <v>15</v>
      </c>
    </row>
    <row r="35" spans="6:38" ht="15.75" customHeight="1" thickBot="1" x14ac:dyDescent="0.35">
      <c r="F35" s="48" t="s">
        <v>47</v>
      </c>
      <c r="G35" s="44">
        <f>[1]JAN!AD37</f>
        <v>17</v>
      </c>
      <c r="H35" s="44">
        <f>[1]FEB!AD37</f>
        <v>22</v>
      </c>
      <c r="I35" s="44">
        <f>[1]MART!AE37</f>
        <v>7</v>
      </c>
      <c r="J35" s="44">
        <f>[1]APRIL!U34</f>
        <v>14</v>
      </c>
      <c r="K35" s="44">
        <f>[1]MEI!U34</f>
        <v>26</v>
      </c>
      <c r="L35" s="44">
        <f>[1]JUNI!U34</f>
        <v>22</v>
      </c>
      <c r="M35" s="44">
        <f>[1]JULI!U34</f>
        <v>38</v>
      </c>
      <c r="N35" s="44">
        <f>[1]AGUSTUS!U34</f>
        <v>33</v>
      </c>
      <c r="O35" s="45">
        <f>[1]SEPT!U34</f>
        <v>31</v>
      </c>
      <c r="P35" s="68">
        <f>[1]OKT!U34</f>
        <v>33</v>
      </c>
      <c r="Q35" s="44">
        <f>[1]NOV!U34</f>
        <v>26</v>
      </c>
      <c r="R35" s="44">
        <f>[1]DES!U34</f>
        <v>14</v>
      </c>
      <c r="S35" s="46">
        <f t="shared" si="3"/>
        <v>283</v>
      </c>
      <c r="V35" s="51"/>
      <c r="W35" s="51"/>
      <c r="X35" s="36" t="s">
        <v>37</v>
      </c>
      <c r="Y35" s="27">
        <f>'[1]Dx. AGUST'!AA35</f>
        <v>1</v>
      </c>
      <c r="Z35" s="27">
        <f>'[1]Dx. AGUST'!AB35</f>
        <v>0</v>
      </c>
      <c r="AA35" s="27">
        <f>'[1]Dx. AGUST'!AC35</f>
        <v>1</v>
      </c>
      <c r="AB35" s="27">
        <f>'[1]Dx. AGUST'!AD35</f>
        <v>0</v>
      </c>
      <c r="AC35" s="7"/>
      <c r="AD35" s="37"/>
      <c r="AE35" s="51"/>
      <c r="AF35" s="35"/>
      <c r="AG35" s="36" t="s">
        <v>37</v>
      </c>
      <c r="AH35" s="29">
        <f>'[1]Dx. SEPT'!AB21</f>
        <v>85</v>
      </c>
      <c r="AI35" s="29">
        <f>'[1]Dx. SEPT'!AC21</f>
        <v>15</v>
      </c>
      <c r="AJ35" s="29">
        <f>'[1]Dx. SEPT'!AD21</f>
        <v>70</v>
      </c>
      <c r="AK35" s="29">
        <f>'[1]Dx. SEPT'!AE21</f>
        <v>12</v>
      </c>
      <c r="AL35" s="29">
        <f>'[1]Dx. SEPT'!AF21</f>
        <v>22</v>
      </c>
    </row>
    <row r="36" spans="6:38" ht="15.75" customHeight="1" thickTop="1" x14ac:dyDescent="0.3">
      <c r="F36" s="12"/>
      <c r="G36" s="33">
        <f>[1]JAN!AD38</f>
        <v>0</v>
      </c>
      <c r="H36" s="33">
        <f>[1]FEB!AD38</f>
        <v>0</v>
      </c>
      <c r="K36" s="33">
        <f>[1]MEI!U35</f>
        <v>0</v>
      </c>
      <c r="L36" s="33">
        <f>[1]JUNI!U35</f>
        <v>0</v>
      </c>
      <c r="M36" s="33">
        <f>[1]JULI!U35</f>
        <v>0</v>
      </c>
      <c r="N36" s="33">
        <f>[1]AGUSTUS!U35</f>
        <v>0</v>
      </c>
      <c r="O36" s="33">
        <f>[1]SEPT!U35</f>
        <v>0</v>
      </c>
      <c r="P36" s="27"/>
      <c r="Q36" s="33">
        <f>[1]NOV!U35</f>
        <v>0</v>
      </c>
      <c r="R36" s="33">
        <f>[1]DES!U35</f>
        <v>0</v>
      </c>
      <c r="S36" s="49"/>
      <c r="V36" s="50">
        <v>17</v>
      </c>
      <c r="W36" s="50" t="s">
        <v>89</v>
      </c>
      <c r="X36" s="26" t="s">
        <v>32</v>
      </c>
      <c r="Y36" s="27">
        <f>'[1]Dx. AGUST'!AA36</f>
        <v>1</v>
      </c>
      <c r="Z36" s="27">
        <f>'[1]Dx. AGUST'!AB36</f>
        <v>1</v>
      </c>
      <c r="AA36" s="27">
        <f>'[1]Dx. AGUST'!AC36</f>
        <v>0</v>
      </c>
      <c r="AB36" s="27">
        <f>'[1]Dx. AGUST'!AD36</f>
        <v>1</v>
      </c>
      <c r="AC36" s="7"/>
      <c r="AD36" s="37"/>
      <c r="AE36" s="50">
        <v>17</v>
      </c>
      <c r="AF36" s="25" t="str">
        <f>'[1]Dx. SEPT'!Z22</f>
        <v>SDN PANDANWANGI 3</v>
      </c>
      <c r="AG36" s="26" t="s">
        <v>32</v>
      </c>
      <c r="AH36" s="29">
        <f>'[1]Dx. SEPT'!AB22</f>
        <v>228</v>
      </c>
      <c r="AI36" s="29">
        <f>'[1]Dx. SEPT'!AC22</f>
        <v>32</v>
      </c>
      <c r="AJ36" s="29">
        <f>'[1]Dx. SEPT'!AD22</f>
        <v>196</v>
      </c>
      <c r="AK36" s="29">
        <f>'[1]Dx. SEPT'!AE22</f>
        <v>24</v>
      </c>
      <c r="AL36" s="29">
        <f>'[1]Dx. SEPT'!AF22</f>
        <v>49</v>
      </c>
    </row>
    <row r="37" spans="6:38" ht="15.75" customHeight="1" x14ac:dyDescent="0.3">
      <c r="F37" s="58" t="s">
        <v>90</v>
      </c>
      <c r="G37" s="33">
        <f>[1]JAN!AD39</f>
        <v>2</v>
      </c>
      <c r="H37" s="33">
        <f>[1]FEB!AD39</f>
        <v>1</v>
      </c>
      <c r="I37" s="33">
        <f>[1]MART!AE39</f>
        <v>4</v>
      </c>
      <c r="J37" s="33">
        <f>[1]APRIL!U37</f>
        <v>4</v>
      </c>
      <c r="K37" s="33">
        <f>[1]MEI!U37</f>
        <v>5</v>
      </c>
      <c r="L37" s="33">
        <f>[1]JUNI!U37</f>
        <v>5</v>
      </c>
      <c r="M37" s="33">
        <f>[1]JULI!U36</f>
        <v>13</v>
      </c>
      <c r="N37" s="33">
        <f>[1]AGUSTUS!U36</f>
        <v>14</v>
      </c>
      <c r="O37" s="33">
        <f>[1]SEPT!U36</f>
        <v>8</v>
      </c>
      <c r="P37" s="27">
        <f>[1]OKT!U36</f>
        <v>13</v>
      </c>
      <c r="Q37" s="33">
        <f>[1]NOV!U37</f>
        <v>5</v>
      </c>
      <c r="R37" s="33">
        <f>[1]DES!U37</f>
        <v>20</v>
      </c>
      <c r="S37" s="49">
        <f>SUM(G37:R37)</f>
        <v>94</v>
      </c>
      <c r="V37" s="51"/>
      <c r="W37" s="51"/>
      <c r="X37" s="36" t="s">
        <v>37</v>
      </c>
      <c r="Y37" s="27">
        <f>'[1]Dx. AGUST'!AA37</f>
        <v>4</v>
      </c>
      <c r="Z37" s="27">
        <f>'[1]Dx. AGUST'!AB37</f>
        <v>4</v>
      </c>
      <c r="AA37" s="27">
        <f>'[1]Dx. AGUST'!AC37</f>
        <v>0</v>
      </c>
      <c r="AB37" s="27">
        <f>'[1]Dx. AGUST'!AD37</f>
        <v>3</v>
      </c>
      <c r="AC37" s="7"/>
      <c r="AD37" s="37"/>
      <c r="AE37" s="51"/>
      <c r="AF37" s="35"/>
      <c r="AG37" s="36" t="s">
        <v>37</v>
      </c>
      <c r="AH37" s="29">
        <f>'[1]Dx. SEPT'!AB23</f>
        <v>220</v>
      </c>
      <c r="AI37" s="29">
        <f>'[1]Dx. SEPT'!AC23</f>
        <v>34</v>
      </c>
      <c r="AJ37" s="29">
        <f>'[1]Dx. SEPT'!AD23</f>
        <v>186</v>
      </c>
      <c r="AK37" s="29">
        <f>'[1]Dx. SEPT'!AE23</f>
        <v>19</v>
      </c>
      <c r="AL37" s="29">
        <f>'[1]Dx. SEPT'!AF23</f>
        <v>45</v>
      </c>
    </row>
    <row r="38" spans="6:38" ht="15.75" customHeight="1" x14ac:dyDescent="0.3">
      <c r="F38" s="12" t="s">
        <v>91</v>
      </c>
      <c r="G38" s="33">
        <f>[1]JAN!AD40</f>
        <v>2</v>
      </c>
      <c r="H38" s="33">
        <f>[1]FEB!AD40</f>
        <v>1</v>
      </c>
      <c r="I38" s="33">
        <f>[1]MART!AE40</f>
        <v>4</v>
      </c>
      <c r="J38" s="33">
        <f>[1]APRIL!U38</f>
        <v>1</v>
      </c>
      <c r="K38" s="33">
        <f>[1]MEI!U38</f>
        <v>3</v>
      </c>
      <c r="L38" s="33">
        <f>[1]JUNI!U29</f>
        <v>34</v>
      </c>
      <c r="M38" s="33">
        <f>[1]JULI!U37</f>
        <v>7</v>
      </c>
      <c r="N38" s="33">
        <f>[1]AGUSTUS!U37</f>
        <v>13</v>
      </c>
      <c r="O38" s="33">
        <f>[1]SEPT!U37</f>
        <v>6</v>
      </c>
      <c r="P38" s="27">
        <f>[1]OKT!U37</f>
        <v>4</v>
      </c>
      <c r="Q38" s="33">
        <f>[1]NOV!U38</f>
        <v>3</v>
      </c>
      <c r="R38" s="33">
        <f>[1]DES!U38</f>
        <v>2</v>
      </c>
      <c r="S38" s="66">
        <f t="shared" ref="S38:S43" si="4">SUM(G38:R38)</f>
        <v>80</v>
      </c>
      <c r="V38" s="50">
        <v>18</v>
      </c>
      <c r="W38" s="50" t="s">
        <v>92</v>
      </c>
      <c r="X38" s="26" t="s">
        <v>32</v>
      </c>
      <c r="Y38" s="27">
        <f>'[1]Dx. AGUST'!AA38</f>
        <v>43</v>
      </c>
      <c r="Z38" s="27">
        <f>'[1]Dx. AGUST'!AB38</f>
        <v>9</v>
      </c>
      <c r="AA38" s="27">
        <f>'[1]Dx. AGUST'!AC38</f>
        <v>34</v>
      </c>
      <c r="AB38" s="27">
        <f>'[1]Dx. AGUST'!AD38</f>
        <v>9</v>
      </c>
      <c r="AC38" s="7"/>
      <c r="AD38" s="37"/>
      <c r="AE38" s="50">
        <v>18</v>
      </c>
      <c r="AF38" s="25" t="str">
        <f>'[1]Dx. SEPT'!Z24</f>
        <v>MI NURUL ULUM</v>
      </c>
      <c r="AG38" s="26" t="s">
        <v>32</v>
      </c>
      <c r="AH38" s="29">
        <f>'[1]Dx. SEPT'!AB24</f>
        <v>170</v>
      </c>
      <c r="AI38" s="29">
        <f>'[1]Dx. SEPT'!AC24</f>
        <v>36</v>
      </c>
      <c r="AJ38" s="29">
        <f>'[1]Dx. SEPT'!AD24</f>
        <v>26</v>
      </c>
      <c r="AK38" s="29">
        <f>'[1]Dx. SEPT'!AE24</f>
        <v>15</v>
      </c>
      <c r="AL38" s="29">
        <f>'[1]Dx. SEPT'!AF24</f>
        <v>33</v>
      </c>
    </row>
    <row r="39" spans="6:38" ht="15.75" customHeight="1" x14ac:dyDescent="0.3">
      <c r="F39" s="39" t="s">
        <v>44</v>
      </c>
      <c r="G39" s="40">
        <f>[1]JAN!AD41</f>
        <v>0</v>
      </c>
      <c r="H39" s="40">
        <f>[1]FEB!AD41</f>
        <v>0</v>
      </c>
      <c r="I39" s="40">
        <f>[1]MART!AE41</f>
        <v>2</v>
      </c>
      <c r="J39" s="40">
        <f>[1]APRIL!U39</f>
        <v>1</v>
      </c>
      <c r="K39" s="40">
        <f>[1]MEI!U39</f>
        <v>1</v>
      </c>
      <c r="L39" s="40">
        <f>[1]JUNI!U30</f>
        <v>13</v>
      </c>
      <c r="M39" s="40">
        <f>[1]JULI!U38</f>
        <v>2</v>
      </c>
      <c r="N39" s="40">
        <f>[1]AGUSTUS!U38</f>
        <v>5</v>
      </c>
      <c r="O39" s="40">
        <f>[1]SEPT!U38</f>
        <v>1</v>
      </c>
      <c r="P39" s="67">
        <f>[1]OKT!U38</f>
        <v>3</v>
      </c>
      <c r="Q39" s="62">
        <f>[1]NOV!U39</f>
        <v>1</v>
      </c>
      <c r="R39" s="62">
        <f>[1]DES!U39</f>
        <v>1</v>
      </c>
      <c r="S39" s="42">
        <f t="shared" si="4"/>
        <v>30</v>
      </c>
      <c r="V39" s="51"/>
      <c r="W39" s="51"/>
      <c r="X39" s="36" t="s">
        <v>37</v>
      </c>
      <c r="Y39" s="27">
        <f>'[1]Dx. AGUST'!AA39</f>
        <v>22</v>
      </c>
      <c r="Z39" s="27">
        <f>'[1]Dx. AGUST'!AB39</f>
        <v>13</v>
      </c>
      <c r="AA39" s="27">
        <f>'[1]Dx. AGUST'!AC39</f>
        <v>9</v>
      </c>
      <c r="AB39" s="27">
        <f>'[1]Dx. AGUST'!AD39</f>
        <v>13</v>
      </c>
      <c r="AC39" s="7"/>
      <c r="AD39" s="54"/>
      <c r="AE39" s="51"/>
      <c r="AF39" s="35"/>
      <c r="AG39" s="36" t="s">
        <v>37</v>
      </c>
      <c r="AH39" s="29">
        <f>'[1]Dx. SEPT'!AB25</f>
        <v>179</v>
      </c>
      <c r="AI39" s="29">
        <f>'[1]Dx. SEPT'!AC25</f>
        <v>38</v>
      </c>
      <c r="AJ39" s="29">
        <f>'[1]Dx. SEPT'!AD25</f>
        <v>35</v>
      </c>
      <c r="AK39" s="29">
        <f>'[1]Dx. SEPT'!AE25</f>
        <v>19</v>
      </c>
      <c r="AL39" s="29">
        <f>'[1]Dx. SEPT'!AF25</f>
        <v>43</v>
      </c>
    </row>
    <row r="40" spans="6:38" ht="15.75" customHeight="1" thickBot="1" x14ac:dyDescent="0.35">
      <c r="F40" s="48" t="s">
        <v>47</v>
      </c>
      <c r="G40" s="44">
        <f>[1]JAN!AD42</f>
        <v>2</v>
      </c>
      <c r="H40" s="44">
        <f>[1]FEB!AD42</f>
        <v>1</v>
      </c>
      <c r="I40" s="44">
        <f>[1]MART!AE42</f>
        <v>2</v>
      </c>
      <c r="J40" s="44">
        <f>[1]APRIL!U40</f>
        <v>0</v>
      </c>
      <c r="K40" s="44">
        <f>[1]MEI!U40</f>
        <v>2</v>
      </c>
      <c r="L40" s="44">
        <f>[1]JUNI!U31</f>
        <v>21</v>
      </c>
      <c r="M40" s="44">
        <f>[1]JULI!U39</f>
        <v>5</v>
      </c>
      <c r="N40" s="44">
        <f>[1]AGUSTUS!U39</f>
        <v>8</v>
      </c>
      <c r="O40" s="45">
        <f>[1]SEPT!U39</f>
        <v>5</v>
      </c>
      <c r="P40" s="68">
        <f>[1]OKT!U39</f>
        <v>1</v>
      </c>
      <c r="Q40" s="44">
        <f>[1]NOV!U40</f>
        <v>2</v>
      </c>
      <c r="R40" s="44">
        <f>[1]DES!U40</f>
        <v>1</v>
      </c>
      <c r="S40" s="46">
        <f t="shared" si="4"/>
        <v>50</v>
      </c>
      <c r="V40" s="50">
        <v>19</v>
      </c>
      <c r="W40" s="50" t="s">
        <v>93</v>
      </c>
      <c r="X40" s="26" t="s">
        <v>32</v>
      </c>
      <c r="Y40" s="27">
        <f>'[1]Dx. AGUST'!AA40</f>
        <v>13</v>
      </c>
      <c r="Z40" s="27">
        <f>'[1]Dx. AGUST'!AB40</f>
        <v>7</v>
      </c>
      <c r="AA40" s="27">
        <f>'[1]Dx. AGUST'!AC40</f>
        <v>6</v>
      </c>
      <c r="AB40" s="27">
        <f>'[1]Dx. AGUST'!AD40</f>
        <v>2</v>
      </c>
      <c r="AC40" s="7"/>
      <c r="AD40" s="69" t="s">
        <v>61</v>
      </c>
      <c r="AE40" s="50">
        <v>19</v>
      </c>
      <c r="AF40" s="25" t="str">
        <f>'[1]Dx. OKT'!Z4</f>
        <v>SMP NEGERI 14</v>
      </c>
      <c r="AG40" s="26" t="s">
        <v>32</v>
      </c>
      <c r="AH40" s="29">
        <f>'[1]Dx. OKT'!AB4</f>
        <v>424</v>
      </c>
      <c r="AI40" s="29">
        <f>'[1]Dx. OKT'!AC4</f>
        <v>125</v>
      </c>
      <c r="AJ40" s="29">
        <f>'[1]Dx. OKT'!AD4</f>
        <v>299</v>
      </c>
      <c r="AK40" s="29">
        <f>'[1]Dx. OKT'!AE4</f>
        <v>20</v>
      </c>
      <c r="AL40" s="29">
        <f>'[1]Dx. OKT'!AF4</f>
        <v>99</v>
      </c>
    </row>
    <row r="41" spans="6:38" ht="15.75" customHeight="1" thickTop="1" x14ac:dyDescent="0.3">
      <c r="F41" s="12" t="s">
        <v>94</v>
      </c>
      <c r="G41" s="33">
        <f>[1]JAN!AD43</f>
        <v>0</v>
      </c>
      <c r="H41" s="33">
        <f>[1]FEB!AD43</f>
        <v>0</v>
      </c>
      <c r="I41" s="33">
        <f>[1]MART!AE43</f>
        <v>0</v>
      </c>
      <c r="J41" s="33">
        <f>[1]APRIL!U41</f>
        <v>3</v>
      </c>
      <c r="K41" s="33">
        <f>[1]MEI!U41</f>
        <v>2</v>
      </c>
      <c r="L41" s="33">
        <f>[1]JUNI!U32</f>
        <v>33</v>
      </c>
      <c r="M41" s="33">
        <f>[1]JULI!U40</f>
        <v>6</v>
      </c>
      <c r="N41" s="33">
        <f>[1]AGUSTUS!U40</f>
        <v>1</v>
      </c>
      <c r="O41" s="33">
        <f>[1]SEPT!U40</f>
        <v>2</v>
      </c>
      <c r="P41" s="27">
        <f>[1]OKT!U40</f>
        <v>9</v>
      </c>
      <c r="Q41" s="33">
        <f>[1]NOV!U41</f>
        <v>2</v>
      </c>
      <c r="R41" s="33">
        <f>[1]DES!U41</f>
        <v>32</v>
      </c>
      <c r="S41" s="49">
        <f t="shared" si="4"/>
        <v>90</v>
      </c>
      <c r="V41" s="51"/>
      <c r="W41" s="51"/>
      <c r="X41" s="36" t="s">
        <v>37</v>
      </c>
      <c r="Y41" s="27">
        <f>'[1]Dx. AGUST'!AA41</f>
        <v>8</v>
      </c>
      <c r="Z41" s="27">
        <f>'[1]Dx. AGUST'!AB41</f>
        <v>2</v>
      </c>
      <c r="AA41" s="27">
        <f>'[1]Dx. AGUST'!AC41</f>
        <v>6</v>
      </c>
      <c r="AB41" s="27">
        <f>'[1]Dx. AGUST'!AD41</f>
        <v>2</v>
      </c>
      <c r="AC41" s="7"/>
      <c r="AD41" s="37"/>
      <c r="AE41" s="51"/>
      <c r="AF41" s="35"/>
      <c r="AG41" s="36" t="s">
        <v>37</v>
      </c>
      <c r="AH41" s="29">
        <f>'[1]Dx. OKT'!AB5</f>
        <v>404</v>
      </c>
      <c r="AI41" s="29">
        <f>'[1]Dx. OKT'!AC5</f>
        <v>148</v>
      </c>
      <c r="AJ41" s="29">
        <f>'[1]Dx. OKT'!AD5</f>
        <v>256</v>
      </c>
      <c r="AK41" s="29">
        <f>'[1]Dx. OKT'!AE5</f>
        <v>25</v>
      </c>
      <c r="AL41" s="29">
        <f>'[1]Dx. OKT'!AF5</f>
        <v>123</v>
      </c>
    </row>
    <row r="42" spans="6:38" ht="15.75" customHeight="1" x14ac:dyDescent="0.3">
      <c r="F42" s="39" t="s">
        <v>44</v>
      </c>
      <c r="G42" s="40">
        <f>[1]JAN!AD44</f>
        <v>0</v>
      </c>
      <c r="H42" s="40">
        <f>[1]FEB!AD44</f>
        <v>0</v>
      </c>
      <c r="I42" s="40">
        <f>[1]MART!AE44</f>
        <v>0</v>
      </c>
      <c r="J42" s="40">
        <f>[1]APRIL!U42</f>
        <v>0</v>
      </c>
      <c r="K42" s="40">
        <f>[1]MEI!U42</f>
        <v>1</v>
      </c>
      <c r="L42" s="40">
        <f>[1]JUNI!U33</f>
        <v>11</v>
      </c>
      <c r="M42" s="40">
        <f>[1]JULI!U41</f>
        <v>4</v>
      </c>
      <c r="N42" s="40">
        <f>[1]AGUSTUS!U41</f>
        <v>0</v>
      </c>
      <c r="O42" s="40">
        <f>[1]SEPT!U41</f>
        <v>2</v>
      </c>
      <c r="P42" s="67">
        <f>[1]OKT!U41</f>
        <v>4</v>
      </c>
      <c r="Q42" s="62">
        <f>[1]NOV!U42</f>
        <v>1</v>
      </c>
      <c r="R42" s="62">
        <f>[1]DES!U42</f>
        <v>18</v>
      </c>
      <c r="S42" s="42">
        <f t="shared" si="4"/>
        <v>41</v>
      </c>
      <c r="V42" s="50">
        <v>20</v>
      </c>
      <c r="W42" s="50" t="s">
        <v>95</v>
      </c>
      <c r="X42" s="26" t="s">
        <v>32</v>
      </c>
      <c r="Y42" s="27">
        <f>'[1]Dx. AGUST'!AA42</f>
        <v>7</v>
      </c>
      <c r="Z42" s="27">
        <f>'[1]Dx. AGUST'!AB42</f>
        <v>6</v>
      </c>
      <c r="AA42" s="27">
        <f>'[1]Dx. AGUST'!AC42</f>
        <v>1</v>
      </c>
      <c r="AB42" s="27">
        <f>'[1]Dx. AGUST'!AD42</f>
        <v>1</v>
      </c>
      <c r="AC42" s="7"/>
      <c r="AD42" s="37"/>
      <c r="AE42" s="50">
        <v>20</v>
      </c>
      <c r="AF42" s="25" t="str">
        <f>'[1]Dx. OKT'!Z6</f>
        <v>SMP NEGERI 16</v>
      </c>
      <c r="AG42" s="26" t="s">
        <v>32</v>
      </c>
      <c r="AH42" s="29">
        <f>'[1]Dx. OKT'!AB6</f>
        <v>407</v>
      </c>
      <c r="AI42" s="29">
        <f>'[1]Dx. OKT'!AC6</f>
        <v>117</v>
      </c>
      <c r="AJ42" s="29">
        <f>'[1]Dx. OKT'!AD6</f>
        <v>290</v>
      </c>
      <c r="AK42" s="29">
        <f>'[1]Dx. OKT'!AE6</f>
        <v>17</v>
      </c>
      <c r="AL42" s="29">
        <f>'[1]Dx. OKT'!AF6</f>
        <v>95</v>
      </c>
    </row>
    <row r="43" spans="6:38" ht="15.75" customHeight="1" thickBot="1" x14ac:dyDescent="0.35">
      <c r="F43" s="48" t="s">
        <v>47</v>
      </c>
      <c r="G43" s="44">
        <f>[1]JAN!AD45</f>
        <v>0</v>
      </c>
      <c r="H43" s="44">
        <f>[1]FEB!AD45</f>
        <v>0</v>
      </c>
      <c r="I43" s="44">
        <f>[1]MART!AE45</f>
        <v>0</v>
      </c>
      <c r="J43" s="44">
        <f>[1]APRIL!U43</f>
        <v>3</v>
      </c>
      <c r="K43" s="44">
        <f>[1]MEI!U43</f>
        <v>1</v>
      </c>
      <c r="L43" s="44">
        <f>[1]JUNI!U34</f>
        <v>22</v>
      </c>
      <c r="M43" s="44">
        <f>[1]JULI!U42</f>
        <v>2</v>
      </c>
      <c r="N43" s="44">
        <f>[1]AGUSTUS!U42</f>
        <v>1</v>
      </c>
      <c r="O43" s="45">
        <f>[1]SEPT!U42</f>
        <v>0</v>
      </c>
      <c r="P43" s="68">
        <f>[1]OKT!U42</f>
        <v>5</v>
      </c>
      <c r="Q43" s="44">
        <f>[1]NOV!U44</f>
        <v>1</v>
      </c>
      <c r="R43" s="44">
        <f>[1]DES!U43</f>
        <v>14</v>
      </c>
      <c r="S43" s="46">
        <f t="shared" si="4"/>
        <v>49</v>
      </c>
      <c r="V43" s="51"/>
      <c r="W43" s="51"/>
      <c r="X43" s="36" t="s">
        <v>37</v>
      </c>
      <c r="Y43" s="27">
        <f>'[1]Dx. AGUST'!AA43</f>
        <v>12</v>
      </c>
      <c r="Z43" s="27">
        <f>'[1]Dx. AGUST'!AB43</f>
        <v>8</v>
      </c>
      <c r="AA43" s="27">
        <f>'[1]Dx. AGUST'!AC43</f>
        <v>4</v>
      </c>
      <c r="AB43" s="27">
        <f>'[1]Dx. AGUST'!AD43</f>
        <v>1</v>
      </c>
      <c r="AC43" s="7"/>
      <c r="AD43" s="37"/>
      <c r="AE43" s="51"/>
      <c r="AF43" s="35"/>
      <c r="AG43" s="36" t="s">
        <v>37</v>
      </c>
      <c r="AH43" s="29">
        <f>'[1]Dx. OKT'!AB7</f>
        <v>408</v>
      </c>
      <c r="AI43" s="29">
        <f>'[1]Dx. OKT'!AC7</f>
        <v>143</v>
      </c>
      <c r="AJ43" s="29">
        <f>'[1]Dx. OKT'!AD7</f>
        <v>265</v>
      </c>
      <c r="AK43" s="29">
        <f>'[1]Dx. OKT'!AE7</f>
        <v>22</v>
      </c>
      <c r="AL43" s="29">
        <f>'[1]Dx. OKT'!AF7</f>
        <v>104</v>
      </c>
    </row>
    <row r="44" spans="6:38" ht="15.75" customHeight="1" thickTop="1" x14ac:dyDescent="0.3">
      <c r="F44" s="12"/>
      <c r="G44" s="33">
        <f>[1]JAN!AD46</f>
        <v>0</v>
      </c>
      <c r="H44" s="33">
        <f>[1]FEB!AD46</f>
        <v>0</v>
      </c>
      <c r="K44" s="33">
        <f>[1]MEI!U44</f>
        <v>0</v>
      </c>
      <c r="L44" s="33">
        <f>[1]JUNI!U35</f>
        <v>0</v>
      </c>
      <c r="M44" s="33">
        <f>[1]JULI!U43</f>
        <v>0</v>
      </c>
      <c r="N44" s="33">
        <f>[1]AGUSTUS!U43</f>
        <v>0</v>
      </c>
      <c r="O44" s="33">
        <f>[1]SEPT!U43</f>
        <v>0</v>
      </c>
      <c r="P44" s="27"/>
      <c r="Q44" s="33">
        <f>[1]NOV!U45</f>
        <v>0</v>
      </c>
      <c r="R44" s="33"/>
      <c r="S44" s="49"/>
      <c r="V44" s="50">
        <v>21</v>
      </c>
      <c r="W44" s="50" t="s">
        <v>96</v>
      </c>
      <c r="X44" s="26" t="s">
        <v>32</v>
      </c>
      <c r="Y44" s="27">
        <f>'[1]Dx. AGUST'!AA44</f>
        <v>16</v>
      </c>
      <c r="Z44" s="27">
        <f>'[1]Dx. AGUST'!AB44</f>
        <v>8</v>
      </c>
      <c r="AA44" s="27">
        <f>'[1]Dx. AGUST'!AC44</f>
        <v>8</v>
      </c>
      <c r="AB44" s="27">
        <f>'[1]Dx. AGUST'!AD44</f>
        <v>8</v>
      </c>
      <c r="AC44" s="7"/>
      <c r="AD44" s="37"/>
      <c r="AE44" s="50">
        <v>21</v>
      </c>
      <c r="AF44" s="25" t="str">
        <f>'[1]Dx. OKT'!Z8</f>
        <v>MTs AR ROYYAN</v>
      </c>
      <c r="AG44" s="26" t="s">
        <v>32</v>
      </c>
      <c r="AH44" s="29">
        <f>'[1]Dx. OKT'!AB8</f>
        <v>14</v>
      </c>
      <c r="AI44" s="29">
        <f>'[1]Dx. OKT'!AC8</f>
        <v>3</v>
      </c>
      <c r="AJ44" s="29">
        <f>'[1]Dx. OKT'!AD8</f>
        <v>11</v>
      </c>
      <c r="AK44" s="29">
        <f>'[1]Dx. OKT'!AE8</f>
        <v>1</v>
      </c>
      <c r="AL44" s="29">
        <f>'[1]Dx. OKT'!AF8</f>
        <v>4</v>
      </c>
    </row>
    <row r="45" spans="6:38" ht="15.75" customHeight="1" x14ac:dyDescent="0.3">
      <c r="F45" s="58" t="s">
        <v>97</v>
      </c>
      <c r="G45" s="33">
        <f>[1]JAN!AD47</f>
        <v>25</v>
      </c>
      <c r="H45" s="33">
        <f>[1]FEB!AD47</f>
        <v>21</v>
      </c>
      <c r="I45" s="33">
        <f>[1]MART!AE47</f>
        <v>15</v>
      </c>
      <c r="J45" s="33">
        <f>[1]APRIL!U45</f>
        <v>19</v>
      </c>
      <c r="K45" s="33">
        <f>[1]MEI!U45</f>
        <v>38</v>
      </c>
      <c r="L45" s="33">
        <f>[1]JUNI!U45</f>
        <v>27</v>
      </c>
      <c r="M45" s="33">
        <f>[1]JULI!U44</f>
        <v>46</v>
      </c>
      <c r="N45" s="33">
        <f>[1]AGUSTUS!U44</f>
        <v>27</v>
      </c>
      <c r="O45" s="33">
        <f>[1]SEPT!U44</f>
        <v>29</v>
      </c>
      <c r="P45" s="27">
        <f>[1]OKT!U44</f>
        <v>28</v>
      </c>
      <c r="Q45" s="33">
        <f>[1]NOV!U46</f>
        <v>26</v>
      </c>
      <c r="R45" s="33">
        <f>[1]DES!U44</f>
        <v>37</v>
      </c>
      <c r="S45" s="34">
        <f t="shared" ref="S45:S50" si="5">SUM(G45:R45)</f>
        <v>338</v>
      </c>
      <c r="V45" s="51"/>
      <c r="W45" s="51"/>
      <c r="X45" s="36" t="s">
        <v>37</v>
      </c>
      <c r="Y45" s="27">
        <f>'[1]Dx. AGUST'!AA45</f>
        <v>13</v>
      </c>
      <c r="Z45" s="27">
        <f>'[1]Dx. AGUST'!AB45</f>
        <v>7</v>
      </c>
      <c r="AA45" s="27">
        <f>'[1]Dx. AGUST'!AC45</f>
        <v>6</v>
      </c>
      <c r="AB45" s="27">
        <f>'[1]Dx. AGUST'!AD45</f>
        <v>7</v>
      </c>
      <c r="AC45" s="7"/>
      <c r="AD45" s="37"/>
      <c r="AE45" s="51"/>
      <c r="AF45" s="35"/>
      <c r="AG45" s="36" t="s">
        <v>37</v>
      </c>
      <c r="AH45" s="29">
        <f>'[1]Dx. OKT'!AB9</f>
        <v>10</v>
      </c>
      <c r="AI45" s="29">
        <f>'[1]Dx. OKT'!AC9</f>
        <v>2</v>
      </c>
      <c r="AJ45" s="29">
        <f>'[1]Dx. OKT'!AD9</f>
        <v>8</v>
      </c>
      <c r="AK45" s="29">
        <f>'[1]Dx. OKT'!AE9</f>
        <v>0</v>
      </c>
      <c r="AL45" s="29">
        <f>'[1]Dx. OKT'!AF9</f>
        <v>2</v>
      </c>
    </row>
    <row r="46" spans="6:38" ht="15.75" customHeight="1" x14ac:dyDescent="0.3">
      <c r="F46" s="39" t="s">
        <v>44</v>
      </c>
      <c r="G46" s="40">
        <f>[1]JAN!AD48</f>
        <v>11</v>
      </c>
      <c r="H46" s="40">
        <f>[1]FEB!AD48</f>
        <v>7</v>
      </c>
      <c r="I46" s="40">
        <f>[1]MART!AE48</f>
        <v>1</v>
      </c>
      <c r="J46" s="40">
        <f>[1]APRIL!U46</f>
        <v>6</v>
      </c>
      <c r="K46" s="40">
        <f>[1]MEI!U46</f>
        <v>11</v>
      </c>
      <c r="L46" s="40">
        <f>[1]JUNI!U46</f>
        <v>8</v>
      </c>
      <c r="M46" s="40">
        <f>[1]JULI!U45</f>
        <v>19</v>
      </c>
      <c r="N46" s="40">
        <f>[1]AGUSTUS!U45</f>
        <v>9</v>
      </c>
      <c r="O46" s="40">
        <f>[1]SEPT!U45</f>
        <v>14</v>
      </c>
      <c r="P46" s="67">
        <f>[1]OKT!U45</f>
        <v>10</v>
      </c>
      <c r="Q46" s="62">
        <f>[1]NOV!U47</f>
        <v>8</v>
      </c>
      <c r="R46" s="62">
        <f>[1]DES!U45</f>
        <v>14</v>
      </c>
      <c r="S46" s="42">
        <f t="shared" si="5"/>
        <v>118</v>
      </c>
      <c r="V46" s="50">
        <v>22</v>
      </c>
      <c r="W46" s="50" t="s">
        <v>98</v>
      </c>
      <c r="X46" s="26" t="s">
        <v>32</v>
      </c>
      <c r="Y46" s="27">
        <f>'[1]Dx. AGUST'!AA46</f>
        <v>5</v>
      </c>
      <c r="Z46" s="27">
        <f>'[1]Dx. AGUST'!AB46</f>
        <v>4</v>
      </c>
      <c r="AA46" s="27">
        <f>'[1]Dx. AGUST'!AC46</f>
        <v>1</v>
      </c>
      <c r="AB46" s="27">
        <f>'[1]Dx. AGUST'!AD46</f>
        <v>0</v>
      </c>
      <c r="AC46" s="7"/>
      <c r="AD46" s="37"/>
      <c r="AE46" s="50">
        <v>22</v>
      </c>
      <c r="AF46" s="25" t="str">
        <f>'[1]Dx. OKT'!Z10</f>
        <v>MTs KH HASYIM ASYARI</v>
      </c>
      <c r="AG46" s="26" t="s">
        <v>32</v>
      </c>
      <c r="AH46" s="29">
        <f>'[1]Dx. OKT'!AB10</f>
        <v>80</v>
      </c>
      <c r="AI46" s="29">
        <f>'[1]Dx. OKT'!AC10</f>
        <v>20</v>
      </c>
      <c r="AJ46" s="29">
        <f>'[1]Dx. OKT'!AD10</f>
        <v>60</v>
      </c>
      <c r="AK46" s="29">
        <f>'[1]Dx. OKT'!AE10</f>
        <v>4</v>
      </c>
      <c r="AL46" s="29">
        <f>'[1]Dx. OKT'!AF10</f>
        <v>8</v>
      </c>
    </row>
    <row r="47" spans="6:38" ht="15.75" customHeight="1" thickBot="1" x14ac:dyDescent="0.35">
      <c r="F47" s="48" t="s">
        <v>47</v>
      </c>
      <c r="G47" s="44">
        <f>[1]JAN!AD49</f>
        <v>14</v>
      </c>
      <c r="H47" s="44">
        <f>[1]FEB!AD49</f>
        <v>14</v>
      </c>
      <c r="I47" s="44">
        <f>[1]MART!AE49</f>
        <v>14</v>
      </c>
      <c r="J47" s="44">
        <f>[1]APRIL!U47</f>
        <v>13</v>
      </c>
      <c r="K47" s="44">
        <f>[1]MEI!U47</f>
        <v>27</v>
      </c>
      <c r="L47" s="44">
        <f>[1]JUNI!U47</f>
        <v>19</v>
      </c>
      <c r="M47" s="44">
        <f>[1]JULI!U46</f>
        <v>27</v>
      </c>
      <c r="N47" s="44">
        <f>[1]AGUSTUS!U46</f>
        <v>18</v>
      </c>
      <c r="O47" s="45">
        <f>[1]SEPT!U46</f>
        <v>15</v>
      </c>
      <c r="P47" s="68">
        <f>[1]OKT!U46</f>
        <v>18</v>
      </c>
      <c r="Q47" s="44">
        <f>[1]NOV!U48</f>
        <v>18</v>
      </c>
      <c r="R47" s="44">
        <f>[1]DES!U46</f>
        <v>23</v>
      </c>
      <c r="S47" s="46">
        <f t="shared" si="5"/>
        <v>220</v>
      </c>
      <c r="V47" s="51"/>
      <c r="W47" s="51"/>
      <c r="X47" s="36" t="s">
        <v>37</v>
      </c>
      <c r="Y47" s="27">
        <f>'[1]Dx. AGUST'!AA47</f>
        <v>1</v>
      </c>
      <c r="Z47" s="27">
        <f>'[1]Dx. AGUST'!AB47</f>
        <v>0</v>
      </c>
      <c r="AA47" s="27">
        <f>'[1]Dx. AGUST'!AC47</f>
        <v>1</v>
      </c>
      <c r="AB47" s="27">
        <f>'[1]Dx. AGUST'!AD47</f>
        <v>0</v>
      </c>
      <c r="AC47" s="7"/>
      <c r="AD47" s="37"/>
      <c r="AE47" s="51"/>
      <c r="AF47" s="35"/>
      <c r="AG47" s="36" t="s">
        <v>37</v>
      </c>
      <c r="AH47" s="29">
        <f>'[1]Dx. OKT'!AB11</f>
        <v>92</v>
      </c>
      <c r="AI47" s="29">
        <f>'[1]Dx. OKT'!AC11</f>
        <v>36</v>
      </c>
      <c r="AJ47" s="29">
        <f>'[1]Dx. OKT'!AD11</f>
        <v>56</v>
      </c>
      <c r="AK47" s="29">
        <f>'[1]Dx. OKT'!AE11</f>
        <v>4</v>
      </c>
      <c r="AL47" s="29">
        <f>'[1]Dx. OKT'!AF11</f>
        <v>33</v>
      </c>
    </row>
    <row r="48" spans="6:38" ht="15.75" customHeight="1" thickTop="1" x14ac:dyDescent="0.3">
      <c r="F48" s="58" t="s">
        <v>99</v>
      </c>
      <c r="G48" s="33">
        <f>[1]JAN!AD50</f>
        <v>32</v>
      </c>
      <c r="H48" s="33">
        <f>[1]FEB!AD50</f>
        <v>28</v>
      </c>
      <c r="I48" s="33">
        <f>[1]MART!AE50</f>
        <v>37</v>
      </c>
      <c r="J48" s="33">
        <f>[1]APRIL!U48</f>
        <v>25</v>
      </c>
      <c r="K48" s="33">
        <f>[1]MEI!U48</f>
        <v>30</v>
      </c>
      <c r="L48" s="33">
        <f>[1]JUNI!U48</f>
        <v>27</v>
      </c>
      <c r="M48" s="33">
        <f>[1]JULI!U47</f>
        <v>54</v>
      </c>
      <c r="N48" s="33">
        <f>[1]AGUSTUS!U47</f>
        <v>37</v>
      </c>
      <c r="O48" s="33">
        <f>[1]SEPT!U47</f>
        <v>58</v>
      </c>
      <c r="P48" s="27">
        <f>[1]OKT!U47</f>
        <v>42</v>
      </c>
      <c r="Q48" s="33">
        <f>[1]NOV!U49</f>
        <v>31</v>
      </c>
      <c r="R48" s="70">
        <f>[1]DES!U47</f>
        <v>42</v>
      </c>
      <c r="S48" s="71">
        <f t="shared" si="5"/>
        <v>443</v>
      </c>
      <c r="V48" s="50">
        <v>23</v>
      </c>
      <c r="W48" s="50" t="s">
        <v>100</v>
      </c>
      <c r="X48" s="26" t="s">
        <v>32</v>
      </c>
      <c r="Y48" s="27">
        <f>'[1]Dx. AGUST'!AA48</f>
        <v>4</v>
      </c>
      <c r="Z48" s="27">
        <f>'[1]Dx. AGUST'!AB48</f>
        <v>2</v>
      </c>
      <c r="AA48" s="27">
        <f>'[1]Dx. AGUST'!AC48</f>
        <v>2</v>
      </c>
      <c r="AB48" s="27">
        <f>'[1]Dx. AGUST'!AD48</f>
        <v>1</v>
      </c>
      <c r="AC48" s="7"/>
      <c r="AD48" s="37"/>
      <c r="AE48" s="50">
        <v>23</v>
      </c>
      <c r="AF48" s="25" t="str">
        <f>'[1]Dx. OKT'!Z12</f>
        <v>SMP NEGERI 24</v>
      </c>
      <c r="AG48" s="26" t="s">
        <v>32</v>
      </c>
      <c r="AH48" s="29">
        <f>'[1]Dx. OKT'!AB12</f>
        <v>349</v>
      </c>
      <c r="AI48" s="29">
        <f>'[1]Dx. OKT'!AC12</f>
        <v>91</v>
      </c>
      <c r="AJ48" s="29">
        <f>'[1]Dx. OKT'!AD12</f>
        <v>258</v>
      </c>
      <c r="AK48" s="29">
        <f>'[1]Dx. OKT'!AE12</f>
        <v>16</v>
      </c>
      <c r="AL48" s="29">
        <f>'[1]Dx. OKT'!AF12</f>
        <v>61</v>
      </c>
    </row>
    <row r="49" spans="6:38" ht="15.75" customHeight="1" x14ac:dyDescent="0.3">
      <c r="F49" s="39" t="s">
        <v>44</v>
      </c>
      <c r="G49" s="40">
        <f>[1]JAN!AD51</f>
        <v>11</v>
      </c>
      <c r="H49" s="40">
        <f>[1]FEB!AD51</f>
        <v>13</v>
      </c>
      <c r="I49" s="40">
        <f>[1]MART!AE51</f>
        <v>12</v>
      </c>
      <c r="J49" s="40">
        <f>[1]APRIL!U49</f>
        <v>9</v>
      </c>
      <c r="K49" s="40">
        <f>[1]MEI!U49</f>
        <v>10</v>
      </c>
      <c r="L49" s="40">
        <f>[1]JUNI!U49</f>
        <v>15</v>
      </c>
      <c r="M49" s="40">
        <f>[1]JULI!U48</f>
        <v>23</v>
      </c>
      <c r="N49" s="40">
        <f>[1]AGUSTUS!U48</f>
        <v>15</v>
      </c>
      <c r="O49" s="40">
        <f>[1]SEPT!U48</f>
        <v>23</v>
      </c>
      <c r="P49" s="67">
        <f>[1]OKT!U48</f>
        <v>12</v>
      </c>
      <c r="Q49" s="62">
        <f>[1]NOV!U50</f>
        <v>7</v>
      </c>
      <c r="R49" s="62">
        <f>[1]DES!U48</f>
        <v>18</v>
      </c>
      <c r="S49" s="42">
        <f t="shared" si="5"/>
        <v>168</v>
      </c>
      <c r="V49" s="51"/>
      <c r="W49" s="51"/>
      <c r="X49" s="36" t="s">
        <v>37</v>
      </c>
      <c r="Y49" s="27">
        <f>'[1]Dx. AGUST'!AA49</f>
        <v>5</v>
      </c>
      <c r="Z49" s="27">
        <f>'[1]Dx. AGUST'!AB49</f>
        <v>3</v>
      </c>
      <c r="AA49" s="27">
        <f>'[1]Dx. AGUST'!AC49</f>
        <v>2</v>
      </c>
      <c r="AB49" s="27">
        <f>'[1]Dx. AGUST'!AD49</f>
        <v>0</v>
      </c>
      <c r="AC49" s="7"/>
      <c r="AD49" s="37"/>
      <c r="AE49" s="51"/>
      <c r="AF49" s="25">
        <f>'[1]Dx. OKT'!Z13</f>
        <v>0</v>
      </c>
      <c r="AG49" s="36" t="s">
        <v>37</v>
      </c>
      <c r="AH49" s="29">
        <f>'[1]Dx. OKT'!AB13</f>
        <v>312</v>
      </c>
      <c r="AI49" s="29">
        <f>'[1]Dx. OKT'!AC13</f>
        <v>111</v>
      </c>
      <c r="AJ49" s="29">
        <f>'[1]Dx. OKT'!AD13</f>
        <v>201</v>
      </c>
      <c r="AK49" s="29">
        <f>'[1]Dx. OKT'!AE13</f>
        <v>10</v>
      </c>
      <c r="AL49" s="29">
        <f>'[1]Dx. OKT'!AF13</f>
        <v>70</v>
      </c>
    </row>
    <row r="50" spans="6:38" ht="15.75" customHeight="1" thickBot="1" x14ac:dyDescent="0.35">
      <c r="F50" s="48" t="s">
        <v>47</v>
      </c>
      <c r="G50" s="44">
        <f>[1]JAN!AD52</f>
        <v>21</v>
      </c>
      <c r="H50" s="44">
        <f>[1]FEB!AD52</f>
        <v>15</v>
      </c>
      <c r="I50" s="44">
        <f>[1]MART!AE52</f>
        <v>25</v>
      </c>
      <c r="J50" s="44">
        <f>[1]APRIL!U50</f>
        <v>16</v>
      </c>
      <c r="K50" s="44">
        <f>[1]MEI!U50</f>
        <v>20</v>
      </c>
      <c r="L50" s="44">
        <f>[1]JUNI!U50</f>
        <v>12</v>
      </c>
      <c r="M50" s="44">
        <f>[1]JULI!U49</f>
        <v>31</v>
      </c>
      <c r="N50" s="44">
        <f>[1]AGUSTUS!U49</f>
        <v>22</v>
      </c>
      <c r="O50" s="45">
        <f>[1]SEPT!U49</f>
        <v>35</v>
      </c>
      <c r="P50" s="68">
        <f>[1]OKT!U49</f>
        <v>30</v>
      </c>
      <c r="Q50" s="44">
        <f>[1]NOV!U51</f>
        <v>24</v>
      </c>
      <c r="R50" s="44">
        <f>[1]DES!U49</f>
        <v>24</v>
      </c>
      <c r="S50" s="46">
        <f t="shared" si="5"/>
        <v>275</v>
      </c>
      <c r="V50" s="50">
        <v>24</v>
      </c>
      <c r="W50" s="50" t="s">
        <v>101</v>
      </c>
      <c r="X50" s="26" t="s">
        <v>32</v>
      </c>
      <c r="Y50" s="27">
        <f>'[1]Dx. AGUST'!AA50</f>
        <v>9</v>
      </c>
      <c r="Z50" s="27">
        <f>'[1]Dx. AGUST'!AB50</f>
        <v>7</v>
      </c>
      <c r="AA50" s="27">
        <f>'[1]Dx. AGUST'!AC50</f>
        <v>2</v>
      </c>
      <c r="AB50" s="27">
        <f>'[1]Dx. AGUST'!AD50</f>
        <v>1</v>
      </c>
      <c r="AC50" s="7"/>
      <c r="AD50" s="37"/>
      <c r="AE50" s="50">
        <v>24</v>
      </c>
      <c r="AF50" s="72" t="str">
        <f>'[1]Dx. OKT'!Z14</f>
        <v>SMP ISLAM NAILUL FALAAH</v>
      </c>
      <c r="AG50" s="26" t="s">
        <v>32</v>
      </c>
      <c r="AH50" s="29">
        <f>'[1]Dx. OKT'!AB14</f>
        <v>105</v>
      </c>
      <c r="AI50" s="29">
        <f>'[1]Dx. OKT'!AC14</f>
        <v>27</v>
      </c>
      <c r="AJ50" s="29">
        <f>'[1]Dx. OKT'!AD14</f>
        <v>78</v>
      </c>
      <c r="AK50" s="29">
        <f>'[1]Dx. OKT'!AE14</f>
        <v>1</v>
      </c>
      <c r="AL50" s="29">
        <f>'[1]Dx. OKT'!AF14</f>
        <v>22</v>
      </c>
    </row>
    <row r="51" spans="6:38" ht="15.75" customHeight="1" thickTop="1" x14ac:dyDescent="0.3">
      <c r="F51" s="12"/>
      <c r="G51" s="33">
        <f>[1]JAN!AD53</f>
        <v>0</v>
      </c>
      <c r="H51" s="33">
        <f>[1]FEB!AD53</f>
        <v>0</v>
      </c>
      <c r="K51" s="33">
        <f>[1]MEI!U51</f>
        <v>0</v>
      </c>
      <c r="L51" s="33"/>
      <c r="M51" s="33">
        <f>[1]JULI!U50</f>
        <v>0</v>
      </c>
      <c r="N51" s="33">
        <f>[1]AGUSTUS!U50</f>
        <v>0</v>
      </c>
      <c r="O51" s="33"/>
      <c r="P51" s="27"/>
      <c r="Q51" s="33">
        <f>[1]NOV!U52</f>
        <v>0</v>
      </c>
      <c r="R51" s="33"/>
      <c r="S51" s="49"/>
      <c r="V51" s="51"/>
      <c r="W51" s="51"/>
      <c r="X51" s="36" t="s">
        <v>37</v>
      </c>
      <c r="Y51" s="27">
        <f>'[1]Dx. AGUST'!AA51</f>
        <v>12</v>
      </c>
      <c r="Z51" s="27">
        <f>'[1]Dx. AGUST'!AB51</f>
        <v>5</v>
      </c>
      <c r="AA51" s="27">
        <f>'[1]Dx. AGUST'!AC51</f>
        <v>7</v>
      </c>
      <c r="AB51" s="27">
        <f>'[1]Dx. AGUST'!AD51</f>
        <v>1</v>
      </c>
      <c r="AC51" s="7"/>
      <c r="AD51" s="37"/>
      <c r="AE51" s="51"/>
      <c r="AF51" s="25">
        <f>'[1]Dx. OKT'!Z15</f>
        <v>0</v>
      </c>
      <c r="AG51" s="36" t="s">
        <v>37</v>
      </c>
      <c r="AH51" s="29">
        <f>'[1]Dx. OKT'!AB15</f>
        <v>147</v>
      </c>
      <c r="AI51" s="29">
        <f>'[1]Dx. OKT'!AC15</f>
        <v>52</v>
      </c>
      <c r="AJ51" s="29">
        <f>'[1]Dx. OKT'!AD15</f>
        <v>95</v>
      </c>
      <c r="AK51" s="29">
        <f>'[1]Dx. OKT'!AE15</f>
        <v>2</v>
      </c>
      <c r="AL51" s="29">
        <f>'[1]Dx. OKT'!AF15</f>
        <v>35</v>
      </c>
    </row>
    <row r="52" spans="6:38" ht="15.75" customHeight="1" x14ac:dyDescent="0.3">
      <c r="F52" s="58" t="s">
        <v>102</v>
      </c>
      <c r="G52" s="33">
        <f>[1]JAN!AD54</f>
        <v>12</v>
      </c>
      <c r="H52" s="33">
        <f>[1]FEB!AD54</f>
        <v>9</v>
      </c>
      <c r="I52" s="33">
        <f>[1]MART!AE54</f>
        <v>9</v>
      </c>
      <c r="J52" s="33">
        <f>[1]APRIL!U52</f>
        <v>13</v>
      </c>
      <c r="K52" s="33">
        <f>[1]MEI!U52</f>
        <v>6</v>
      </c>
      <c r="L52" s="33">
        <f>[1]JUNI!U52</f>
        <v>8</v>
      </c>
      <c r="M52" s="33">
        <f>[1]JULI!U51</f>
        <v>13</v>
      </c>
      <c r="N52" s="33">
        <f>[1]AGUSTUS!U51</f>
        <v>8</v>
      </c>
      <c r="O52" s="33">
        <f>[1]SEPT!U51</f>
        <v>4</v>
      </c>
      <c r="P52" s="27">
        <f>[1]OKT!U51</f>
        <v>7</v>
      </c>
      <c r="Q52" s="33">
        <f>[1]NOV!U53</f>
        <v>3</v>
      </c>
      <c r="R52" s="33">
        <f>[1]DES!U51</f>
        <v>3</v>
      </c>
      <c r="S52" s="34">
        <f t="shared" ref="S52:S54" si="6">SUM(G52:R52)</f>
        <v>95</v>
      </c>
      <c r="V52" s="50">
        <v>25</v>
      </c>
      <c r="W52" s="50" t="s">
        <v>103</v>
      </c>
      <c r="X52" s="26" t="s">
        <v>32</v>
      </c>
      <c r="Y52" s="27">
        <f>'[1]Dx. AGUST'!AA52</f>
        <v>8</v>
      </c>
      <c r="Z52" s="27">
        <f>'[1]Dx. AGUST'!AB52</f>
        <v>5</v>
      </c>
      <c r="AA52" s="27">
        <f>'[1]Dx. AGUST'!AC52</f>
        <v>3</v>
      </c>
      <c r="AB52" s="27">
        <f>'[1]Dx. AGUST'!AD52</f>
        <v>2</v>
      </c>
      <c r="AC52" s="7"/>
      <c r="AD52" s="37"/>
      <c r="AE52" s="50">
        <v>25</v>
      </c>
      <c r="AF52" s="72" t="str">
        <f>'[1]Dx. OKT'!Z16</f>
        <v>SMA ISLAM NAILUL FALAAH</v>
      </c>
      <c r="AG52" s="26" t="s">
        <v>32</v>
      </c>
      <c r="AH52" s="29">
        <f>'[1]Dx. OKT'!AB16</f>
        <v>74</v>
      </c>
      <c r="AI52" s="29">
        <f>'[1]Dx. OKT'!AC16</f>
        <v>27</v>
      </c>
      <c r="AJ52" s="29">
        <f>'[1]Dx. OKT'!AD16</f>
        <v>47</v>
      </c>
      <c r="AK52" s="29">
        <f>'[1]Dx. OKT'!AE16</f>
        <v>0</v>
      </c>
      <c r="AL52" s="29">
        <f>'[1]Dx. OKT'!AF16</f>
        <v>23</v>
      </c>
    </row>
    <row r="53" spans="6:38" ht="15.75" customHeight="1" x14ac:dyDescent="0.3">
      <c r="F53" s="39" t="s">
        <v>44</v>
      </c>
      <c r="G53" s="40">
        <f>[1]JAN!AD55</f>
        <v>2</v>
      </c>
      <c r="H53" s="40">
        <f>[1]FEB!AD55</f>
        <v>4</v>
      </c>
      <c r="I53" s="40">
        <f>[1]MART!AE55</f>
        <v>0</v>
      </c>
      <c r="J53" s="40">
        <f>[1]APRIL!U53</f>
        <v>2</v>
      </c>
      <c r="K53" s="40">
        <f>[1]MEI!U53</f>
        <v>4</v>
      </c>
      <c r="L53" s="40">
        <f>[1]JUNI!U53</f>
        <v>4</v>
      </c>
      <c r="M53" s="40">
        <f>[1]JULI!U52</f>
        <v>3</v>
      </c>
      <c r="N53" s="40">
        <f>[1]AGUSTUS!U52</f>
        <v>4</v>
      </c>
      <c r="O53" s="40">
        <f>[1]SEPT!U52</f>
        <v>0</v>
      </c>
      <c r="P53" s="67">
        <f>[1]OKT!U52</f>
        <v>0</v>
      </c>
      <c r="Q53" s="62">
        <f>[1]NOV!U55</f>
        <v>0</v>
      </c>
      <c r="R53" s="62">
        <f>[1]DES!U52</f>
        <v>1</v>
      </c>
      <c r="S53" s="42">
        <f t="shared" si="6"/>
        <v>24</v>
      </c>
      <c r="V53" s="51"/>
      <c r="W53" s="51"/>
      <c r="X53" s="36" t="s">
        <v>37</v>
      </c>
      <c r="Y53" s="27">
        <f>'[1]Dx. AGUST'!AA53</f>
        <v>16</v>
      </c>
      <c r="Z53" s="27">
        <f>'[1]Dx. AGUST'!AB53</f>
        <v>9</v>
      </c>
      <c r="AA53" s="27">
        <f>'[1]Dx. AGUST'!AC53</f>
        <v>7</v>
      </c>
      <c r="AB53" s="27">
        <f>'[1]Dx. AGUST'!AD53</f>
        <v>5</v>
      </c>
      <c r="AC53" s="7"/>
      <c r="AD53" s="37"/>
      <c r="AE53" s="51"/>
      <c r="AF53" s="72">
        <f>'[1]Dx. OKT'!Z17</f>
        <v>0</v>
      </c>
      <c r="AG53" s="36" t="s">
        <v>37</v>
      </c>
      <c r="AH53" s="29">
        <f>'[1]Dx. OKT'!AB17</f>
        <v>38</v>
      </c>
      <c r="AI53" s="29">
        <f>'[1]Dx. OKT'!AC17</f>
        <v>20</v>
      </c>
      <c r="AJ53" s="29">
        <f>'[1]Dx. OKT'!AD17</f>
        <v>18</v>
      </c>
      <c r="AK53" s="29">
        <f>'[1]Dx. OKT'!AE17</f>
        <v>1</v>
      </c>
      <c r="AL53" s="29">
        <f>'[1]Dx. OKT'!AF17</f>
        <v>10</v>
      </c>
    </row>
    <row r="54" spans="6:38" ht="15.75" customHeight="1" thickBot="1" x14ac:dyDescent="0.35">
      <c r="F54" s="48" t="s">
        <v>47</v>
      </c>
      <c r="G54" s="44">
        <f>[1]JAN!AD56</f>
        <v>10</v>
      </c>
      <c r="H54" s="44">
        <f>[1]FEB!AD56</f>
        <v>5</v>
      </c>
      <c r="I54" s="44">
        <f>[1]MART!AE56</f>
        <v>9</v>
      </c>
      <c r="J54" s="44">
        <f>[1]APRIL!U54</f>
        <v>11</v>
      </c>
      <c r="K54" s="44">
        <f>[1]MEI!U54</f>
        <v>2</v>
      </c>
      <c r="L54" s="44">
        <f>[1]JUNI!U54</f>
        <v>4</v>
      </c>
      <c r="M54" s="44">
        <f>[1]JULI!U53</f>
        <v>10</v>
      </c>
      <c r="N54" s="44">
        <f>[1]AGUSTUS!U53</f>
        <v>4</v>
      </c>
      <c r="O54" s="45">
        <f>[1]SEPT!U53</f>
        <v>4</v>
      </c>
      <c r="P54" s="68">
        <f>[1]OKT!U53</f>
        <v>7</v>
      </c>
      <c r="Q54" s="44">
        <f>[1]NOV!U56</f>
        <v>3</v>
      </c>
      <c r="R54" s="44">
        <f>[1]DES!U53</f>
        <v>2</v>
      </c>
      <c r="S54" s="46">
        <f t="shared" si="6"/>
        <v>71</v>
      </c>
      <c r="V54" s="50">
        <v>25</v>
      </c>
      <c r="W54" s="50" t="s">
        <v>104</v>
      </c>
      <c r="X54" s="26" t="s">
        <v>32</v>
      </c>
      <c r="Y54" s="27">
        <f>'[1]Dx. AGUST'!AA54</f>
        <v>14</v>
      </c>
      <c r="Z54" s="27">
        <f>'[1]Dx. AGUST'!AB54</f>
        <v>5</v>
      </c>
      <c r="AA54" s="27">
        <f>'[1]Dx. AGUST'!AC54</f>
        <v>9</v>
      </c>
      <c r="AB54" s="27">
        <f>'[1]Dx. AGUST'!AD54</f>
        <v>4</v>
      </c>
      <c r="AC54" s="7"/>
      <c r="AD54" s="37"/>
      <c r="AE54" s="50">
        <v>26</v>
      </c>
      <c r="AF54" s="72" t="str">
        <f>'[1]Dx. OKT'!Z18</f>
        <v>SMP PLUS AL KAUTSAR</v>
      </c>
      <c r="AG54" s="26" t="s">
        <v>32</v>
      </c>
      <c r="AH54" s="29">
        <f>'[1]Dx. OKT'!AB18</f>
        <v>56</v>
      </c>
      <c r="AI54" s="29">
        <f>'[1]Dx. OKT'!AC18</f>
        <v>11</v>
      </c>
      <c r="AJ54" s="29">
        <f>'[1]Dx. OKT'!AD18</f>
        <v>45</v>
      </c>
      <c r="AK54" s="29">
        <f>'[1]Dx. OKT'!AE18</f>
        <v>2</v>
      </c>
      <c r="AL54" s="29">
        <f>'[1]Dx. OKT'!AF18</f>
        <v>12</v>
      </c>
    </row>
    <row r="55" spans="6:38" ht="15.75" customHeight="1" thickTop="1" x14ac:dyDescent="0.3">
      <c r="F55" s="10"/>
      <c r="G55" s="33">
        <f>[1]JAN!AD57</f>
        <v>0</v>
      </c>
      <c r="H55" s="33">
        <f>[1]FEB!AD57</f>
        <v>0</v>
      </c>
      <c r="K55" s="33">
        <f>[1]MEI!U55</f>
        <v>0</v>
      </c>
      <c r="L55" s="33">
        <f>[1]JUNI!U55</f>
        <v>0</v>
      </c>
      <c r="M55" s="33">
        <f>[1]JULI!U54</f>
        <v>0</v>
      </c>
      <c r="N55" s="33">
        <f>[1]AGUSTUS!U54</f>
        <v>0</v>
      </c>
      <c r="O55" s="33">
        <f>[1]SEPT!U54</f>
        <v>0</v>
      </c>
      <c r="P55" s="27"/>
      <c r="Q55" s="33">
        <f>[1]NOV!U57</f>
        <v>0</v>
      </c>
      <c r="R55" s="33">
        <f>[1]DES!U54</f>
        <v>0</v>
      </c>
      <c r="S55" s="49"/>
      <c r="V55" s="51"/>
      <c r="W55" s="51"/>
      <c r="X55" s="36" t="s">
        <v>37</v>
      </c>
      <c r="Y55" s="27">
        <f>'[1]Dx. AGUST'!AA55</f>
        <v>21</v>
      </c>
      <c r="Z55" s="27">
        <f>'[1]Dx. AGUST'!AB55</f>
        <v>8</v>
      </c>
      <c r="AA55" s="27">
        <f>'[1]Dx. AGUST'!AC55</f>
        <v>13</v>
      </c>
      <c r="AB55" s="27">
        <f>'[1]Dx. AGUST'!AD55</f>
        <v>3</v>
      </c>
      <c r="AC55" s="7"/>
      <c r="AD55" s="37"/>
      <c r="AE55" s="51"/>
      <c r="AF55" s="35"/>
      <c r="AG55" s="36" t="s">
        <v>37</v>
      </c>
      <c r="AH55" s="29">
        <f>'[1]Dx. OKT'!AB19</f>
        <v>31</v>
      </c>
      <c r="AI55" s="29">
        <f>'[1]Dx. OKT'!AC19</f>
        <v>3</v>
      </c>
      <c r="AJ55" s="29">
        <f>'[1]Dx. OKT'!AD19</f>
        <v>28</v>
      </c>
      <c r="AK55" s="29">
        <f>'[1]Dx. OKT'!AE19</f>
        <v>2</v>
      </c>
      <c r="AL55" s="29">
        <f>'[1]Dx. OKT'!AF19</f>
        <v>3</v>
      </c>
    </row>
    <row r="56" spans="6:38" ht="15.75" customHeight="1" x14ac:dyDescent="0.3">
      <c r="F56" s="73" t="s">
        <v>105</v>
      </c>
      <c r="G56" s="33">
        <f>[1]JAN!AD58</f>
        <v>154</v>
      </c>
      <c r="H56" s="33">
        <f>[1]FEB!AD58</f>
        <v>137</v>
      </c>
      <c r="I56" s="33">
        <f>[1]MART!AE58</f>
        <v>162</v>
      </c>
      <c r="J56" s="33">
        <f>[1]APRIL!U56</f>
        <v>111</v>
      </c>
      <c r="K56" s="33">
        <f>[1]MEI!U56</f>
        <v>145</v>
      </c>
      <c r="L56" s="33">
        <f>[1]JUNI!U56</f>
        <v>205</v>
      </c>
      <c r="M56" s="33">
        <f>[1]JULI!U55</f>
        <v>178</v>
      </c>
      <c r="N56" s="33">
        <f>[1]AGUSTUS!U55</f>
        <v>140</v>
      </c>
      <c r="O56" s="33">
        <f>[1]SEPT!U55</f>
        <v>146</v>
      </c>
      <c r="P56" s="27">
        <f>[1]OKT!U55</f>
        <v>125</v>
      </c>
      <c r="Q56" s="33">
        <f>[1]NOV!U59</f>
        <v>150</v>
      </c>
      <c r="R56" s="33">
        <f>[1]DES!U56</f>
        <v>115</v>
      </c>
      <c r="S56" s="34">
        <f t="shared" ref="S56:S58" si="7">SUM(G56:R56)</f>
        <v>1768</v>
      </c>
      <c r="V56" s="50">
        <v>26</v>
      </c>
      <c r="W56" s="50" t="s">
        <v>106</v>
      </c>
      <c r="X56" s="26" t="s">
        <v>32</v>
      </c>
      <c r="Y56" s="27">
        <f>'[1]Dx. AGUST'!AA56</f>
        <v>26</v>
      </c>
      <c r="Z56" s="27">
        <f>'[1]Dx. AGUST'!AB56</f>
        <v>13</v>
      </c>
      <c r="AA56" s="27">
        <f>'[1]Dx. AGUST'!AC56</f>
        <v>13</v>
      </c>
      <c r="AB56" s="27">
        <f>'[1]Dx. AGUST'!AD56</f>
        <v>3</v>
      </c>
      <c r="AC56" s="7"/>
      <c r="AD56" s="37"/>
      <c r="AE56" s="74">
        <v>27</v>
      </c>
      <c r="AF56" s="72" t="str">
        <f>'[1]Dx. OKT'!Z20</f>
        <v>SMP IBNU SINA</v>
      </c>
      <c r="AG56" s="26" t="s">
        <v>32</v>
      </c>
      <c r="AH56" s="29">
        <f>'[1]Dx. OKT'!AB20</f>
        <v>59</v>
      </c>
      <c r="AI56" s="29">
        <f>'[1]Dx. OKT'!AC20</f>
        <v>7</v>
      </c>
      <c r="AJ56" s="29">
        <f>'[1]Dx. OKT'!AD20</f>
        <v>52</v>
      </c>
      <c r="AK56" s="29">
        <f>'[1]Dx. OKT'!AE20</f>
        <v>7</v>
      </c>
      <c r="AL56" s="29">
        <f>'[1]Dx. OKT'!AF20</f>
        <v>5</v>
      </c>
    </row>
    <row r="57" spans="6:38" ht="15.75" customHeight="1" x14ac:dyDescent="0.3">
      <c r="F57" s="39" t="s">
        <v>44</v>
      </c>
      <c r="G57" s="40">
        <f>[1]JAN!AD59</f>
        <v>63</v>
      </c>
      <c r="H57" s="40">
        <f>[1]FEB!AD59</f>
        <v>41</v>
      </c>
      <c r="I57" s="40">
        <f>[1]MART!AE59</f>
        <v>38</v>
      </c>
      <c r="J57" s="40">
        <f>[1]APRIL!U57</f>
        <v>33</v>
      </c>
      <c r="K57" s="40">
        <f>[1]MEI!U57</f>
        <v>38</v>
      </c>
      <c r="L57" s="40">
        <f>[1]JUNI!U57</f>
        <v>70</v>
      </c>
      <c r="M57" s="40">
        <f>[1]JULI!U56</f>
        <v>60</v>
      </c>
      <c r="N57" s="40">
        <f>[1]AGUSTUS!U56</f>
        <v>40</v>
      </c>
      <c r="O57" s="40">
        <f>[1]SEPT!U56</f>
        <v>42</v>
      </c>
      <c r="P57" s="67">
        <f>[1]OKT!U56</f>
        <v>41</v>
      </c>
      <c r="Q57" s="62">
        <f>[1]NOV!U60</f>
        <v>42</v>
      </c>
      <c r="R57" s="62">
        <f>[1]DES!U57</f>
        <v>27</v>
      </c>
      <c r="S57" s="42">
        <f t="shared" si="7"/>
        <v>535</v>
      </c>
      <c r="V57" s="51"/>
      <c r="W57" s="51"/>
      <c r="X57" s="36" t="s">
        <v>37</v>
      </c>
      <c r="Y57" s="27">
        <f>'[1]Dx. AGUST'!AA57</f>
        <v>22</v>
      </c>
      <c r="Z57" s="27">
        <f>'[1]Dx. AGUST'!AB57</f>
        <v>13</v>
      </c>
      <c r="AA57" s="27">
        <f>'[1]Dx. AGUST'!AC57</f>
        <v>9</v>
      </c>
      <c r="AB57" s="27">
        <f>'[1]Dx. AGUST'!AD57</f>
        <v>5</v>
      </c>
      <c r="AC57" s="7"/>
      <c r="AD57" s="37"/>
      <c r="AE57" s="74"/>
      <c r="AF57" s="35"/>
      <c r="AG57" s="36" t="s">
        <v>37</v>
      </c>
      <c r="AH57" s="29">
        <f>'[1]Dx. OKT'!AB21</f>
        <v>25</v>
      </c>
      <c r="AI57" s="29">
        <f>'[1]Dx. OKT'!AC21</f>
        <v>12</v>
      </c>
      <c r="AJ57" s="29">
        <f>'[1]Dx. OKT'!AD21</f>
        <v>13</v>
      </c>
      <c r="AK57" s="29">
        <f>'[1]Dx. OKT'!AE21</f>
        <v>12</v>
      </c>
      <c r="AL57" s="29">
        <f>'[1]Dx. OKT'!AF21</f>
        <v>8</v>
      </c>
    </row>
    <row r="58" spans="6:38" ht="15.75" customHeight="1" thickBot="1" x14ac:dyDescent="0.35">
      <c r="F58" s="48" t="s">
        <v>47</v>
      </c>
      <c r="G58" s="44">
        <f>[1]JAN!AD60</f>
        <v>91</v>
      </c>
      <c r="H58" s="44">
        <f>[1]FEB!AD60</f>
        <v>96</v>
      </c>
      <c r="I58" s="44">
        <f>[1]MART!AE60</f>
        <v>124</v>
      </c>
      <c r="J58" s="44">
        <f>[1]APRIL!U58</f>
        <v>78</v>
      </c>
      <c r="K58" s="44">
        <f>[1]MEI!U58</f>
        <v>107</v>
      </c>
      <c r="L58" s="44">
        <f>[1]JUNI!U58</f>
        <v>135</v>
      </c>
      <c r="M58" s="44">
        <f>[1]JULI!U57</f>
        <v>118</v>
      </c>
      <c r="N58" s="44">
        <f>[1]AGUSTUS!U57</f>
        <v>100</v>
      </c>
      <c r="O58" s="45">
        <f>[1]SEPT!U57</f>
        <v>104</v>
      </c>
      <c r="P58" s="68">
        <f>[1]OKT!U57</f>
        <v>84</v>
      </c>
      <c r="Q58" s="44">
        <f>[1]NOV!U61</f>
        <v>108</v>
      </c>
      <c r="R58" s="44">
        <f>[1]DES!U58</f>
        <v>88</v>
      </c>
      <c r="S58" s="46">
        <f t="shared" si="7"/>
        <v>1233</v>
      </c>
      <c r="V58" s="75"/>
      <c r="W58" s="76" t="s">
        <v>21</v>
      </c>
      <c r="X58" s="26" t="s">
        <v>32</v>
      </c>
      <c r="Y58" s="27">
        <f>'[1]Dx. AGUST'!AA58</f>
        <v>376</v>
      </c>
      <c r="Z58" s="27">
        <f>'[1]Dx. AGUST'!AB58</f>
        <v>151</v>
      </c>
      <c r="AA58" s="27">
        <f>'[1]Dx. AGUST'!AC58</f>
        <v>147</v>
      </c>
      <c r="AB58" s="27">
        <f>'[1]Dx. AGUST'!AD58</f>
        <v>65</v>
      </c>
      <c r="AC58" s="7"/>
      <c r="AD58" s="37"/>
      <c r="AE58" s="74">
        <v>28</v>
      </c>
      <c r="AF58" s="72" t="str">
        <f>'[1]Dx. OKT'!Z22</f>
        <v>SMA IBNU SINA</v>
      </c>
      <c r="AG58" s="26" t="s">
        <v>32</v>
      </c>
      <c r="AH58" s="29">
        <f>'[1]Dx. OKT'!AB22</f>
        <v>19</v>
      </c>
      <c r="AI58" s="29">
        <f>'[1]Dx. OKT'!AC22</f>
        <v>6</v>
      </c>
      <c r="AJ58" s="29">
        <f>'[1]Dx. OKT'!AD22</f>
        <v>13</v>
      </c>
      <c r="AK58" s="29">
        <f>'[1]Dx. OKT'!AE22</f>
        <v>0</v>
      </c>
      <c r="AL58" s="29">
        <f>'[1]Dx. OKT'!AF22</f>
        <v>0</v>
      </c>
    </row>
    <row r="59" spans="6:38" ht="15.75" customHeight="1" thickTop="1" thickBot="1" x14ac:dyDescent="0.35">
      <c r="H59" s="33">
        <f>[1]FEB!AD61</f>
        <v>0</v>
      </c>
      <c r="K59" s="33">
        <f>[1]MEI!U59</f>
        <v>0</v>
      </c>
      <c r="L59" s="33">
        <f>[1]JUNI!U59</f>
        <v>0</v>
      </c>
      <c r="M59" s="33">
        <f>[1]JULI!U58</f>
        <v>0</v>
      </c>
      <c r="N59" s="33">
        <f>[1]AGUSTUS!U58</f>
        <v>0</v>
      </c>
      <c r="O59" s="33">
        <f>[1]SEPT!U58</f>
        <v>0</v>
      </c>
      <c r="P59" s="27">
        <f>[1]OKT!U58</f>
        <v>0</v>
      </c>
      <c r="Q59" s="33">
        <f>[1]NOV!U63</f>
        <v>0</v>
      </c>
      <c r="R59" s="33"/>
      <c r="S59" s="49"/>
      <c r="V59" s="77"/>
      <c r="W59" s="78"/>
      <c r="X59" s="36" t="s">
        <v>37</v>
      </c>
      <c r="Y59" s="27">
        <f>'[1]Dx. AGUST'!AA59</f>
        <v>347</v>
      </c>
      <c r="Z59" s="27">
        <f>'[1]Dx. AGUST'!AB59</f>
        <v>141</v>
      </c>
      <c r="AA59" s="27">
        <f>'[1]Dx. AGUST'!AC59</f>
        <v>125</v>
      </c>
      <c r="AB59" s="27">
        <f>'[1]Dx. AGUST'!AD59</f>
        <v>66</v>
      </c>
      <c r="AC59" s="7"/>
      <c r="AD59" s="37"/>
      <c r="AE59" s="74"/>
      <c r="AF59" s="35"/>
      <c r="AG59" s="36" t="s">
        <v>37</v>
      </c>
      <c r="AH59" s="29">
        <f>'[1]Dx. OKT'!AB23</f>
        <v>9</v>
      </c>
      <c r="AI59" s="29">
        <f>'[1]Dx. OKT'!AC23</f>
        <v>0</v>
      </c>
      <c r="AJ59" s="29">
        <f>'[1]Dx. OKT'!AD23</f>
        <v>9</v>
      </c>
      <c r="AK59" s="29">
        <f>'[1]Dx. OKT'!AE23</f>
        <v>0</v>
      </c>
      <c r="AL59" s="29">
        <f>'[1]Dx. OKT'!AF23</f>
        <v>0</v>
      </c>
    </row>
    <row r="60" spans="6:38" ht="15.75" customHeight="1" thickBot="1" x14ac:dyDescent="0.35">
      <c r="F60" s="79" t="s">
        <v>73</v>
      </c>
      <c r="G60" s="27">
        <f>[1]JAN!AD62</f>
        <v>15</v>
      </c>
      <c r="H60" s="33">
        <f>[1]FEB!AD62</f>
        <v>6</v>
      </c>
      <c r="I60" s="27">
        <f>[1]MART!AE62</f>
        <v>9</v>
      </c>
      <c r="J60" s="27">
        <f>[1]APRIL!U60</f>
        <v>2</v>
      </c>
      <c r="K60" s="33">
        <f>[1]MEI!U60</f>
        <v>14</v>
      </c>
      <c r="L60" s="33">
        <f>[1]JUNI!U60</f>
        <v>5</v>
      </c>
      <c r="M60" s="33">
        <f>[1]JULI!U59</f>
        <v>1</v>
      </c>
      <c r="N60" s="80">
        <f>[1]AGUSTUS!U59</f>
        <v>33</v>
      </c>
      <c r="O60" s="33">
        <f>[1]SEPT!U59</f>
        <v>48</v>
      </c>
      <c r="P60" s="27">
        <f>[1]OKT!U59</f>
        <v>12</v>
      </c>
      <c r="Q60" s="33">
        <f>[1]NOV!U64</f>
        <v>13</v>
      </c>
      <c r="R60" s="33">
        <f>[1]DES!U61</f>
        <v>9</v>
      </c>
      <c r="S60" s="34">
        <f t="shared" ref="S60:S72" si="8">SUM(G60:R60)</f>
        <v>167</v>
      </c>
      <c r="V60" s="9"/>
      <c r="W60" s="7"/>
      <c r="X60" s="81" t="s">
        <v>21</v>
      </c>
      <c r="Y60" s="27">
        <f>'[1]Dx. AGUST'!AA60</f>
        <v>723</v>
      </c>
      <c r="Z60" s="27">
        <f>'[1]Dx. AGUST'!AB60</f>
        <v>292</v>
      </c>
      <c r="AA60" s="27">
        <f>'[1]Dx. AGUST'!AC60</f>
        <v>272</v>
      </c>
      <c r="AB60" s="27">
        <f>'[1]Dx. AGUST'!AD60</f>
        <v>131</v>
      </c>
      <c r="AC60" s="7"/>
      <c r="AD60" s="37"/>
      <c r="AE60" s="74">
        <v>29</v>
      </c>
      <c r="AF60" s="72" t="str">
        <f>'[1]Dx. OKT'!Z24</f>
        <v>SMP ARJUNA</v>
      </c>
      <c r="AG60" s="26" t="s">
        <v>32</v>
      </c>
      <c r="AH60" s="29">
        <f>'[1]Dx. OKT'!AB24</f>
        <v>8</v>
      </c>
      <c r="AI60" s="29">
        <f>'[1]Dx. OKT'!AC24</f>
        <v>3</v>
      </c>
      <c r="AJ60" s="29">
        <f>'[1]Dx. OKT'!AD24</f>
        <v>5</v>
      </c>
      <c r="AK60" s="29">
        <f>'[1]Dx. OKT'!AE24</f>
        <v>0</v>
      </c>
      <c r="AL60" s="29">
        <f>'[1]Dx. OKT'!AF24</f>
        <v>2</v>
      </c>
    </row>
    <row r="61" spans="6:38" ht="15.75" customHeight="1" x14ac:dyDescent="0.3">
      <c r="F61" s="82" t="s">
        <v>107</v>
      </c>
      <c r="G61" s="27">
        <f>[1]JAN!AD63</f>
        <v>4</v>
      </c>
      <c r="H61" s="33">
        <f>[1]FEB!AD63</f>
        <v>4</v>
      </c>
      <c r="I61" s="27">
        <f>[1]MART!AE63</f>
        <v>2</v>
      </c>
      <c r="J61" s="27">
        <f>[1]APRIL!U61</f>
        <v>1</v>
      </c>
      <c r="K61" s="33">
        <f>[1]MEI!U61</f>
        <v>2</v>
      </c>
      <c r="L61" s="33">
        <f>[1]JUNI!U61</f>
        <v>3</v>
      </c>
      <c r="M61" s="33">
        <f>[1]JULI!U60</f>
        <v>0</v>
      </c>
      <c r="N61" s="33">
        <f>[1]AGUSTUS!U60</f>
        <v>14</v>
      </c>
      <c r="O61" s="33">
        <f>[1]SEPT!U60</f>
        <v>39</v>
      </c>
      <c r="P61" s="27">
        <f>[1]OKT!U60</f>
        <v>1</v>
      </c>
      <c r="Q61" s="33">
        <f>[1]NOV!U65</f>
        <v>2</v>
      </c>
      <c r="R61" s="33">
        <f>[1]DES!U62</f>
        <v>1</v>
      </c>
      <c r="S61" s="34">
        <f t="shared" si="8"/>
        <v>73</v>
      </c>
      <c r="V61" s="9"/>
      <c r="Y61" s="4"/>
      <c r="Z61" s="4"/>
      <c r="AA61" s="4"/>
      <c r="AB61" s="4"/>
      <c r="AC61" s="7"/>
      <c r="AD61" s="37"/>
      <c r="AE61" s="74"/>
      <c r="AF61" s="35"/>
      <c r="AG61" s="36" t="s">
        <v>37</v>
      </c>
      <c r="AH61" s="29">
        <f>'[1]Dx. OKT'!AB25</f>
        <v>15</v>
      </c>
      <c r="AI61" s="29">
        <f>'[1]Dx. OKT'!AC25</f>
        <v>7</v>
      </c>
      <c r="AJ61" s="29">
        <f>'[1]Dx. OKT'!AD25</f>
        <v>8</v>
      </c>
      <c r="AK61" s="29">
        <f>'[1]Dx. OKT'!AE25</f>
        <v>0</v>
      </c>
      <c r="AL61" s="29">
        <f>'[1]Dx. OKT'!AF25</f>
        <v>3</v>
      </c>
    </row>
    <row r="62" spans="6:38" ht="15.75" customHeight="1" x14ac:dyDescent="0.3">
      <c r="F62" s="83" t="s">
        <v>44</v>
      </c>
      <c r="G62" s="84">
        <f>[1]JAN!AD64</f>
        <v>3</v>
      </c>
      <c r="H62" s="40">
        <f>[1]FEB!AD64</f>
        <v>2</v>
      </c>
      <c r="I62" s="84">
        <f>[1]MART!AE64</f>
        <v>2</v>
      </c>
      <c r="J62" s="84">
        <f>[1]APRIL!U62</f>
        <v>0</v>
      </c>
      <c r="K62" s="40">
        <f>[1]MEI!U62</f>
        <v>2</v>
      </c>
      <c r="L62" s="40">
        <f>[1]JUNI!U62</f>
        <v>3</v>
      </c>
      <c r="M62" s="40">
        <f>[1]JULI!U61</f>
        <v>0</v>
      </c>
      <c r="N62" s="40">
        <f>[1]AGUSTUS!U61</f>
        <v>5</v>
      </c>
      <c r="O62" s="40">
        <f>[1]SEPT!U61</f>
        <v>14</v>
      </c>
      <c r="P62" s="67">
        <f>[1]OKT!U61</f>
        <v>1</v>
      </c>
      <c r="Q62" s="62">
        <f>[1]NOV!U66</f>
        <v>1</v>
      </c>
      <c r="R62" s="62">
        <f>[1]DES!U63</f>
        <v>1</v>
      </c>
      <c r="S62" s="42">
        <f t="shared" si="8"/>
        <v>34</v>
      </c>
      <c r="V62" s="9"/>
      <c r="W62" s="50" t="s">
        <v>108</v>
      </c>
      <c r="X62" s="26" t="s">
        <v>32</v>
      </c>
      <c r="Y62" s="29">
        <v>65</v>
      </c>
      <c r="Z62" s="4">
        <v>131</v>
      </c>
      <c r="AA62" s="4"/>
      <c r="AB62" s="4"/>
      <c r="AC62" s="7"/>
      <c r="AD62" s="37"/>
      <c r="AE62" s="74">
        <v>30</v>
      </c>
      <c r="AF62" s="72" t="str">
        <f>'[1]Dx. OKT'!Z26</f>
        <v>SMK ARJUNA</v>
      </c>
      <c r="AG62" s="26" t="s">
        <v>32</v>
      </c>
      <c r="AH62" s="29">
        <f>'[1]Dx. OKT'!AB26</f>
        <v>22</v>
      </c>
      <c r="AI62" s="29">
        <f>'[1]Dx. OKT'!AC26</f>
        <v>9</v>
      </c>
      <c r="AJ62" s="29">
        <f>'[1]Dx. OKT'!AD26</f>
        <v>13</v>
      </c>
      <c r="AK62" s="29">
        <f>'[1]Dx. OKT'!AE26</f>
        <v>0</v>
      </c>
      <c r="AL62" s="29">
        <f>'[1]Dx. OKT'!AF26</f>
        <v>4</v>
      </c>
    </row>
    <row r="63" spans="6:38" ht="15.75" customHeight="1" x14ac:dyDescent="0.3">
      <c r="F63" s="85" t="s">
        <v>47</v>
      </c>
      <c r="G63" s="68">
        <f>[1]JAN!AD65</f>
        <v>1</v>
      </c>
      <c r="H63" s="44">
        <f>[1]FEB!AD65</f>
        <v>2</v>
      </c>
      <c r="I63" s="68">
        <f>[1]MART!AE65</f>
        <v>0</v>
      </c>
      <c r="J63" s="68">
        <f>[1]APRIL!U63</f>
        <v>1</v>
      </c>
      <c r="K63" s="44">
        <f>[1]MEI!U63</f>
        <v>0</v>
      </c>
      <c r="L63" s="44">
        <f>[1]JUNI!U63</f>
        <v>0</v>
      </c>
      <c r="M63" s="44">
        <f>[1]JULI!U62</f>
        <v>0</v>
      </c>
      <c r="N63" s="44">
        <f>[1]AGUSTUS!U62</f>
        <v>9</v>
      </c>
      <c r="O63" s="45">
        <f>[1]SEPT!U62</f>
        <v>25</v>
      </c>
      <c r="P63" s="68">
        <f>[1]OKT!U62</f>
        <v>0</v>
      </c>
      <c r="Q63" s="44">
        <f>[1]NOV!U67</f>
        <v>1</v>
      </c>
      <c r="R63" s="44">
        <f>[1]DES!U64</f>
        <v>0</v>
      </c>
      <c r="S63" s="46">
        <f t="shared" si="8"/>
        <v>39</v>
      </c>
      <c r="V63" s="9"/>
      <c r="W63" s="51"/>
      <c r="X63" s="36" t="s">
        <v>37</v>
      </c>
      <c r="Y63" s="29">
        <v>66</v>
      </c>
      <c r="Z63" s="4"/>
      <c r="AA63" s="4">
        <v>723</v>
      </c>
      <c r="AB63" s="4"/>
      <c r="AC63" s="7"/>
      <c r="AD63" s="37"/>
      <c r="AE63" s="74"/>
      <c r="AF63" s="35"/>
      <c r="AG63" s="36" t="s">
        <v>37</v>
      </c>
      <c r="AH63" s="29">
        <f>'[1]Dx. OKT'!AB27</f>
        <v>43</v>
      </c>
      <c r="AI63" s="29">
        <f>'[1]Dx. OKT'!AC27</f>
        <v>21</v>
      </c>
      <c r="AJ63" s="29">
        <f>'[1]Dx. OKT'!AD27</f>
        <v>22</v>
      </c>
      <c r="AK63" s="29">
        <f>'[1]Dx. OKT'!AE27</f>
        <v>0</v>
      </c>
      <c r="AL63" s="29">
        <f>'[1]Dx. OKT'!AF27</f>
        <v>7</v>
      </c>
    </row>
    <row r="64" spans="6:38" ht="15.75" customHeight="1" x14ac:dyDescent="0.3">
      <c r="F64" s="82" t="s">
        <v>109</v>
      </c>
      <c r="G64" s="27">
        <f>[1]JAN!AD66</f>
        <v>9</v>
      </c>
      <c r="H64" s="33">
        <f>[1]FEB!AD66</f>
        <v>1</v>
      </c>
      <c r="I64" s="27">
        <f>[1]MART!AE66</f>
        <v>4</v>
      </c>
      <c r="J64" s="27">
        <f>[1]APRIL!U64</f>
        <v>1</v>
      </c>
      <c r="K64" s="33">
        <f>[1]MEI!U64</f>
        <v>5</v>
      </c>
      <c r="L64" s="33">
        <f>[1]JUNI!U64</f>
        <v>1</v>
      </c>
      <c r="M64" s="33">
        <f>[1]JULI!U63</f>
        <v>1</v>
      </c>
      <c r="N64" s="33">
        <f>[1]AGUSTUS!U63</f>
        <v>2</v>
      </c>
      <c r="O64" s="33">
        <f>[1]SEPT!U63</f>
        <v>3</v>
      </c>
      <c r="P64" s="27">
        <f>[1]OKT!U63</f>
        <v>4</v>
      </c>
      <c r="Q64" s="33">
        <f>[1]NOV!U68</f>
        <v>9</v>
      </c>
      <c r="R64" s="33">
        <f>[1]DES!U65</f>
        <v>8</v>
      </c>
      <c r="S64" s="34">
        <f t="shared" si="8"/>
        <v>48</v>
      </c>
      <c r="V64" s="9"/>
      <c r="W64" s="50" t="s">
        <v>110</v>
      </c>
      <c r="X64" s="26" t="s">
        <v>32</v>
      </c>
      <c r="Y64" s="29">
        <v>86</v>
      </c>
      <c r="Z64" s="4">
        <v>161</v>
      </c>
      <c r="AA64" s="4"/>
      <c r="AB64" s="4"/>
      <c r="AC64" s="7"/>
      <c r="AD64" s="86" t="s">
        <v>64</v>
      </c>
      <c r="AE64" s="50">
        <v>31</v>
      </c>
      <c r="AF64" s="72" t="str">
        <f>'[1]Dx NOV'!Z4</f>
        <v>SMK PEKERJAAN UMUM</v>
      </c>
      <c r="AG64" s="26" t="s">
        <v>32</v>
      </c>
      <c r="AH64" s="29">
        <f>'[1]Dx NOV'!AB4</f>
        <v>105</v>
      </c>
      <c r="AI64" s="29">
        <f>'[1]Dx NOV'!AC4</f>
        <v>42</v>
      </c>
      <c r="AJ64" s="29">
        <f>'[1]Dx NOV'!AD4</f>
        <v>63</v>
      </c>
      <c r="AK64" s="29">
        <f>'[1]Dx NOV'!AE4</f>
        <v>1</v>
      </c>
      <c r="AL64" s="29">
        <f>'[1]Dx NOV'!AF4</f>
        <v>34</v>
      </c>
    </row>
    <row r="65" spans="6:38" ht="15.75" customHeight="1" x14ac:dyDescent="0.3">
      <c r="F65" s="83" t="s">
        <v>44</v>
      </c>
      <c r="G65" s="84">
        <f>[1]JAN!AD67</f>
        <v>3</v>
      </c>
      <c r="H65" s="40">
        <f>[1]FEB!AD67</f>
        <v>0</v>
      </c>
      <c r="I65" s="84">
        <f>[1]MART!AE67</f>
        <v>4</v>
      </c>
      <c r="J65" s="84">
        <f>[1]APRIL!U65</f>
        <v>1</v>
      </c>
      <c r="K65" s="40">
        <f>[1]MEI!U65</f>
        <v>3</v>
      </c>
      <c r="L65" s="40">
        <f>[1]JUNI!U65</f>
        <v>1</v>
      </c>
      <c r="M65" s="40">
        <f>[1]JULI!U64</f>
        <v>0</v>
      </c>
      <c r="N65" s="40">
        <f>[1]AGUSTUS!U64</f>
        <v>2</v>
      </c>
      <c r="O65" s="40">
        <f>[1]SEPT!U64</f>
        <v>2</v>
      </c>
      <c r="P65" s="67">
        <f>[1]OKT!U64</f>
        <v>2</v>
      </c>
      <c r="Q65" s="62">
        <f>[1]NOV!U69</f>
        <v>2</v>
      </c>
      <c r="R65" s="62">
        <f>[1]DES!U66</f>
        <v>3</v>
      </c>
      <c r="S65" s="42">
        <f t="shared" si="8"/>
        <v>23</v>
      </c>
      <c r="V65" s="9"/>
      <c r="W65" s="51"/>
      <c r="X65" s="36" t="s">
        <v>37</v>
      </c>
      <c r="Y65" s="29">
        <v>75</v>
      </c>
      <c r="Z65" s="4"/>
      <c r="AA65" s="4"/>
      <c r="AB65" s="4"/>
      <c r="AC65" s="7"/>
      <c r="AD65" s="37"/>
      <c r="AE65" s="74"/>
      <c r="AF65" s="35"/>
      <c r="AG65" s="36" t="s">
        <v>37</v>
      </c>
      <c r="AH65" s="29">
        <f>'[1]Dx NOV'!AB5</f>
        <v>4</v>
      </c>
      <c r="AI65" s="29">
        <f>'[1]Dx NOV'!AC5</f>
        <v>3</v>
      </c>
      <c r="AJ65" s="29">
        <f>'[1]Dx NOV'!AD5</f>
        <v>1</v>
      </c>
      <c r="AK65" s="29">
        <f>'[1]Dx NOV'!AE5</f>
        <v>0</v>
      </c>
      <c r="AL65" s="29">
        <f>'[1]Dx NOV'!AF5</f>
        <v>3</v>
      </c>
    </row>
    <row r="66" spans="6:38" ht="15.75" customHeight="1" x14ac:dyDescent="0.3">
      <c r="F66" s="85" t="s">
        <v>47</v>
      </c>
      <c r="G66" s="68">
        <f>[1]JAN!AD68</f>
        <v>6</v>
      </c>
      <c r="H66" s="44">
        <f>[1]FEB!AD68</f>
        <v>1</v>
      </c>
      <c r="I66" s="68">
        <f>[1]MART!AE68</f>
        <v>0</v>
      </c>
      <c r="J66" s="68">
        <f>[1]APRIL!U66</f>
        <v>0</v>
      </c>
      <c r="K66" s="44">
        <f>[1]MEI!U66</f>
        <v>2</v>
      </c>
      <c r="L66" s="44">
        <f>[1]JUNI!U66</f>
        <v>0</v>
      </c>
      <c r="M66" s="44">
        <f>[1]JULI!U65</f>
        <v>1</v>
      </c>
      <c r="N66" s="44">
        <f>[1]AGUSTUS!U65</f>
        <v>0</v>
      </c>
      <c r="O66" s="45">
        <f>[1]SEPT!U65</f>
        <v>1</v>
      </c>
      <c r="P66" s="68">
        <f>[1]OKT!U65</f>
        <v>2</v>
      </c>
      <c r="Q66" s="44">
        <f>[1]NOV!U70</f>
        <v>7</v>
      </c>
      <c r="R66" s="44">
        <f>[1]DES!U67</f>
        <v>5</v>
      </c>
      <c r="S66" s="46">
        <f t="shared" si="8"/>
        <v>25</v>
      </c>
      <c r="V66" s="9"/>
      <c r="W66" s="50" t="s">
        <v>27</v>
      </c>
      <c r="X66" s="26" t="s">
        <v>32</v>
      </c>
      <c r="Y66" s="29">
        <v>147</v>
      </c>
      <c r="Z66" s="4">
        <v>272</v>
      </c>
      <c r="AA66" s="4"/>
      <c r="AB66" s="4"/>
      <c r="AC66" s="7"/>
      <c r="AD66" s="37"/>
      <c r="AE66" s="50">
        <v>32</v>
      </c>
      <c r="AF66" s="25" t="str">
        <f>'[1]Dx NOV'!Z6</f>
        <v>SMA TERPADU DARUL FALAH</v>
      </c>
      <c r="AG66" s="26" t="s">
        <v>32</v>
      </c>
      <c r="AH66" s="29">
        <f>'[1]Dx NOV'!AB6</f>
        <v>62</v>
      </c>
      <c r="AI66" s="29">
        <f>'[1]Dx NOV'!AC6</f>
        <v>20</v>
      </c>
      <c r="AJ66" s="29">
        <f>'[1]Dx NOV'!AD6</f>
        <v>42</v>
      </c>
      <c r="AK66" s="29">
        <f>'[1]Dx NOV'!AE6</f>
        <v>8</v>
      </c>
      <c r="AL66" s="29">
        <f>'[1]Dx NOV'!AF6</f>
        <v>14</v>
      </c>
    </row>
    <row r="67" spans="6:38" ht="15.75" customHeight="1" x14ac:dyDescent="0.3">
      <c r="F67" s="82" t="s">
        <v>111</v>
      </c>
      <c r="G67" s="27">
        <f>[1]JAN!AD69</f>
        <v>2</v>
      </c>
      <c r="H67" s="33">
        <f>[1]FEB!AD69</f>
        <v>1</v>
      </c>
      <c r="I67" s="27">
        <f>[1]MART!AE69</f>
        <v>0</v>
      </c>
      <c r="J67" s="27">
        <f>[1]APRIL!U67</f>
        <v>0</v>
      </c>
      <c r="K67" s="33">
        <f>[1]MEI!U67</f>
        <v>4</v>
      </c>
      <c r="L67" s="33">
        <f>[1]JUNI!U67</f>
        <v>1</v>
      </c>
      <c r="M67" s="33">
        <f>[1]JULI!U66</f>
        <v>0</v>
      </c>
      <c r="N67" s="33">
        <f>[1]AGUSTUS!U66</f>
        <v>3</v>
      </c>
      <c r="O67" s="33">
        <f>[1]SEPT!U66</f>
        <v>1</v>
      </c>
      <c r="P67" s="27">
        <f>[1]OKT!U66</f>
        <v>4</v>
      </c>
      <c r="Q67" s="33">
        <f>[1]NOV!U71</f>
        <v>0</v>
      </c>
      <c r="R67" s="33">
        <f>[1]DES!U68</f>
        <v>0</v>
      </c>
      <c r="S67" s="34">
        <f t="shared" si="8"/>
        <v>16</v>
      </c>
      <c r="V67" s="9"/>
      <c r="W67" s="51"/>
      <c r="X67" s="36" t="s">
        <v>37</v>
      </c>
      <c r="Y67" s="29">
        <v>125</v>
      </c>
      <c r="Z67" s="4"/>
      <c r="AA67" s="4"/>
      <c r="AB67" s="4"/>
      <c r="AC67" s="7"/>
      <c r="AD67" s="37"/>
      <c r="AE67" s="74"/>
      <c r="AF67" s="35"/>
      <c r="AG67" s="36" t="s">
        <v>37</v>
      </c>
      <c r="AH67" s="29">
        <f>'[1]Dx NOV'!AB7</f>
        <v>23</v>
      </c>
      <c r="AI67" s="29">
        <f>'[1]Dx NOV'!AC7</f>
        <v>9</v>
      </c>
      <c r="AJ67" s="29">
        <f>'[1]Dx NOV'!AD7</f>
        <v>14</v>
      </c>
      <c r="AK67" s="29">
        <f>'[1]Dx NOV'!AE7</f>
        <v>5</v>
      </c>
      <c r="AL67" s="29">
        <f>'[1]Dx NOV'!AF7</f>
        <v>13</v>
      </c>
    </row>
    <row r="68" spans="6:38" ht="15.75" customHeight="1" x14ac:dyDescent="0.3">
      <c r="F68" s="83" t="s">
        <v>44</v>
      </c>
      <c r="G68" s="84">
        <f>[1]JAN!AD70</f>
        <v>0</v>
      </c>
      <c r="H68" s="40">
        <f>[1]FEB!AD70</f>
        <v>1</v>
      </c>
      <c r="I68" s="84">
        <f>[1]MART!AE70</f>
        <v>0</v>
      </c>
      <c r="J68" s="84">
        <f>[1]APRIL!U68</f>
        <v>0</v>
      </c>
      <c r="K68" s="40">
        <f>[1]MEI!U68</f>
        <v>0</v>
      </c>
      <c r="L68" s="40">
        <f>[1]JUNI!U68</f>
        <v>1</v>
      </c>
      <c r="M68" s="40">
        <f>[1]JULI!U67</f>
        <v>0</v>
      </c>
      <c r="N68" s="40">
        <f>[1]AGUSTUS!U67</f>
        <v>1</v>
      </c>
      <c r="O68" s="40">
        <f>[1]SEPT!U67</f>
        <v>0</v>
      </c>
      <c r="P68" s="67">
        <f>[1]OKT!U67</f>
        <v>2</v>
      </c>
      <c r="Q68" s="62">
        <f>[1]NOV!U72</f>
        <v>0</v>
      </c>
      <c r="R68" s="62">
        <f>[1]DES!U69</f>
        <v>0</v>
      </c>
      <c r="S68" s="42">
        <f t="shared" si="8"/>
        <v>5</v>
      </c>
      <c r="AC68" s="7"/>
      <c r="AD68" s="37"/>
      <c r="AE68" s="87">
        <v>33</v>
      </c>
      <c r="AF68" s="88" t="str">
        <f>'[1]Dx NOV'!Z8</f>
        <v>SMP TERPADU DARUL FALAH</v>
      </c>
      <c r="AG68" s="26" t="s">
        <v>32</v>
      </c>
      <c r="AH68" s="29">
        <f>'[1]Dx NOV'!AB8</f>
        <v>103</v>
      </c>
      <c r="AI68" s="29">
        <f>'[1]Dx NOV'!AC8</f>
        <v>46</v>
      </c>
      <c r="AJ68" s="29">
        <f>'[1]Dx NOV'!AD8</f>
        <v>57</v>
      </c>
      <c r="AK68" s="29">
        <f>'[1]Dx NOV'!AE8</f>
        <v>1</v>
      </c>
      <c r="AL68" s="29">
        <f>'[1]Dx NOV'!AF8</f>
        <v>26</v>
      </c>
    </row>
    <row r="69" spans="6:38" ht="15.75" customHeight="1" x14ac:dyDescent="0.3">
      <c r="F69" s="85" t="s">
        <v>47</v>
      </c>
      <c r="G69" s="68">
        <f>[1]JAN!AD71</f>
        <v>2</v>
      </c>
      <c r="H69" s="44">
        <f>[1]FEB!AD71</f>
        <v>0</v>
      </c>
      <c r="I69" s="68">
        <f>[1]MART!AE71</f>
        <v>0</v>
      </c>
      <c r="J69" s="68">
        <f>[1]APRIL!U69</f>
        <v>0</v>
      </c>
      <c r="K69" s="44">
        <f>[1]MEI!U69</f>
        <v>4</v>
      </c>
      <c r="L69" s="44">
        <f>[1]JUNI!U69</f>
        <v>0</v>
      </c>
      <c r="M69" s="44">
        <f>[1]JULI!U68</f>
        <v>0</v>
      </c>
      <c r="N69" s="44">
        <f>[1]AGUSTUS!U68</f>
        <v>2</v>
      </c>
      <c r="O69" s="45">
        <f>[1]SEPT!U68</f>
        <v>1</v>
      </c>
      <c r="P69" s="68">
        <f>[1]OKT!U68</f>
        <v>2</v>
      </c>
      <c r="Q69" s="44">
        <f>[1]NOV!U73</f>
        <v>2</v>
      </c>
      <c r="R69" s="44">
        <f>[1]DES!U71</f>
        <v>0</v>
      </c>
      <c r="S69" s="46">
        <f t="shared" si="8"/>
        <v>13</v>
      </c>
      <c r="AC69" s="7"/>
      <c r="AD69" s="54"/>
      <c r="AE69" s="89"/>
      <c r="AF69" s="90"/>
      <c r="AG69" s="36" t="s">
        <v>37</v>
      </c>
      <c r="AH69" s="29">
        <f>'[1]Dx NOV'!AB9</f>
        <v>69</v>
      </c>
      <c r="AI69" s="29">
        <f>'[1]Dx NOV'!AC9</f>
        <v>43</v>
      </c>
      <c r="AJ69" s="29">
        <f>'[1]Dx NOV'!AD9</f>
        <v>26</v>
      </c>
      <c r="AK69" s="29">
        <f>'[1]Dx NOV'!AE9</f>
        <v>0</v>
      </c>
      <c r="AL69" s="29">
        <f>'[1]Dx NOV'!AF9</f>
        <v>28</v>
      </c>
    </row>
    <row r="70" spans="6:38" ht="15.75" customHeight="1" x14ac:dyDescent="0.3">
      <c r="F70" s="82" t="s">
        <v>112</v>
      </c>
      <c r="G70" s="27">
        <f>[1]JAN!AD72</f>
        <v>3</v>
      </c>
      <c r="H70" s="33">
        <f>[1]FEB!AD72</f>
        <v>2</v>
      </c>
      <c r="I70" s="27">
        <f>[1]MART!AE72</f>
        <v>3</v>
      </c>
      <c r="J70" s="27">
        <f>[1]APRIL!U70</f>
        <v>0</v>
      </c>
      <c r="K70" s="33">
        <f>[1]MEI!U70</f>
        <v>3</v>
      </c>
      <c r="L70" s="33">
        <f>[1]JUNI!U70</f>
        <v>0</v>
      </c>
      <c r="M70" s="33">
        <f>[1]JULI!U69</f>
        <v>0</v>
      </c>
      <c r="N70" s="33">
        <f>[1]AGUSTUS!U69</f>
        <v>14</v>
      </c>
      <c r="O70" s="33">
        <f>[1]SEPT!U69</f>
        <v>5</v>
      </c>
      <c r="P70" s="27">
        <f>[1]OKT!U69</f>
        <v>3</v>
      </c>
      <c r="Q70" s="33">
        <f>[1]NOV!U73</f>
        <v>2</v>
      </c>
      <c r="R70" s="33">
        <f>[1]DES!U72</f>
        <v>0</v>
      </c>
      <c r="S70" s="34">
        <f t="shared" si="8"/>
        <v>35</v>
      </c>
      <c r="AC70" s="7"/>
      <c r="AD70" s="7"/>
      <c r="AE70" s="87">
        <v>34</v>
      </c>
      <c r="AF70" s="88" t="str">
        <f>'[1]Dx NOV'!Z10</f>
        <v>SLB SATHITEN</v>
      </c>
      <c r="AG70" s="26" t="s">
        <v>32</v>
      </c>
      <c r="AH70" s="29">
        <f>'[1]Dx NOV'!AB10</f>
        <v>21</v>
      </c>
      <c r="AI70" s="29">
        <f>'[1]Dx NOV'!AC10</f>
        <v>7</v>
      </c>
      <c r="AJ70" s="29">
        <f>'[1]Dx NOV'!AD10</f>
        <v>14</v>
      </c>
      <c r="AK70" s="29">
        <f>'[1]Dx NOV'!AE10</f>
        <v>0</v>
      </c>
      <c r="AL70" s="29">
        <f>'[1]Dx NOV'!AF10</f>
        <v>5</v>
      </c>
    </row>
    <row r="71" spans="6:38" ht="15.75" customHeight="1" x14ac:dyDescent="0.3">
      <c r="F71" s="83" t="s">
        <v>44</v>
      </c>
      <c r="G71" s="84">
        <f>[1]JAN!AD73</f>
        <v>2</v>
      </c>
      <c r="H71" s="40">
        <f>[1]FEB!AD73</f>
        <v>1</v>
      </c>
      <c r="I71" s="84">
        <f>[1]MART!AE73</f>
        <v>2</v>
      </c>
      <c r="J71" s="84">
        <f>[1]APRIL!U71</f>
        <v>0</v>
      </c>
      <c r="K71" s="40">
        <f>[1]MEI!U71</f>
        <v>0</v>
      </c>
      <c r="L71" s="40">
        <f>[1]JUNI!U71</f>
        <v>0</v>
      </c>
      <c r="M71" s="40">
        <f>[1]JULI!U70</f>
        <v>0</v>
      </c>
      <c r="N71" s="40">
        <f>[1]AGUSTUS!U70</f>
        <v>5</v>
      </c>
      <c r="O71" s="40">
        <f>[1]SEPT!U70</f>
        <v>2</v>
      </c>
      <c r="P71" s="67">
        <f>[1]OKT!U70</f>
        <v>1</v>
      </c>
      <c r="Q71" s="62">
        <f>[1]NOV!U74</f>
        <v>0</v>
      </c>
      <c r="R71" s="62">
        <f>[1]DES!U73</f>
        <v>0</v>
      </c>
      <c r="S71" s="42">
        <f t="shared" si="8"/>
        <v>13</v>
      </c>
      <c r="AC71" s="7"/>
      <c r="AD71" s="7"/>
      <c r="AE71" s="89"/>
      <c r="AF71" s="90"/>
      <c r="AG71" s="36" t="s">
        <v>37</v>
      </c>
      <c r="AH71" s="29">
        <f>'[1]Dx NOV'!AB11</f>
        <v>6</v>
      </c>
      <c r="AI71" s="29">
        <f>'[1]Dx NOV'!AC11</f>
        <v>2</v>
      </c>
      <c r="AJ71" s="29">
        <f>'[1]Dx NOV'!AD11</f>
        <v>4</v>
      </c>
      <c r="AK71" s="29">
        <f>'[1]Dx NOV'!AE11</f>
        <v>0</v>
      </c>
      <c r="AL71" s="29">
        <f>'[1]Dx NOV'!AF11</f>
        <v>2</v>
      </c>
    </row>
    <row r="72" spans="6:38" ht="15.75" customHeight="1" thickBot="1" x14ac:dyDescent="0.35">
      <c r="F72" s="91" t="s">
        <v>47</v>
      </c>
      <c r="G72" s="68">
        <f>[1]JAN!AD74</f>
        <v>1</v>
      </c>
      <c r="H72" s="44">
        <f>[1]FEB!AD74</f>
        <v>1</v>
      </c>
      <c r="I72" s="68">
        <f>[1]MART!AE74</f>
        <v>1</v>
      </c>
      <c r="J72" s="68">
        <f>[1]APRIL!U72</f>
        <v>0</v>
      </c>
      <c r="K72" s="44">
        <f>[1]MEI!U72</f>
        <v>3</v>
      </c>
      <c r="L72" s="44">
        <f>[1]JUNI!U72</f>
        <v>0</v>
      </c>
      <c r="M72" s="44">
        <f>[1]JULI!U71</f>
        <v>0</v>
      </c>
      <c r="N72" s="44">
        <f>[1]AGUSTUS!U71</f>
        <v>9</v>
      </c>
      <c r="O72" s="45">
        <f>[1]SEPT!U71</f>
        <v>3</v>
      </c>
      <c r="P72" s="68">
        <f>[1]OKT!U71</f>
        <v>2</v>
      </c>
      <c r="Q72" s="44">
        <f>[1]NOV!U75</f>
        <v>2</v>
      </c>
      <c r="R72" s="44">
        <f>[1]DES!U73</f>
        <v>0</v>
      </c>
      <c r="S72" s="46">
        <f t="shared" si="8"/>
        <v>22</v>
      </c>
      <c r="AC72" s="7"/>
      <c r="AD72" s="7"/>
      <c r="AE72" s="75"/>
      <c r="AF72" s="76" t="s">
        <v>21</v>
      </c>
      <c r="AG72" s="92" t="s">
        <v>32</v>
      </c>
      <c r="AH72" s="93">
        <f t="shared" ref="AH72:AL72" si="9">SUMIF($AG$4:$AG$71,"L",AH4:AH71)</f>
        <v>4612</v>
      </c>
      <c r="AI72" s="93">
        <f t="shared" si="9"/>
        <v>1043</v>
      </c>
      <c r="AJ72" s="93">
        <f t="shared" si="9"/>
        <v>3461</v>
      </c>
      <c r="AK72" s="93">
        <f t="shared" si="9"/>
        <v>270</v>
      </c>
      <c r="AL72" s="93">
        <f t="shared" si="9"/>
        <v>917</v>
      </c>
    </row>
    <row r="73" spans="6:38" ht="15.75" customHeight="1" thickBot="1" x14ac:dyDescent="0.35">
      <c r="AC73" s="7"/>
      <c r="AD73" s="7"/>
      <c r="AE73" s="77"/>
      <c r="AF73" s="78"/>
      <c r="AG73" s="94" t="s">
        <v>37</v>
      </c>
      <c r="AH73" s="93">
        <f t="shared" ref="AH73:AL73" si="10">SUMIF($AG$4:$AG$71,"p",AH4:AH71)</f>
        <v>3962</v>
      </c>
      <c r="AI73" s="93">
        <f t="shared" si="10"/>
        <v>1080</v>
      </c>
      <c r="AJ73" s="93">
        <f t="shared" si="10"/>
        <v>2776</v>
      </c>
      <c r="AK73" s="93">
        <f t="shared" si="10"/>
        <v>300</v>
      </c>
      <c r="AL73" s="93">
        <f t="shared" si="10"/>
        <v>964</v>
      </c>
    </row>
    <row r="74" spans="6:38" ht="15.75" customHeight="1" thickTop="1" thickBot="1" x14ac:dyDescent="0.4">
      <c r="F74" s="95" t="s">
        <v>26</v>
      </c>
      <c r="G74" s="96" t="s">
        <v>9</v>
      </c>
      <c r="H74" s="96" t="s">
        <v>10</v>
      </c>
      <c r="I74" s="96" t="s">
        <v>11</v>
      </c>
      <c r="J74" s="96" t="s">
        <v>12</v>
      </c>
      <c r="K74" s="96" t="s">
        <v>13</v>
      </c>
      <c r="L74" s="96" t="s">
        <v>14</v>
      </c>
      <c r="M74" s="96" t="s">
        <v>15</v>
      </c>
      <c r="N74" s="96" t="s">
        <v>16</v>
      </c>
      <c r="O74" s="96" t="s">
        <v>17</v>
      </c>
      <c r="P74" s="96" t="s">
        <v>18</v>
      </c>
      <c r="Q74" s="96" t="s">
        <v>19</v>
      </c>
      <c r="R74" s="96" t="s">
        <v>20</v>
      </c>
      <c r="S74" s="97" t="s">
        <v>21</v>
      </c>
      <c r="AC74" s="7"/>
      <c r="AD74" s="7"/>
      <c r="AE74" s="4"/>
      <c r="AF74" s="7"/>
      <c r="AG74" s="81" t="s">
        <v>21</v>
      </c>
      <c r="AH74" s="93">
        <f t="shared" ref="AH74:AL74" si="11">SUM(AH72:AH73)</f>
        <v>8574</v>
      </c>
      <c r="AI74" s="93">
        <f t="shared" si="11"/>
        <v>2123</v>
      </c>
      <c r="AJ74" s="93">
        <f t="shared" si="11"/>
        <v>6237</v>
      </c>
      <c r="AK74" s="93">
        <f t="shared" si="11"/>
        <v>570</v>
      </c>
      <c r="AL74" s="93">
        <f t="shared" si="11"/>
        <v>1881</v>
      </c>
    </row>
    <row r="75" spans="6:38" ht="15.75" customHeight="1" thickTop="1" x14ac:dyDescent="0.3">
      <c r="F75" s="27" t="s">
        <v>113</v>
      </c>
      <c r="G75" s="27">
        <f>'[1]Dx. JAN'!V6</f>
        <v>53</v>
      </c>
      <c r="H75" s="27">
        <f>'[1]Dx. FEB'!V6</f>
        <v>42</v>
      </c>
      <c r="I75" s="27">
        <f>'[1]Dx. MART'!V6</f>
        <v>52</v>
      </c>
      <c r="J75" s="27">
        <f>[1]Dx.APRL!U6</f>
        <v>46</v>
      </c>
      <c r="K75" s="27">
        <f>[1]Dx.MEI!U6</f>
        <v>50</v>
      </c>
      <c r="L75" s="27">
        <f>[1]Dx.JUNI!U6</f>
        <v>84</v>
      </c>
      <c r="M75" s="27">
        <f>[1]Dx.JULI!U6</f>
        <v>64</v>
      </c>
      <c r="N75" s="27">
        <f>'[1]Dx. AGUST'!V6</f>
        <v>72</v>
      </c>
      <c r="O75" s="27">
        <f>'[1]Dx. SEPT'!V6</f>
        <v>64</v>
      </c>
      <c r="P75" s="27">
        <f>'[1]Dx. OKT'!V6</f>
        <v>66</v>
      </c>
      <c r="Q75" s="27">
        <f>'[1]Dx NOV'!V6</f>
        <v>70</v>
      </c>
      <c r="R75" s="27">
        <f>'[1]Dx DES'!V6</f>
        <v>48</v>
      </c>
      <c r="S75" s="29">
        <f t="shared" ref="S75:S76" si="12">SUM(G75:R75)</f>
        <v>711</v>
      </c>
      <c r="AC75" s="7"/>
      <c r="AD75" s="7"/>
      <c r="AE75" s="4"/>
      <c r="AH75" s="4"/>
      <c r="AI75" s="4"/>
      <c r="AJ75" s="4"/>
      <c r="AK75" s="4"/>
      <c r="AL75" s="4"/>
    </row>
    <row r="76" spans="6:38" ht="15.75" customHeight="1" x14ac:dyDescent="0.3">
      <c r="F76" s="27" t="s">
        <v>114</v>
      </c>
      <c r="G76" s="27">
        <v>53</v>
      </c>
      <c r="H76" s="27">
        <v>42</v>
      </c>
      <c r="I76" s="27">
        <v>52</v>
      </c>
      <c r="J76" s="27">
        <v>46</v>
      </c>
      <c r="K76" s="27">
        <v>50</v>
      </c>
      <c r="L76" s="27">
        <v>84</v>
      </c>
      <c r="M76" s="27">
        <v>64</v>
      </c>
      <c r="N76" s="27">
        <v>72</v>
      </c>
      <c r="O76" s="27">
        <v>64</v>
      </c>
      <c r="P76" s="27">
        <v>66</v>
      </c>
      <c r="Q76" s="27">
        <v>70</v>
      </c>
      <c r="R76" s="27">
        <v>48</v>
      </c>
      <c r="S76" s="29">
        <f t="shared" si="12"/>
        <v>711</v>
      </c>
      <c r="AC76" s="7"/>
      <c r="AD76" s="7"/>
      <c r="AE76" s="4"/>
      <c r="AF76" s="50" t="s">
        <v>108</v>
      </c>
      <c r="AG76" s="26" t="s">
        <v>32</v>
      </c>
      <c r="AH76" s="26">
        <f t="shared" ref="AH76:AH77" si="13">AL72-AK72</f>
        <v>647</v>
      </c>
      <c r="AI76" s="98">
        <f>SUM(AH76:AH77)</f>
        <v>1311</v>
      </c>
      <c r="AJ76" s="98"/>
      <c r="AK76" s="4"/>
      <c r="AL76" s="4"/>
    </row>
    <row r="77" spans="6:38" ht="15.75" customHeight="1" x14ac:dyDescent="0.3">
      <c r="F77" s="99" t="s">
        <v>115</v>
      </c>
      <c r="G77" s="100">
        <f t="shared" ref="G77:S77" si="14">G75/G76</f>
        <v>1</v>
      </c>
      <c r="H77" s="100">
        <f t="shared" si="14"/>
        <v>1</v>
      </c>
      <c r="I77" s="100">
        <f t="shared" si="14"/>
        <v>1</v>
      </c>
      <c r="J77" s="100">
        <f t="shared" si="14"/>
        <v>1</v>
      </c>
      <c r="K77" s="100">
        <f t="shared" si="14"/>
        <v>1</v>
      </c>
      <c r="L77" s="100">
        <f t="shared" si="14"/>
        <v>1</v>
      </c>
      <c r="M77" s="100">
        <f t="shared" si="14"/>
        <v>1</v>
      </c>
      <c r="N77" s="100">
        <f t="shared" si="14"/>
        <v>1</v>
      </c>
      <c r="O77" s="100">
        <f t="shared" si="14"/>
        <v>1</v>
      </c>
      <c r="P77" s="100">
        <f t="shared" si="14"/>
        <v>1</v>
      </c>
      <c r="Q77" s="100">
        <f t="shared" si="14"/>
        <v>1</v>
      </c>
      <c r="R77" s="100">
        <f t="shared" si="14"/>
        <v>1</v>
      </c>
      <c r="S77" s="101">
        <f t="shared" si="14"/>
        <v>1</v>
      </c>
      <c r="AC77" s="7"/>
      <c r="AD77" s="7"/>
      <c r="AE77" s="4"/>
      <c r="AF77" s="51"/>
      <c r="AG77" s="36" t="s">
        <v>37</v>
      </c>
      <c r="AH77" s="36">
        <f t="shared" si="13"/>
        <v>664</v>
      </c>
      <c r="AI77" s="102"/>
      <c r="AJ77" s="102">
        <f>SUM(AI76,AI78)</f>
        <v>2123</v>
      </c>
      <c r="AK77" s="4"/>
      <c r="AL77" s="4"/>
    </row>
    <row r="78" spans="6:38" ht="15.75" customHeight="1" thickBot="1" x14ac:dyDescent="0.35">
      <c r="G78" s="27">
        <f>'[1]Dx. JAN'!M40</f>
        <v>0</v>
      </c>
      <c r="H78" s="27">
        <f>'[1]Dx. FEB'!M40</f>
        <v>0</v>
      </c>
      <c r="I78" s="27">
        <f>'[1]Dx. MART'!M40</f>
        <v>0</v>
      </c>
      <c r="J78" s="27">
        <f>[1]Dx.APRL!L40</f>
        <v>0</v>
      </c>
      <c r="K78" s="27">
        <f>[1]Dx.MEI!L41</f>
        <v>0</v>
      </c>
      <c r="L78" s="27">
        <f>[1]Dx.JUNI!L41</f>
        <v>0</v>
      </c>
      <c r="M78" s="27">
        <f>[1]Dx.JULI!L41</f>
        <v>0</v>
      </c>
      <c r="N78" s="27">
        <f>'[1]Dx. AGUST'!L41</f>
        <v>0</v>
      </c>
      <c r="O78" s="27"/>
      <c r="P78" s="27"/>
      <c r="Q78" s="27"/>
      <c r="R78" s="27"/>
      <c r="S78" s="29"/>
      <c r="AC78" s="7"/>
      <c r="AD78" s="7"/>
      <c r="AE78" s="4"/>
      <c r="AF78" s="50" t="s">
        <v>110</v>
      </c>
      <c r="AG78" s="26" t="s">
        <v>32</v>
      </c>
      <c r="AH78" s="29">
        <f t="shared" ref="AH78:AH79" si="15">AI72+AK72-AL72</f>
        <v>396</v>
      </c>
      <c r="AI78" s="4">
        <f>SUM(AH78:AH79)</f>
        <v>812</v>
      </c>
      <c r="AJ78" s="4"/>
      <c r="AK78" s="4"/>
      <c r="AL78" s="4"/>
    </row>
    <row r="79" spans="6:38" ht="15.75" customHeight="1" thickTop="1" thickBot="1" x14ac:dyDescent="0.4">
      <c r="F79" s="103" t="s">
        <v>116</v>
      </c>
      <c r="G79" s="96" t="s">
        <v>9</v>
      </c>
      <c r="H79" s="96" t="s">
        <v>10</v>
      </c>
      <c r="I79" s="96" t="s">
        <v>11</v>
      </c>
      <c r="J79" s="96" t="s">
        <v>12</v>
      </c>
      <c r="K79" s="96" t="s">
        <v>13</v>
      </c>
      <c r="L79" s="96" t="s">
        <v>14</v>
      </c>
      <c r="M79" s="96" t="s">
        <v>15</v>
      </c>
      <c r="N79" s="96" t="s">
        <v>16</v>
      </c>
      <c r="O79" s="96" t="s">
        <v>17</v>
      </c>
      <c r="P79" s="96" t="s">
        <v>18</v>
      </c>
      <c r="Q79" s="96" t="s">
        <v>19</v>
      </c>
      <c r="R79" s="96" t="s">
        <v>20</v>
      </c>
      <c r="S79" s="97" t="s">
        <v>21</v>
      </c>
      <c r="AC79" s="7"/>
      <c r="AD79" s="7"/>
      <c r="AE79" s="4"/>
      <c r="AF79" s="51"/>
      <c r="AG79" s="36" t="s">
        <v>37</v>
      </c>
      <c r="AH79" s="29">
        <f t="shared" si="15"/>
        <v>416</v>
      </c>
      <c r="AI79" s="4"/>
      <c r="AJ79" s="4"/>
      <c r="AK79" s="4"/>
      <c r="AL79" s="4"/>
    </row>
    <row r="80" spans="6:38" ht="15.75" customHeight="1" thickTop="1" x14ac:dyDescent="0.3">
      <c r="F80" s="104" t="s">
        <v>117</v>
      </c>
      <c r="G80" s="27">
        <f>'[1]Dx. JAN'!V9</f>
        <v>35</v>
      </c>
      <c r="H80" s="27">
        <f>'[1]Dx. FEB'!V9</f>
        <v>29</v>
      </c>
      <c r="I80" s="27">
        <f>'[1]Dx. MART'!V9</f>
        <v>21</v>
      </c>
      <c r="J80" s="27">
        <f>[1]Dx.APRL!U9</f>
        <v>14</v>
      </c>
      <c r="K80" s="27">
        <f>[1]Dx.MEI!U9</f>
        <v>28</v>
      </c>
      <c r="L80" s="27">
        <f>[1]Dx.JUNI!U9</f>
        <v>25</v>
      </c>
      <c r="M80" s="27">
        <f>[1]Dx.JULI!U9</f>
        <v>29</v>
      </c>
      <c r="N80" s="27">
        <f>'[1]Dx. AGUST'!V9</f>
        <v>27</v>
      </c>
      <c r="O80" s="27">
        <f>'[1]Dx. SEPT'!V9</f>
        <v>28</v>
      </c>
      <c r="P80" s="27">
        <f>'[1]Dx. OKT'!V9</f>
        <v>27</v>
      </c>
      <c r="Q80" s="27">
        <f>'[1]Dx NOV'!V9</f>
        <v>16</v>
      </c>
      <c r="R80" s="27">
        <f>'[1]Dx DES'!V9</f>
        <v>22</v>
      </c>
      <c r="S80" s="29">
        <f t="shared" ref="S80:S81" si="16">SUM(G80:R80)</f>
        <v>301</v>
      </c>
      <c r="AC80" s="7"/>
      <c r="AD80" s="7"/>
      <c r="AE80" s="4"/>
      <c r="AF80" s="105" t="s">
        <v>118</v>
      </c>
      <c r="AG80" s="26" t="s">
        <v>32</v>
      </c>
      <c r="AH80" s="29">
        <f t="shared" ref="AH80:AH81" si="17">AK72</f>
        <v>270</v>
      </c>
      <c r="AI80" s="4">
        <f>SUM(AH80:AH81)</f>
        <v>570</v>
      </c>
      <c r="AJ80" s="4"/>
      <c r="AK80" s="4"/>
      <c r="AL80" s="4"/>
    </row>
    <row r="81" spans="6:38" ht="15.75" customHeight="1" x14ac:dyDescent="0.3">
      <c r="F81" s="104" t="s">
        <v>119</v>
      </c>
      <c r="G81" s="27">
        <v>35</v>
      </c>
      <c r="H81" s="27">
        <v>29</v>
      </c>
      <c r="I81" s="27">
        <v>21</v>
      </c>
      <c r="J81" s="27">
        <v>14</v>
      </c>
      <c r="K81" s="27">
        <v>28</v>
      </c>
      <c r="L81" s="27">
        <v>25</v>
      </c>
      <c r="M81" s="27">
        <v>29</v>
      </c>
      <c r="N81" s="27">
        <v>27</v>
      </c>
      <c r="O81" s="27">
        <v>28</v>
      </c>
      <c r="P81" s="27">
        <v>27</v>
      </c>
      <c r="Q81" s="27">
        <v>16</v>
      </c>
      <c r="R81" s="27">
        <v>22</v>
      </c>
      <c r="S81" s="29">
        <f t="shared" si="16"/>
        <v>301</v>
      </c>
      <c r="AC81" s="7"/>
      <c r="AD81" s="7"/>
      <c r="AE81" s="4"/>
      <c r="AF81" s="105"/>
      <c r="AG81" s="36" t="s">
        <v>37</v>
      </c>
      <c r="AH81" s="29">
        <f t="shared" si="17"/>
        <v>300</v>
      </c>
      <c r="AI81" s="4"/>
      <c r="AJ81" s="4"/>
      <c r="AK81" s="4"/>
      <c r="AL81" s="4"/>
    </row>
    <row r="82" spans="6:38" ht="15.75" customHeight="1" x14ac:dyDescent="0.3">
      <c r="F82" s="99" t="s">
        <v>115</v>
      </c>
      <c r="G82" s="100">
        <f t="shared" ref="G82:S82" si="18">G80/G81</f>
        <v>1</v>
      </c>
      <c r="H82" s="100">
        <f t="shared" si="18"/>
        <v>1</v>
      </c>
      <c r="I82" s="100">
        <f t="shared" si="18"/>
        <v>1</v>
      </c>
      <c r="J82" s="100">
        <f t="shared" si="18"/>
        <v>1</v>
      </c>
      <c r="K82" s="100">
        <f t="shared" si="18"/>
        <v>1</v>
      </c>
      <c r="L82" s="100">
        <f t="shared" si="18"/>
        <v>1</v>
      </c>
      <c r="M82" s="100">
        <f t="shared" si="18"/>
        <v>1</v>
      </c>
      <c r="N82" s="100">
        <f t="shared" si="18"/>
        <v>1</v>
      </c>
      <c r="O82" s="100">
        <f t="shared" si="18"/>
        <v>1</v>
      </c>
      <c r="P82" s="100">
        <f t="shared" si="18"/>
        <v>1</v>
      </c>
      <c r="Q82" s="100">
        <f t="shared" si="18"/>
        <v>1</v>
      </c>
      <c r="R82" s="100">
        <f t="shared" si="18"/>
        <v>1</v>
      </c>
      <c r="S82" s="101">
        <f t="shared" si="18"/>
        <v>1</v>
      </c>
      <c r="V82" s="9"/>
      <c r="W82" s="7"/>
      <c r="X82" s="7"/>
      <c r="Y82" s="4"/>
      <c r="Z82" s="4"/>
      <c r="AA82" s="4"/>
      <c r="AB82" s="4"/>
      <c r="AC82" s="7"/>
      <c r="AD82" s="7"/>
      <c r="AE82" s="4"/>
      <c r="AF82" s="50" t="s">
        <v>27</v>
      </c>
      <c r="AG82" s="26" t="s">
        <v>32</v>
      </c>
      <c r="AH82" s="29">
        <f t="shared" ref="AH82:AH83" si="19">AJ72</f>
        <v>3461</v>
      </c>
      <c r="AI82" s="4">
        <f>SUM(AH82:AH83)</f>
        <v>6237</v>
      </c>
      <c r="AJ82" s="4"/>
      <c r="AK82" s="4"/>
      <c r="AL82" s="4"/>
    </row>
    <row r="83" spans="6:38" ht="15.75" customHeight="1" x14ac:dyDescent="0.3">
      <c r="V83" s="9"/>
      <c r="W83" s="7"/>
      <c r="X83" s="7"/>
      <c r="Y83" s="4"/>
      <c r="Z83" s="4"/>
      <c r="AA83" s="4"/>
      <c r="AB83" s="4"/>
      <c r="AC83" s="7"/>
      <c r="AD83" s="7"/>
      <c r="AE83" s="4"/>
      <c r="AF83" s="51"/>
      <c r="AG83" s="36" t="s">
        <v>37</v>
      </c>
      <c r="AH83" s="29">
        <f t="shared" si="19"/>
        <v>2776</v>
      </c>
      <c r="AI83" s="4">
        <f>'[1]Dx. AGUST'!AJ69</f>
        <v>0</v>
      </c>
      <c r="AJ83" s="4"/>
      <c r="AK83" s="4"/>
      <c r="AL83" s="4"/>
    </row>
    <row r="84" spans="6:38" ht="15.75" customHeight="1" x14ac:dyDescent="0.3">
      <c r="V84" s="9"/>
      <c r="W84" s="7"/>
      <c r="X84" s="7"/>
      <c r="Y84" s="4"/>
      <c r="Z84" s="4"/>
      <c r="AA84" s="4"/>
      <c r="AB84" s="4"/>
      <c r="AC84" s="7"/>
      <c r="AD84" s="7"/>
      <c r="AE84" s="4"/>
      <c r="AF84" s="7"/>
      <c r="AG84" s="7"/>
      <c r="AH84" s="4"/>
      <c r="AI84" s="4"/>
      <c r="AJ84" s="4"/>
      <c r="AK84" s="4"/>
      <c r="AL84" s="4"/>
    </row>
    <row r="85" spans="6:38" ht="15.75" customHeight="1" x14ac:dyDescent="0.3">
      <c r="V85" s="9"/>
      <c r="W85" s="7"/>
      <c r="X85" s="7"/>
      <c r="Y85" s="4"/>
      <c r="Z85" s="4"/>
      <c r="AA85" s="4"/>
      <c r="AB85" s="4"/>
      <c r="AC85" s="7"/>
      <c r="AD85" s="7"/>
      <c r="AE85" s="4"/>
      <c r="AF85" s="7"/>
      <c r="AG85" s="7"/>
      <c r="AH85" s="4"/>
      <c r="AI85" s="4"/>
      <c r="AJ85" s="4"/>
      <c r="AK85" s="4"/>
      <c r="AL85" s="4"/>
    </row>
    <row r="86" spans="6:38" ht="15.75" customHeight="1" x14ac:dyDescent="0.3">
      <c r="V86" s="9"/>
      <c r="W86" s="7"/>
      <c r="X86" s="7"/>
      <c r="Y86" s="4"/>
      <c r="Z86" s="4"/>
      <c r="AA86" s="4"/>
      <c r="AB86" s="4"/>
      <c r="AC86" s="7"/>
      <c r="AD86" s="7"/>
      <c r="AE86" s="4"/>
      <c r="AF86" s="7"/>
      <c r="AG86" s="7"/>
      <c r="AH86" s="4"/>
      <c r="AI86" s="4"/>
      <c r="AJ86" s="4"/>
      <c r="AK86" s="4"/>
      <c r="AL86" s="4"/>
    </row>
    <row r="87" spans="6:38" ht="15.75" customHeight="1" x14ac:dyDescent="0.3">
      <c r="V87" s="9"/>
      <c r="W87" s="7"/>
      <c r="X87" s="7"/>
      <c r="Y87" s="4"/>
      <c r="Z87" s="4"/>
      <c r="AA87" s="4"/>
      <c r="AB87" s="4"/>
      <c r="AC87" s="7"/>
      <c r="AD87" s="7"/>
      <c r="AE87" s="4"/>
      <c r="AF87" s="7"/>
      <c r="AG87" s="7"/>
      <c r="AH87" s="4"/>
      <c r="AI87" s="4"/>
      <c r="AJ87" s="4"/>
      <c r="AK87" s="4"/>
      <c r="AL87" s="4"/>
    </row>
    <row r="88" spans="6:38" ht="15.75" customHeight="1" x14ac:dyDescent="0.3">
      <c r="V88" s="9"/>
      <c r="W88" s="7"/>
      <c r="X88" s="7"/>
      <c r="Y88" s="4"/>
      <c r="Z88" s="4"/>
      <c r="AA88" s="4"/>
      <c r="AB88" s="4"/>
      <c r="AC88" s="7"/>
      <c r="AD88" s="7"/>
      <c r="AE88" s="4"/>
      <c r="AF88" s="7"/>
      <c r="AG88" s="7"/>
      <c r="AH88" s="4"/>
      <c r="AI88" s="4"/>
      <c r="AJ88" s="4"/>
      <c r="AK88" s="4"/>
      <c r="AL88" s="4"/>
    </row>
    <row r="89" spans="6:38" ht="15.75" customHeight="1" x14ac:dyDescent="0.3">
      <c r="V89" s="9"/>
      <c r="W89" s="7"/>
      <c r="X89" s="7"/>
      <c r="Y89" s="4"/>
      <c r="Z89" s="4"/>
      <c r="AA89" s="4"/>
      <c r="AB89" s="4"/>
      <c r="AC89" s="7"/>
      <c r="AD89" s="7"/>
      <c r="AE89" s="4"/>
      <c r="AF89" s="7"/>
      <c r="AG89" s="7"/>
      <c r="AH89" s="4"/>
      <c r="AI89" s="4"/>
      <c r="AJ89" s="4"/>
      <c r="AK89" s="4"/>
      <c r="AL89" s="4"/>
    </row>
    <row r="90" spans="6:38" ht="15.75" customHeight="1" x14ac:dyDescent="0.3">
      <c r="V90" s="9"/>
      <c r="W90" s="7"/>
      <c r="X90" s="7"/>
      <c r="Y90" s="4"/>
      <c r="Z90" s="4"/>
      <c r="AA90" s="4"/>
      <c r="AB90" s="4"/>
      <c r="AC90" s="7"/>
      <c r="AD90" s="7"/>
      <c r="AE90" s="4"/>
      <c r="AF90" s="7"/>
      <c r="AG90" s="7"/>
      <c r="AH90" s="4"/>
      <c r="AI90" s="4"/>
      <c r="AJ90" s="4"/>
      <c r="AK90" s="4"/>
      <c r="AL90" s="4"/>
    </row>
    <row r="91" spans="6:38" ht="15.75" customHeight="1" x14ac:dyDescent="0.3">
      <c r="V91" s="9"/>
      <c r="W91" s="7"/>
      <c r="X91" s="7"/>
      <c r="Y91" s="4"/>
      <c r="Z91" s="4"/>
      <c r="AA91" s="4"/>
      <c r="AB91" s="4"/>
      <c r="AC91" s="7"/>
      <c r="AD91" s="7"/>
      <c r="AE91" s="4"/>
      <c r="AF91" s="7"/>
      <c r="AG91" s="7"/>
      <c r="AH91" s="4"/>
      <c r="AI91" s="4"/>
      <c r="AJ91" s="4"/>
      <c r="AK91" s="4"/>
      <c r="AL91" s="4"/>
    </row>
    <row r="92" spans="6:38" ht="15.75" customHeight="1" x14ac:dyDescent="0.3">
      <c r="V92" s="9"/>
      <c r="W92" s="7"/>
      <c r="X92" s="7"/>
      <c r="Y92" s="4"/>
      <c r="Z92" s="4"/>
      <c r="AA92" s="4"/>
      <c r="AB92" s="4"/>
      <c r="AC92" s="7"/>
      <c r="AD92" s="7"/>
      <c r="AE92" s="4"/>
      <c r="AF92" s="7"/>
      <c r="AG92" s="7"/>
      <c r="AH92" s="4"/>
      <c r="AI92" s="4"/>
      <c r="AJ92" s="4"/>
      <c r="AK92" s="4"/>
      <c r="AL92" s="4"/>
    </row>
    <row r="93" spans="6:38" ht="15.75" customHeight="1" x14ac:dyDescent="0.3">
      <c r="V93" s="9"/>
      <c r="W93" s="7"/>
      <c r="X93" s="7"/>
      <c r="Y93" s="4"/>
      <c r="Z93" s="4"/>
      <c r="AA93" s="4"/>
      <c r="AB93" s="4"/>
      <c r="AC93" s="7"/>
      <c r="AD93" s="7"/>
      <c r="AE93" s="4"/>
      <c r="AF93" s="7"/>
      <c r="AG93" s="7"/>
      <c r="AH93" s="4"/>
      <c r="AI93" s="4"/>
      <c r="AJ93" s="4"/>
      <c r="AK93" s="4"/>
      <c r="AL93" s="4"/>
    </row>
    <row r="94" spans="6:38" ht="15.75" customHeight="1" x14ac:dyDescent="0.3">
      <c r="V94" s="9"/>
      <c r="W94" s="7"/>
      <c r="X94" s="7"/>
      <c r="Y94" s="4"/>
      <c r="Z94" s="4"/>
      <c r="AA94" s="4"/>
      <c r="AB94" s="4"/>
      <c r="AC94" s="7"/>
      <c r="AD94" s="7"/>
      <c r="AE94" s="4"/>
      <c r="AF94" s="7"/>
      <c r="AG94" s="7"/>
      <c r="AH94" s="4"/>
      <c r="AI94" s="4"/>
      <c r="AJ94" s="4"/>
      <c r="AK94" s="4"/>
      <c r="AL94" s="4"/>
    </row>
    <row r="95" spans="6:38" ht="15.75" customHeight="1" x14ac:dyDescent="0.3">
      <c r="V95" s="9"/>
      <c r="W95" s="7"/>
      <c r="X95" s="7"/>
      <c r="Y95" s="4"/>
      <c r="Z95" s="4"/>
      <c r="AA95" s="4"/>
      <c r="AB95" s="4"/>
      <c r="AC95" s="7"/>
      <c r="AD95" s="7"/>
      <c r="AE95" s="4"/>
      <c r="AF95" s="7"/>
      <c r="AG95" s="7"/>
      <c r="AH95" s="4"/>
      <c r="AI95" s="4"/>
      <c r="AJ95" s="4"/>
      <c r="AK95" s="4"/>
      <c r="AL95" s="4"/>
    </row>
    <row r="96" spans="6:38" ht="15.75" customHeight="1" x14ac:dyDescent="0.3">
      <c r="V96" s="9"/>
      <c r="W96" s="7"/>
      <c r="X96" s="7"/>
      <c r="Y96" s="4"/>
      <c r="Z96" s="4"/>
      <c r="AA96" s="4"/>
      <c r="AB96" s="4"/>
      <c r="AC96" s="7"/>
      <c r="AD96" s="7"/>
      <c r="AE96" s="4"/>
      <c r="AF96" s="7"/>
      <c r="AG96" s="7"/>
      <c r="AH96" s="4"/>
      <c r="AI96" s="4"/>
      <c r="AJ96" s="4"/>
      <c r="AK96" s="4"/>
      <c r="AL96" s="4"/>
    </row>
    <row r="97" spans="19:38" ht="15.75" customHeight="1" x14ac:dyDescent="0.3">
      <c r="S97" s="4"/>
      <c r="V97" s="9"/>
      <c r="W97" s="7"/>
      <c r="X97" s="7"/>
      <c r="Y97" s="4"/>
      <c r="Z97" s="4"/>
      <c r="AA97" s="4"/>
      <c r="AB97" s="4"/>
      <c r="AC97" s="7"/>
      <c r="AD97" s="7"/>
      <c r="AE97" s="4"/>
      <c r="AF97" s="7"/>
      <c r="AG97" s="7"/>
      <c r="AH97" s="4"/>
      <c r="AI97" s="4"/>
      <c r="AJ97" s="4"/>
      <c r="AK97" s="4"/>
      <c r="AL97" s="4"/>
    </row>
    <row r="98" spans="19:38" ht="15.75" customHeight="1" x14ac:dyDescent="0.3">
      <c r="S98" s="4"/>
      <c r="V98" s="9"/>
      <c r="W98" s="7"/>
      <c r="X98" s="7"/>
      <c r="Y98" s="4"/>
      <c r="Z98" s="4"/>
      <c r="AA98" s="4"/>
      <c r="AB98" s="4"/>
      <c r="AC98" s="7"/>
      <c r="AD98" s="7"/>
      <c r="AE98" s="4"/>
      <c r="AF98" s="7"/>
      <c r="AG98" s="7"/>
      <c r="AH98" s="4"/>
      <c r="AI98" s="4"/>
      <c r="AJ98" s="4"/>
      <c r="AK98" s="4"/>
      <c r="AL98" s="4"/>
    </row>
    <row r="99" spans="19:38" ht="15.75" customHeight="1" x14ac:dyDescent="0.3">
      <c r="S99" s="4"/>
      <c r="V99" s="9"/>
      <c r="W99" s="7"/>
      <c r="X99" s="7"/>
      <c r="Y99" s="4"/>
      <c r="Z99" s="4"/>
      <c r="AA99" s="4"/>
      <c r="AB99" s="4"/>
      <c r="AC99" s="7"/>
      <c r="AD99" s="7"/>
      <c r="AE99" s="4"/>
      <c r="AF99" s="7"/>
      <c r="AG99" s="7"/>
      <c r="AH99" s="4"/>
      <c r="AI99" s="4"/>
      <c r="AJ99" s="4"/>
      <c r="AK99" s="4"/>
      <c r="AL99" s="4"/>
    </row>
    <row r="100" spans="19:38" ht="15.75" customHeight="1" x14ac:dyDescent="0.3">
      <c r="S100" s="4"/>
      <c r="V100" s="9"/>
      <c r="W100" s="7"/>
      <c r="X100" s="7"/>
      <c r="Y100" s="4"/>
      <c r="Z100" s="4"/>
      <c r="AA100" s="4"/>
      <c r="AB100" s="4"/>
      <c r="AC100" s="7"/>
      <c r="AD100" s="7"/>
      <c r="AE100" s="4"/>
      <c r="AF100" s="7"/>
      <c r="AG100" s="7"/>
      <c r="AH100" s="4"/>
      <c r="AI100" s="4"/>
      <c r="AJ100" s="4"/>
      <c r="AK100" s="4"/>
      <c r="AL100" s="4"/>
    </row>
    <row r="101" spans="19:38" ht="15.75" customHeight="1" x14ac:dyDescent="0.3">
      <c r="S101" s="4"/>
      <c r="V101" s="9"/>
      <c r="W101" s="7"/>
      <c r="X101" s="7"/>
      <c r="Y101" s="4"/>
      <c r="Z101" s="4"/>
      <c r="AA101" s="4"/>
      <c r="AB101" s="4"/>
      <c r="AC101" s="7"/>
      <c r="AD101" s="7"/>
      <c r="AE101" s="4"/>
      <c r="AF101" s="7"/>
      <c r="AG101" s="7"/>
      <c r="AH101" s="4"/>
      <c r="AI101" s="4"/>
      <c r="AJ101" s="4"/>
      <c r="AK101" s="4"/>
      <c r="AL101" s="4"/>
    </row>
    <row r="102" spans="19:38" ht="15.75" customHeight="1" x14ac:dyDescent="0.3">
      <c r="S102" s="4"/>
      <c r="V102" s="9"/>
      <c r="W102" s="7"/>
      <c r="X102" s="7"/>
      <c r="Y102" s="4"/>
      <c r="Z102" s="4"/>
      <c r="AA102" s="4"/>
      <c r="AB102" s="4"/>
      <c r="AC102" s="7"/>
      <c r="AD102" s="7"/>
      <c r="AE102" s="4"/>
      <c r="AF102" s="7"/>
      <c r="AG102" s="7"/>
      <c r="AH102" s="4"/>
      <c r="AI102" s="4"/>
      <c r="AJ102" s="4"/>
      <c r="AK102" s="4"/>
      <c r="AL102" s="4"/>
    </row>
    <row r="103" spans="19:38" ht="15.75" customHeight="1" x14ac:dyDescent="0.3">
      <c r="S103" s="4"/>
      <c r="V103" s="9"/>
      <c r="W103" s="7"/>
      <c r="X103" s="7"/>
      <c r="Y103" s="4"/>
      <c r="Z103" s="4"/>
      <c r="AA103" s="4"/>
      <c r="AB103" s="4"/>
      <c r="AC103" s="7"/>
      <c r="AD103" s="7"/>
      <c r="AE103" s="4"/>
      <c r="AF103" s="7"/>
      <c r="AG103" s="7"/>
      <c r="AH103" s="4"/>
      <c r="AI103" s="4"/>
      <c r="AJ103" s="4"/>
      <c r="AK103" s="4"/>
      <c r="AL103" s="4"/>
    </row>
    <row r="104" spans="19:38" ht="15.75" customHeight="1" x14ac:dyDescent="0.3">
      <c r="S104" s="4"/>
      <c r="V104" s="9"/>
      <c r="W104" s="7"/>
      <c r="X104" s="7"/>
      <c r="Y104" s="4"/>
      <c r="Z104" s="4"/>
      <c r="AA104" s="4"/>
      <c r="AB104" s="4"/>
      <c r="AC104" s="7"/>
      <c r="AD104" s="7"/>
      <c r="AE104" s="4"/>
      <c r="AF104" s="7"/>
      <c r="AG104" s="7"/>
      <c r="AH104" s="4"/>
      <c r="AI104" s="4"/>
      <c r="AJ104" s="4"/>
      <c r="AK104" s="4"/>
      <c r="AL104" s="4"/>
    </row>
    <row r="105" spans="19:38" ht="15.75" customHeight="1" x14ac:dyDescent="0.3">
      <c r="S105" s="4"/>
      <c r="V105" s="9"/>
      <c r="W105" s="7"/>
      <c r="X105" s="7"/>
      <c r="Y105" s="4"/>
      <c r="Z105" s="4"/>
      <c r="AA105" s="4"/>
      <c r="AB105" s="4"/>
      <c r="AC105" s="7"/>
      <c r="AD105" s="7"/>
      <c r="AE105" s="4"/>
      <c r="AF105" s="7"/>
      <c r="AG105" s="7"/>
      <c r="AH105" s="4"/>
      <c r="AI105" s="4"/>
      <c r="AJ105" s="4"/>
      <c r="AK105" s="4"/>
      <c r="AL105" s="4"/>
    </row>
    <row r="106" spans="19:38" ht="15.75" customHeight="1" x14ac:dyDescent="0.3">
      <c r="S106" s="4"/>
      <c r="V106" s="9"/>
      <c r="W106" s="7"/>
      <c r="X106" s="7"/>
      <c r="Y106" s="4"/>
      <c r="Z106" s="4"/>
      <c r="AA106" s="4"/>
      <c r="AB106" s="4"/>
      <c r="AC106" s="7"/>
      <c r="AD106" s="7"/>
      <c r="AE106" s="4"/>
      <c r="AF106" s="7"/>
      <c r="AG106" s="7"/>
      <c r="AH106" s="4"/>
      <c r="AI106" s="4"/>
      <c r="AJ106" s="4"/>
      <c r="AK106" s="4"/>
      <c r="AL106" s="4"/>
    </row>
    <row r="107" spans="19:38" ht="15.75" customHeight="1" x14ac:dyDescent="0.3">
      <c r="S107" s="4"/>
      <c r="V107" s="9"/>
      <c r="W107" s="7"/>
      <c r="X107" s="7"/>
      <c r="Y107" s="4"/>
      <c r="Z107" s="4"/>
      <c r="AA107" s="4"/>
      <c r="AB107" s="4"/>
      <c r="AC107" s="7"/>
      <c r="AD107" s="7"/>
      <c r="AE107" s="4"/>
      <c r="AF107" s="7"/>
      <c r="AG107" s="7"/>
      <c r="AH107" s="4"/>
      <c r="AI107" s="4"/>
      <c r="AJ107" s="4"/>
      <c r="AK107" s="4"/>
      <c r="AL107" s="4"/>
    </row>
    <row r="108" spans="19:38" ht="15.75" customHeight="1" x14ac:dyDescent="0.3">
      <c r="S108" s="4"/>
      <c r="V108" s="9"/>
      <c r="W108" s="7"/>
      <c r="X108" s="7"/>
      <c r="Y108" s="4"/>
      <c r="Z108" s="4"/>
      <c r="AA108" s="4"/>
      <c r="AB108" s="4"/>
      <c r="AC108" s="7"/>
      <c r="AD108" s="7"/>
      <c r="AE108" s="4"/>
      <c r="AF108" s="7"/>
      <c r="AG108" s="7"/>
      <c r="AH108" s="4"/>
      <c r="AI108" s="4"/>
      <c r="AJ108" s="4"/>
      <c r="AK108" s="4"/>
      <c r="AL108" s="4"/>
    </row>
    <row r="109" spans="19:38" ht="15.75" customHeight="1" x14ac:dyDescent="0.3">
      <c r="S109" s="4"/>
      <c r="V109" s="9"/>
      <c r="W109" s="7"/>
      <c r="X109" s="7"/>
      <c r="Y109" s="4"/>
      <c r="Z109" s="4"/>
      <c r="AA109" s="4"/>
      <c r="AB109" s="4"/>
      <c r="AC109" s="7"/>
      <c r="AD109" s="7"/>
      <c r="AE109" s="4"/>
      <c r="AF109" s="7"/>
      <c r="AG109" s="7"/>
      <c r="AH109" s="4"/>
      <c r="AI109" s="4"/>
      <c r="AJ109" s="4"/>
      <c r="AK109" s="4"/>
      <c r="AL109" s="4"/>
    </row>
    <row r="110" spans="19:38" ht="15.75" customHeight="1" x14ac:dyDescent="0.3">
      <c r="S110" s="4"/>
      <c r="V110" s="9"/>
      <c r="W110" s="7"/>
      <c r="X110" s="7"/>
      <c r="Y110" s="4"/>
      <c r="Z110" s="4"/>
      <c r="AA110" s="4"/>
      <c r="AB110" s="4"/>
      <c r="AC110" s="7"/>
      <c r="AD110" s="7"/>
      <c r="AE110" s="4"/>
      <c r="AF110" s="7"/>
      <c r="AG110" s="7"/>
      <c r="AH110" s="4"/>
      <c r="AI110" s="4"/>
      <c r="AJ110" s="4"/>
      <c r="AK110" s="4"/>
      <c r="AL110" s="4"/>
    </row>
    <row r="111" spans="19:38" ht="15.75" customHeight="1" x14ac:dyDescent="0.3">
      <c r="S111" s="4"/>
      <c r="V111" s="9"/>
      <c r="W111" s="7"/>
      <c r="X111" s="7"/>
      <c r="Y111" s="4"/>
      <c r="Z111" s="4"/>
      <c r="AA111" s="4"/>
      <c r="AB111" s="4"/>
      <c r="AC111" s="7"/>
      <c r="AD111" s="7"/>
      <c r="AE111" s="4"/>
      <c r="AF111" s="7"/>
      <c r="AG111" s="7"/>
      <c r="AH111" s="4"/>
      <c r="AI111" s="4"/>
      <c r="AJ111" s="4"/>
      <c r="AK111" s="4"/>
      <c r="AL111" s="4"/>
    </row>
    <row r="112" spans="19:38" ht="15.75" customHeight="1" x14ac:dyDescent="0.3">
      <c r="S112" s="4"/>
      <c r="V112" s="9"/>
      <c r="W112" s="7"/>
      <c r="X112" s="7"/>
      <c r="Y112" s="4"/>
      <c r="Z112" s="4"/>
      <c r="AA112" s="4"/>
      <c r="AB112" s="4"/>
      <c r="AC112" s="7"/>
      <c r="AD112" s="7"/>
      <c r="AE112" s="4"/>
      <c r="AF112" s="7"/>
      <c r="AG112" s="7"/>
      <c r="AH112" s="4"/>
      <c r="AI112" s="4"/>
      <c r="AJ112" s="4"/>
      <c r="AK112" s="4"/>
      <c r="AL112" s="4"/>
    </row>
    <row r="113" spans="19:38" ht="15.75" customHeight="1" x14ac:dyDescent="0.3">
      <c r="S113" s="4"/>
      <c r="V113" s="9"/>
      <c r="W113" s="7"/>
      <c r="X113" s="7"/>
      <c r="Y113" s="4"/>
      <c r="Z113" s="4"/>
      <c r="AA113" s="4"/>
      <c r="AB113" s="4"/>
      <c r="AC113" s="7"/>
      <c r="AD113" s="7"/>
      <c r="AE113" s="4"/>
      <c r="AF113" s="7"/>
      <c r="AG113" s="7"/>
      <c r="AH113" s="4"/>
      <c r="AI113" s="4"/>
      <c r="AJ113" s="4"/>
      <c r="AK113" s="4"/>
      <c r="AL113" s="4"/>
    </row>
    <row r="114" spans="19:38" ht="15.75" customHeight="1" x14ac:dyDescent="0.3">
      <c r="S114" s="4"/>
      <c r="V114" s="9"/>
      <c r="W114" s="7"/>
      <c r="X114" s="7"/>
      <c r="Y114" s="4"/>
      <c r="Z114" s="4"/>
      <c r="AA114" s="4"/>
      <c r="AB114" s="4"/>
      <c r="AC114" s="7"/>
      <c r="AD114" s="7"/>
      <c r="AE114" s="4"/>
      <c r="AF114" s="7"/>
      <c r="AG114" s="7"/>
      <c r="AH114" s="4"/>
      <c r="AI114" s="4"/>
      <c r="AJ114" s="4"/>
      <c r="AK114" s="4"/>
      <c r="AL114" s="4"/>
    </row>
    <row r="115" spans="19:38" ht="15.75" customHeight="1" x14ac:dyDescent="0.3">
      <c r="S115" s="4"/>
      <c r="V115" s="9"/>
      <c r="W115" s="7"/>
      <c r="X115" s="7"/>
      <c r="Y115" s="4"/>
      <c r="Z115" s="4"/>
      <c r="AA115" s="4"/>
      <c r="AB115" s="4"/>
      <c r="AC115" s="7"/>
      <c r="AD115" s="7"/>
      <c r="AE115" s="4"/>
      <c r="AF115" s="7"/>
      <c r="AG115" s="7"/>
      <c r="AH115" s="4"/>
      <c r="AI115" s="4"/>
      <c r="AJ115" s="4"/>
      <c r="AK115" s="4"/>
      <c r="AL115" s="4"/>
    </row>
    <row r="116" spans="19:38" ht="15.75" customHeight="1" x14ac:dyDescent="0.3">
      <c r="S116" s="4"/>
      <c r="V116" s="9"/>
      <c r="W116" s="7"/>
      <c r="X116" s="7"/>
      <c r="Y116" s="4"/>
      <c r="Z116" s="4"/>
      <c r="AA116" s="4"/>
      <c r="AB116" s="4"/>
      <c r="AC116" s="7"/>
      <c r="AD116" s="7"/>
      <c r="AE116" s="4"/>
      <c r="AF116" s="7"/>
      <c r="AG116" s="7"/>
      <c r="AH116" s="4"/>
      <c r="AI116" s="4"/>
      <c r="AJ116" s="4"/>
      <c r="AK116" s="4"/>
      <c r="AL116" s="4"/>
    </row>
    <row r="117" spans="19:38" ht="15.75" customHeight="1" x14ac:dyDescent="0.3">
      <c r="S117" s="4"/>
      <c r="V117" s="9"/>
      <c r="W117" s="7"/>
      <c r="X117" s="7"/>
      <c r="Y117" s="4"/>
      <c r="Z117" s="4"/>
      <c r="AA117" s="4"/>
      <c r="AB117" s="4"/>
      <c r="AC117" s="7"/>
      <c r="AD117" s="7"/>
      <c r="AE117" s="4"/>
      <c r="AF117" s="7"/>
      <c r="AG117" s="7"/>
      <c r="AH117" s="4"/>
      <c r="AI117" s="4"/>
      <c r="AJ117" s="4"/>
      <c r="AK117" s="4"/>
      <c r="AL117" s="4"/>
    </row>
    <row r="118" spans="19:38" ht="15.75" customHeight="1" x14ac:dyDescent="0.3">
      <c r="S118" s="4"/>
      <c r="V118" s="9"/>
      <c r="W118" s="7"/>
      <c r="X118" s="7"/>
      <c r="Y118" s="4"/>
      <c r="Z118" s="4"/>
      <c r="AA118" s="4"/>
      <c r="AB118" s="4"/>
      <c r="AC118" s="7"/>
      <c r="AD118" s="7"/>
      <c r="AE118" s="4"/>
      <c r="AF118" s="7"/>
      <c r="AG118" s="7"/>
      <c r="AH118" s="4"/>
      <c r="AI118" s="4"/>
      <c r="AJ118" s="4"/>
      <c r="AK118" s="4"/>
      <c r="AL118" s="4"/>
    </row>
    <row r="119" spans="19:38" ht="15.75" customHeight="1" x14ac:dyDescent="0.3">
      <c r="S119" s="4"/>
      <c r="V119" s="9"/>
      <c r="W119" s="7"/>
      <c r="X119" s="7"/>
      <c r="Y119" s="4"/>
      <c r="Z119" s="4"/>
      <c r="AA119" s="4"/>
      <c r="AB119" s="4"/>
      <c r="AC119" s="7"/>
      <c r="AD119" s="7"/>
      <c r="AE119" s="4"/>
      <c r="AF119" s="7"/>
      <c r="AG119" s="7"/>
      <c r="AH119" s="4"/>
      <c r="AI119" s="4"/>
      <c r="AJ119" s="4"/>
      <c r="AK119" s="4"/>
      <c r="AL119" s="4"/>
    </row>
    <row r="120" spans="19:38" ht="15.75" customHeight="1" x14ac:dyDescent="0.3">
      <c r="S120" s="4"/>
      <c r="V120" s="9"/>
      <c r="W120" s="7"/>
      <c r="X120" s="7"/>
      <c r="Y120" s="4"/>
      <c r="Z120" s="4"/>
      <c r="AA120" s="4"/>
      <c r="AB120" s="4"/>
      <c r="AC120" s="7"/>
      <c r="AD120" s="7"/>
      <c r="AE120" s="4"/>
      <c r="AF120" s="7"/>
      <c r="AG120" s="7"/>
      <c r="AH120" s="4"/>
      <c r="AI120" s="4"/>
      <c r="AJ120" s="4"/>
      <c r="AK120" s="4"/>
      <c r="AL120" s="4"/>
    </row>
    <row r="121" spans="19:38" ht="15.75" customHeight="1" x14ac:dyDescent="0.3">
      <c r="S121" s="4"/>
      <c r="V121" s="9"/>
      <c r="W121" s="7"/>
      <c r="X121" s="7"/>
      <c r="Y121" s="4"/>
      <c r="Z121" s="4"/>
      <c r="AA121" s="4"/>
      <c r="AB121" s="4"/>
      <c r="AC121" s="7"/>
      <c r="AD121" s="7"/>
      <c r="AE121" s="4"/>
      <c r="AF121" s="7"/>
      <c r="AG121" s="7"/>
      <c r="AH121" s="4"/>
      <c r="AI121" s="4"/>
      <c r="AJ121" s="4"/>
      <c r="AK121" s="4"/>
      <c r="AL121" s="4"/>
    </row>
    <row r="122" spans="19:38" ht="15.75" customHeight="1" x14ac:dyDescent="0.3">
      <c r="S122" s="4"/>
      <c r="V122" s="9"/>
      <c r="W122" s="7"/>
      <c r="X122" s="7"/>
      <c r="Y122" s="4"/>
      <c r="Z122" s="4"/>
      <c r="AA122" s="4"/>
      <c r="AB122" s="4"/>
      <c r="AC122" s="7"/>
      <c r="AD122" s="7"/>
      <c r="AE122" s="4"/>
      <c r="AF122" s="7"/>
      <c r="AG122" s="7"/>
      <c r="AH122" s="4"/>
      <c r="AI122" s="4"/>
      <c r="AJ122" s="4"/>
      <c r="AK122" s="4"/>
      <c r="AL122" s="4"/>
    </row>
    <row r="123" spans="19:38" ht="15.75" customHeight="1" x14ac:dyDescent="0.3">
      <c r="S123" s="4"/>
      <c r="V123" s="9"/>
      <c r="W123" s="7"/>
      <c r="X123" s="7"/>
      <c r="Y123" s="4"/>
      <c r="Z123" s="4"/>
      <c r="AA123" s="4"/>
      <c r="AB123" s="4"/>
      <c r="AC123" s="7"/>
      <c r="AD123" s="7"/>
      <c r="AE123" s="4"/>
      <c r="AF123" s="7"/>
      <c r="AG123" s="7"/>
      <c r="AH123" s="4"/>
      <c r="AI123" s="4"/>
      <c r="AJ123" s="4"/>
      <c r="AK123" s="4"/>
      <c r="AL123" s="4"/>
    </row>
    <row r="124" spans="19:38" ht="15.75" customHeight="1" x14ac:dyDescent="0.3">
      <c r="S124" s="4"/>
      <c r="V124" s="9"/>
      <c r="W124" s="7"/>
      <c r="X124" s="7"/>
      <c r="Y124" s="4"/>
      <c r="Z124" s="4"/>
      <c r="AA124" s="4"/>
      <c r="AB124" s="4"/>
      <c r="AC124" s="7"/>
      <c r="AD124" s="7"/>
      <c r="AE124" s="4"/>
      <c r="AF124" s="7"/>
      <c r="AG124" s="7"/>
      <c r="AH124" s="4"/>
      <c r="AI124" s="4"/>
      <c r="AJ124" s="4"/>
      <c r="AK124" s="4"/>
      <c r="AL124" s="4"/>
    </row>
    <row r="125" spans="19:38" ht="15.75" customHeight="1" x14ac:dyDescent="0.3">
      <c r="S125" s="4"/>
      <c r="V125" s="9"/>
      <c r="W125" s="7"/>
      <c r="X125" s="7"/>
      <c r="Y125" s="4"/>
      <c r="Z125" s="4"/>
      <c r="AA125" s="4"/>
      <c r="AB125" s="4"/>
      <c r="AC125" s="7"/>
      <c r="AD125" s="7"/>
      <c r="AE125" s="4"/>
      <c r="AF125" s="7"/>
      <c r="AG125" s="7"/>
      <c r="AH125" s="4"/>
      <c r="AI125" s="4"/>
      <c r="AJ125" s="4"/>
      <c r="AK125" s="4"/>
      <c r="AL125" s="4"/>
    </row>
    <row r="126" spans="19:38" ht="15.75" customHeight="1" x14ac:dyDescent="0.3">
      <c r="S126" s="4"/>
      <c r="V126" s="9"/>
      <c r="W126" s="7"/>
      <c r="X126" s="7"/>
      <c r="Y126" s="4"/>
      <c r="Z126" s="4"/>
      <c r="AA126" s="4"/>
      <c r="AB126" s="4"/>
      <c r="AC126" s="7"/>
      <c r="AD126" s="7"/>
      <c r="AE126" s="4"/>
      <c r="AF126" s="7"/>
      <c r="AG126" s="7"/>
      <c r="AH126" s="4"/>
      <c r="AI126" s="4"/>
      <c r="AJ126" s="4"/>
      <c r="AK126" s="4"/>
      <c r="AL126" s="4"/>
    </row>
    <row r="127" spans="19:38" ht="15.75" customHeight="1" x14ac:dyDescent="0.3">
      <c r="S127" s="4"/>
      <c r="V127" s="9"/>
      <c r="W127" s="7"/>
      <c r="X127" s="7"/>
      <c r="Y127" s="4"/>
      <c r="Z127" s="4"/>
      <c r="AA127" s="4"/>
      <c r="AB127" s="4"/>
      <c r="AC127" s="7"/>
      <c r="AD127" s="7"/>
      <c r="AE127" s="4"/>
      <c r="AF127" s="7"/>
      <c r="AG127" s="7"/>
      <c r="AH127" s="4"/>
      <c r="AI127" s="4"/>
      <c r="AJ127" s="4"/>
      <c r="AK127" s="4"/>
      <c r="AL127" s="4"/>
    </row>
    <row r="128" spans="19:38" ht="15.75" customHeight="1" x14ac:dyDescent="0.3">
      <c r="S128" s="4"/>
      <c r="V128" s="9"/>
      <c r="W128" s="7"/>
      <c r="X128" s="7"/>
      <c r="Y128" s="4"/>
      <c r="Z128" s="4"/>
      <c r="AA128" s="4"/>
      <c r="AB128" s="4"/>
      <c r="AC128" s="7"/>
      <c r="AD128" s="7"/>
      <c r="AE128" s="4"/>
      <c r="AF128" s="7"/>
      <c r="AG128" s="7"/>
      <c r="AH128" s="4"/>
      <c r="AI128" s="4"/>
      <c r="AJ128" s="4"/>
      <c r="AK128" s="4"/>
      <c r="AL128" s="4"/>
    </row>
    <row r="129" spans="19:38" ht="15.75" customHeight="1" x14ac:dyDescent="0.3">
      <c r="S129" s="4"/>
      <c r="V129" s="9"/>
      <c r="W129" s="7"/>
      <c r="X129" s="7"/>
      <c r="Y129" s="4"/>
      <c r="Z129" s="4"/>
      <c r="AA129" s="4"/>
      <c r="AB129" s="4"/>
      <c r="AC129" s="7"/>
      <c r="AD129" s="7"/>
      <c r="AE129" s="4"/>
      <c r="AF129" s="7"/>
      <c r="AG129" s="7"/>
      <c r="AH129" s="4"/>
      <c r="AI129" s="4"/>
      <c r="AJ129" s="4"/>
      <c r="AK129" s="4"/>
      <c r="AL129" s="4"/>
    </row>
    <row r="130" spans="19:38" ht="15.75" customHeight="1" x14ac:dyDescent="0.3">
      <c r="S130" s="4"/>
      <c r="V130" s="9"/>
      <c r="W130" s="7"/>
      <c r="X130" s="7"/>
      <c r="Y130" s="4"/>
      <c r="Z130" s="4"/>
      <c r="AA130" s="4"/>
      <c r="AB130" s="4"/>
      <c r="AC130" s="7"/>
      <c r="AD130" s="7"/>
      <c r="AE130" s="4"/>
      <c r="AF130" s="7"/>
      <c r="AG130" s="7"/>
      <c r="AH130" s="4"/>
      <c r="AI130" s="4"/>
      <c r="AJ130" s="4"/>
      <c r="AK130" s="4"/>
      <c r="AL130" s="4"/>
    </row>
    <row r="131" spans="19:38" ht="15.75" customHeight="1" x14ac:dyDescent="0.3">
      <c r="S131" s="4"/>
      <c r="V131" s="9"/>
      <c r="W131" s="7"/>
      <c r="X131" s="7"/>
      <c r="Y131" s="4"/>
      <c r="Z131" s="4"/>
      <c r="AA131" s="4"/>
      <c r="AB131" s="4"/>
      <c r="AC131" s="7"/>
      <c r="AD131" s="7"/>
      <c r="AE131" s="4"/>
      <c r="AF131" s="7"/>
      <c r="AG131" s="7"/>
      <c r="AH131" s="4"/>
      <c r="AI131" s="4"/>
      <c r="AJ131" s="4"/>
      <c r="AK131" s="4"/>
      <c r="AL131" s="4"/>
    </row>
    <row r="132" spans="19:38" ht="15.75" customHeight="1" x14ac:dyDescent="0.3">
      <c r="S132" s="4"/>
      <c r="V132" s="9"/>
      <c r="W132" s="7"/>
      <c r="X132" s="7"/>
      <c r="Y132" s="4"/>
      <c r="Z132" s="4"/>
      <c r="AA132" s="4"/>
      <c r="AB132" s="4"/>
      <c r="AC132" s="7"/>
      <c r="AD132" s="7"/>
      <c r="AE132" s="4"/>
      <c r="AF132" s="7"/>
      <c r="AG132" s="7"/>
      <c r="AH132" s="4"/>
      <c r="AI132" s="4"/>
      <c r="AJ132" s="4"/>
      <c r="AK132" s="4"/>
      <c r="AL132" s="4"/>
    </row>
    <row r="133" spans="19:38" ht="15.75" customHeight="1" x14ac:dyDescent="0.3">
      <c r="S133" s="4"/>
      <c r="V133" s="9"/>
      <c r="W133" s="7"/>
      <c r="X133" s="7"/>
      <c r="Y133" s="4"/>
      <c r="Z133" s="4"/>
      <c r="AA133" s="4"/>
      <c r="AB133" s="4"/>
      <c r="AC133" s="7"/>
      <c r="AD133" s="7"/>
      <c r="AE133" s="4"/>
      <c r="AF133" s="7"/>
      <c r="AG133" s="7"/>
      <c r="AH133" s="4"/>
      <c r="AI133" s="4"/>
      <c r="AJ133" s="4"/>
      <c r="AK133" s="4"/>
      <c r="AL133" s="4"/>
    </row>
    <row r="134" spans="19:38" ht="15.75" customHeight="1" x14ac:dyDescent="0.3">
      <c r="S134" s="4"/>
      <c r="V134" s="9"/>
      <c r="W134" s="7"/>
      <c r="X134" s="7"/>
      <c r="Y134" s="4"/>
      <c r="Z134" s="4"/>
      <c r="AA134" s="4"/>
      <c r="AB134" s="4"/>
      <c r="AC134" s="7"/>
      <c r="AD134" s="7"/>
      <c r="AE134" s="4"/>
      <c r="AF134" s="7"/>
      <c r="AG134" s="7"/>
      <c r="AH134" s="4"/>
      <c r="AI134" s="4"/>
      <c r="AJ134" s="4"/>
      <c r="AK134" s="4"/>
      <c r="AL134" s="4"/>
    </row>
    <row r="135" spans="19:38" ht="15.75" customHeight="1" x14ac:dyDescent="0.3">
      <c r="S135" s="4"/>
      <c r="V135" s="9"/>
      <c r="W135" s="7"/>
      <c r="X135" s="7"/>
      <c r="Y135" s="4"/>
      <c r="Z135" s="4"/>
      <c r="AA135" s="4"/>
      <c r="AB135" s="4"/>
      <c r="AC135" s="7"/>
      <c r="AD135" s="7"/>
      <c r="AE135" s="4"/>
      <c r="AF135" s="7"/>
      <c r="AG135" s="7"/>
      <c r="AH135" s="4"/>
      <c r="AI135" s="4"/>
      <c r="AJ135" s="4"/>
      <c r="AK135" s="4"/>
      <c r="AL135" s="4"/>
    </row>
    <row r="136" spans="19:38" ht="15.75" customHeight="1" x14ac:dyDescent="0.3">
      <c r="S136" s="4"/>
      <c r="V136" s="9"/>
      <c r="W136" s="7"/>
      <c r="X136" s="7"/>
      <c r="Y136" s="4"/>
      <c r="Z136" s="4"/>
      <c r="AA136" s="4"/>
      <c r="AB136" s="4"/>
      <c r="AC136" s="7"/>
      <c r="AD136" s="7"/>
      <c r="AE136" s="4"/>
      <c r="AF136" s="7"/>
      <c r="AG136" s="7"/>
      <c r="AH136" s="4"/>
      <c r="AI136" s="4"/>
      <c r="AJ136" s="4"/>
      <c r="AK136" s="4"/>
      <c r="AL136" s="4"/>
    </row>
    <row r="137" spans="19:38" ht="15.75" customHeight="1" x14ac:dyDescent="0.3">
      <c r="S137" s="4"/>
      <c r="V137" s="9"/>
      <c r="W137" s="7"/>
      <c r="X137" s="7"/>
      <c r="Y137" s="4"/>
      <c r="Z137" s="4"/>
      <c r="AA137" s="4"/>
      <c r="AB137" s="4"/>
      <c r="AC137" s="7"/>
      <c r="AD137" s="7"/>
      <c r="AE137" s="4"/>
      <c r="AF137" s="7"/>
      <c r="AG137" s="7"/>
      <c r="AH137" s="4"/>
      <c r="AI137" s="4"/>
      <c r="AJ137" s="4"/>
      <c r="AK137" s="4"/>
      <c r="AL137" s="4"/>
    </row>
    <row r="138" spans="19:38" ht="15.75" customHeight="1" x14ac:dyDescent="0.3">
      <c r="S138" s="4"/>
      <c r="V138" s="9"/>
      <c r="W138" s="7"/>
      <c r="X138" s="7"/>
      <c r="Y138" s="4"/>
      <c r="Z138" s="4"/>
      <c r="AA138" s="4"/>
      <c r="AB138" s="4"/>
      <c r="AC138" s="7"/>
      <c r="AD138" s="7"/>
      <c r="AE138" s="4"/>
      <c r="AF138" s="7"/>
      <c r="AG138" s="7"/>
      <c r="AH138" s="4"/>
      <c r="AI138" s="4"/>
      <c r="AJ138" s="4"/>
      <c r="AK138" s="4"/>
      <c r="AL138" s="4"/>
    </row>
    <row r="139" spans="19:38" ht="15.75" customHeight="1" x14ac:dyDescent="0.3">
      <c r="S139" s="4"/>
      <c r="V139" s="9"/>
      <c r="W139" s="7"/>
      <c r="X139" s="7"/>
      <c r="Y139" s="4"/>
      <c r="Z139" s="4"/>
      <c r="AA139" s="4"/>
      <c r="AB139" s="4"/>
      <c r="AC139" s="7"/>
      <c r="AD139" s="7"/>
      <c r="AE139" s="4"/>
      <c r="AF139" s="7"/>
      <c r="AG139" s="7"/>
      <c r="AH139" s="4"/>
      <c r="AI139" s="4"/>
      <c r="AJ139" s="4"/>
      <c r="AK139" s="4"/>
      <c r="AL139" s="4"/>
    </row>
    <row r="140" spans="19:38" ht="15.75" customHeight="1" x14ac:dyDescent="0.3">
      <c r="S140" s="4"/>
      <c r="V140" s="9"/>
      <c r="W140" s="7"/>
      <c r="X140" s="7"/>
      <c r="Y140" s="4"/>
      <c r="Z140" s="4"/>
      <c r="AA140" s="4"/>
      <c r="AB140" s="4"/>
      <c r="AC140" s="7"/>
      <c r="AD140" s="7"/>
      <c r="AE140" s="4"/>
      <c r="AF140" s="7"/>
      <c r="AG140" s="7"/>
      <c r="AH140" s="4"/>
      <c r="AI140" s="4"/>
      <c r="AJ140" s="4"/>
      <c r="AK140" s="4"/>
      <c r="AL140" s="4"/>
    </row>
    <row r="141" spans="19:38" ht="15.75" customHeight="1" x14ac:dyDescent="0.3">
      <c r="S141" s="4"/>
      <c r="V141" s="9"/>
      <c r="W141" s="7"/>
      <c r="X141" s="7"/>
      <c r="Y141" s="4"/>
      <c r="Z141" s="4"/>
      <c r="AA141" s="4"/>
      <c r="AB141" s="4"/>
      <c r="AC141" s="7"/>
      <c r="AD141" s="7"/>
      <c r="AE141" s="4"/>
      <c r="AF141" s="7"/>
      <c r="AG141" s="7"/>
      <c r="AH141" s="4"/>
      <c r="AI141" s="4"/>
      <c r="AJ141" s="4"/>
      <c r="AK141" s="4"/>
      <c r="AL141" s="4"/>
    </row>
    <row r="142" spans="19:38" ht="15.75" customHeight="1" x14ac:dyDescent="0.3">
      <c r="S142" s="4"/>
      <c r="V142" s="9"/>
      <c r="W142" s="7"/>
      <c r="X142" s="7"/>
      <c r="Y142" s="4"/>
      <c r="Z142" s="4"/>
      <c r="AA142" s="4"/>
      <c r="AB142" s="4"/>
      <c r="AC142" s="7"/>
      <c r="AD142" s="7"/>
      <c r="AE142" s="4"/>
      <c r="AF142" s="7"/>
      <c r="AG142" s="7"/>
      <c r="AH142" s="4"/>
      <c r="AI142" s="4"/>
      <c r="AJ142" s="4"/>
      <c r="AK142" s="4"/>
      <c r="AL142" s="4"/>
    </row>
    <row r="143" spans="19:38" ht="15.75" customHeight="1" x14ac:dyDescent="0.3">
      <c r="S143" s="4"/>
      <c r="V143" s="9"/>
      <c r="W143" s="7"/>
      <c r="X143" s="7"/>
      <c r="Y143" s="4"/>
      <c r="Z143" s="4"/>
      <c r="AA143" s="4"/>
      <c r="AB143" s="4"/>
      <c r="AC143" s="7"/>
      <c r="AD143" s="7"/>
      <c r="AE143" s="4"/>
      <c r="AF143" s="7"/>
      <c r="AG143" s="7"/>
      <c r="AH143" s="4"/>
      <c r="AI143" s="4"/>
      <c r="AJ143" s="4"/>
      <c r="AK143" s="4"/>
      <c r="AL143" s="4"/>
    </row>
    <row r="144" spans="19:38" ht="15.75" customHeight="1" x14ac:dyDescent="0.3">
      <c r="S144" s="4"/>
      <c r="V144" s="9"/>
      <c r="W144" s="7"/>
      <c r="X144" s="7"/>
      <c r="Y144" s="4"/>
      <c r="Z144" s="4"/>
      <c r="AA144" s="4"/>
      <c r="AB144" s="4"/>
      <c r="AC144" s="7"/>
      <c r="AD144" s="7"/>
      <c r="AE144" s="4"/>
      <c r="AF144" s="7"/>
      <c r="AG144" s="7"/>
      <c r="AH144" s="4"/>
      <c r="AI144" s="4"/>
      <c r="AJ144" s="4"/>
      <c r="AK144" s="4"/>
      <c r="AL144" s="4"/>
    </row>
    <row r="145" spans="19:38" ht="15.75" customHeight="1" x14ac:dyDescent="0.3">
      <c r="S145" s="4"/>
      <c r="V145" s="9"/>
      <c r="W145" s="7"/>
      <c r="X145" s="7"/>
      <c r="Y145" s="4"/>
      <c r="Z145" s="4"/>
      <c r="AA145" s="4"/>
      <c r="AB145" s="4"/>
      <c r="AC145" s="7"/>
      <c r="AD145" s="7"/>
      <c r="AE145" s="4"/>
      <c r="AF145" s="7"/>
      <c r="AG145" s="7"/>
      <c r="AH145" s="4"/>
      <c r="AI145" s="4"/>
      <c r="AJ145" s="4"/>
      <c r="AK145" s="4"/>
      <c r="AL145" s="4"/>
    </row>
    <row r="146" spans="19:38" ht="15.75" customHeight="1" x14ac:dyDescent="0.3">
      <c r="S146" s="4"/>
      <c r="V146" s="9"/>
      <c r="W146" s="7"/>
      <c r="X146" s="7"/>
      <c r="Y146" s="4"/>
      <c r="Z146" s="4"/>
      <c r="AA146" s="4"/>
      <c r="AB146" s="4"/>
      <c r="AC146" s="7"/>
      <c r="AD146" s="7"/>
      <c r="AE146" s="4"/>
      <c r="AF146" s="7"/>
      <c r="AG146" s="7"/>
      <c r="AH146" s="4"/>
      <c r="AI146" s="4"/>
      <c r="AJ146" s="4"/>
      <c r="AK146" s="4"/>
      <c r="AL146" s="4"/>
    </row>
    <row r="147" spans="19:38" ht="15.75" customHeight="1" x14ac:dyDescent="0.3">
      <c r="S147" s="4"/>
      <c r="V147" s="9"/>
      <c r="W147" s="7"/>
      <c r="X147" s="7"/>
      <c r="Y147" s="4"/>
      <c r="Z147" s="4"/>
      <c r="AA147" s="4"/>
      <c r="AB147" s="4"/>
      <c r="AC147" s="7"/>
      <c r="AD147" s="7"/>
      <c r="AE147" s="4"/>
      <c r="AF147" s="7"/>
      <c r="AG147" s="7"/>
      <c r="AH147" s="4"/>
      <c r="AI147" s="4"/>
      <c r="AJ147" s="4"/>
      <c r="AK147" s="4"/>
      <c r="AL147" s="4"/>
    </row>
    <row r="148" spans="19:38" ht="15.75" customHeight="1" x14ac:dyDescent="0.3">
      <c r="S148" s="4"/>
      <c r="V148" s="9"/>
      <c r="W148" s="7"/>
      <c r="X148" s="7"/>
      <c r="Y148" s="4"/>
      <c r="Z148" s="4"/>
      <c r="AA148" s="4"/>
      <c r="AB148" s="4"/>
      <c r="AC148" s="7"/>
      <c r="AD148" s="7"/>
      <c r="AE148" s="4"/>
      <c r="AF148" s="7"/>
      <c r="AG148" s="7"/>
      <c r="AH148" s="4"/>
      <c r="AI148" s="4"/>
      <c r="AJ148" s="4"/>
      <c r="AK148" s="4"/>
      <c r="AL148" s="4"/>
    </row>
    <row r="149" spans="19:38" ht="15.75" customHeight="1" x14ac:dyDescent="0.3">
      <c r="S149" s="4"/>
      <c r="V149" s="9"/>
      <c r="W149" s="7"/>
      <c r="X149" s="7"/>
      <c r="Y149" s="4"/>
      <c r="Z149" s="4"/>
      <c r="AA149" s="4"/>
      <c r="AB149" s="4"/>
      <c r="AC149" s="7"/>
      <c r="AD149" s="7"/>
      <c r="AE149" s="4"/>
      <c r="AF149" s="7"/>
      <c r="AG149" s="7"/>
      <c r="AH149" s="4"/>
      <c r="AI149" s="4"/>
      <c r="AJ149" s="4"/>
      <c r="AK149" s="4"/>
      <c r="AL149" s="4"/>
    </row>
    <row r="150" spans="19:38" ht="15.75" customHeight="1" x14ac:dyDescent="0.3">
      <c r="S150" s="4"/>
      <c r="V150" s="9"/>
      <c r="W150" s="7"/>
      <c r="X150" s="7"/>
      <c r="Y150" s="4"/>
      <c r="Z150" s="4"/>
      <c r="AA150" s="4"/>
      <c r="AB150" s="4"/>
      <c r="AC150" s="7"/>
      <c r="AD150" s="7"/>
      <c r="AE150" s="4"/>
      <c r="AF150" s="7"/>
      <c r="AG150" s="7"/>
      <c r="AH150" s="4"/>
      <c r="AI150" s="4"/>
      <c r="AJ150" s="4"/>
      <c r="AK150" s="4"/>
      <c r="AL150" s="4"/>
    </row>
    <row r="151" spans="19:38" ht="15.75" customHeight="1" x14ac:dyDescent="0.3">
      <c r="S151" s="4"/>
      <c r="V151" s="9"/>
      <c r="W151" s="7"/>
      <c r="X151" s="7"/>
      <c r="Y151" s="4"/>
      <c r="Z151" s="4"/>
      <c r="AA151" s="4"/>
      <c r="AB151" s="4"/>
      <c r="AC151" s="7"/>
      <c r="AD151" s="7"/>
      <c r="AE151" s="4"/>
      <c r="AF151" s="7"/>
      <c r="AG151" s="7"/>
      <c r="AH151" s="4"/>
      <c r="AI151" s="4"/>
      <c r="AJ151" s="4"/>
      <c r="AK151" s="4"/>
      <c r="AL151" s="4"/>
    </row>
    <row r="152" spans="19:38" ht="15.75" customHeight="1" x14ac:dyDescent="0.3">
      <c r="S152" s="4"/>
      <c r="V152" s="9"/>
      <c r="W152" s="7"/>
      <c r="X152" s="7"/>
      <c r="Y152" s="4"/>
      <c r="Z152" s="4"/>
      <c r="AA152" s="4"/>
      <c r="AB152" s="4"/>
      <c r="AC152" s="7"/>
      <c r="AD152" s="7"/>
      <c r="AE152" s="4"/>
      <c r="AF152" s="7"/>
      <c r="AG152" s="7"/>
      <c r="AH152" s="4"/>
      <c r="AI152" s="4"/>
      <c r="AJ152" s="4"/>
      <c r="AK152" s="4"/>
      <c r="AL152" s="4"/>
    </row>
    <row r="153" spans="19:38" ht="15.75" customHeight="1" x14ac:dyDescent="0.3">
      <c r="S153" s="4"/>
      <c r="V153" s="9"/>
      <c r="W153" s="7"/>
      <c r="X153" s="7"/>
      <c r="Y153" s="4"/>
      <c r="Z153" s="4"/>
      <c r="AA153" s="4"/>
      <c r="AB153" s="4"/>
      <c r="AC153" s="7"/>
      <c r="AD153" s="7"/>
      <c r="AE153" s="4"/>
      <c r="AF153" s="7"/>
      <c r="AG153" s="7"/>
      <c r="AH153" s="4"/>
      <c r="AI153" s="4"/>
      <c r="AJ153" s="4"/>
      <c r="AK153" s="4"/>
      <c r="AL153" s="4"/>
    </row>
    <row r="154" spans="19:38" ht="15.75" customHeight="1" x14ac:dyDescent="0.3">
      <c r="S154" s="4"/>
      <c r="V154" s="9"/>
      <c r="W154" s="7"/>
      <c r="X154" s="7"/>
      <c r="Y154" s="4"/>
      <c r="Z154" s="4"/>
      <c r="AA154" s="4"/>
      <c r="AB154" s="4"/>
      <c r="AC154" s="7"/>
      <c r="AD154" s="7"/>
      <c r="AE154" s="4"/>
      <c r="AF154" s="7"/>
      <c r="AG154" s="7"/>
      <c r="AH154" s="4"/>
      <c r="AI154" s="4"/>
      <c r="AJ154" s="4"/>
      <c r="AK154" s="4"/>
      <c r="AL154" s="4"/>
    </row>
    <row r="155" spans="19:38" ht="15.75" customHeight="1" x14ac:dyDescent="0.3">
      <c r="S155" s="4"/>
      <c r="V155" s="9"/>
      <c r="W155" s="7"/>
      <c r="X155" s="7"/>
      <c r="Y155" s="4"/>
      <c r="Z155" s="4"/>
      <c r="AA155" s="4"/>
      <c r="AB155" s="4"/>
      <c r="AC155" s="7"/>
      <c r="AD155" s="7"/>
      <c r="AE155" s="4"/>
      <c r="AF155" s="7"/>
      <c r="AG155" s="7"/>
      <c r="AH155" s="4"/>
      <c r="AI155" s="4"/>
      <c r="AJ155" s="4"/>
      <c r="AK155" s="4"/>
      <c r="AL155" s="4"/>
    </row>
    <row r="156" spans="19:38" ht="15.75" customHeight="1" x14ac:dyDescent="0.3">
      <c r="S156" s="4"/>
      <c r="V156" s="9"/>
      <c r="W156" s="7"/>
      <c r="X156" s="7"/>
      <c r="Y156" s="4"/>
      <c r="Z156" s="4"/>
      <c r="AA156" s="4"/>
      <c r="AB156" s="4"/>
      <c r="AC156" s="7"/>
      <c r="AD156" s="7"/>
      <c r="AE156" s="4"/>
      <c r="AF156" s="7"/>
      <c r="AG156" s="7"/>
      <c r="AH156" s="4"/>
      <c r="AI156" s="4"/>
      <c r="AJ156" s="4"/>
      <c r="AK156" s="4"/>
      <c r="AL156" s="4"/>
    </row>
    <row r="157" spans="19:38" ht="15.75" customHeight="1" x14ac:dyDescent="0.3">
      <c r="S157" s="4"/>
      <c r="V157" s="9"/>
      <c r="W157" s="7"/>
      <c r="X157" s="7"/>
      <c r="Y157" s="4"/>
      <c r="Z157" s="4"/>
      <c r="AA157" s="4"/>
      <c r="AB157" s="4"/>
      <c r="AC157" s="7"/>
      <c r="AD157" s="7"/>
      <c r="AE157" s="4"/>
      <c r="AF157" s="7"/>
      <c r="AG157" s="7"/>
      <c r="AH157" s="4"/>
      <c r="AI157" s="4"/>
      <c r="AJ157" s="4"/>
      <c r="AK157" s="4"/>
      <c r="AL157" s="4"/>
    </row>
    <row r="158" spans="19:38" ht="15.75" customHeight="1" x14ac:dyDescent="0.3">
      <c r="S158" s="4"/>
      <c r="V158" s="9"/>
      <c r="W158" s="7"/>
      <c r="X158" s="7"/>
      <c r="Y158" s="4"/>
      <c r="Z158" s="4"/>
      <c r="AA158" s="4"/>
      <c r="AB158" s="4"/>
      <c r="AC158" s="7"/>
      <c r="AD158" s="7"/>
      <c r="AE158" s="4"/>
      <c r="AF158" s="7"/>
      <c r="AG158" s="7"/>
      <c r="AH158" s="4"/>
      <c r="AI158" s="4"/>
      <c r="AJ158" s="4"/>
      <c r="AK158" s="4"/>
      <c r="AL158" s="4"/>
    </row>
    <row r="159" spans="19:38" ht="15.75" customHeight="1" x14ac:dyDescent="0.3">
      <c r="S159" s="4"/>
      <c r="V159" s="9"/>
      <c r="W159" s="7"/>
      <c r="X159" s="7"/>
      <c r="Y159" s="4"/>
      <c r="Z159" s="4"/>
      <c r="AA159" s="4"/>
      <c r="AB159" s="4"/>
      <c r="AC159" s="7"/>
      <c r="AD159" s="7"/>
      <c r="AE159" s="4"/>
      <c r="AF159" s="7"/>
      <c r="AG159" s="7"/>
      <c r="AH159" s="4"/>
      <c r="AI159" s="4"/>
      <c r="AJ159" s="4"/>
      <c r="AK159" s="4"/>
      <c r="AL159" s="4"/>
    </row>
    <row r="160" spans="19:38" ht="15.75" customHeight="1" x14ac:dyDescent="0.3">
      <c r="S160" s="4"/>
      <c r="V160" s="9"/>
      <c r="W160" s="7"/>
      <c r="X160" s="7"/>
      <c r="Y160" s="4"/>
      <c r="Z160" s="4"/>
      <c r="AA160" s="4"/>
      <c r="AB160" s="4"/>
      <c r="AC160" s="7"/>
      <c r="AD160" s="7"/>
      <c r="AE160" s="4"/>
      <c r="AF160" s="7"/>
      <c r="AG160" s="7"/>
      <c r="AH160" s="4"/>
      <c r="AI160" s="4"/>
      <c r="AJ160" s="4"/>
      <c r="AK160" s="4"/>
      <c r="AL160" s="4"/>
    </row>
    <row r="161" spans="19:38" ht="15.75" customHeight="1" x14ac:dyDescent="0.3">
      <c r="S161" s="4"/>
      <c r="V161" s="9"/>
      <c r="W161" s="7"/>
      <c r="X161" s="7"/>
      <c r="Y161" s="4"/>
      <c r="Z161" s="4"/>
      <c r="AA161" s="4"/>
      <c r="AB161" s="4"/>
      <c r="AC161" s="7"/>
      <c r="AD161" s="7"/>
      <c r="AE161" s="4"/>
      <c r="AF161" s="7"/>
      <c r="AG161" s="7"/>
      <c r="AH161" s="4"/>
      <c r="AI161" s="4"/>
      <c r="AJ161" s="4"/>
      <c r="AK161" s="4"/>
      <c r="AL161" s="4"/>
    </row>
    <row r="162" spans="19:38" ht="15.75" customHeight="1" x14ac:dyDescent="0.3">
      <c r="S162" s="4"/>
      <c r="V162" s="9"/>
      <c r="W162" s="7"/>
      <c r="X162" s="7"/>
      <c r="Y162" s="4"/>
      <c r="Z162" s="4"/>
      <c r="AA162" s="4"/>
      <c r="AB162" s="4"/>
      <c r="AC162" s="7"/>
      <c r="AD162" s="7"/>
      <c r="AE162" s="4"/>
      <c r="AF162" s="7"/>
      <c r="AG162" s="7"/>
      <c r="AH162" s="4"/>
      <c r="AI162" s="4"/>
      <c r="AJ162" s="4"/>
      <c r="AK162" s="4"/>
      <c r="AL162" s="4"/>
    </row>
    <row r="163" spans="19:38" ht="15.75" customHeight="1" x14ac:dyDescent="0.3">
      <c r="S163" s="4"/>
      <c r="V163" s="9"/>
      <c r="W163" s="7"/>
      <c r="X163" s="7"/>
      <c r="Y163" s="4"/>
      <c r="Z163" s="4"/>
      <c r="AA163" s="4"/>
      <c r="AB163" s="4"/>
      <c r="AC163" s="7"/>
      <c r="AD163" s="7"/>
      <c r="AE163" s="4"/>
      <c r="AF163" s="7"/>
      <c r="AG163" s="7"/>
      <c r="AH163" s="4"/>
      <c r="AI163" s="4"/>
      <c r="AJ163" s="4"/>
      <c r="AK163" s="4"/>
      <c r="AL163" s="4"/>
    </row>
    <row r="164" spans="19:38" ht="15.75" customHeight="1" x14ac:dyDescent="0.3">
      <c r="S164" s="4"/>
      <c r="V164" s="9"/>
      <c r="W164" s="7"/>
      <c r="X164" s="7"/>
      <c r="Y164" s="4"/>
      <c r="Z164" s="4"/>
      <c r="AA164" s="4"/>
      <c r="AB164" s="4"/>
      <c r="AC164" s="7"/>
      <c r="AD164" s="7"/>
      <c r="AE164" s="4"/>
      <c r="AF164" s="7"/>
      <c r="AG164" s="7"/>
      <c r="AH164" s="4"/>
      <c r="AI164" s="4"/>
      <c r="AJ164" s="4"/>
      <c r="AK164" s="4"/>
      <c r="AL164" s="4"/>
    </row>
    <row r="165" spans="19:38" ht="15.75" customHeight="1" x14ac:dyDescent="0.3">
      <c r="S165" s="4"/>
      <c r="V165" s="9"/>
      <c r="W165" s="7"/>
      <c r="X165" s="7"/>
      <c r="Y165" s="4"/>
      <c r="Z165" s="4"/>
      <c r="AA165" s="4"/>
      <c r="AB165" s="4"/>
      <c r="AC165" s="7"/>
      <c r="AD165" s="7"/>
      <c r="AE165" s="4"/>
      <c r="AF165" s="7"/>
      <c r="AG165" s="7"/>
      <c r="AH165" s="4"/>
      <c r="AI165" s="4"/>
      <c r="AJ165" s="4"/>
      <c r="AK165" s="4"/>
      <c r="AL165" s="4"/>
    </row>
    <row r="166" spans="19:38" ht="15.75" customHeight="1" x14ac:dyDescent="0.3">
      <c r="S166" s="4"/>
      <c r="V166" s="9"/>
      <c r="W166" s="7"/>
      <c r="X166" s="7"/>
      <c r="Y166" s="4"/>
      <c r="Z166" s="4"/>
      <c r="AA166" s="4"/>
      <c r="AB166" s="4"/>
      <c r="AC166" s="7"/>
      <c r="AD166" s="7"/>
      <c r="AE166" s="4"/>
      <c r="AF166" s="7"/>
      <c r="AG166" s="7"/>
      <c r="AH166" s="4"/>
      <c r="AI166" s="4"/>
      <c r="AJ166" s="4"/>
      <c r="AK166" s="4"/>
      <c r="AL166" s="4"/>
    </row>
    <row r="167" spans="19:38" ht="15.75" customHeight="1" x14ac:dyDescent="0.3">
      <c r="S167" s="4"/>
      <c r="V167" s="9"/>
      <c r="W167" s="7"/>
      <c r="X167" s="7"/>
      <c r="Y167" s="4"/>
      <c r="Z167" s="4"/>
      <c r="AA167" s="4"/>
      <c r="AB167" s="4"/>
      <c r="AC167" s="7"/>
      <c r="AD167" s="7"/>
      <c r="AE167" s="4"/>
      <c r="AF167" s="7"/>
      <c r="AG167" s="7"/>
      <c r="AH167" s="4"/>
      <c r="AI167" s="4"/>
      <c r="AJ167" s="4"/>
      <c r="AK167" s="4"/>
      <c r="AL167" s="4"/>
    </row>
    <row r="168" spans="19:38" ht="15.75" customHeight="1" x14ac:dyDescent="0.3">
      <c r="S168" s="4"/>
      <c r="V168" s="9"/>
      <c r="W168" s="7"/>
      <c r="X168" s="7"/>
      <c r="Y168" s="4"/>
      <c r="Z168" s="4"/>
      <c r="AA168" s="4"/>
      <c r="AB168" s="4"/>
      <c r="AC168" s="7"/>
      <c r="AD168" s="7"/>
      <c r="AE168" s="4"/>
      <c r="AF168" s="7"/>
      <c r="AG168" s="7"/>
      <c r="AH168" s="4"/>
      <c r="AI168" s="4"/>
      <c r="AJ168" s="4"/>
      <c r="AK168" s="4"/>
      <c r="AL168" s="4"/>
    </row>
    <row r="169" spans="19:38" ht="15.75" customHeight="1" x14ac:dyDescent="0.3">
      <c r="S169" s="4"/>
      <c r="V169" s="9"/>
      <c r="W169" s="7"/>
      <c r="X169" s="7"/>
      <c r="Y169" s="4"/>
      <c r="Z169" s="4"/>
      <c r="AA169" s="4"/>
      <c r="AB169" s="4"/>
      <c r="AC169" s="7"/>
      <c r="AD169" s="7"/>
      <c r="AE169" s="4"/>
      <c r="AF169" s="7"/>
      <c r="AG169" s="7"/>
      <c r="AH169" s="4"/>
      <c r="AI169" s="4"/>
      <c r="AJ169" s="4"/>
      <c r="AK169" s="4"/>
      <c r="AL169" s="4"/>
    </row>
    <row r="170" spans="19:38" ht="15.75" customHeight="1" x14ac:dyDescent="0.3">
      <c r="S170" s="4"/>
      <c r="V170" s="9"/>
      <c r="W170" s="7"/>
      <c r="X170" s="7"/>
      <c r="Y170" s="4"/>
      <c r="Z170" s="4"/>
      <c r="AA170" s="4"/>
      <c r="AB170" s="4"/>
      <c r="AC170" s="7"/>
      <c r="AD170" s="7"/>
      <c r="AE170" s="4"/>
      <c r="AF170" s="7"/>
      <c r="AG170" s="7"/>
      <c r="AH170" s="4"/>
      <c r="AI170" s="4"/>
      <c r="AJ170" s="4"/>
      <c r="AK170" s="4"/>
      <c r="AL170" s="4"/>
    </row>
    <row r="171" spans="19:38" ht="15.75" customHeight="1" x14ac:dyDescent="0.3">
      <c r="S171" s="4"/>
      <c r="V171" s="9"/>
      <c r="W171" s="7"/>
      <c r="X171" s="7"/>
      <c r="Y171" s="4"/>
      <c r="Z171" s="4"/>
      <c r="AA171" s="4"/>
      <c r="AB171" s="4"/>
      <c r="AC171" s="7"/>
      <c r="AD171" s="7"/>
      <c r="AE171" s="4"/>
      <c r="AF171" s="7"/>
      <c r="AG171" s="7"/>
      <c r="AH171" s="4"/>
      <c r="AI171" s="4"/>
      <c r="AJ171" s="4"/>
      <c r="AK171" s="4"/>
      <c r="AL171" s="4"/>
    </row>
    <row r="172" spans="19:38" ht="15.75" customHeight="1" x14ac:dyDescent="0.3">
      <c r="S172" s="4"/>
      <c r="V172" s="9"/>
      <c r="W172" s="7"/>
      <c r="X172" s="7"/>
      <c r="Y172" s="4"/>
      <c r="Z172" s="4"/>
      <c r="AA172" s="4"/>
      <c r="AB172" s="4"/>
      <c r="AC172" s="7"/>
      <c r="AD172" s="7"/>
      <c r="AE172" s="4"/>
      <c r="AF172" s="7"/>
      <c r="AG172" s="7"/>
      <c r="AH172" s="4"/>
      <c r="AI172" s="4"/>
      <c r="AJ172" s="4"/>
      <c r="AK172" s="4"/>
      <c r="AL172" s="4"/>
    </row>
    <row r="173" spans="19:38" ht="15.75" customHeight="1" x14ac:dyDescent="0.3">
      <c r="S173" s="4"/>
      <c r="V173" s="9"/>
      <c r="W173" s="7"/>
      <c r="X173" s="7"/>
      <c r="Y173" s="4"/>
      <c r="Z173" s="4"/>
      <c r="AA173" s="4"/>
      <c r="AB173" s="4"/>
      <c r="AC173" s="7"/>
      <c r="AD173" s="7"/>
      <c r="AE173" s="4"/>
      <c r="AF173" s="7"/>
      <c r="AG173" s="7"/>
      <c r="AH173" s="4"/>
      <c r="AI173" s="4"/>
      <c r="AJ173" s="4"/>
      <c r="AK173" s="4"/>
      <c r="AL173" s="4"/>
    </row>
    <row r="174" spans="19:38" ht="15.75" customHeight="1" x14ac:dyDescent="0.3">
      <c r="S174" s="4"/>
      <c r="V174" s="9"/>
      <c r="W174" s="7"/>
      <c r="X174" s="7"/>
      <c r="Y174" s="4"/>
      <c r="Z174" s="4"/>
      <c r="AA174" s="4"/>
      <c r="AB174" s="4"/>
      <c r="AC174" s="7"/>
      <c r="AD174" s="7"/>
      <c r="AE174" s="4"/>
      <c r="AF174" s="7"/>
      <c r="AG174" s="7"/>
      <c r="AH174" s="4"/>
      <c r="AI174" s="4"/>
      <c r="AJ174" s="4"/>
      <c r="AK174" s="4"/>
      <c r="AL174" s="4"/>
    </row>
    <row r="175" spans="19:38" ht="15.75" customHeight="1" x14ac:dyDescent="0.3">
      <c r="S175" s="4"/>
      <c r="V175" s="9"/>
      <c r="W175" s="7"/>
      <c r="X175" s="7"/>
      <c r="Y175" s="4"/>
      <c r="Z175" s="4"/>
      <c r="AA175" s="4"/>
      <c r="AB175" s="4"/>
      <c r="AC175" s="7"/>
      <c r="AD175" s="7"/>
      <c r="AE175" s="4"/>
      <c r="AF175" s="7"/>
      <c r="AG175" s="7"/>
      <c r="AH175" s="4"/>
      <c r="AI175" s="4"/>
      <c r="AJ175" s="4"/>
      <c r="AK175" s="4"/>
      <c r="AL175" s="4"/>
    </row>
    <row r="176" spans="19:38" ht="15.75" customHeight="1" x14ac:dyDescent="0.3">
      <c r="S176" s="4"/>
      <c r="V176" s="9"/>
      <c r="W176" s="7"/>
      <c r="X176" s="7"/>
      <c r="Y176" s="4"/>
      <c r="Z176" s="4"/>
      <c r="AA176" s="4"/>
      <c r="AB176" s="4"/>
      <c r="AC176" s="7"/>
      <c r="AD176" s="7"/>
      <c r="AE176" s="4"/>
      <c r="AF176" s="7"/>
      <c r="AG176" s="7"/>
      <c r="AH176" s="4"/>
      <c r="AI176" s="4"/>
      <c r="AJ176" s="4"/>
      <c r="AK176" s="4"/>
      <c r="AL176" s="4"/>
    </row>
    <row r="177" spans="19:38" ht="15.75" customHeight="1" x14ac:dyDescent="0.3">
      <c r="S177" s="4"/>
      <c r="V177" s="9"/>
      <c r="W177" s="7"/>
      <c r="X177" s="7"/>
      <c r="Y177" s="4"/>
      <c r="Z177" s="4"/>
      <c r="AA177" s="4"/>
      <c r="AB177" s="4"/>
      <c r="AC177" s="7"/>
      <c r="AD177" s="7"/>
      <c r="AE177" s="4"/>
      <c r="AF177" s="7"/>
      <c r="AG177" s="7"/>
      <c r="AH177" s="4"/>
      <c r="AI177" s="4"/>
      <c r="AJ177" s="4"/>
      <c r="AK177" s="4"/>
      <c r="AL177" s="4"/>
    </row>
    <row r="178" spans="19:38" ht="15.75" customHeight="1" x14ac:dyDescent="0.3">
      <c r="S178" s="4"/>
      <c r="V178" s="9"/>
      <c r="W178" s="7"/>
      <c r="X178" s="7"/>
      <c r="Y178" s="4"/>
      <c r="Z178" s="4"/>
      <c r="AA178" s="4"/>
      <c r="AB178" s="4"/>
      <c r="AC178" s="7"/>
      <c r="AD178" s="7"/>
      <c r="AE178" s="4"/>
      <c r="AF178" s="7"/>
      <c r="AG178" s="7"/>
      <c r="AH178" s="4"/>
      <c r="AI178" s="4"/>
      <c r="AJ178" s="4"/>
      <c r="AK178" s="4"/>
      <c r="AL178" s="4"/>
    </row>
    <row r="179" spans="19:38" ht="15.75" customHeight="1" x14ac:dyDescent="0.3">
      <c r="S179" s="4"/>
      <c r="V179" s="9"/>
      <c r="W179" s="7"/>
      <c r="X179" s="7"/>
      <c r="Y179" s="4"/>
      <c r="Z179" s="4"/>
      <c r="AA179" s="4"/>
      <c r="AB179" s="4"/>
      <c r="AC179" s="7"/>
      <c r="AD179" s="7"/>
      <c r="AE179" s="4"/>
      <c r="AF179" s="7"/>
      <c r="AG179" s="7"/>
      <c r="AH179" s="4"/>
      <c r="AI179" s="4"/>
      <c r="AJ179" s="4"/>
      <c r="AK179" s="4"/>
      <c r="AL179" s="4"/>
    </row>
    <row r="180" spans="19:38" ht="15.75" customHeight="1" x14ac:dyDescent="0.3">
      <c r="S180" s="4"/>
      <c r="V180" s="9"/>
      <c r="W180" s="7"/>
      <c r="X180" s="7"/>
      <c r="Y180" s="4"/>
      <c r="Z180" s="4"/>
      <c r="AA180" s="4"/>
      <c r="AB180" s="4"/>
      <c r="AC180" s="7"/>
      <c r="AD180" s="7"/>
      <c r="AE180" s="4"/>
      <c r="AF180" s="7"/>
      <c r="AG180" s="7"/>
      <c r="AH180" s="4"/>
      <c r="AI180" s="4"/>
      <c r="AJ180" s="4"/>
      <c r="AK180" s="4"/>
      <c r="AL180" s="4"/>
    </row>
    <row r="181" spans="19:38" ht="15.75" customHeight="1" x14ac:dyDescent="0.3">
      <c r="S181" s="4"/>
      <c r="V181" s="9"/>
      <c r="W181" s="7"/>
      <c r="X181" s="7"/>
      <c r="Y181" s="4"/>
      <c r="Z181" s="4"/>
      <c r="AA181" s="4"/>
      <c r="AB181" s="4"/>
      <c r="AC181" s="7"/>
      <c r="AD181" s="7"/>
      <c r="AE181" s="4"/>
      <c r="AF181" s="7"/>
      <c r="AG181" s="7"/>
      <c r="AH181" s="4"/>
      <c r="AI181" s="4"/>
      <c r="AJ181" s="4"/>
      <c r="AK181" s="4"/>
      <c r="AL181" s="4"/>
    </row>
    <row r="182" spans="19:38" ht="15.75" customHeight="1" x14ac:dyDescent="0.3">
      <c r="S182" s="4"/>
      <c r="V182" s="9"/>
      <c r="W182" s="7"/>
      <c r="X182" s="7"/>
      <c r="Y182" s="4"/>
      <c r="Z182" s="4"/>
      <c r="AA182" s="4"/>
      <c r="AB182" s="4"/>
      <c r="AC182" s="7"/>
      <c r="AD182" s="7"/>
      <c r="AE182" s="4"/>
      <c r="AF182" s="7"/>
      <c r="AG182" s="7"/>
      <c r="AH182" s="4"/>
      <c r="AI182" s="4"/>
      <c r="AJ182" s="4"/>
      <c r="AK182" s="4"/>
      <c r="AL182" s="4"/>
    </row>
    <row r="183" spans="19:38" ht="15.75" customHeight="1" x14ac:dyDescent="0.3">
      <c r="S183" s="4"/>
      <c r="V183" s="9"/>
      <c r="W183" s="7"/>
      <c r="X183" s="7"/>
      <c r="Y183" s="4"/>
      <c r="Z183" s="4"/>
      <c r="AA183" s="4"/>
      <c r="AB183" s="4"/>
      <c r="AC183" s="7"/>
      <c r="AD183" s="7"/>
      <c r="AE183" s="4"/>
      <c r="AF183" s="7"/>
      <c r="AG183" s="7"/>
      <c r="AH183" s="4"/>
      <c r="AI183" s="4"/>
      <c r="AJ183" s="4"/>
      <c r="AK183" s="4"/>
      <c r="AL183" s="4"/>
    </row>
    <row r="184" spans="19:38" ht="15.75" customHeight="1" x14ac:dyDescent="0.3">
      <c r="S184" s="4"/>
      <c r="V184" s="9"/>
      <c r="W184" s="7"/>
      <c r="X184" s="7"/>
      <c r="Y184" s="4"/>
      <c r="Z184" s="4"/>
      <c r="AA184" s="4"/>
      <c r="AB184" s="4"/>
      <c r="AC184" s="7"/>
      <c r="AD184" s="7"/>
      <c r="AE184" s="4"/>
      <c r="AF184" s="7"/>
      <c r="AG184" s="7"/>
      <c r="AH184" s="4"/>
      <c r="AI184" s="4"/>
      <c r="AJ184" s="4"/>
      <c r="AK184" s="4"/>
      <c r="AL184" s="4"/>
    </row>
    <row r="185" spans="19:38" ht="15.75" customHeight="1" x14ac:dyDescent="0.3">
      <c r="S185" s="4"/>
      <c r="V185" s="9"/>
      <c r="W185" s="7"/>
      <c r="X185" s="7"/>
      <c r="Y185" s="4"/>
      <c r="Z185" s="4"/>
      <c r="AA185" s="4"/>
      <c r="AB185" s="4"/>
      <c r="AC185" s="7"/>
      <c r="AD185" s="7"/>
      <c r="AE185" s="4"/>
      <c r="AF185" s="7"/>
      <c r="AG185" s="7"/>
      <c r="AH185" s="4"/>
      <c r="AI185" s="4"/>
      <c r="AJ185" s="4"/>
      <c r="AK185" s="4"/>
      <c r="AL185" s="4"/>
    </row>
    <row r="186" spans="19:38" ht="15.75" customHeight="1" x14ac:dyDescent="0.3">
      <c r="S186" s="4"/>
      <c r="V186" s="9"/>
      <c r="W186" s="7"/>
      <c r="X186" s="7"/>
      <c r="Y186" s="4"/>
      <c r="Z186" s="4"/>
      <c r="AA186" s="4"/>
      <c r="AB186" s="4"/>
      <c r="AC186" s="7"/>
      <c r="AD186" s="7"/>
      <c r="AE186" s="4"/>
      <c r="AF186" s="7"/>
      <c r="AG186" s="7"/>
      <c r="AH186" s="4"/>
      <c r="AI186" s="4"/>
      <c r="AJ186" s="4"/>
      <c r="AK186" s="4"/>
      <c r="AL186" s="4"/>
    </row>
    <row r="187" spans="19:38" ht="15.75" customHeight="1" x14ac:dyDescent="0.3">
      <c r="S187" s="4"/>
      <c r="V187" s="9"/>
      <c r="W187" s="7"/>
      <c r="X187" s="7"/>
      <c r="Y187" s="4"/>
      <c r="Z187" s="4"/>
      <c r="AA187" s="4"/>
      <c r="AB187" s="4"/>
      <c r="AC187" s="7"/>
      <c r="AD187" s="7"/>
      <c r="AE187" s="4"/>
      <c r="AF187" s="7"/>
      <c r="AG187" s="7"/>
      <c r="AH187" s="4"/>
      <c r="AI187" s="4"/>
      <c r="AJ187" s="4"/>
      <c r="AK187" s="4"/>
      <c r="AL187" s="4"/>
    </row>
    <row r="188" spans="19:38" ht="15.75" customHeight="1" x14ac:dyDescent="0.3">
      <c r="S188" s="4"/>
      <c r="V188" s="9"/>
      <c r="W188" s="7"/>
      <c r="X188" s="7"/>
      <c r="Y188" s="4"/>
      <c r="Z188" s="4"/>
      <c r="AA188" s="4"/>
      <c r="AB188" s="4"/>
      <c r="AC188" s="7"/>
      <c r="AD188" s="7"/>
      <c r="AE188" s="4"/>
      <c r="AF188" s="7"/>
      <c r="AG188" s="7"/>
      <c r="AH188" s="4"/>
      <c r="AI188" s="4"/>
      <c r="AJ188" s="4"/>
      <c r="AK188" s="4"/>
      <c r="AL188" s="4"/>
    </row>
    <row r="189" spans="19:38" ht="15.75" customHeight="1" x14ac:dyDescent="0.3">
      <c r="S189" s="4"/>
      <c r="V189" s="9"/>
      <c r="W189" s="7"/>
      <c r="X189" s="7"/>
      <c r="Y189" s="4"/>
      <c r="Z189" s="4"/>
      <c r="AA189" s="4"/>
      <c r="AB189" s="4"/>
      <c r="AC189" s="7"/>
      <c r="AD189" s="7"/>
      <c r="AE189" s="4"/>
      <c r="AF189" s="7"/>
      <c r="AG189" s="7"/>
      <c r="AH189" s="4"/>
      <c r="AI189" s="4"/>
      <c r="AJ189" s="4"/>
      <c r="AK189" s="4"/>
      <c r="AL189" s="4"/>
    </row>
    <row r="190" spans="19:38" ht="15.75" customHeight="1" x14ac:dyDescent="0.3">
      <c r="S190" s="4"/>
      <c r="V190" s="9"/>
      <c r="W190" s="7"/>
      <c r="X190" s="7"/>
      <c r="Y190" s="4"/>
      <c r="Z190" s="4"/>
      <c r="AA190" s="4"/>
      <c r="AB190" s="4"/>
      <c r="AC190" s="7"/>
      <c r="AD190" s="7"/>
      <c r="AE190" s="4"/>
      <c r="AF190" s="7"/>
      <c r="AG190" s="7"/>
      <c r="AH190" s="4"/>
      <c r="AI190" s="4"/>
      <c r="AJ190" s="4"/>
      <c r="AK190" s="4"/>
      <c r="AL190" s="4"/>
    </row>
    <row r="191" spans="19:38" ht="15.75" customHeight="1" x14ac:dyDescent="0.3">
      <c r="S191" s="4"/>
      <c r="V191" s="9"/>
      <c r="W191" s="7"/>
      <c r="X191" s="7"/>
      <c r="Y191" s="4"/>
      <c r="Z191" s="4"/>
      <c r="AA191" s="4"/>
      <c r="AB191" s="4"/>
      <c r="AC191" s="7"/>
      <c r="AD191" s="7"/>
      <c r="AE191" s="4"/>
      <c r="AF191" s="7"/>
      <c r="AG191" s="7"/>
      <c r="AH191" s="4"/>
      <c r="AI191" s="4"/>
      <c r="AJ191" s="4"/>
      <c r="AK191" s="4"/>
      <c r="AL191" s="4"/>
    </row>
    <row r="192" spans="19:38" ht="15.75" customHeight="1" x14ac:dyDescent="0.3">
      <c r="S192" s="4"/>
      <c r="V192" s="9"/>
      <c r="W192" s="7"/>
      <c r="X192" s="7"/>
      <c r="Y192" s="4"/>
      <c r="Z192" s="4"/>
      <c r="AA192" s="4"/>
      <c r="AB192" s="4"/>
      <c r="AC192" s="7"/>
      <c r="AD192" s="7"/>
      <c r="AE192" s="4"/>
      <c r="AF192" s="7"/>
      <c r="AG192" s="7"/>
      <c r="AH192" s="4"/>
      <c r="AI192" s="4"/>
      <c r="AJ192" s="4"/>
      <c r="AK192" s="4"/>
      <c r="AL192" s="4"/>
    </row>
    <row r="193" spans="19:38" ht="15.75" customHeight="1" x14ac:dyDescent="0.3">
      <c r="S193" s="4"/>
      <c r="V193" s="9"/>
      <c r="W193" s="7"/>
      <c r="X193" s="7"/>
      <c r="Y193" s="4"/>
      <c r="Z193" s="4"/>
      <c r="AA193" s="4"/>
      <c r="AB193" s="4"/>
      <c r="AC193" s="7"/>
      <c r="AD193" s="7"/>
      <c r="AE193" s="4"/>
      <c r="AF193" s="7"/>
      <c r="AG193" s="7"/>
      <c r="AH193" s="4"/>
      <c r="AI193" s="4"/>
      <c r="AJ193" s="4"/>
      <c r="AK193" s="4"/>
      <c r="AL193" s="4"/>
    </row>
    <row r="194" spans="19:38" ht="15.75" customHeight="1" x14ac:dyDescent="0.3">
      <c r="S194" s="4"/>
      <c r="V194" s="9"/>
      <c r="W194" s="7"/>
      <c r="X194" s="7"/>
      <c r="Y194" s="4"/>
      <c r="Z194" s="4"/>
      <c r="AA194" s="4"/>
      <c r="AB194" s="4"/>
      <c r="AC194" s="7"/>
      <c r="AD194" s="7"/>
      <c r="AE194" s="4"/>
      <c r="AF194" s="7"/>
      <c r="AG194" s="7"/>
      <c r="AH194" s="4"/>
      <c r="AI194" s="4"/>
      <c r="AJ194" s="4"/>
      <c r="AK194" s="4"/>
      <c r="AL194" s="4"/>
    </row>
    <row r="195" spans="19:38" ht="15.75" customHeight="1" x14ac:dyDescent="0.3">
      <c r="S195" s="4"/>
      <c r="V195" s="9"/>
      <c r="W195" s="7"/>
      <c r="X195" s="7"/>
      <c r="Y195" s="4"/>
      <c r="Z195" s="4"/>
      <c r="AA195" s="4"/>
      <c r="AB195" s="4"/>
      <c r="AC195" s="7"/>
      <c r="AD195" s="7"/>
      <c r="AE195" s="4"/>
      <c r="AF195" s="7"/>
      <c r="AG195" s="7"/>
      <c r="AH195" s="4"/>
      <c r="AI195" s="4"/>
      <c r="AJ195" s="4"/>
      <c r="AK195" s="4"/>
      <c r="AL195" s="4"/>
    </row>
    <row r="196" spans="19:38" ht="15.75" customHeight="1" x14ac:dyDescent="0.3">
      <c r="S196" s="4"/>
      <c r="V196" s="9"/>
      <c r="W196" s="7"/>
      <c r="X196" s="7"/>
      <c r="Y196" s="4"/>
      <c r="Z196" s="4"/>
      <c r="AA196" s="4"/>
      <c r="AB196" s="4"/>
      <c r="AC196" s="7"/>
      <c r="AD196" s="7"/>
      <c r="AE196" s="4"/>
      <c r="AF196" s="7"/>
      <c r="AG196" s="7"/>
      <c r="AH196" s="4"/>
      <c r="AI196" s="4"/>
      <c r="AJ196" s="4"/>
      <c r="AK196" s="4"/>
      <c r="AL196" s="4"/>
    </row>
    <row r="197" spans="19:38" ht="15.75" customHeight="1" x14ac:dyDescent="0.3">
      <c r="S197" s="4"/>
      <c r="V197" s="9"/>
      <c r="W197" s="7"/>
      <c r="X197" s="7"/>
      <c r="Y197" s="4"/>
      <c r="Z197" s="4"/>
      <c r="AA197" s="4"/>
      <c r="AB197" s="4"/>
      <c r="AC197" s="7"/>
      <c r="AD197" s="7"/>
      <c r="AE197" s="4"/>
      <c r="AF197" s="7"/>
      <c r="AG197" s="7"/>
      <c r="AH197" s="4"/>
      <c r="AI197" s="4"/>
      <c r="AJ197" s="4"/>
      <c r="AK197" s="4"/>
      <c r="AL197" s="4"/>
    </row>
    <row r="198" spans="19:38" ht="15.75" customHeight="1" x14ac:dyDescent="0.3">
      <c r="S198" s="4"/>
      <c r="V198" s="9"/>
      <c r="W198" s="7"/>
      <c r="X198" s="7"/>
      <c r="Y198" s="4"/>
      <c r="Z198" s="4"/>
      <c r="AA198" s="4"/>
      <c r="AB198" s="4"/>
      <c r="AC198" s="7"/>
      <c r="AD198" s="7"/>
      <c r="AE198" s="4"/>
      <c r="AF198" s="7"/>
      <c r="AG198" s="7"/>
      <c r="AH198" s="4"/>
      <c r="AI198" s="4"/>
      <c r="AJ198" s="4"/>
      <c r="AK198" s="4"/>
      <c r="AL198" s="4"/>
    </row>
    <row r="199" spans="19:38" ht="15.75" customHeight="1" x14ac:dyDescent="0.3">
      <c r="S199" s="4"/>
      <c r="V199" s="9"/>
      <c r="W199" s="7"/>
      <c r="X199" s="7"/>
      <c r="Y199" s="4"/>
      <c r="Z199" s="4"/>
      <c r="AA199" s="4"/>
      <c r="AB199" s="4"/>
      <c r="AC199" s="7"/>
      <c r="AD199" s="7"/>
      <c r="AE199" s="4"/>
      <c r="AF199" s="7"/>
      <c r="AG199" s="7"/>
      <c r="AH199" s="4"/>
      <c r="AI199" s="4"/>
      <c r="AJ199" s="4"/>
      <c r="AK199" s="4"/>
      <c r="AL199" s="4"/>
    </row>
    <row r="200" spans="19:38" ht="15.75" customHeight="1" x14ac:dyDescent="0.3">
      <c r="S200" s="4"/>
      <c r="V200" s="9"/>
      <c r="W200" s="7"/>
      <c r="X200" s="7"/>
      <c r="Y200" s="4"/>
      <c r="Z200" s="4"/>
      <c r="AA200" s="4"/>
      <c r="AB200" s="4"/>
      <c r="AC200" s="7"/>
      <c r="AD200" s="7"/>
      <c r="AE200" s="4"/>
      <c r="AF200" s="7"/>
      <c r="AG200" s="7"/>
      <c r="AH200" s="4"/>
      <c r="AI200" s="4"/>
      <c r="AJ200" s="4"/>
      <c r="AK200" s="4"/>
      <c r="AL200" s="4"/>
    </row>
    <row r="201" spans="19:38" ht="15.75" customHeight="1" x14ac:dyDescent="0.3">
      <c r="S201" s="4"/>
      <c r="V201" s="9"/>
      <c r="W201" s="7"/>
      <c r="X201" s="7"/>
      <c r="Y201" s="4"/>
      <c r="Z201" s="4"/>
      <c r="AA201" s="4"/>
      <c r="AB201" s="4"/>
      <c r="AC201" s="7"/>
      <c r="AD201" s="7"/>
      <c r="AE201" s="4"/>
      <c r="AF201" s="7"/>
      <c r="AG201" s="7"/>
      <c r="AH201" s="4"/>
      <c r="AI201" s="4"/>
      <c r="AJ201" s="4"/>
      <c r="AK201" s="4"/>
      <c r="AL201" s="4"/>
    </row>
    <row r="202" spans="19:38" ht="15.75" customHeight="1" x14ac:dyDescent="0.3">
      <c r="S202" s="4"/>
      <c r="V202" s="9"/>
      <c r="W202" s="7"/>
      <c r="X202" s="7"/>
      <c r="Y202" s="4"/>
      <c r="Z202" s="4"/>
      <c r="AA202" s="4"/>
      <c r="AB202" s="4"/>
      <c r="AC202" s="7"/>
      <c r="AD202" s="7"/>
      <c r="AE202" s="4"/>
      <c r="AF202" s="7"/>
      <c r="AG202" s="7"/>
      <c r="AH202" s="4"/>
      <c r="AI202" s="4"/>
      <c r="AJ202" s="4"/>
      <c r="AK202" s="4"/>
      <c r="AL202" s="4"/>
    </row>
    <row r="203" spans="19:38" ht="15.75" customHeight="1" x14ac:dyDescent="0.3">
      <c r="S203" s="4"/>
      <c r="V203" s="9"/>
      <c r="W203" s="7"/>
      <c r="X203" s="7"/>
      <c r="Y203" s="4"/>
      <c r="Z203" s="4"/>
      <c r="AA203" s="4"/>
      <c r="AB203" s="4"/>
      <c r="AC203" s="7"/>
      <c r="AD203" s="7"/>
      <c r="AE203" s="4"/>
      <c r="AF203" s="7"/>
      <c r="AG203" s="7"/>
      <c r="AH203" s="4"/>
      <c r="AI203" s="4"/>
      <c r="AJ203" s="4"/>
      <c r="AK203" s="4"/>
      <c r="AL203" s="4"/>
    </row>
    <row r="204" spans="19:38" ht="15.75" customHeight="1" x14ac:dyDescent="0.3">
      <c r="S204" s="4"/>
      <c r="V204" s="9"/>
      <c r="W204" s="7"/>
      <c r="X204" s="7"/>
      <c r="Y204" s="4"/>
      <c r="Z204" s="4"/>
      <c r="AA204" s="4"/>
      <c r="AB204" s="4"/>
      <c r="AC204" s="7"/>
      <c r="AD204" s="7"/>
      <c r="AE204" s="4"/>
      <c r="AF204" s="7"/>
      <c r="AG204" s="7"/>
      <c r="AH204" s="4"/>
      <c r="AI204" s="4"/>
      <c r="AJ204" s="4"/>
      <c r="AK204" s="4"/>
      <c r="AL204" s="4"/>
    </row>
    <row r="205" spans="19:38" ht="15.75" customHeight="1" x14ac:dyDescent="0.3">
      <c r="S205" s="4"/>
      <c r="V205" s="9"/>
      <c r="W205" s="7"/>
      <c r="X205" s="7"/>
      <c r="Y205" s="4"/>
      <c r="Z205" s="4"/>
      <c r="AA205" s="4"/>
      <c r="AB205" s="4"/>
      <c r="AC205" s="7"/>
      <c r="AD205" s="7"/>
      <c r="AE205" s="4"/>
      <c r="AF205" s="7"/>
      <c r="AG205" s="7"/>
      <c r="AH205" s="4"/>
      <c r="AI205" s="4"/>
      <c r="AJ205" s="4"/>
      <c r="AK205" s="4"/>
      <c r="AL205" s="4"/>
    </row>
    <row r="206" spans="19:38" ht="15.75" customHeight="1" x14ac:dyDescent="0.3">
      <c r="S206" s="4"/>
      <c r="V206" s="9"/>
      <c r="W206" s="7"/>
      <c r="X206" s="7"/>
      <c r="Y206" s="4"/>
      <c r="Z206" s="4"/>
      <c r="AA206" s="4"/>
      <c r="AB206" s="4"/>
      <c r="AC206" s="7"/>
      <c r="AD206" s="7"/>
      <c r="AE206" s="4"/>
      <c r="AF206" s="7"/>
      <c r="AG206" s="7"/>
      <c r="AH206" s="4"/>
      <c r="AI206" s="4"/>
      <c r="AJ206" s="4"/>
      <c r="AK206" s="4"/>
      <c r="AL206" s="4"/>
    </row>
    <row r="207" spans="19:38" ht="15.75" customHeight="1" x14ac:dyDescent="0.3">
      <c r="S207" s="4"/>
      <c r="V207" s="9"/>
      <c r="W207" s="7"/>
      <c r="X207" s="7"/>
      <c r="Y207" s="4"/>
      <c r="Z207" s="4"/>
      <c r="AA207" s="4"/>
      <c r="AB207" s="4"/>
      <c r="AC207" s="7"/>
      <c r="AD207" s="7"/>
      <c r="AE207" s="4"/>
      <c r="AF207" s="7"/>
      <c r="AG207" s="7"/>
      <c r="AH207" s="4"/>
      <c r="AI207" s="4"/>
      <c r="AJ207" s="4"/>
      <c r="AK207" s="4"/>
      <c r="AL207" s="4"/>
    </row>
    <row r="208" spans="19:38" ht="15.75" customHeight="1" x14ac:dyDescent="0.3">
      <c r="S208" s="4"/>
      <c r="V208" s="9"/>
      <c r="W208" s="7"/>
      <c r="X208" s="7"/>
      <c r="Y208" s="4"/>
      <c r="Z208" s="4"/>
      <c r="AA208" s="4"/>
      <c r="AB208" s="4"/>
      <c r="AC208" s="7"/>
      <c r="AD208" s="7"/>
      <c r="AE208" s="4"/>
      <c r="AF208" s="7"/>
      <c r="AG208" s="7"/>
      <c r="AH208" s="4"/>
      <c r="AI208" s="4"/>
      <c r="AJ208" s="4"/>
      <c r="AK208" s="4"/>
      <c r="AL208" s="4"/>
    </row>
    <row r="209" spans="19:38" ht="15.75" customHeight="1" x14ac:dyDescent="0.3">
      <c r="S209" s="4"/>
      <c r="V209" s="9"/>
      <c r="W209" s="7"/>
      <c r="X209" s="7"/>
      <c r="Y209" s="4"/>
      <c r="Z209" s="4"/>
      <c r="AA209" s="4"/>
      <c r="AB209" s="4"/>
      <c r="AE209" s="4"/>
      <c r="AF209" s="7"/>
      <c r="AG209" s="7"/>
      <c r="AH209" s="4"/>
      <c r="AI209" s="4"/>
      <c r="AJ209" s="4"/>
      <c r="AK209" s="4"/>
      <c r="AL209" s="4"/>
    </row>
    <row r="210" spans="19:38" ht="15.75" customHeight="1" x14ac:dyDescent="0.3">
      <c r="S210" s="4"/>
      <c r="V210" s="9"/>
      <c r="W210" s="7"/>
      <c r="X210" s="7"/>
      <c r="Y210" s="4"/>
      <c r="Z210" s="4"/>
      <c r="AA210" s="4"/>
      <c r="AB210" s="4"/>
      <c r="AE210" s="4"/>
      <c r="AF210" s="7"/>
      <c r="AG210" s="7"/>
      <c r="AH210" s="4"/>
      <c r="AI210" s="4"/>
      <c r="AJ210" s="4"/>
      <c r="AK210" s="4"/>
      <c r="AL210" s="4"/>
    </row>
    <row r="211" spans="19:38" ht="15.75" customHeight="1" x14ac:dyDescent="0.3">
      <c r="S211" s="4"/>
      <c r="V211" s="9"/>
      <c r="W211" s="7"/>
      <c r="X211" s="7"/>
      <c r="Y211" s="4"/>
      <c r="Z211" s="4"/>
      <c r="AA211" s="4"/>
      <c r="AB211" s="4"/>
      <c r="AE211" s="4"/>
      <c r="AF211" s="7"/>
      <c r="AG211" s="7"/>
      <c r="AH211" s="4"/>
      <c r="AI211" s="4"/>
      <c r="AJ211" s="4"/>
      <c r="AK211" s="4"/>
      <c r="AL211" s="4"/>
    </row>
    <row r="212" spans="19:38" ht="15.75" customHeight="1" x14ac:dyDescent="0.3">
      <c r="S212" s="4"/>
      <c r="V212" s="9"/>
      <c r="W212" s="7"/>
      <c r="X212" s="7"/>
      <c r="Y212" s="4"/>
      <c r="Z212" s="4"/>
      <c r="AA212" s="4"/>
      <c r="AB212" s="4"/>
      <c r="AE212" s="4"/>
      <c r="AF212" s="7"/>
      <c r="AG212" s="7"/>
      <c r="AH212" s="4"/>
      <c r="AI212" s="4"/>
      <c r="AJ212" s="4"/>
      <c r="AK212" s="4"/>
      <c r="AL212" s="4"/>
    </row>
    <row r="213" spans="19:38" ht="15.75" customHeight="1" x14ac:dyDescent="0.3">
      <c r="S213" s="4"/>
      <c r="V213" s="9"/>
      <c r="W213" s="7"/>
      <c r="X213" s="7"/>
      <c r="Y213" s="4"/>
      <c r="Z213" s="4"/>
      <c r="AA213" s="4"/>
      <c r="AB213" s="4"/>
      <c r="AE213" s="4"/>
      <c r="AF213" s="7"/>
      <c r="AG213" s="7"/>
      <c r="AH213" s="4"/>
      <c r="AI213" s="4"/>
      <c r="AJ213" s="4"/>
      <c r="AK213" s="4"/>
      <c r="AL213" s="4"/>
    </row>
    <row r="214" spans="19:38" ht="15.75" customHeight="1" x14ac:dyDescent="0.3">
      <c r="S214" s="4"/>
      <c r="V214" s="9"/>
      <c r="W214" s="7"/>
      <c r="X214" s="7"/>
      <c r="Y214" s="4"/>
      <c r="Z214" s="4"/>
      <c r="AA214" s="4"/>
      <c r="AB214" s="4"/>
      <c r="AE214" s="4"/>
      <c r="AF214" s="7"/>
      <c r="AG214" s="7"/>
      <c r="AH214" s="4"/>
      <c r="AI214" s="4"/>
      <c r="AJ214" s="4"/>
      <c r="AK214" s="4"/>
      <c r="AL214" s="4"/>
    </row>
    <row r="215" spans="19:38" ht="15.75" customHeight="1" x14ac:dyDescent="0.3">
      <c r="S215" s="4"/>
      <c r="V215" s="9"/>
      <c r="Y215" s="4"/>
      <c r="Z215" s="4"/>
      <c r="AA215" s="4"/>
      <c r="AB215" s="4"/>
      <c r="AE215" s="4"/>
      <c r="AH215" s="4"/>
      <c r="AI215" s="4"/>
      <c r="AJ215" s="4"/>
      <c r="AK215" s="4"/>
      <c r="AL215" s="4"/>
    </row>
    <row r="216" spans="19:38" ht="15.75" customHeight="1" x14ac:dyDescent="0.3">
      <c r="S216" s="4"/>
      <c r="V216" s="9"/>
      <c r="Y216" s="4"/>
      <c r="Z216" s="4"/>
      <c r="AA216" s="4"/>
      <c r="AB216" s="4"/>
      <c r="AE216" s="4"/>
      <c r="AH216" s="4"/>
      <c r="AI216" s="4"/>
      <c r="AJ216" s="4"/>
      <c r="AK216" s="4"/>
      <c r="AL216" s="4"/>
    </row>
    <row r="217" spans="19:38" ht="15.75" customHeight="1" x14ac:dyDescent="0.3">
      <c r="S217" s="4"/>
      <c r="V217" s="9"/>
      <c r="Y217" s="4"/>
      <c r="Z217" s="4"/>
      <c r="AA217" s="4"/>
      <c r="AB217" s="4"/>
      <c r="AE217" s="4"/>
      <c r="AH217" s="4"/>
      <c r="AI217" s="4"/>
      <c r="AJ217" s="4"/>
      <c r="AK217" s="4"/>
      <c r="AL217" s="4"/>
    </row>
    <row r="218" spans="19:38" ht="15.75" customHeight="1" x14ac:dyDescent="0.3">
      <c r="S218" s="4"/>
      <c r="V218" s="9"/>
      <c r="Y218" s="4"/>
      <c r="Z218" s="4"/>
      <c r="AA218" s="4"/>
      <c r="AB218" s="4"/>
      <c r="AE218" s="4"/>
      <c r="AH218" s="4"/>
      <c r="AI218" s="4"/>
      <c r="AJ218" s="4"/>
      <c r="AK218" s="4"/>
      <c r="AL218" s="4"/>
    </row>
    <row r="219" spans="19:38" ht="15.75" customHeight="1" x14ac:dyDescent="0.3">
      <c r="S219" s="4"/>
      <c r="V219" s="9"/>
      <c r="Y219" s="4"/>
      <c r="Z219" s="4"/>
      <c r="AA219" s="4"/>
      <c r="AB219" s="4"/>
      <c r="AE219" s="4"/>
      <c r="AH219" s="4"/>
      <c r="AI219" s="4"/>
      <c r="AJ219" s="4"/>
      <c r="AK219" s="4"/>
      <c r="AL219" s="4"/>
    </row>
    <row r="220" spans="19:38" ht="15.75" customHeight="1" x14ac:dyDescent="0.3">
      <c r="S220" s="4"/>
      <c r="V220" s="9"/>
      <c r="Y220" s="4"/>
      <c r="Z220" s="4"/>
      <c r="AA220" s="4"/>
      <c r="AB220" s="4"/>
      <c r="AE220" s="4"/>
      <c r="AH220" s="4"/>
      <c r="AI220" s="4"/>
      <c r="AJ220" s="4"/>
      <c r="AK220" s="4"/>
      <c r="AL220" s="4"/>
    </row>
    <row r="221" spans="19:38" ht="15.75" customHeight="1" x14ac:dyDescent="0.3">
      <c r="S221" s="4"/>
      <c r="V221" s="9"/>
      <c r="Y221" s="4"/>
      <c r="Z221" s="4"/>
      <c r="AA221" s="4"/>
      <c r="AB221" s="4"/>
      <c r="AE221" s="4"/>
      <c r="AH221" s="4"/>
      <c r="AI221" s="4"/>
      <c r="AJ221" s="4"/>
      <c r="AK221" s="4"/>
      <c r="AL221" s="4"/>
    </row>
    <row r="222" spans="19:38" ht="15.75" customHeight="1" x14ac:dyDescent="0.3">
      <c r="S222" s="4"/>
      <c r="V222" s="9"/>
      <c r="Y222" s="4"/>
      <c r="Z222" s="4"/>
      <c r="AA222" s="4"/>
      <c r="AB222" s="4"/>
      <c r="AE222" s="4"/>
      <c r="AH222" s="4"/>
      <c r="AI222" s="4"/>
      <c r="AJ222" s="4"/>
      <c r="AK222" s="4"/>
      <c r="AL222" s="4"/>
    </row>
    <row r="223" spans="19:38" ht="15.75" customHeight="1" x14ac:dyDescent="0.3">
      <c r="S223" s="4"/>
      <c r="V223" s="9"/>
      <c r="Y223" s="4"/>
      <c r="Z223" s="4"/>
      <c r="AA223" s="4"/>
      <c r="AB223" s="4"/>
      <c r="AE223" s="4"/>
      <c r="AH223" s="4"/>
      <c r="AI223" s="4"/>
      <c r="AJ223" s="4"/>
      <c r="AK223" s="4"/>
      <c r="AL223" s="4"/>
    </row>
    <row r="224" spans="19:38" ht="15.75" customHeight="1" x14ac:dyDescent="0.3">
      <c r="S224" s="4"/>
      <c r="V224" s="9"/>
      <c r="Y224" s="4"/>
      <c r="Z224" s="4"/>
      <c r="AA224" s="4"/>
      <c r="AB224" s="4"/>
      <c r="AE224" s="4"/>
      <c r="AH224" s="4"/>
      <c r="AI224" s="4"/>
      <c r="AJ224" s="4"/>
      <c r="AK224" s="4"/>
      <c r="AL224" s="4"/>
    </row>
    <row r="225" spans="19:38" ht="15.75" customHeight="1" x14ac:dyDescent="0.3">
      <c r="S225" s="4"/>
      <c r="V225" s="9"/>
      <c r="Y225" s="4"/>
      <c r="Z225" s="4"/>
      <c r="AA225" s="4"/>
      <c r="AB225" s="4"/>
      <c r="AE225" s="4"/>
      <c r="AH225" s="4"/>
      <c r="AI225" s="4"/>
      <c r="AJ225" s="4"/>
      <c r="AK225" s="4"/>
      <c r="AL225" s="4"/>
    </row>
    <row r="226" spans="19:38" ht="15.75" customHeight="1" x14ac:dyDescent="0.3">
      <c r="S226" s="4"/>
      <c r="V226" s="9"/>
      <c r="Y226" s="4"/>
      <c r="Z226" s="4"/>
      <c r="AA226" s="4"/>
      <c r="AB226" s="4"/>
      <c r="AE226" s="4"/>
      <c r="AH226" s="4"/>
      <c r="AI226" s="4"/>
      <c r="AJ226" s="4"/>
      <c r="AK226" s="4"/>
      <c r="AL226" s="4"/>
    </row>
    <row r="227" spans="19:38" ht="15.75" customHeight="1" x14ac:dyDescent="0.3">
      <c r="S227" s="4"/>
      <c r="V227" s="9"/>
      <c r="Y227" s="4"/>
      <c r="Z227" s="4"/>
      <c r="AA227" s="4"/>
      <c r="AB227" s="4"/>
      <c r="AE227" s="4"/>
      <c r="AH227" s="4"/>
      <c r="AI227" s="4"/>
      <c r="AJ227" s="4"/>
      <c r="AK227" s="4"/>
      <c r="AL227" s="4"/>
    </row>
    <row r="228" spans="19:38" ht="15.75" customHeight="1" x14ac:dyDescent="0.3">
      <c r="S228" s="4"/>
      <c r="V228" s="9"/>
      <c r="Y228" s="4"/>
      <c r="Z228" s="4"/>
      <c r="AA228" s="4"/>
      <c r="AB228" s="4"/>
      <c r="AE228" s="4"/>
      <c r="AH228" s="4"/>
      <c r="AI228" s="4"/>
      <c r="AJ228" s="4"/>
      <c r="AK228" s="4"/>
      <c r="AL228" s="4"/>
    </row>
    <row r="229" spans="19:38" ht="15.75" customHeight="1" x14ac:dyDescent="0.3">
      <c r="S229" s="4"/>
      <c r="V229" s="9"/>
      <c r="Y229" s="4"/>
      <c r="Z229" s="4"/>
      <c r="AA229" s="4"/>
      <c r="AB229" s="4"/>
      <c r="AE229" s="4"/>
      <c r="AH229" s="4"/>
      <c r="AI229" s="4"/>
      <c r="AJ229" s="4"/>
      <c r="AK229" s="4"/>
      <c r="AL229" s="4"/>
    </row>
    <row r="230" spans="19:38" ht="15.75" customHeight="1" x14ac:dyDescent="0.3">
      <c r="S230" s="4"/>
      <c r="V230" s="9"/>
      <c r="Y230" s="4"/>
      <c r="Z230" s="4"/>
      <c r="AA230" s="4"/>
      <c r="AB230" s="4"/>
      <c r="AE230" s="4"/>
      <c r="AH230" s="4"/>
      <c r="AI230" s="4"/>
      <c r="AJ230" s="4"/>
      <c r="AK230" s="4"/>
      <c r="AL230" s="4"/>
    </row>
    <row r="231" spans="19:38" ht="15.75" customHeight="1" x14ac:dyDescent="0.3">
      <c r="S231" s="4"/>
      <c r="V231" s="9"/>
      <c r="Y231" s="4"/>
      <c r="Z231" s="4"/>
      <c r="AA231" s="4"/>
      <c r="AB231" s="4"/>
      <c r="AE231" s="4"/>
      <c r="AH231" s="4"/>
      <c r="AI231" s="4"/>
      <c r="AJ231" s="4"/>
      <c r="AK231" s="4"/>
      <c r="AL231" s="4"/>
    </row>
    <row r="232" spans="19:38" ht="15.75" customHeight="1" x14ac:dyDescent="0.3">
      <c r="S232" s="4"/>
      <c r="V232" s="9"/>
      <c r="Y232" s="4"/>
      <c r="Z232" s="4"/>
      <c r="AA232" s="4"/>
      <c r="AB232" s="4"/>
      <c r="AE232" s="4"/>
      <c r="AH232" s="4"/>
      <c r="AI232" s="4"/>
      <c r="AJ232" s="4"/>
      <c r="AK232" s="4"/>
      <c r="AL232" s="4"/>
    </row>
    <row r="233" spans="19:38" ht="15.75" customHeight="1" x14ac:dyDescent="0.3">
      <c r="S233" s="4"/>
      <c r="V233" s="9"/>
      <c r="Y233" s="4"/>
      <c r="Z233" s="4"/>
      <c r="AA233" s="4"/>
      <c r="AB233" s="4"/>
      <c r="AE233" s="4"/>
      <c r="AH233" s="4"/>
      <c r="AI233" s="4"/>
      <c r="AJ233" s="4"/>
      <c r="AK233" s="4"/>
      <c r="AL233" s="4"/>
    </row>
    <row r="234" spans="19:38" ht="15.75" customHeight="1" x14ac:dyDescent="0.3">
      <c r="S234" s="4"/>
      <c r="V234" s="9"/>
      <c r="Y234" s="4"/>
      <c r="Z234" s="4"/>
      <c r="AA234" s="4"/>
      <c r="AB234" s="4"/>
      <c r="AE234" s="4"/>
      <c r="AH234" s="4"/>
      <c r="AI234" s="4"/>
      <c r="AJ234" s="4"/>
      <c r="AK234" s="4"/>
      <c r="AL234" s="4"/>
    </row>
    <row r="235" spans="19:38" ht="15.75" customHeight="1" x14ac:dyDescent="0.3">
      <c r="S235" s="4"/>
      <c r="V235" s="9"/>
      <c r="Y235" s="4"/>
      <c r="Z235" s="4"/>
      <c r="AA235" s="4"/>
      <c r="AB235" s="4"/>
      <c r="AE235" s="4"/>
      <c r="AH235" s="4"/>
      <c r="AI235" s="4"/>
      <c r="AJ235" s="4"/>
      <c r="AK235" s="4"/>
      <c r="AL235" s="4"/>
    </row>
    <row r="236" spans="19:38" ht="15.75" customHeight="1" x14ac:dyDescent="0.3">
      <c r="S236" s="4"/>
      <c r="V236" s="9"/>
      <c r="Y236" s="4"/>
      <c r="Z236" s="4"/>
      <c r="AA236" s="4"/>
      <c r="AB236" s="4"/>
      <c r="AE236" s="4"/>
      <c r="AH236" s="4"/>
      <c r="AI236" s="4"/>
      <c r="AJ236" s="4"/>
      <c r="AK236" s="4"/>
      <c r="AL236" s="4"/>
    </row>
    <row r="237" spans="19:38" ht="15.75" customHeight="1" x14ac:dyDescent="0.3">
      <c r="S237" s="4"/>
      <c r="V237" s="9"/>
      <c r="Y237" s="4"/>
      <c r="Z237" s="4"/>
      <c r="AA237" s="4"/>
      <c r="AB237" s="4"/>
      <c r="AE237" s="4"/>
      <c r="AH237" s="4"/>
      <c r="AI237" s="4"/>
      <c r="AJ237" s="4"/>
      <c r="AK237" s="4"/>
      <c r="AL237" s="4"/>
    </row>
    <row r="238" spans="19:38" ht="15.75" customHeight="1" x14ac:dyDescent="0.3">
      <c r="S238" s="4"/>
      <c r="V238" s="9"/>
      <c r="Y238" s="4"/>
      <c r="Z238" s="4"/>
      <c r="AA238" s="4"/>
      <c r="AB238" s="4"/>
      <c r="AE238" s="4"/>
      <c r="AH238" s="4"/>
      <c r="AI238" s="4"/>
      <c r="AJ238" s="4"/>
      <c r="AK238" s="4"/>
      <c r="AL238" s="4"/>
    </row>
    <row r="239" spans="19:38" ht="15.75" customHeight="1" x14ac:dyDescent="0.3">
      <c r="S239" s="4"/>
      <c r="V239" s="9"/>
      <c r="Y239" s="4"/>
      <c r="Z239" s="4"/>
      <c r="AA239" s="4"/>
      <c r="AB239" s="4"/>
      <c r="AE239" s="4"/>
      <c r="AH239" s="4"/>
      <c r="AI239" s="4"/>
      <c r="AJ239" s="4"/>
      <c r="AK239" s="4"/>
      <c r="AL239" s="4"/>
    </row>
    <row r="240" spans="19:38" ht="15.75" customHeight="1" x14ac:dyDescent="0.3">
      <c r="S240" s="4"/>
      <c r="V240" s="9"/>
      <c r="Y240" s="4"/>
      <c r="Z240" s="4"/>
      <c r="AA240" s="4"/>
      <c r="AB240" s="4"/>
      <c r="AE240" s="4"/>
      <c r="AH240" s="4"/>
      <c r="AI240" s="4"/>
      <c r="AJ240" s="4"/>
      <c r="AK240" s="4"/>
      <c r="AL240" s="4"/>
    </row>
    <row r="241" spans="19:38" ht="15.75" customHeight="1" x14ac:dyDescent="0.3">
      <c r="S241" s="4"/>
      <c r="V241" s="9"/>
      <c r="Y241" s="4"/>
      <c r="Z241" s="4"/>
      <c r="AA241" s="4"/>
      <c r="AB241" s="4"/>
      <c r="AE241" s="4"/>
      <c r="AH241" s="4"/>
      <c r="AI241" s="4"/>
      <c r="AJ241" s="4"/>
      <c r="AK241" s="4"/>
      <c r="AL241" s="4"/>
    </row>
    <row r="242" spans="19:38" ht="15.75" customHeight="1" x14ac:dyDescent="0.3">
      <c r="S242" s="4"/>
      <c r="V242" s="9"/>
      <c r="Y242" s="4"/>
      <c r="Z242" s="4"/>
      <c r="AA242" s="4"/>
      <c r="AB242" s="4"/>
      <c r="AE242" s="4"/>
      <c r="AH242" s="4"/>
      <c r="AI242" s="4"/>
      <c r="AJ242" s="4"/>
      <c r="AK242" s="4"/>
      <c r="AL242" s="4"/>
    </row>
    <row r="243" spans="19:38" ht="15.75" customHeight="1" x14ac:dyDescent="0.3">
      <c r="S243" s="4"/>
      <c r="V243" s="9"/>
      <c r="Y243" s="4"/>
      <c r="Z243" s="4"/>
      <c r="AA243" s="4"/>
      <c r="AB243" s="4"/>
      <c r="AE243" s="4"/>
      <c r="AH243" s="4"/>
      <c r="AI243" s="4"/>
      <c r="AJ243" s="4"/>
      <c r="AK243" s="4"/>
      <c r="AL243" s="4"/>
    </row>
    <row r="244" spans="19:38" ht="15.75" customHeight="1" x14ac:dyDescent="0.3">
      <c r="S244" s="4"/>
      <c r="V244" s="9"/>
      <c r="Y244" s="4"/>
      <c r="Z244" s="4"/>
      <c r="AA244" s="4"/>
      <c r="AB244" s="4"/>
      <c r="AE244" s="4"/>
      <c r="AH244" s="4"/>
      <c r="AI244" s="4"/>
      <c r="AJ244" s="4"/>
      <c r="AK244" s="4"/>
      <c r="AL244" s="4"/>
    </row>
    <row r="245" spans="19:38" ht="15.75" customHeight="1" x14ac:dyDescent="0.3">
      <c r="S245" s="4"/>
      <c r="V245" s="9"/>
      <c r="Y245" s="4"/>
      <c r="Z245" s="4"/>
      <c r="AA245" s="4"/>
      <c r="AB245" s="4"/>
      <c r="AE245" s="4"/>
      <c r="AH245" s="4"/>
      <c r="AI245" s="4"/>
      <c r="AJ245" s="4"/>
      <c r="AK245" s="4"/>
      <c r="AL245" s="4"/>
    </row>
    <row r="246" spans="19:38" ht="15.75" customHeight="1" x14ac:dyDescent="0.3">
      <c r="S246" s="4"/>
      <c r="V246" s="9"/>
      <c r="Y246" s="4"/>
      <c r="Z246" s="4"/>
      <c r="AA246" s="4"/>
      <c r="AB246" s="4"/>
      <c r="AE246" s="4"/>
      <c r="AH246" s="4"/>
      <c r="AI246" s="4"/>
      <c r="AJ246" s="4"/>
      <c r="AK246" s="4"/>
      <c r="AL246" s="4"/>
    </row>
    <row r="247" spans="19:38" ht="15.75" customHeight="1" x14ac:dyDescent="0.3">
      <c r="S247" s="4"/>
      <c r="V247" s="9"/>
      <c r="Y247" s="4"/>
      <c r="Z247" s="4"/>
      <c r="AA247" s="4"/>
      <c r="AB247" s="4"/>
      <c r="AE247" s="4"/>
      <c r="AH247" s="4"/>
      <c r="AI247" s="4"/>
      <c r="AJ247" s="4"/>
      <c r="AK247" s="4"/>
      <c r="AL247" s="4"/>
    </row>
    <row r="248" spans="19:38" ht="15.75" customHeight="1" x14ac:dyDescent="0.3">
      <c r="S248" s="4"/>
      <c r="V248" s="9"/>
      <c r="Y248" s="4"/>
      <c r="Z248" s="4"/>
      <c r="AA248" s="4"/>
      <c r="AB248" s="4"/>
      <c r="AE248" s="4"/>
      <c r="AH248" s="4"/>
      <c r="AI248" s="4"/>
      <c r="AJ248" s="4"/>
      <c r="AK248" s="4"/>
      <c r="AL248" s="4"/>
    </row>
    <row r="249" spans="19:38" ht="15.75" customHeight="1" x14ac:dyDescent="0.3">
      <c r="S249" s="4"/>
      <c r="V249" s="9"/>
      <c r="Y249" s="4"/>
      <c r="Z249" s="4"/>
      <c r="AA249" s="4"/>
      <c r="AB249" s="4"/>
      <c r="AE249" s="4"/>
      <c r="AH249" s="4"/>
      <c r="AI249" s="4"/>
      <c r="AJ249" s="4"/>
      <c r="AK249" s="4"/>
      <c r="AL249" s="4"/>
    </row>
    <row r="250" spans="19:38" ht="15.75" customHeight="1" x14ac:dyDescent="0.3">
      <c r="S250" s="4"/>
      <c r="V250" s="9"/>
      <c r="Y250" s="4"/>
      <c r="Z250" s="4"/>
      <c r="AA250" s="4"/>
      <c r="AB250" s="4"/>
      <c r="AE250" s="4"/>
      <c r="AH250" s="4"/>
      <c r="AI250" s="4"/>
      <c r="AJ250" s="4"/>
      <c r="AK250" s="4"/>
      <c r="AL250" s="4"/>
    </row>
    <row r="251" spans="19:38" ht="15.75" customHeight="1" x14ac:dyDescent="0.3">
      <c r="S251" s="4"/>
      <c r="V251" s="9"/>
      <c r="Y251" s="4"/>
      <c r="Z251" s="4"/>
      <c r="AA251" s="4"/>
      <c r="AB251" s="4"/>
      <c r="AE251" s="4"/>
      <c r="AH251" s="4"/>
      <c r="AI251" s="4"/>
      <c r="AJ251" s="4"/>
      <c r="AK251" s="4"/>
      <c r="AL251" s="4"/>
    </row>
    <row r="252" spans="19:38" ht="15.75" customHeight="1" x14ac:dyDescent="0.3">
      <c r="S252" s="4"/>
      <c r="V252" s="9"/>
      <c r="Y252" s="4"/>
      <c r="Z252" s="4"/>
      <c r="AA252" s="4"/>
      <c r="AB252" s="4"/>
      <c r="AE252" s="4"/>
      <c r="AH252" s="4"/>
      <c r="AI252" s="4"/>
      <c r="AJ252" s="4"/>
      <c r="AK252" s="4"/>
      <c r="AL252" s="4"/>
    </row>
    <row r="253" spans="19:38" ht="15.75" customHeight="1" x14ac:dyDescent="0.3">
      <c r="S253" s="4"/>
      <c r="V253" s="9"/>
      <c r="Y253" s="4"/>
      <c r="Z253" s="4"/>
      <c r="AA253" s="4"/>
      <c r="AB253" s="4"/>
      <c r="AE253" s="4"/>
      <c r="AH253" s="4"/>
      <c r="AI253" s="4"/>
      <c r="AJ253" s="4"/>
      <c r="AK253" s="4"/>
      <c r="AL253" s="4"/>
    </row>
    <row r="254" spans="19:38" ht="15.75" customHeight="1" x14ac:dyDescent="0.3">
      <c r="S254" s="4"/>
      <c r="V254" s="9"/>
      <c r="Y254" s="4"/>
      <c r="Z254" s="4"/>
      <c r="AA254" s="4"/>
      <c r="AB254" s="4"/>
      <c r="AE254" s="4"/>
      <c r="AH254" s="4"/>
      <c r="AI254" s="4"/>
      <c r="AJ254" s="4"/>
      <c r="AK254" s="4"/>
      <c r="AL254" s="4"/>
    </row>
    <row r="255" spans="19:38" ht="15.75" customHeight="1" x14ac:dyDescent="0.3">
      <c r="S255" s="4"/>
      <c r="V255" s="9"/>
      <c r="Y255" s="4"/>
      <c r="Z255" s="4"/>
      <c r="AA255" s="4"/>
      <c r="AB255" s="4"/>
      <c r="AE255" s="4"/>
      <c r="AH255" s="4"/>
      <c r="AI255" s="4"/>
      <c r="AJ255" s="4"/>
      <c r="AK255" s="4"/>
      <c r="AL255" s="4"/>
    </row>
    <row r="256" spans="19:38" ht="15.75" customHeight="1" x14ac:dyDescent="0.3">
      <c r="S256" s="4"/>
      <c r="V256" s="9"/>
      <c r="Y256" s="4"/>
      <c r="Z256" s="4"/>
      <c r="AA256" s="4"/>
      <c r="AB256" s="4"/>
      <c r="AE256" s="4"/>
      <c r="AH256" s="4"/>
      <c r="AI256" s="4"/>
      <c r="AJ256" s="4"/>
      <c r="AK256" s="4"/>
      <c r="AL256" s="4"/>
    </row>
    <row r="257" spans="19:38" ht="15.75" customHeight="1" x14ac:dyDescent="0.3">
      <c r="S257" s="4"/>
      <c r="V257" s="9"/>
      <c r="Y257" s="4"/>
      <c r="Z257" s="4"/>
      <c r="AA257" s="4"/>
      <c r="AB257" s="4"/>
      <c r="AE257" s="4"/>
      <c r="AH257" s="4"/>
      <c r="AI257" s="4"/>
      <c r="AJ257" s="4"/>
      <c r="AK257" s="4"/>
      <c r="AL257" s="4"/>
    </row>
    <row r="258" spans="19:38" ht="15.75" customHeight="1" x14ac:dyDescent="0.3">
      <c r="S258" s="4"/>
      <c r="V258" s="9"/>
      <c r="Y258" s="4"/>
      <c r="Z258" s="4"/>
      <c r="AA258" s="4"/>
      <c r="AB258" s="4"/>
      <c r="AE258" s="4"/>
      <c r="AH258" s="4"/>
      <c r="AI258" s="4"/>
      <c r="AJ258" s="4"/>
      <c r="AK258" s="4"/>
      <c r="AL258" s="4"/>
    </row>
    <row r="259" spans="19:38" ht="15.75" customHeight="1" x14ac:dyDescent="0.3">
      <c r="S259" s="4"/>
      <c r="V259" s="9"/>
      <c r="Y259" s="4"/>
      <c r="Z259" s="4"/>
      <c r="AA259" s="4"/>
      <c r="AB259" s="4"/>
      <c r="AE259" s="4"/>
      <c r="AH259" s="4"/>
      <c r="AI259" s="4"/>
      <c r="AJ259" s="4"/>
      <c r="AK259" s="4"/>
      <c r="AL259" s="4"/>
    </row>
    <row r="260" spans="19:38" ht="15.75" customHeight="1" x14ac:dyDescent="0.3">
      <c r="S260" s="4"/>
      <c r="V260" s="9"/>
      <c r="Y260" s="4"/>
      <c r="Z260" s="4"/>
      <c r="AA260" s="4"/>
      <c r="AB260" s="4"/>
      <c r="AE260" s="4"/>
      <c r="AH260" s="4"/>
      <c r="AI260" s="4"/>
      <c r="AJ260" s="4"/>
      <c r="AK260" s="4"/>
      <c r="AL260" s="4"/>
    </row>
    <row r="261" spans="19:38" ht="15.75" customHeight="1" x14ac:dyDescent="0.3">
      <c r="S261" s="4"/>
      <c r="V261" s="9"/>
      <c r="Y261" s="4"/>
      <c r="Z261" s="4"/>
      <c r="AA261" s="4"/>
      <c r="AB261" s="4"/>
      <c r="AE261" s="4"/>
      <c r="AH261" s="4"/>
      <c r="AI261" s="4"/>
      <c r="AJ261" s="4"/>
      <c r="AK261" s="4"/>
      <c r="AL261" s="4"/>
    </row>
    <row r="262" spans="19:38" ht="15.75" customHeight="1" x14ac:dyDescent="0.3">
      <c r="S262" s="4"/>
      <c r="V262" s="9"/>
      <c r="Y262" s="4"/>
      <c r="Z262" s="4"/>
      <c r="AA262" s="4"/>
      <c r="AB262" s="4"/>
      <c r="AE262" s="4"/>
      <c r="AH262" s="4"/>
      <c r="AI262" s="4"/>
      <c r="AJ262" s="4"/>
      <c r="AK262" s="4"/>
      <c r="AL262" s="4"/>
    </row>
    <row r="263" spans="19:38" ht="15.75" customHeight="1" x14ac:dyDescent="0.3">
      <c r="S263" s="4"/>
      <c r="V263" s="9"/>
      <c r="Y263" s="4"/>
      <c r="Z263" s="4"/>
      <c r="AA263" s="4"/>
      <c r="AB263" s="4"/>
      <c r="AE263" s="4"/>
      <c r="AH263" s="4"/>
      <c r="AI263" s="4"/>
      <c r="AJ263" s="4"/>
      <c r="AK263" s="4"/>
      <c r="AL263" s="4"/>
    </row>
    <row r="264" spans="19:38" ht="15.75" customHeight="1" x14ac:dyDescent="0.3">
      <c r="S264" s="4"/>
      <c r="V264" s="9"/>
      <c r="Y264" s="4"/>
      <c r="Z264" s="4"/>
      <c r="AA264" s="4"/>
      <c r="AB264" s="4"/>
      <c r="AE264" s="4"/>
      <c r="AH264" s="4"/>
      <c r="AI264" s="4"/>
      <c r="AJ264" s="4"/>
      <c r="AK264" s="4"/>
      <c r="AL264" s="4"/>
    </row>
    <row r="265" spans="19:38" ht="15.75" customHeight="1" x14ac:dyDescent="0.3">
      <c r="S265" s="4"/>
      <c r="V265" s="9"/>
      <c r="Y265" s="4"/>
      <c r="Z265" s="4"/>
      <c r="AA265" s="4"/>
      <c r="AB265" s="4"/>
      <c r="AE265" s="4"/>
      <c r="AH265" s="4"/>
      <c r="AI265" s="4"/>
      <c r="AJ265" s="4"/>
      <c r="AK265" s="4"/>
      <c r="AL265" s="4"/>
    </row>
    <row r="266" spans="19:38" ht="15.75" customHeight="1" x14ac:dyDescent="0.3">
      <c r="S266" s="4"/>
      <c r="V266" s="9"/>
      <c r="Y266" s="4"/>
      <c r="Z266" s="4"/>
      <c r="AA266" s="4"/>
      <c r="AB266" s="4"/>
      <c r="AE266" s="4"/>
      <c r="AH266" s="4"/>
      <c r="AI266" s="4"/>
      <c r="AJ266" s="4"/>
      <c r="AK266" s="4"/>
      <c r="AL266" s="4"/>
    </row>
    <row r="267" spans="19:38" ht="15.75" customHeight="1" x14ac:dyDescent="0.3">
      <c r="S267" s="4"/>
      <c r="V267" s="9"/>
      <c r="Y267" s="4"/>
      <c r="Z267" s="4"/>
      <c r="AA267" s="4"/>
      <c r="AB267" s="4"/>
      <c r="AE267" s="4"/>
      <c r="AH267" s="4"/>
      <c r="AI267" s="4"/>
      <c r="AJ267" s="4"/>
      <c r="AK267" s="4"/>
      <c r="AL267" s="4"/>
    </row>
    <row r="268" spans="19:38" ht="15.75" customHeight="1" x14ac:dyDescent="0.3">
      <c r="S268" s="4"/>
      <c r="V268" s="9"/>
      <c r="Y268" s="4"/>
      <c r="Z268" s="4"/>
      <c r="AA268" s="4"/>
      <c r="AB268" s="4"/>
      <c r="AE268" s="4"/>
      <c r="AH268" s="4"/>
      <c r="AI268" s="4"/>
      <c r="AJ268" s="4"/>
      <c r="AK268" s="4"/>
      <c r="AL268" s="4"/>
    </row>
    <row r="269" spans="19:38" ht="15.75" customHeight="1" x14ac:dyDescent="0.3">
      <c r="S269" s="4"/>
      <c r="V269" s="9"/>
      <c r="Y269" s="4"/>
      <c r="Z269" s="4"/>
      <c r="AA269" s="4"/>
      <c r="AB269" s="4"/>
      <c r="AE269" s="4"/>
      <c r="AH269" s="4"/>
      <c r="AI269" s="4"/>
      <c r="AJ269" s="4"/>
      <c r="AK269" s="4"/>
      <c r="AL269" s="4"/>
    </row>
    <row r="270" spans="19:38" ht="15.75" customHeight="1" x14ac:dyDescent="0.3">
      <c r="S270" s="4"/>
      <c r="V270" s="9"/>
      <c r="Y270" s="4"/>
      <c r="Z270" s="4"/>
      <c r="AA270" s="4"/>
      <c r="AB270" s="4"/>
      <c r="AE270" s="4"/>
      <c r="AH270" s="4"/>
      <c r="AI270" s="4"/>
      <c r="AJ270" s="4"/>
      <c r="AK270" s="4"/>
      <c r="AL270" s="4"/>
    </row>
    <row r="271" spans="19:38" ht="15.75" customHeight="1" x14ac:dyDescent="0.3">
      <c r="S271" s="4"/>
      <c r="V271" s="9"/>
      <c r="Y271" s="4"/>
      <c r="Z271" s="4"/>
      <c r="AA271" s="4"/>
      <c r="AB271" s="4"/>
      <c r="AE271" s="4"/>
      <c r="AH271" s="4"/>
      <c r="AI271" s="4"/>
      <c r="AJ271" s="4"/>
      <c r="AK271" s="4"/>
      <c r="AL271" s="4"/>
    </row>
    <row r="272" spans="19:38" ht="15.75" customHeight="1" x14ac:dyDescent="0.3">
      <c r="S272" s="4"/>
      <c r="V272" s="9"/>
      <c r="Y272" s="4"/>
      <c r="Z272" s="4"/>
      <c r="AA272" s="4"/>
      <c r="AB272" s="4"/>
      <c r="AE272" s="4"/>
      <c r="AH272" s="4"/>
      <c r="AI272" s="4"/>
      <c r="AJ272" s="4"/>
      <c r="AK272" s="4"/>
      <c r="AL272" s="4"/>
    </row>
    <row r="273" spans="19:38" ht="15.75" customHeight="1" x14ac:dyDescent="0.3">
      <c r="S273" s="4"/>
      <c r="V273" s="9"/>
      <c r="Y273" s="4"/>
      <c r="Z273" s="4"/>
      <c r="AA273" s="4"/>
      <c r="AB273" s="4"/>
      <c r="AE273" s="4"/>
      <c r="AH273" s="4"/>
      <c r="AI273" s="4"/>
      <c r="AJ273" s="4"/>
      <c r="AK273" s="4"/>
      <c r="AL273" s="4"/>
    </row>
    <row r="274" spans="19:38" ht="15.75" customHeight="1" x14ac:dyDescent="0.3">
      <c r="S274" s="4"/>
      <c r="V274" s="9"/>
      <c r="Y274" s="4"/>
      <c r="Z274" s="4"/>
      <c r="AA274" s="4"/>
      <c r="AB274" s="4"/>
      <c r="AE274" s="4"/>
      <c r="AH274" s="4"/>
      <c r="AI274" s="4"/>
      <c r="AJ274" s="4"/>
      <c r="AK274" s="4"/>
      <c r="AL274" s="4"/>
    </row>
    <row r="275" spans="19:38" ht="15.75" customHeight="1" x14ac:dyDescent="0.3">
      <c r="S275" s="4"/>
      <c r="V275" s="9"/>
      <c r="Y275" s="4"/>
      <c r="Z275" s="4"/>
      <c r="AA275" s="4"/>
      <c r="AB275" s="4"/>
      <c r="AE275" s="4"/>
      <c r="AH275" s="4"/>
      <c r="AI275" s="4"/>
      <c r="AJ275" s="4"/>
      <c r="AK275" s="4"/>
      <c r="AL275" s="4"/>
    </row>
    <row r="276" spans="19:38" ht="15.75" customHeight="1" x14ac:dyDescent="0.3">
      <c r="S276" s="4"/>
      <c r="V276" s="9"/>
      <c r="Y276" s="4"/>
      <c r="Z276" s="4"/>
      <c r="AA276" s="4"/>
      <c r="AB276" s="4"/>
      <c r="AE276" s="4"/>
      <c r="AH276" s="4"/>
      <c r="AI276" s="4"/>
      <c r="AJ276" s="4"/>
      <c r="AK276" s="4"/>
      <c r="AL276" s="4"/>
    </row>
    <row r="277" spans="19:38" ht="15.75" customHeight="1" x14ac:dyDescent="0.3">
      <c r="S277" s="4"/>
      <c r="V277" s="9"/>
      <c r="Y277" s="4"/>
      <c r="Z277" s="4"/>
      <c r="AA277" s="4"/>
      <c r="AB277" s="4"/>
      <c r="AE277" s="4"/>
      <c r="AH277" s="4"/>
      <c r="AI277" s="4"/>
      <c r="AJ277" s="4"/>
      <c r="AK277" s="4"/>
      <c r="AL277" s="4"/>
    </row>
    <row r="278" spans="19:38" ht="15.75" customHeight="1" x14ac:dyDescent="0.3">
      <c r="S278" s="4"/>
      <c r="V278" s="9"/>
      <c r="Y278" s="4"/>
      <c r="Z278" s="4"/>
      <c r="AA278" s="4"/>
      <c r="AB278" s="4"/>
      <c r="AE278" s="4"/>
      <c r="AH278" s="4"/>
      <c r="AI278" s="4"/>
      <c r="AJ278" s="4"/>
      <c r="AK278" s="4"/>
      <c r="AL278" s="4"/>
    </row>
    <row r="279" spans="19:38" ht="15.75" customHeight="1" x14ac:dyDescent="0.3">
      <c r="S279" s="4"/>
      <c r="V279" s="9"/>
      <c r="Y279" s="4"/>
      <c r="Z279" s="4"/>
      <c r="AA279" s="4"/>
      <c r="AB279" s="4"/>
      <c r="AE279" s="4"/>
      <c r="AH279" s="4"/>
      <c r="AI279" s="4"/>
      <c r="AJ279" s="4"/>
      <c r="AK279" s="4"/>
      <c r="AL279" s="4"/>
    </row>
    <row r="280" spans="19:38" ht="15.75" customHeight="1" x14ac:dyDescent="0.3">
      <c r="S280" s="4"/>
      <c r="V280" s="9"/>
      <c r="Y280" s="4"/>
      <c r="Z280" s="4"/>
      <c r="AA280" s="4"/>
      <c r="AB280" s="4"/>
      <c r="AE280" s="4"/>
      <c r="AH280" s="4"/>
      <c r="AI280" s="4"/>
      <c r="AJ280" s="4"/>
      <c r="AK280" s="4"/>
      <c r="AL280" s="4"/>
    </row>
    <row r="281" spans="19:38" ht="15.75" customHeight="1" x14ac:dyDescent="0.3">
      <c r="S281" s="4"/>
      <c r="V281" s="9"/>
      <c r="Y281" s="4"/>
      <c r="Z281" s="4"/>
      <c r="AA281" s="4"/>
      <c r="AB281" s="4"/>
      <c r="AE281" s="4"/>
      <c r="AH281" s="4"/>
      <c r="AI281" s="4"/>
      <c r="AJ281" s="4"/>
      <c r="AK281" s="4"/>
      <c r="AL281" s="4"/>
    </row>
    <row r="282" spans="19:38" ht="15.75" customHeight="1" x14ac:dyDescent="0.3">
      <c r="S282" s="4"/>
      <c r="V282" s="9"/>
      <c r="Y282" s="4"/>
      <c r="Z282" s="4"/>
      <c r="AA282" s="4"/>
      <c r="AB282" s="4"/>
      <c r="AE282" s="4"/>
      <c r="AH282" s="4"/>
      <c r="AI282" s="4"/>
      <c r="AJ282" s="4"/>
      <c r="AK282" s="4"/>
      <c r="AL282" s="4"/>
    </row>
    <row r="283" spans="19:38" ht="15.75" customHeight="1" x14ac:dyDescent="0.3">
      <c r="S283" s="4"/>
      <c r="V283" s="9"/>
      <c r="Y283" s="4"/>
      <c r="Z283" s="4"/>
      <c r="AA283" s="4"/>
      <c r="AB283" s="4"/>
      <c r="AE283" s="4"/>
      <c r="AH283" s="4"/>
      <c r="AI283" s="4"/>
      <c r="AJ283" s="4"/>
      <c r="AK283" s="4"/>
      <c r="AL283" s="4"/>
    </row>
    <row r="284" spans="19:38" ht="15.75" customHeight="1" x14ac:dyDescent="0.3">
      <c r="S284" s="4"/>
      <c r="V284" s="9"/>
      <c r="Y284" s="4"/>
      <c r="Z284" s="4"/>
      <c r="AA284" s="4"/>
      <c r="AB284" s="4"/>
      <c r="AE284" s="4"/>
      <c r="AH284" s="4"/>
      <c r="AI284" s="4"/>
      <c r="AJ284" s="4"/>
      <c r="AK284" s="4"/>
      <c r="AL284" s="4"/>
    </row>
    <row r="285" spans="19:38" ht="15.75" customHeight="1" x14ac:dyDescent="0.3">
      <c r="S285" s="4"/>
      <c r="V285" s="9"/>
      <c r="Y285" s="4"/>
      <c r="Z285" s="4"/>
      <c r="AA285" s="4"/>
      <c r="AB285" s="4"/>
      <c r="AE285" s="4"/>
      <c r="AH285" s="4"/>
      <c r="AI285" s="4"/>
      <c r="AJ285" s="4"/>
      <c r="AK285" s="4"/>
      <c r="AL285" s="4"/>
    </row>
    <row r="286" spans="19:38" ht="15.75" customHeight="1" x14ac:dyDescent="0.3">
      <c r="S286" s="4"/>
      <c r="V286" s="9"/>
      <c r="Y286" s="4"/>
      <c r="Z286" s="4"/>
      <c r="AA286" s="4"/>
      <c r="AB286" s="4"/>
      <c r="AE286" s="4"/>
      <c r="AH286" s="4"/>
      <c r="AI286" s="4"/>
      <c r="AJ286" s="4"/>
      <c r="AK286" s="4"/>
      <c r="AL286" s="4"/>
    </row>
    <row r="287" spans="19:38" ht="15.75" customHeight="1" x14ac:dyDescent="0.3">
      <c r="S287" s="4"/>
      <c r="V287" s="9"/>
      <c r="Y287" s="4"/>
      <c r="Z287" s="4"/>
      <c r="AA287" s="4"/>
      <c r="AB287" s="4"/>
      <c r="AE287" s="4"/>
      <c r="AH287" s="4"/>
      <c r="AI287" s="4"/>
      <c r="AJ287" s="4"/>
      <c r="AK287" s="4"/>
      <c r="AL287" s="4"/>
    </row>
    <row r="288" spans="19:38" ht="15.75" customHeight="1" x14ac:dyDescent="0.3">
      <c r="S288" s="4"/>
      <c r="V288" s="9"/>
      <c r="Y288" s="4"/>
      <c r="Z288" s="4"/>
      <c r="AA288" s="4"/>
      <c r="AB288" s="4"/>
      <c r="AE288" s="4"/>
      <c r="AH288" s="4"/>
      <c r="AI288" s="4"/>
      <c r="AJ288" s="4"/>
      <c r="AK288" s="4"/>
      <c r="AL288" s="4"/>
    </row>
    <row r="289" spans="19:38" ht="15.75" customHeight="1" x14ac:dyDescent="0.3">
      <c r="S289" s="4"/>
      <c r="V289" s="9"/>
      <c r="Y289" s="4"/>
      <c r="Z289" s="4"/>
      <c r="AA289" s="4"/>
      <c r="AB289" s="4"/>
      <c r="AE289" s="4"/>
      <c r="AH289" s="4"/>
      <c r="AI289" s="4"/>
      <c r="AJ289" s="4"/>
      <c r="AK289" s="4"/>
      <c r="AL289" s="4"/>
    </row>
    <row r="290" spans="19:38" ht="15.75" customHeight="1" x14ac:dyDescent="0.3">
      <c r="S290" s="4"/>
      <c r="V290" s="9"/>
      <c r="Y290" s="4"/>
      <c r="Z290" s="4"/>
      <c r="AA290" s="4"/>
      <c r="AB290" s="4"/>
      <c r="AE290" s="4"/>
      <c r="AH290" s="4"/>
      <c r="AI290" s="4"/>
      <c r="AJ290" s="4"/>
      <c r="AK290" s="4"/>
      <c r="AL290" s="4"/>
    </row>
    <row r="291" spans="19:38" ht="15.75" customHeight="1" x14ac:dyDescent="0.3">
      <c r="S291" s="4"/>
      <c r="V291" s="9"/>
      <c r="Y291" s="4"/>
      <c r="Z291" s="4"/>
      <c r="AA291" s="4"/>
      <c r="AB291" s="4"/>
      <c r="AE291" s="4"/>
      <c r="AH291" s="4"/>
      <c r="AI291" s="4"/>
      <c r="AJ291" s="4"/>
      <c r="AK291" s="4"/>
      <c r="AL291" s="4"/>
    </row>
    <row r="292" spans="19:38" ht="15.75" customHeight="1" x14ac:dyDescent="0.3">
      <c r="S292" s="4"/>
      <c r="V292" s="9"/>
      <c r="Y292" s="4"/>
      <c r="Z292" s="4"/>
      <c r="AA292" s="4"/>
      <c r="AB292" s="4"/>
      <c r="AE292" s="4"/>
      <c r="AH292" s="4"/>
      <c r="AI292" s="4"/>
      <c r="AJ292" s="4"/>
      <c r="AK292" s="4"/>
      <c r="AL292" s="4"/>
    </row>
    <row r="293" spans="19:38" ht="15.75" customHeight="1" x14ac:dyDescent="0.3">
      <c r="S293" s="4"/>
      <c r="V293" s="9"/>
      <c r="Y293" s="4"/>
      <c r="Z293" s="4"/>
      <c r="AA293" s="4"/>
      <c r="AB293" s="4"/>
      <c r="AE293" s="4"/>
      <c r="AH293" s="4"/>
      <c r="AI293" s="4"/>
      <c r="AJ293" s="4"/>
      <c r="AK293" s="4"/>
      <c r="AL293" s="4"/>
    </row>
    <row r="294" spans="19:38" ht="15.75" customHeight="1" x14ac:dyDescent="0.3">
      <c r="S294" s="4"/>
      <c r="V294" s="9"/>
      <c r="Y294" s="4"/>
      <c r="Z294" s="4"/>
      <c r="AA294" s="4"/>
      <c r="AB294" s="4"/>
      <c r="AE294" s="4"/>
      <c r="AH294" s="4"/>
      <c r="AI294" s="4"/>
      <c r="AJ294" s="4"/>
      <c r="AK294" s="4"/>
      <c r="AL294" s="4"/>
    </row>
    <row r="295" spans="19:38" ht="15.75" customHeight="1" x14ac:dyDescent="0.3">
      <c r="S295" s="4"/>
      <c r="V295" s="9"/>
      <c r="Y295" s="4"/>
      <c r="Z295" s="4"/>
      <c r="AA295" s="4"/>
      <c r="AB295" s="4"/>
      <c r="AE295" s="4"/>
      <c r="AH295" s="4"/>
      <c r="AI295" s="4"/>
      <c r="AJ295" s="4"/>
      <c r="AK295" s="4"/>
      <c r="AL295" s="4"/>
    </row>
    <row r="296" spans="19:38" ht="15.75" customHeight="1" x14ac:dyDescent="0.3">
      <c r="S296" s="4"/>
      <c r="V296" s="9"/>
      <c r="Y296" s="4"/>
      <c r="Z296" s="4"/>
      <c r="AA296" s="4"/>
      <c r="AB296" s="4"/>
      <c r="AE296" s="4"/>
      <c r="AH296" s="4"/>
      <c r="AI296" s="4"/>
      <c r="AJ296" s="4"/>
      <c r="AK296" s="4"/>
      <c r="AL296" s="4"/>
    </row>
    <row r="297" spans="19:38" ht="15.75" customHeight="1" x14ac:dyDescent="0.3">
      <c r="S297" s="4"/>
      <c r="V297" s="9"/>
      <c r="Y297" s="4"/>
      <c r="Z297" s="4"/>
      <c r="AA297" s="4"/>
      <c r="AB297" s="4"/>
      <c r="AE297" s="4"/>
      <c r="AH297" s="4"/>
      <c r="AI297" s="4"/>
      <c r="AJ297" s="4"/>
      <c r="AK297" s="4"/>
      <c r="AL297" s="4"/>
    </row>
    <row r="298" spans="19:38" ht="15.75" customHeight="1" x14ac:dyDescent="0.3">
      <c r="S298" s="4"/>
      <c r="V298" s="9"/>
      <c r="Y298" s="4"/>
      <c r="Z298" s="4"/>
      <c r="AA298" s="4"/>
      <c r="AB298" s="4"/>
      <c r="AE298" s="4"/>
      <c r="AH298" s="4"/>
      <c r="AI298" s="4"/>
      <c r="AJ298" s="4"/>
      <c r="AK298" s="4"/>
      <c r="AL298" s="4"/>
    </row>
    <row r="299" spans="19:38" ht="15.75" customHeight="1" x14ac:dyDescent="0.3">
      <c r="S299" s="4"/>
      <c r="V299" s="9"/>
      <c r="Y299" s="4"/>
      <c r="Z299" s="4"/>
      <c r="AA299" s="4"/>
      <c r="AB299" s="4"/>
      <c r="AE299" s="4"/>
      <c r="AH299" s="4"/>
      <c r="AI299" s="4"/>
      <c r="AJ299" s="4"/>
      <c r="AK299" s="4"/>
      <c r="AL299" s="4"/>
    </row>
    <row r="300" spans="19:38" ht="15.75" customHeight="1" x14ac:dyDescent="0.3">
      <c r="S300" s="4"/>
      <c r="V300" s="9"/>
      <c r="Y300" s="4"/>
      <c r="Z300" s="4"/>
      <c r="AA300" s="4"/>
      <c r="AB300" s="4"/>
      <c r="AE300" s="4"/>
      <c r="AH300" s="4"/>
      <c r="AI300" s="4"/>
      <c r="AJ300" s="4"/>
      <c r="AK300" s="4"/>
      <c r="AL300" s="4"/>
    </row>
    <row r="301" spans="19:38" ht="15.75" customHeight="1" x14ac:dyDescent="0.3">
      <c r="S301" s="4"/>
      <c r="V301" s="9"/>
      <c r="Y301" s="4"/>
      <c r="Z301" s="4"/>
      <c r="AA301" s="4"/>
      <c r="AB301" s="4"/>
      <c r="AE301" s="4"/>
      <c r="AH301" s="4"/>
      <c r="AI301" s="4"/>
      <c r="AJ301" s="4"/>
      <c r="AK301" s="4"/>
      <c r="AL301" s="4"/>
    </row>
    <row r="302" spans="19:38" ht="15.75" customHeight="1" x14ac:dyDescent="0.3">
      <c r="S302" s="4"/>
      <c r="V302" s="9"/>
      <c r="Y302" s="4"/>
      <c r="Z302" s="4"/>
      <c r="AA302" s="4"/>
      <c r="AB302" s="4"/>
      <c r="AE302" s="4"/>
      <c r="AH302" s="4"/>
      <c r="AI302" s="4"/>
      <c r="AJ302" s="4"/>
      <c r="AK302" s="4"/>
      <c r="AL302" s="4"/>
    </row>
    <row r="303" spans="19:38" ht="15.75" customHeight="1" x14ac:dyDescent="0.3">
      <c r="S303" s="4"/>
      <c r="V303" s="9"/>
      <c r="Y303" s="4"/>
      <c r="Z303" s="4"/>
      <c r="AA303" s="4"/>
      <c r="AB303" s="4"/>
      <c r="AE303" s="4"/>
      <c r="AH303" s="4"/>
      <c r="AI303" s="4"/>
      <c r="AJ303" s="4"/>
      <c r="AK303" s="4"/>
      <c r="AL303" s="4"/>
    </row>
    <row r="304" spans="19:38" ht="15.75" customHeight="1" x14ac:dyDescent="0.3">
      <c r="S304" s="4"/>
      <c r="V304" s="9"/>
      <c r="Y304" s="4"/>
      <c r="Z304" s="4"/>
      <c r="AA304" s="4"/>
      <c r="AB304" s="4"/>
      <c r="AE304" s="4"/>
      <c r="AH304" s="4"/>
      <c r="AI304" s="4"/>
      <c r="AJ304" s="4"/>
      <c r="AK304" s="4"/>
      <c r="AL304" s="4"/>
    </row>
    <row r="305" spans="19:38" ht="15.75" customHeight="1" x14ac:dyDescent="0.3">
      <c r="S305" s="4"/>
      <c r="V305" s="9"/>
      <c r="Y305" s="4"/>
      <c r="Z305" s="4"/>
      <c r="AA305" s="4"/>
      <c r="AB305" s="4"/>
      <c r="AE305" s="4"/>
      <c r="AH305" s="4"/>
      <c r="AI305" s="4"/>
      <c r="AJ305" s="4"/>
      <c r="AK305" s="4"/>
      <c r="AL305" s="4"/>
    </row>
    <row r="306" spans="19:38" ht="15.75" customHeight="1" x14ac:dyDescent="0.3">
      <c r="S306" s="4"/>
      <c r="V306" s="9"/>
      <c r="Y306" s="4"/>
      <c r="Z306" s="4"/>
      <c r="AA306" s="4"/>
      <c r="AB306" s="4"/>
      <c r="AE306" s="4"/>
      <c r="AH306" s="4"/>
      <c r="AI306" s="4"/>
      <c r="AJ306" s="4"/>
      <c r="AK306" s="4"/>
      <c r="AL306" s="4"/>
    </row>
    <row r="307" spans="19:38" ht="15.75" customHeight="1" x14ac:dyDescent="0.3">
      <c r="S307" s="4"/>
      <c r="V307" s="9"/>
      <c r="Y307" s="4"/>
      <c r="Z307" s="4"/>
      <c r="AA307" s="4"/>
      <c r="AB307" s="4"/>
      <c r="AE307" s="4"/>
      <c r="AH307" s="4"/>
      <c r="AI307" s="4"/>
      <c r="AJ307" s="4"/>
      <c r="AK307" s="4"/>
      <c r="AL307" s="4"/>
    </row>
    <row r="308" spans="19:38" ht="15.75" customHeight="1" x14ac:dyDescent="0.3">
      <c r="S308" s="4"/>
      <c r="V308" s="9"/>
      <c r="Y308" s="4"/>
      <c r="Z308" s="4"/>
      <c r="AA308" s="4"/>
      <c r="AB308" s="4"/>
      <c r="AE308" s="4"/>
      <c r="AH308" s="4"/>
      <c r="AI308" s="4"/>
      <c r="AJ308" s="4"/>
      <c r="AK308" s="4"/>
      <c r="AL308" s="4"/>
    </row>
    <row r="309" spans="19:38" ht="15.75" customHeight="1" x14ac:dyDescent="0.3">
      <c r="S309" s="4"/>
      <c r="V309" s="9"/>
      <c r="Y309" s="4"/>
      <c r="Z309" s="4"/>
      <c r="AA309" s="4"/>
      <c r="AB309" s="4"/>
      <c r="AE309" s="4"/>
      <c r="AH309" s="4"/>
      <c r="AI309" s="4"/>
      <c r="AJ309" s="4"/>
      <c r="AK309" s="4"/>
      <c r="AL309" s="4"/>
    </row>
    <row r="310" spans="19:38" ht="15.75" customHeight="1" x14ac:dyDescent="0.3">
      <c r="S310" s="4"/>
      <c r="V310" s="9"/>
      <c r="Y310" s="4"/>
      <c r="Z310" s="4"/>
      <c r="AA310" s="4"/>
      <c r="AB310" s="4"/>
      <c r="AE310" s="4"/>
      <c r="AH310" s="4"/>
      <c r="AI310" s="4"/>
      <c r="AJ310" s="4"/>
      <c r="AK310" s="4"/>
      <c r="AL310" s="4"/>
    </row>
    <row r="311" spans="19:38" ht="15.75" customHeight="1" x14ac:dyDescent="0.3">
      <c r="S311" s="4"/>
      <c r="V311" s="9"/>
      <c r="Y311" s="4"/>
      <c r="Z311" s="4"/>
      <c r="AA311" s="4"/>
      <c r="AB311" s="4"/>
      <c r="AE311" s="4"/>
      <c r="AH311" s="4"/>
      <c r="AI311" s="4"/>
      <c r="AJ311" s="4"/>
      <c r="AK311" s="4"/>
      <c r="AL311" s="4"/>
    </row>
    <row r="312" spans="19:38" ht="15.75" customHeight="1" x14ac:dyDescent="0.3">
      <c r="S312" s="4"/>
      <c r="V312" s="9"/>
      <c r="Y312" s="4"/>
      <c r="Z312" s="4"/>
      <c r="AA312" s="4"/>
      <c r="AB312" s="4"/>
      <c r="AE312" s="4"/>
      <c r="AH312" s="4"/>
      <c r="AI312" s="4"/>
      <c r="AJ312" s="4"/>
      <c r="AK312" s="4"/>
      <c r="AL312" s="4"/>
    </row>
    <row r="313" spans="19:38" ht="15.75" customHeight="1" x14ac:dyDescent="0.3">
      <c r="S313" s="4"/>
      <c r="V313" s="9"/>
      <c r="Y313" s="4"/>
      <c r="Z313" s="4"/>
      <c r="AA313" s="4"/>
      <c r="AB313" s="4"/>
      <c r="AE313" s="4"/>
      <c r="AH313" s="4"/>
      <c r="AI313" s="4"/>
      <c r="AJ313" s="4"/>
      <c r="AK313" s="4"/>
      <c r="AL313" s="4"/>
    </row>
    <row r="314" spans="19:38" ht="15.75" customHeight="1" x14ac:dyDescent="0.3">
      <c r="S314" s="4"/>
      <c r="V314" s="9"/>
      <c r="Y314" s="4"/>
      <c r="Z314" s="4"/>
      <c r="AA314" s="4"/>
      <c r="AB314" s="4"/>
      <c r="AE314" s="4"/>
      <c r="AH314" s="4"/>
      <c r="AI314" s="4"/>
      <c r="AJ314" s="4"/>
      <c r="AK314" s="4"/>
      <c r="AL314" s="4"/>
    </row>
    <row r="315" spans="19:38" ht="15.75" customHeight="1" x14ac:dyDescent="0.3">
      <c r="S315" s="4"/>
      <c r="V315" s="9"/>
      <c r="Y315" s="4"/>
      <c r="Z315" s="4"/>
      <c r="AA315" s="4"/>
      <c r="AB315" s="4"/>
      <c r="AE315" s="4"/>
      <c r="AH315" s="4"/>
      <c r="AI315" s="4"/>
      <c r="AJ315" s="4"/>
      <c r="AK315" s="4"/>
      <c r="AL315" s="4"/>
    </row>
    <row r="316" spans="19:38" ht="15.75" customHeight="1" x14ac:dyDescent="0.3">
      <c r="S316" s="4"/>
      <c r="V316" s="9"/>
      <c r="Y316" s="4"/>
      <c r="Z316" s="4"/>
      <c r="AA316" s="4"/>
      <c r="AB316" s="4"/>
      <c r="AE316" s="4"/>
      <c r="AH316" s="4"/>
      <c r="AI316" s="4"/>
      <c r="AJ316" s="4"/>
      <c r="AK316" s="4"/>
      <c r="AL316" s="4"/>
    </row>
    <row r="317" spans="19:38" ht="15.75" customHeight="1" x14ac:dyDescent="0.3">
      <c r="S317" s="4"/>
      <c r="V317" s="9"/>
      <c r="Y317" s="4"/>
      <c r="Z317" s="4"/>
      <c r="AA317" s="4"/>
      <c r="AB317" s="4"/>
      <c r="AE317" s="4"/>
      <c r="AH317" s="4"/>
      <c r="AI317" s="4"/>
      <c r="AJ317" s="4"/>
      <c r="AK317" s="4"/>
      <c r="AL317" s="4"/>
    </row>
    <row r="318" spans="19:38" ht="15.75" customHeight="1" x14ac:dyDescent="0.3">
      <c r="S318" s="4"/>
      <c r="V318" s="9"/>
      <c r="Y318" s="4"/>
      <c r="Z318" s="4"/>
      <c r="AA318" s="4"/>
      <c r="AB318" s="4"/>
      <c r="AE318" s="4"/>
      <c r="AH318" s="4"/>
      <c r="AI318" s="4"/>
      <c r="AJ318" s="4"/>
      <c r="AK318" s="4"/>
      <c r="AL318" s="4"/>
    </row>
    <row r="319" spans="19:38" ht="15.75" customHeight="1" x14ac:dyDescent="0.3">
      <c r="S319" s="4"/>
      <c r="V319" s="9"/>
      <c r="Y319" s="4"/>
      <c r="Z319" s="4"/>
      <c r="AA319" s="4"/>
      <c r="AB319" s="4"/>
      <c r="AE319" s="4"/>
      <c r="AH319" s="4"/>
      <c r="AI319" s="4"/>
      <c r="AJ319" s="4"/>
      <c r="AK319" s="4"/>
      <c r="AL319" s="4"/>
    </row>
    <row r="320" spans="19:38" ht="15.75" customHeight="1" x14ac:dyDescent="0.3">
      <c r="S320" s="4"/>
      <c r="V320" s="9"/>
      <c r="Y320" s="4"/>
      <c r="Z320" s="4"/>
      <c r="AA320" s="4"/>
      <c r="AB320" s="4"/>
      <c r="AE320" s="4"/>
      <c r="AH320" s="4"/>
      <c r="AI320" s="4"/>
      <c r="AJ320" s="4"/>
      <c r="AK320" s="4"/>
      <c r="AL320" s="4"/>
    </row>
    <row r="321" spans="19:38" ht="15.75" customHeight="1" x14ac:dyDescent="0.3">
      <c r="S321" s="4"/>
      <c r="V321" s="9"/>
      <c r="Y321" s="4"/>
      <c r="Z321" s="4"/>
      <c r="AA321" s="4"/>
      <c r="AB321" s="4"/>
      <c r="AE321" s="4"/>
      <c r="AH321" s="4"/>
      <c r="AI321" s="4"/>
      <c r="AJ321" s="4"/>
      <c r="AK321" s="4"/>
      <c r="AL321" s="4"/>
    </row>
    <row r="322" spans="19:38" ht="15.75" customHeight="1" x14ac:dyDescent="0.3">
      <c r="S322" s="4"/>
      <c r="V322" s="9"/>
      <c r="Y322" s="4"/>
      <c r="Z322" s="4"/>
      <c r="AA322" s="4"/>
      <c r="AB322" s="4"/>
      <c r="AE322" s="4"/>
      <c r="AH322" s="4"/>
      <c r="AI322" s="4"/>
      <c r="AJ322" s="4"/>
      <c r="AK322" s="4"/>
      <c r="AL322" s="4"/>
    </row>
    <row r="323" spans="19:38" ht="15.75" customHeight="1" x14ac:dyDescent="0.3">
      <c r="S323" s="4"/>
      <c r="V323" s="9"/>
      <c r="Y323" s="4"/>
      <c r="Z323" s="4"/>
      <c r="AA323" s="4"/>
      <c r="AB323" s="4"/>
      <c r="AE323" s="4"/>
      <c r="AH323" s="4"/>
      <c r="AI323" s="4"/>
      <c r="AJ323" s="4"/>
      <c r="AK323" s="4"/>
      <c r="AL323" s="4"/>
    </row>
    <row r="324" spans="19:38" ht="15.75" customHeight="1" x14ac:dyDescent="0.3">
      <c r="S324" s="4"/>
      <c r="V324" s="9"/>
      <c r="Y324" s="4"/>
      <c r="Z324" s="4"/>
      <c r="AA324" s="4"/>
      <c r="AB324" s="4"/>
      <c r="AE324" s="4"/>
      <c r="AH324" s="4"/>
      <c r="AI324" s="4"/>
      <c r="AJ324" s="4"/>
      <c r="AK324" s="4"/>
      <c r="AL324" s="4"/>
    </row>
    <row r="325" spans="19:38" ht="15.75" customHeight="1" x14ac:dyDescent="0.3">
      <c r="S325" s="4"/>
      <c r="V325" s="9"/>
      <c r="Y325" s="4"/>
      <c r="Z325" s="4"/>
      <c r="AA325" s="4"/>
      <c r="AB325" s="4"/>
      <c r="AE325" s="4"/>
      <c r="AH325" s="4"/>
      <c r="AI325" s="4"/>
      <c r="AJ325" s="4"/>
      <c r="AK325" s="4"/>
      <c r="AL325" s="4"/>
    </row>
    <row r="326" spans="19:38" ht="15.75" customHeight="1" x14ac:dyDescent="0.3">
      <c r="S326" s="4"/>
      <c r="V326" s="9"/>
      <c r="Y326" s="4"/>
      <c r="Z326" s="4"/>
      <c r="AA326" s="4"/>
      <c r="AB326" s="4"/>
      <c r="AE326" s="4"/>
      <c r="AH326" s="4"/>
      <c r="AI326" s="4"/>
      <c r="AJ326" s="4"/>
      <c r="AK326" s="4"/>
      <c r="AL326" s="4"/>
    </row>
    <row r="327" spans="19:38" ht="15.75" customHeight="1" x14ac:dyDescent="0.3">
      <c r="S327" s="4"/>
      <c r="V327" s="9"/>
      <c r="Y327" s="4"/>
      <c r="Z327" s="4"/>
      <c r="AA327" s="4"/>
      <c r="AB327" s="4"/>
      <c r="AE327" s="4"/>
      <c r="AH327" s="4"/>
      <c r="AI327" s="4"/>
      <c r="AJ327" s="4"/>
      <c r="AK327" s="4"/>
      <c r="AL327" s="4"/>
    </row>
    <row r="328" spans="19:38" ht="15.75" customHeight="1" x14ac:dyDescent="0.3">
      <c r="S328" s="4"/>
      <c r="V328" s="9"/>
      <c r="Y328" s="4"/>
      <c r="Z328" s="4"/>
      <c r="AA328" s="4"/>
      <c r="AB328" s="4"/>
      <c r="AE328" s="4"/>
      <c r="AH328" s="4"/>
      <c r="AI328" s="4"/>
      <c r="AJ328" s="4"/>
      <c r="AK328" s="4"/>
      <c r="AL328" s="4"/>
    </row>
    <row r="329" spans="19:38" ht="15.75" customHeight="1" x14ac:dyDescent="0.3">
      <c r="S329" s="4"/>
      <c r="V329" s="9"/>
      <c r="Y329" s="4"/>
      <c r="Z329" s="4"/>
      <c r="AA329" s="4"/>
      <c r="AB329" s="4"/>
      <c r="AE329" s="4"/>
      <c r="AH329" s="4"/>
      <c r="AI329" s="4"/>
      <c r="AJ329" s="4"/>
      <c r="AK329" s="4"/>
      <c r="AL329" s="4"/>
    </row>
    <row r="330" spans="19:38" ht="15.75" customHeight="1" x14ac:dyDescent="0.3">
      <c r="S330" s="4"/>
      <c r="V330" s="9"/>
      <c r="Y330" s="4"/>
      <c r="Z330" s="4"/>
      <c r="AA330" s="4"/>
      <c r="AB330" s="4"/>
      <c r="AE330" s="4"/>
      <c r="AH330" s="4"/>
      <c r="AI330" s="4"/>
      <c r="AJ330" s="4"/>
      <c r="AK330" s="4"/>
      <c r="AL330" s="4"/>
    </row>
    <row r="331" spans="19:38" ht="15.75" customHeight="1" x14ac:dyDescent="0.3">
      <c r="S331" s="4"/>
      <c r="V331" s="9"/>
      <c r="Y331" s="4"/>
      <c r="Z331" s="4"/>
      <c r="AA331" s="4"/>
      <c r="AB331" s="4"/>
      <c r="AE331" s="4"/>
      <c r="AH331" s="4"/>
      <c r="AI331" s="4"/>
      <c r="AJ331" s="4"/>
      <c r="AK331" s="4"/>
      <c r="AL331" s="4"/>
    </row>
    <row r="332" spans="19:38" ht="15.75" customHeight="1" x14ac:dyDescent="0.3">
      <c r="S332" s="4"/>
      <c r="V332" s="9"/>
      <c r="Y332" s="4"/>
      <c r="Z332" s="4"/>
      <c r="AA332" s="4"/>
      <c r="AB332" s="4"/>
      <c r="AE332" s="4"/>
      <c r="AH332" s="4"/>
      <c r="AI332" s="4"/>
      <c r="AJ332" s="4"/>
      <c r="AK332" s="4"/>
      <c r="AL332" s="4"/>
    </row>
    <row r="333" spans="19:38" ht="15.75" customHeight="1" x14ac:dyDescent="0.3">
      <c r="S333" s="4"/>
      <c r="V333" s="9"/>
      <c r="Y333" s="4"/>
      <c r="Z333" s="4"/>
      <c r="AA333" s="4"/>
      <c r="AB333" s="4"/>
      <c r="AE333" s="4"/>
      <c r="AH333" s="4"/>
      <c r="AI333" s="4"/>
      <c r="AJ333" s="4"/>
      <c r="AK333" s="4"/>
      <c r="AL333" s="4"/>
    </row>
    <row r="334" spans="19:38" ht="15.75" customHeight="1" x14ac:dyDescent="0.3">
      <c r="S334" s="4"/>
      <c r="V334" s="9"/>
      <c r="Y334" s="4"/>
      <c r="Z334" s="4"/>
      <c r="AA334" s="4"/>
      <c r="AB334" s="4"/>
      <c r="AE334" s="4"/>
      <c r="AH334" s="4"/>
      <c r="AI334" s="4"/>
      <c r="AJ334" s="4"/>
      <c r="AK334" s="4"/>
      <c r="AL334" s="4"/>
    </row>
    <row r="335" spans="19:38" ht="15.75" customHeight="1" x14ac:dyDescent="0.3">
      <c r="S335" s="4"/>
      <c r="V335" s="9"/>
      <c r="Y335" s="4"/>
      <c r="Z335" s="4"/>
      <c r="AA335" s="4"/>
      <c r="AB335" s="4"/>
      <c r="AE335" s="4"/>
      <c r="AH335" s="4"/>
      <c r="AI335" s="4"/>
      <c r="AJ335" s="4"/>
      <c r="AK335" s="4"/>
      <c r="AL335" s="4"/>
    </row>
    <row r="336" spans="19:38" ht="15.75" customHeight="1" x14ac:dyDescent="0.3">
      <c r="S336" s="4"/>
      <c r="V336" s="9"/>
      <c r="Y336" s="4"/>
      <c r="Z336" s="4"/>
      <c r="AA336" s="4"/>
      <c r="AB336" s="4"/>
      <c r="AE336" s="4"/>
      <c r="AH336" s="4"/>
      <c r="AI336" s="4"/>
      <c r="AJ336" s="4"/>
      <c r="AK336" s="4"/>
      <c r="AL336" s="4"/>
    </row>
    <row r="337" spans="19:38" ht="15.75" customHeight="1" x14ac:dyDescent="0.3">
      <c r="S337" s="4"/>
      <c r="V337" s="9"/>
      <c r="Y337" s="4"/>
      <c r="Z337" s="4"/>
      <c r="AA337" s="4"/>
      <c r="AB337" s="4"/>
      <c r="AE337" s="4"/>
      <c r="AH337" s="4"/>
      <c r="AI337" s="4"/>
      <c r="AJ337" s="4"/>
      <c r="AK337" s="4"/>
      <c r="AL337" s="4"/>
    </row>
    <row r="338" spans="19:38" ht="15.75" customHeight="1" x14ac:dyDescent="0.3">
      <c r="S338" s="4"/>
      <c r="V338" s="9"/>
      <c r="Y338" s="4"/>
      <c r="Z338" s="4"/>
      <c r="AA338" s="4"/>
      <c r="AB338" s="4"/>
      <c r="AE338" s="4"/>
      <c r="AH338" s="4"/>
      <c r="AI338" s="4"/>
      <c r="AJ338" s="4"/>
      <c r="AK338" s="4"/>
      <c r="AL338" s="4"/>
    </row>
    <row r="339" spans="19:38" ht="15.75" customHeight="1" x14ac:dyDescent="0.3">
      <c r="S339" s="4"/>
      <c r="V339" s="9"/>
      <c r="Y339" s="4"/>
      <c r="Z339" s="4"/>
      <c r="AA339" s="4"/>
      <c r="AB339" s="4"/>
      <c r="AE339" s="4"/>
      <c r="AH339" s="4"/>
      <c r="AI339" s="4"/>
      <c r="AJ339" s="4"/>
      <c r="AK339" s="4"/>
      <c r="AL339" s="4"/>
    </row>
    <row r="340" spans="19:38" ht="15.75" customHeight="1" x14ac:dyDescent="0.3">
      <c r="S340" s="4"/>
      <c r="V340" s="9"/>
      <c r="Y340" s="4"/>
      <c r="Z340" s="4"/>
      <c r="AA340" s="4"/>
      <c r="AB340" s="4"/>
      <c r="AE340" s="4"/>
      <c r="AH340" s="4"/>
      <c r="AI340" s="4"/>
      <c r="AJ340" s="4"/>
      <c r="AK340" s="4"/>
      <c r="AL340" s="4"/>
    </row>
    <row r="341" spans="19:38" ht="15.75" customHeight="1" x14ac:dyDescent="0.3">
      <c r="S341" s="4"/>
      <c r="V341" s="9"/>
      <c r="Y341" s="4"/>
      <c r="Z341" s="4"/>
      <c r="AA341" s="4"/>
      <c r="AB341" s="4"/>
      <c r="AE341" s="4"/>
      <c r="AH341" s="4"/>
      <c r="AI341" s="4"/>
      <c r="AJ341" s="4"/>
      <c r="AK341" s="4"/>
      <c r="AL341" s="4"/>
    </row>
    <row r="342" spans="19:38" ht="15.75" customHeight="1" x14ac:dyDescent="0.3">
      <c r="S342" s="4"/>
      <c r="V342" s="9"/>
      <c r="Y342" s="4"/>
      <c r="Z342" s="4"/>
      <c r="AA342" s="4"/>
      <c r="AB342" s="4"/>
      <c r="AE342" s="4"/>
      <c r="AH342" s="4"/>
      <c r="AI342" s="4"/>
      <c r="AJ342" s="4"/>
      <c r="AK342" s="4"/>
      <c r="AL342" s="4"/>
    </row>
    <row r="343" spans="19:38" ht="15.75" customHeight="1" x14ac:dyDescent="0.3">
      <c r="S343" s="4"/>
      <c r="V343" s="9"/>
      <c r="Y343" s="4"/>
      <c r="Z343" s="4"/>
      <c r="AA343" s="4"/>
      <c r="AB343" s="4"/>
      <c r="AE343" s="4"/>
      <c r="AH343" s="4"/>
      <c r="AI343" s="4"/>
      <c r="AJ343" s="4"/>
      <c r="AK343" s="4"/>
      <c r="AL343" s="4"/>
    </row>
    <row r="344" spans="19:38" ht="15.75" customHeight="1" x14ac:dyDescent="0.3">
      <c r="S344" s="4"/>
      <c r="V344" s="9"/>
      <c r="Y344" s="4"/>
      <c r="Z344" s="4"/>
      <c r="AA344" s="4"/>
      <c r="AB344" s="4"/>
      <c r="AE344" s="4"/>
      <c r="AH344" s="4"/>
      <c r="AI344" s="4"/>
      <c r="AJ344" s="4"/>
      <c r="AK344" s="4"/>
      <c r="AL344" s="4"/>
    </row>
    <row r="345" spans="19:38" ht="15.75" customHeight="1" x14ac:dyDescent="0.3">
      <c r="S345" s="4"/>
      <c r="V345" s="9"/>
      <c r="Y345" s="4"/>
      <c r="Z345" s="4"/>
      <c r="AA345" s="4"/>
      <c r="AB345" s="4"/>
      <c r="AE345" s="4"/>
      <c r="AH345" s="4"/>
      <c r="AI345" s="4"/>
      <c r="AJ345" s="4"/>
      <c r="AK345" s="4"/>
      <c r="AL345" s="4"/>
    </row>
    <row r="346" spans="19:38" ht="15.75" customHeight="1" x14ac:dyDescent="0.3">
      <c r="S346" s="4"/>
      <c r="V346" s="9"/>
      <c r="Y346" s="4"/>
      <c r="Z346" s="4"/>
      <c r="AA346" s="4"/>
      <c r="AB346" s="4"/>
      <c r="AE346" s="4"/>
      <c r="AH346" s="4"/>
      <c r="AI346" s="4"/>
      <c r="AJ346" s="4"/>
      <c r="AK346" s="4"/>
      <c r="AL346" s="4"/>
    </row>
    <row r="347" spans="19:38" ht="15.75" customHeight="1" x14ac:dyDescent="0.3">
      <c r="S347" s="4"/>
      <c r="V347" s="9"/>
      <c r="Y347" s="4"/>
      <c r="Z347" s="4"/>
      <c r="AA347" s="4"/>
      <c r="AB347" s="4"/>
      <c r="AE347" s="4"/>
      <c r="AH347" s="4"/>
      <c r="AI347" s="4"/>
      <c r="AJ347" s="4"/>
      <c r="AK347" s="4"/>
      <c r="AL347" s="4"/>
    </row>
    <row r="348" spans="19:38" ht="15.75" customHeight="1" x14ac:dyDescent="0.3">
      <c r="S348" s="4"/>
      <c r="V348" s="9"/>
      <c r="Y348" s="4"/>
      <c r="Z348" s="4"/>
      <c r="AA348" s="4"/>
      <c r="AB348" s="4"/>
      <c r="AE348" s="4"/>
      <c r="AH348" s="4"/>
      <c r="AI348" s="4"/>
      <c r="AJ348" s="4"/>
      <c r="AK348" s="4"/>
      <c r="AL348" s="4"/>
    </row>
    <row r="349" spans="19:38" ht="15.75" customHeight="1" x14ac:dyDescent="0.3">
      <c r="S349" s="4"/>
      <c r="V349" s="9"/>
      <c r="Y349" s="4"/>
      <c r="Z349" s="4"/>
      <c r="AA349" s="4"/>
      <c r="AB349" s="4"/>
      <c r="AE349" s="4"/>
      <c r="AH349" s="4"/>
      <c r="AI349" s="4"/>
      <c r="AJ349" s="4"/>
      <c r="AK349" s="4"/>
      <c r="AL349" s="4"/>
    </row>
    <row r="350" spans="19:38" ht="15.75" customHeight="1" x14ac:dyDescent="0.3">
      <c r="S350" s="4"/>
      <c r="V350" s="9"/>
      <c r="Y350" s="4"/>
      <c r="Z350" s="4"/>
      <c r="AA350" s="4"/>
      <c r="AB350" s="4"/>
      <c r="AE350" s="4"/>
      <c r="AH350" s="4"/>
      <c r="AI350" s="4"/>
      <c r="AJ350" s="4"/>
      <c r="AK350" s="4"/>
      <c r="AL350" s="4"/>
    </row>
    <row r="351" spans="19:38" ht="15.75" customHeight="1" x14ac:dyDescent="0.3">
      <c r="S351" s="4"/>
      <c r="V351" s="9"/>
      <c r="Y351" s="4"/>
      <c r="Z351" s="4"/>
      <c r="AA351" s="4"/>
      <c r="AB351" s="4"/>
      <c r="AE351" s="4"/>
      <c r="AH351" s="4"/>
      <c r="AI351" s="4"/>
      <c r="AJ351" s="4"/>
      <c r="AK351" s="4"/>
      <c r="AL351" s="4"/>
    </row>
    <row r="352" spans="19:38" ht="15.75" customHeight="1" x14ac:dyDescent="0.3">
      <c r="S352" s="4"/>
      <c r="V352" s="9"/>
      <c r="Y352" s="4"/>
      <c r="Z352" s="4"/>
      <c r="AA352" s="4"/>
      <c r="AB352" s="4"/>
      <c r="AE352" s="4"/>
      <c r="AH352" s="4"/>
      <c r="AI352" s="4"/>
      <c r="AJ352" s="4"/>
      <c r="AK352" s="4"/>
      <c r="AL352" s="4"/>
    </row>
    <row r="353" spans="19:38" ht="15.75" customHeight="1" x14ac:dyDescent="0.3">
      <c r="S353" s="4"/>
      <c r="V353" s="9"/>
      <c r="Y353" s="4"/>
      <c r="Z353" s="4"/>
      <c r="AA353" s="4"/>
      <c r="AB353" s="4"/>
      <c r="AE353" s="4"/>
      <c r="AH353" s="4"/>
      <c r="AI353" s="4"/>
      <c r="AJ353" s="4"/>
      <c r="AK353" s="4"/>
      <c r="AL353" s="4"/>
    </row>
    <row r="354" spans="19:38" ht="15.75" customHeight="1" x14ac:dyDescent="0.3">
      <c r="S354" s="4"/>
      <c r="V354" s="9"/>
      <c r="Y354" s="4"/>
      <c r="Z354" s="4"/>
      <c r="AA354" s="4"/>
      <c r="AB354" s="4"/>
      <c r="AE354" s="4"/>
      <c r="AH354" s="4"/>
      <c r="AI354" s="4"/>
      <c r="AJ354" s="4"/>
      <c r="AK354" s="4"/>
      <c r="AL354" s="4"/>
    </row>
    <row r="355" spans="19:38" ht="15.75" customHeight="1" x14ac:dyDescent="0.3">
      <c r="S355" s="4"/>
      <c r="V355" s="9"/>
      <c r="Y355" s="4"/>
      <c r="Z355" s="4"/>
      <c r="AA355" s="4"/>
      <c r="AB355" s="4"/>
      <c r="AE355" s="4"/>
      <c r="AH355" s="4"/>
      <c r="AI355" s="4"/>
      <c r="AJ355" s="4"/>
      <c r="AK355" s="4"/>
      <c r="AL355" s="4"/>
    </row>
    <row r="356" spans="19:38" ht="15.75" customHeight="1" x14ac:dyDescent="0.3">
      <c r="S356" s="4"/>
      <c r="V356" s="9"/>
      <c r="Y356" s="4"/>
      <c r="Z356" s="4"/>
      <c r="AA356" s="4"/>
      <c r="AB356" s="4"/>
      <c r="AE356" s="4"/>
      <c r="AH356" s="4"/>
      <c r="AI356" s="4"/>
      <c r="AJ356" s="4"/>
      <c r="AK356" s="4"/>
      <c r="AL356" s="4"/>
    </row>
    <row r="357" spans="19:38" ht="15.75" customHeight="1" x14ac:dyDescent="0.3">
      <c r="S357" s="4"/>
      <c r="V357" s="9"/>
      <c r="Y357" s="4"/>
      <c r="Z357" s="4"/>
      <c r="AA357" s="4"/>
      <c r="AB357" s="4"/>
      <c r="AE357" s="4"/>
      <c r="AH357" s="4"/>
      <c r="AI357" s="4"/>
      <c r="AJ357" s="4"/>
      <c r="AK357" s="4"/>
      <c r="AL357" s="4"/>
    </row>
    <row r="358" spans="19:38" ht="15.75" customHeight="1" x14ac:dyDescent="0.3">
      <c r="S358" s="4"/>
      <c r="V358" s="9"/>
      <c r="Y358" s="4"/>
      <c r="Z358" s="4"/>
      <c r="AA358" s="4"/>
      <c r="AB358" s="4"/>
      <c r="AE358" s="4"/>
      <c r="AH358" s="4"/>
      <c r="AI358" s="4"/>
      <c r="AJ358" s="4"/>
      <c r="AK358" s="4"/>
      <c r="AL358" s="4"/>
    </row>
    <row r="359" spans="19:38" ht="15.75" customHeight="1" x14ac:dyDescent="0.3">
      <c r="S359" s="4"/>
      <c r="V359" s="9"/>
      <c r="Y359" s="4"/>
      <c r="Z359" s="4"/>
      <c r="AA359" s="4"/>
      <c r="AB359" s="4"/>
      <c r="AE359" s="4"/>
      <c r="AH359" s="4"/>
      <c r="AI359" s="4"/>
      <c r="AJ359" s="4"/>
      <c r="AK359" s="4"/>
      <c r="AL359" s="4"/>
    </row>
    <row r="360" spans="19:38" ht="15.75" customHeight="1" x14ac:dyDescent="0.3">
      <c r="S360" s="4"/>
      <c r="V360" s="9"/>
      <c r="Y360" s="4"/>
      <c r="Z360" s="4"/>
      <c r="AA360" s="4"/>
      <c r="AB360" s="4"/>
      <c r="AE360" s="4"/>
      <c r="AH360" s="4"/>
      <c r="AI360" s="4"/>
      <c r="AJ360" s="4"/>
      <c r="AK360" s="4"/>
      <c r="AL360" s="4"/>
    </row>
    <row r="361" spans="19:38" ht="15.75" customHeight="1" x14ac:dyDescent="0.3">
      <c r="S361" s="4"/>
      <c r="V361" s="9"/>
      <c r="Y361" s="4"/>
      <c r="Z361" s="4"/>
      <c r="AA361" s="4"/>
      <c r="AB361" s="4"/>
      <c r="AE361" s="4"/>
      <c r="AH361" s="4"/>
      <c r="AI361" s="4"/>
      <c r="AJ361" s="4"/>
      <c r="AK361" s="4"/>
      <c r="AL361" s="4"/>
    </row>
    <row r="362" spans="19:38" ht="15.75" customHeight="1" x14ac:dyDescent="0.3">
      <c r="S362" s="4"/>
      <c r="V362" s="9"/>
      <c r="Y362" s="4"/>
      <c r="Z362" s="4"/>
      <c r="AA362" s="4"/>
      <c r="AB362" s="4"/>
      <c r="AE362" s="4"/>
      <c r="AH362" s="4"/>
      <c r="AI362" s="4"/>
      <c r="AJ362" s="4"/>
      <c r="AK362" s="4"/>
      <c r="AL362" s="4"/>
    </row>
    <row r="363" spans="19:38" ht="15.75" customHeight="1" x14ac:dyDescent="0.3">
      <c r="S363" s="4"/>
      <c r="V363" s="9"/>
      <c r="Y363" s="4"/>
      <c r="Z363" s="4"/>
      <c r="AA363" s="4"/>
      <c r="AB363" s="4"/>
      <c r="AE363" s="4"/>
      <c r="AH363" s="4"/>
      <c r="AI363" s="4"/>
      <c r="AJ363" s="4"/>
      <c r="AK363" s="4"/>
      <c r="AL363" s="4"/>
    </row>
    <row r="364" spans="19:38" ht="15.75" customHeight="1" x14ac:dyDescent="0.3">
      <c r="S364" s="4"/>
      <c r="V364" s="9"/>
      <c r="Y364" s="4"/>
      <c r="Z364" s="4"/>
      <c r="AA364" s="4"/>
      <c r="AB364" s="4"/>
      <c r="AE364" s="4"/>
      <c r="AH364" s="4"/>
      <c r="AI364" s="4"/>
      <c r="AJ364" s="4"/>
      <c r="AK364" s="4"/>
      <c r="AL364" s="4"/>
    </row>
    <row r="365" spans="19:38" ht="15.75" customHeight="1" x14ac:dyDescent="0.3">
      <c r="S365" s="4"/>
      <c r="V365" s="9"/>
      <c r="Y365" s="4"/>
      <c r="Z365" s="4"/>
      <c r="AA365" s="4"/>
      <c r="AB365" s="4"/>
      <c r="AE365" s="4"/>
      <c r="AH365" s="4"/>
      <c r="AI365" s="4"/>
      <c r="AJ365" s="4"/>
      <c r="AK365" s="4"/>
      <c r="AL365" s="4"/>
    </row>
    <row r="366" spans="19:38" ht="15.75" customHeight="1" x14ac:dyDescent="0.3">
      <c r="S366" s="4"/>
      <c r="V366" s="9"/>
      <c r="Y366" s="4"/>
      <c r="Z366" s="4"/>
      <c r="AA366" s="4"/>
      <c r="AB366" s="4"/>
      <c r="AE366" s="4"/>
      <c r="AH366" s="4"/>
      <c r="AI366" s="4"/>
      <c r="AJ366" s="4"/>
      <c r="AK366" s="4"/>
      <c r="AL366" s="4"/>
    </row>
    <row r="367" spans="19:38" ht="15.75" customHeight="1" x14ac:dyDescent="0.3">
      <c r="S367" s="4"/>
      <c r="V367" s="9"/>
      <c r="Y367" s="4"/>
      <c r="Z367" s="4"/>
      <c r="AA367" s="4"/>
      <c r="AB367" s="4"/>
      <c r="AE367" s="4"/>
      <c r="AH367" s="4"/>
      <c r="AI367" s="4"/>
      <c r="AJ367" s="4"/>
      <c r="AK367" s="4"/>
      <c r="AL367" s="4"/>
    </row>
    <row r="368" spans="19:38" ht="15.75" customHeight="1" x14ac:dyDescent="0.3">
      <c r="S368" s="4"/>
      <c r="V368" s="9"/>
      <c r="Y368" s="4"/>
      <c r="Z368" s="4"/>
      <c r="AA368" s="4"/>
      <c r="AB368" s="4"/>
      <c r="AE368" s="4"/>
      <c r="AH368" s="4"/>
      <c r="AI368" s="4"/>
      <c r="AJ368" s="4"/>
      <c r="AK368" s="4"/>
      <c r="AL368" s="4"/>
    </row>
    <row r="369" spans="19:38" ht="15.75" customHeight="1" x14ac:dyDescent="0.3">
      <c r="S369" s="4"/>
      <c r="V369" s="9"/>
      <c r="Y369" s="4"/>
      <c r="Z369" s="4"/>
      <c r="AA369" s="4"/>
      <c r="AB369" s="4"/>
      <c r="AE369" s="4"/>
      <c r="AH369" s="4"/>
      <c r="AI369" s="4"/>
      <c r="AJ369" s="4"/>
      <c r="AK369" s="4"/>
      <c r="AL369" s="4"/>
    </row>
    <row r="370" spans="19:38" ht="15.75" customHeight="1" x14ac:dyDescent="0.3">
      <c r="S370" s="4"/>
      <c r="V370" s="9"/>
      <c r="Y370" s="4"/>
      <c r="Z370" s="4"/>
      <c r="AA370" s="4"/>
      <c r="AB370" s="4"/>
      <c r="AE370" s="4"/>
      <c r="AH370" s="4"/>
      <c r="AI370" s="4"/>
      <c r="AJ370" s="4"/>
      <c r="AK370" s="4"/>
      <c r="AL370" s="4"/>
    </row>
    <row r="371" spans="19:38" ht="15.75" customHeight="1" x14ac:dyDescent="0.3">
      <c r="S371" s="4"/>
      <c r="V371" s="9"/>
      <c r="Y371" s="4"/>
      <c r="Z371" s="4"/>
      <c r="AA371" s="4"/>
      <c r="AB371" s="4"/>
      <c r="AE371" s="4"/>
      <c r="AH371" s="4"/>
      <c r="AI371" s="4"/>
      <c r="AJ371" s="4"/>
      <c r="AK371" s="4"/>
      <c r="AL371" s="4"/>
    </row>
    <row r="372" spans="19:38" ht="15.75" customHeight="1" x14ac:dyDescent="0.3">
      <c r="S372" s="4"/>
      <c r="V372" s="9"/>
      <c r="Y372" s="4"/>
      <c r="Z372" s="4"/>
      <c r="AA372" s="4"/>
      <c r="AB372" s="4"/>
      <c r="AE372" s="4"/>
      <c r="AH372" s="4"/>
      <c r="AI372" s="4"/>
      <c r="AJ372" s="4"/>
      <c r="AK372" s="4"/>
      <c r="AL372" s="4"/>
    </row>
    <row r="373" spans="19:38" ht="15.75" customHeight="1" x14ac:dyDescent="0.3">
      <c r="S373" s="4"/>
      <c r="V373" s="9"/>
      <c r="Y373" s="4"/>
      <c r="Z373" s="4"/>
      <c r="AA373" s="4"/>
      <c r="AB373" s="4"/>
      <c r="AE373" s="4"/>
      <c r="AH373" s="4"/>
      <c r="AI373" s="4"/>
      <c r="AJ373" s="4"/>
      <c r="AK373" s="4"/>
      <c r="AL373" s="4"/>
    </row>
    <row r="374" spans="19:38" ht="15.75" customHeight="1" x14ac:dyDescent="0.3">
      <c r="S374" s="4"/>
      <c r="V374" s="9"/>
      <c r="Y374" s="4"/>
      <c r="Z374" s="4"/>
      <c r="AA374" s="4"/>
      <c r="AB374" s="4"/>
      <c r="AE374" s="4"/>
      <c r="AH374" s="4"/>
      <c r="AI374" s="4"/>
      <c r="AJ374" s="4"/>
      <c r="AK374" s="4"/>
      <c r="AL374" s="4"/>
    </row>
    <row r="375" spans="19:38" ht="15.75" customHeight="1" x14ac:dyDescent="0.3">
      <c r="S375" s="4"/>
      <c r="V375" s="9"/>
      <c r="Y375" s="4"/>
      <c r="Z375" s="4"/>
      <c r="AA375" s="4"/>
      <c r="AB375" s="4"/>
      <c r="AE375" s="4"/>
      <c r="AH375" s="4"/>
      <c r="AI375" s="4"/>
      <c r="AJ375" s="4"/>
      <c r="AK375" s="4"/>
      <c r="AL375" s="4"/>
    </row>
    <row r="376" spans="19:38" ht="15.75" customHeight="1" x14ac:dyDescent="0.3">
      <c r="S376" s="4"/>
      <c r="V376" s="9"/>
      <c r="Y376" s="4"/>
      <c r="Z376" s="4"/>
      <c r="AA376" s="4"/>
      <c r="AB376" s="4"/>
      <c r="AE376" s="4"/>
      <c r="AH376" s="4"/>
      <c r="AI376" s="4"/>
      <c r="AJ376" s="4"/>
      <c r="AK376" s="4"/>
      <c r="AL376" s="4"/>
    </row>
    <row r="377" spans="19:38" ht="15.75" customHeight="1" x14ac:dyDescent="0.3">
      <c r="S377" s="4"/>
      <c r="V377" s="9"/>
      <c r="Y377" s="4"/>
      <c r="Z377" s="4"/>
      <c r="AA377" s="4"/>
      <c r="AB377" s="4"/>
      <c r="AE377" s="4"/>
      <c r="AH377" s="4"/>
      <c r="AI377" s="4"/>
      <c r="AJ377" s="4"/>
      <c r="AK377" s="4"/>
      <c r="AL377" s="4"/>
    </row>
    <row r="378" spans="19:38" ht="15.75" customHeight="1" x14ac:dyDescent="0.3">
      <c r="S378" s="4"/>
      <c r="V378" s="9"/>
      <c r="Y378" s="4"/>
      <c r="Z378" s="4"/>
      <c r="AA378" s="4"/>
      <c r="AB378" s="4"/>
      <c r="AE378" s="4"/>
      <c r="AH378" s="4"/>
      <c r="AI378" s="4"/>
      <c r="AJ378" s="4"/>
      <c r="AK378" s="4"/>
      <c r="AL378" s="4"/>
    </row>
    <row r="379" spans="19:38" ht="15.75" customHeight="1" x14ac:dyDescent="0.3">
      <c r="S379" s="4"/>
      <c r="V379" s="9"/>
      <c r="Y379" s="4"/>
      <c r="Z379" s="4"/>
      <c r="AA379" s="4"/>
      <c r="AB379" s="4"/>
      <c r="AE379" s="4"/>
      <c r="AH379" s="4"/>
      <c r="AI379" s="4"/>
      <c r="AJ379" s="4"/>
      <c r="AK379" s="4"/>
      <c r="AL379" s="4"/>
    </row>
    <row r="380" spans="19:38" ht="15.75" customHeight="1" x14ac:dyDescent="0.3">
      <c r="S380" s="4"/>
      <c r="V380" s="9"/>
      <c r="Y380" s="4"/>
      <c r="Z380" s="4"/>
      <c r="AA380" s="4"/>
      <c r="AB380" s="4"/>
      <c r="AE380" s="4"/>
      <c r="AH380" s="4"/>
      <c r="AI380" s="4"/>
      <c r="AJ380" s="4"/>
      <c r="AK380" s="4"/>
      <c r="AL380" s="4"/>
    </row>
    <row r="381" spans="19:38" ht="15.75" customHeight="1" x14ac:dyDescent="0.3">
      <c r="S381" s="4"/>
      <c r="V381" s="9"/>
      <c r="Y381" s="4"/>
      <c r="Z381" s="4"/>
      <c r="AA381" s="4"/>
      <c r="AB381" s="4"/>
      <c r="AE381" s="4"/>
      <c r="AH381" s="4"/>
      <c r="AI381" s="4"/>
      <c r="AJ381" s="4"/>
      <c r="AK381" s="4"/>
      <c r="AL381" s="4"/>
    </row>
    <row r="382" spans="19:38" ht="15.75" customHeight="1" x14ac:dyDescent="0.3">
      <c r="S382" s="4"/>
      <c r="V382" s="9"/>
      <c r="Y382" s="4"/>
      <c r="Z382" s="4"/>
      <c r="AA382" s="4"/>
      <c r="AB382" s="4"/>
      <c r="AE382" s="4"/>
      <c r="AH382" s="4"/>
      <c r="AI382" s="4"/>
      <c r="AJ382" s="4"/>
      <c r="AK382" s="4"/>
      <c r="AL382" s="4"/>
    </row>
    <row r="383" spans="19:38" ht="15.75" customHeight="1" x14ac:dyDescent="0.3">
      <c r="S383" s="4"/>
      <c r="V383" s="9"/>
      <c r="Y383" s="4"/>
      <c r="Z383" s="4"/>
      <c r="AA383" s="4"/>
      <c r="AB383" s="4"/>
      <c r="AE383" s="4"/>
      <c r="AH383" s="4"/>
      <c r="AI383" s="4"/>
      <c r="AJ383" s="4"/>
      <c r="AK383" s="4"/>
      <c r="AL383" s="4"/>
    </row>
    <row r="384" spans="19:38" ht="15.75" customHeight="1" x14ac:dyDescent="0.3">
      <c r="S384" s="4"/>
      <c r="V384" s="9"/>
      <c r="Y384" s="4"/>
      <c r="Z384" s="4"/>
      <c r="AA384" s="4"/>
      <c r="AB384" s="4"/>
      <c r="AE384" s="4"/>
      <c r="AH384" s="4"/>
      <c r="AI384" s="4"/>
      <c r="AJ384" s="4"/>
      <c r="AK384" s="4"/>
      <c r="AL384" s="4"/>
    </row>
    <row r="385" spans="19:38" ht="15.75" customHeight="1" x14ac:dyDescent="0.3">
      <c r="S385" s="4"/>
      <c r="V385" s="9"/>
      <c r="Y385" s="4"/>
      <c r="Z385" s="4"/>
      <c r="AA385" s="4"/>
      <c r="AB385" s="4"/>
      <c r="AE385" s="4"/>
      <c r="AH385" s="4"/>
      <c r="AI385" s="4"/>
      <c r="AJ385" s="4"/>
      <c r="AK385" s="4"/>
      <c r="AL385" s="4"/>
    </row>
    <row r="386" spans="19:38" ht="15.75" customHeight="1" x14ac:dyDescent="0.3">
      <c r="S386" s="4"/>
      <c r="V386" s="9"/>
      <c r="Y386" s="4"/>
      <c r="Z386" s="4"/>
      <c r="AA386" s="4"/>
      <c r="AB386" s="4"/>
      <c r="AE386" s="4"/>
      <c r="AH386" s="4"/>
      <c r="AI386" s="4"/>
      <c r="AJ386" s="4"/>
      <c r="AK386" s="4"/>
      <c r="AL386" s="4"/>
    </row>
    <row r="387" spans="19:38" ht="15.75" customHeight="1" x14ac:dyDescent="0.3">
      <c r="S387" s="4"/>
      <c r="V387" s="9"/>
      <c r="Y387" s="4"/>
      <c r="Z387" s="4"/>
      <c r="AA387" s="4"/>
      <c r="AB387" s="4"/>
      <c r="AE387" s="4"/>
      <c r="AH387" s="4"/>
      <c r="AI387" s="4"/>
      <c r="AJ387" s="4"/>
      <c r="AK387" s="4"/>
      <c r="AL387" s="4"/>
    </row>
    <row r="388" spans="19:38" ht="15.75" customHeight="1" x14ac:dyDescent="0.3">
      <c r="S388" s="4"/>
      <c r="V388" s="9"/>
      <c r="Y388" s="4"/>
      <c r="Z388" s="4"/>
      <c r="AA388" s="4"/>
      <c r="AB388" s="4"/>
      <c r="AE388" s="4"/>
      <c r="AH388" s="4"/>
      <c r="AI388" s="4"/>
      <c r="AJ388" s="4"/>
      <c r="AK388" s="4"/>
      <c r="AL388" s="4"/>
    </row>
    <row r="389" spans="19:38" ht="15.75" customHeight="1" x14ac:dyDescent="0.3">
      <c r="S389" s="4"/>
      <c r="V389" s="9"/>
      <c r="Y389" s="4"/>
      <c r="Z389" s="4"/>
      <c r="AA389" s="4"/>
      <c r="AB389" s="4"/>
      <c r="AE389" s="4"/>
      <c r="AH389" s="4"/>
      <c r="AI389" s="4"/>
      <c r="AJ389" s="4"/>
      <c r="AK389" s="4"/>
      <c r="AL389" s="4"/>
    </row>
    <row r="390" spans="19:38" ht="15.75" customHeight="1" x14ac:dyDescent="0.3">
      <c r="S390" s="4"/>
      <c r="V390" s="9"/>
      <c r="Y390" s="4"/>
      <c r="Z390" s="4"/>
      <c r="AA390" s="4"/>
      <c r="AB390" s="4"/>
      <c r="AE390" s="4"/>
      <c r="AH390" s="4"/>
      <c r="AI390" s="4"/>
      <c r="AJ390" s="4"/>
      <c r="AK390" s="4"/>
      <c r="AL390" s="4"/>
    </row>
    <row r="391" spans="19:38" ht="15.75" customHeight="1" x14ac:dyDescent="0.3">
      <c r="S391" s="4"/>
      <c r="V391" s="9"/>
      <c r="Y391" s="4"/>
      <c r="Z391" s="4"/>
      <c r="AA391" s="4"/>
      <c r="AB391" s="4"/>
      <c r="AE391" s="4"/>
      <c r="AH391" s="4"/>
      <c r="AI391" s="4"/>
      <c r="AJ391" s="4"/>
      <c r="AK391" s="4"/>
      <c r="AL391" s="4"/>
    </row>
    <row r="392" spans="19:38" ht="15.75" customHeight="1" x14ac:dyDescent="0.3">
      <c r="S392" s="4"/>
      <c r="V392" s="9"/>
      <c r="Y392" s="4"/>
      <c r="Z392" s="4"/>
      <c r="AA392" s="4"/>
      <c r="AB392" s="4"/>
      <c r="AE392" s="4"/>
      <c r="AH392" s="4"/>
      <c r="AI392" s="4"/>
      <c r="AJ392" s="4"/>
      <c r="AK392" s="4"/>
      <c r="AL392" s="4"/>
    </row>
    <row r="393" spans="19:38" ht="15.75" customHeight="1" x14ac:dyDescent="0.3">
      <c r="S393" s="4"/>
      <c r="V393" s="9"/>
      <c r="Y393" s="4"/>
      <c r="Z393" s="4"/>
      <c r="AA393" s="4"/>
      <c r="AB393" s="4"/>
      <c r="AE393" s="4"/>
      <c r="AH393" s="4"/>
      <c r="AI393" s="4"/>
      <c r="AJ393" s="4"/>
      <c r="AK393" s="4"/>
      <c r="AL393" s="4"/>
    </row>
    <row r="394" spans="19:38" ht="15.75" customHeight="1" x14ac:dyDescent="0.3">
      <c r="S394" s="4"/>
      <c r="V394" s="9"/>
      <c r="Y394" s="4"/>
      <c r="Z394" s="4"/>
      <c r="AA394" s="4"/>
      <c r="AB394" s="4"/>
      <c r="AE394" s="4"/>
      <c r="AH394" s="4"/>
      <c r="AI394" s="4"/>
      <c r="AJ394" s="4"/>
      <c r="AK394" s="4"/>
      <c r="AL394" s="4"/>
    </row>
    <row r="395" spans="19:38" ht="15.75" customHeight="1" x14ac:dyDescent="0.3">
      <c r="S395" s="4"/>
      <c r="V395" s="9"/>
      <c r="Y395" s="4"/>
      <c r="Z395" s="4"/>
      <c r="AA395" s="4"/>
      <c r="AB395" s="4"/>
      <c r="AE395" s="4"/>
      <c r="AH395" s="4"/>
      <c r="AI395" s="4"/>
      <c r="AJ395" s="4"/>
      <c r="AK395" s="4"/>
      <c r="AL395" s="4"/>
    </row>
    <row r="396" spans="19:38" ht="15.75" customHeight="1" x14ac:dyDescent="0.3">
      <c r="S396" s="4"/>
      <c r="V396" s="9"/>
      <c r="Y396" s="4"/>
      <c r="Z396" s="4"/>
      <c r="AA396" s="4"/>
      <c r="AB396" s="4"/>
      <c r="AE396" s="4"/>
      <c r="AH396" s="4"/>
      <c r="AI396" s="4"/>
      <c r="AJ396" s="4"/>
      <c r="AK396" s="4"/>
      <c r="AL396" s="4"/>
    </row>
    <row r="397" spans="19:38" ht="15.75" customHeight="1" x14ac:dyDescent="0.3">
      <c r="S397" s="4"/>
      <c r="V397" s="9"/>
      <c r="Y397" s="4"/>
      <c r="Z397" s="4"/>
      <c r="AA397" s="4"/>
      <c r="AB397" s="4"/>
      <c r="AE397" s="4"/>
      <c r="AH397" s="4"/>
      <c r="AI397" s="4"/>
      <c r="AJ397" s="4"/>
      <c r="AK397" s="4"/>
      <c r="AL397" s="4"/>
    </row>
    <row r="398" spans="19:38" ht="15.75" customHeight="1" x14ac:dyDescent="0.3">
      <c r="S398" s="4"/>
      <c r="V398" s="9"/>
      <c r="Y398" s="4"/>
      <c r="Z398" s="4"/>
      <c r="AA398" s="4"/>
      <c r="AB398" s="4"/>
      <c r="AE398" s="4"/>
      <c r="AH398" s="4"/>
      <c r="AI398" s="4"/>
      <c r="AJ398" s="4"/>
      <c r="AK398" s="4"/>
      <c r="AL398" s="4"/>
    </row>
    <row r="399" spans="19:38" ht="15.75" customHeight="1" x14ac:dyDescent="0.3">
      <c r="S399" s="4"/>
      <c r="V399" s="9"/>
      <c r="Y399" s="4"/>
      <c r="Z399" s="4"/>
      <c r="AA399" s="4"/>
      <c r="AB399" s="4"/>
      <c r="AE399" s="4"/>
      <c r="AH399" s="4"/>
      <c r="AI399" s="4"/>
      <c r="AJ399" s="4"/>
      <c r="AK399" s="4"/>
      <c r="AL399" s="4"/>
    </row>
    <row r="400" spans="19:38" ht="15.75" customHeight="1" x14ac:dyDescent="0.3">
      <c r="S400" s="4"/>
      <c r="V400" s="9"/>
      <c r="Y400" s="4"/>
      <c r="Z400" s="4"/>
      <c r="AA400" s="4"/>
      <c r="AB400" s="4"/>
      <c r="AE400" s="4"/>
      <c r="AH400" s="4"/>
      <c r="AI400" s="4"/>
      <c r="AJ400" s="4"/>
      <c r="AK400" s="4"/>
      <c r="AL400" s="4"/>
    </row>
    <row r="401" spans="19:38" ht="15.75" customHeight="1" x14ac:dyDescent="0.3">
      <c r="S401" s="4"/>
      <c r="V401" s="9"/>
      <c r="Y401" s="4"/>
      <c r="Z401" s="4"/>
      <c r="AA401" s="4"/>
      <c r="AB401" s="4"/>
      <c r="AE401" s="4"/>
      <c r="AH401" s="4"/>
      <c r="AI401" s="4"/>
      <c r="AJ401" s="4"/>
      <c r="AK401" s="4"/>
      <c r="AL401" s="4"/>
    </row>
    <row r="402" spans="19:38" ht="15.75" customHeight="1" x14ac:dyDescent="0.3">
      <c r="S402" s="4"/>
      <c r="V402" s="9"/>
      <c r="Y402" s="4"/>
      <c r="Z402" s="4"/>
      <c r="AA402" s="4"/>
      <c r="AB402" s="4"/>
      <c r="AE402" s="4"/>
      <c r="AH402" s="4"/>
      <c r="AI402" s="4"/>
      <c r="AJ402" s="4"/>
      <c r="AK402" s="4"/>
      <c r="AL402" s="4"/>
    </row>
    <row r="403" spans="19:38" ht="15.75" customHeight="1" x14ac:dyDescent="0.3">
      <c r="S403" s="4"/>
      <c r="V403" s="9"/>
      <c r="Y403" s="4"/>
      <c r="Z403" s="4"/>
      <c r="AA403" s="4"/>
      <c r="AB403" s="4"/>
      <c r="AE403" s="4"/>
      <c r="AH403" s="4"/>
      <c r="AI403" s="4"/>
      <c r="AJ403" s="4"/>
      <c r="AK403" s="4"/>
      <c r="AL403" s="4"/>
    </row>
    <row r="404" spans="19:38" ht="15.75" customHeight="1" x14ac:dyDescent="0.3">
      <c r="S404" s="4"/>
      <c r="V404" s="9"/>
      <c r="Y404" s="4"/>
      <c r="Z404" s="4"/>
      <c r="AA404" s="4"/>
      <c r="AB404" s="4"/>
      <c r="AE404" s="4"/>
      <c r="AH404" s="4"/>
      <c r="AI404" s="4"/>
      <c r="AJ404" s="4"/>
      <c r="AK404" s="4"/>
      <c r="AL404" s="4"/>
    </row>
    <row r="405" spans="19:38" ht="15.75" customHeight="1" x14ac:dyDescent="0.3">
      <c r="S405" s="4"/>
      <c r="V405" s="9"/>
      <c r="Y405" s="4"/>
      <c r="Z405" s="4"/>
      <c r="AA405" s="4"/>
      <c r="AB405" s="4"/>
      <c r="AE405" s="4"/>
      <c r="AH405" s="4"/>
      <c r="AI405" s="4"/>
      <c r="AJ405" s="4"/>
      <c r="AK405" s="4"/>
      <c r="AL405" s="4"/>
    </row>
    <row r="406" spans="19:38" ht="15.75" customHeight="1" x14ac:dyDescent="0.3">
      <c r="S406" s="4"/>
      <c r="V406" s="9"/>
      <c r="Y406" s="4"/>
      <c r="Z406" s="4"/>
      <c r="AA406" s="4"/>
      <c r="AB406" s="4"/>
      <c r="AE406" s="4"/>
      <c r="AH406" s="4"/>
      <c r="AI406" s="4"/>
      <c r="AJ406" s="4"/>
      <c r="AK406" s="4"/>
      <c r="AL406" s="4"/>
    </row>
    <row r="407" spans="19:38" ht="15.75" customHeight="1" x14ac:dyDescent="0.3">
      <c r="S407" s="4"/>
      <c r="V407" s="9"/>
      <c r="Y407" s="4"/>
      <c r="Z407" s="4"/>
      <c r="AA407" s="4"/>
      <c r="AB407" s="4"/>
      <c r="AE407" s="4"/>
      <c r="AH407" s="4"/>
      <c r="AI407" s="4"/>
      <c r="AJ407" s="4"/>
      <c r="AK407" s="4"/>
      <c r="AL407" s="4"/>
    </row>
    <row r="408" spans="19:38" ht="15.75" customHeight="1" x14ac:dyDescent="0.3">
      <c r="S408" s="4"/>
      <c r="V408" s="9"/>
      <c r="Y408" s="4"/>
      <c r="Z408" s="4"/>
      <c r="AA408" s="4"/>
      <c r="AB408" s="4"/>
      <c r="AE408" s="4"/>
      <c r="AH408" s="4"/>
      <c r="AI408" s="4"/>
      <c r="AJ408" s="4"/>
      <c r="AK408" s="4"/>
      <c r="AL408" s="4"/>
    </row>
    <row r="409" spans="19:38" ht="15.75" customHeight="1" x14ac:dyDescent="0.3">
      <c r="S409" s="4"/>
      <c r="V409" s="9"/>
      <c r="Y409" s="4"/>
      <c r="Z409" s="4"/>
      <c r="AA409" s="4"/>
      <c r="AB409" s="4"/>
      <c r="AE409" s="4"/>
      <c r="AH409" s="4"/>
      <c r="AI409" s="4"/>
      <c r="AJ409" s="4"/>
      <c r="AK409" s="4"/>
      <c r="AL409" s="4"/>
    </row>
    <row r="410" spans="19:38" ht="15.75" customHeight="1" x14ac:dyDescent="0.3">
      <c r="S410" s="4"/>
      <c r="V410" s="9"/>
      <c r="Y410" s="4"/>
      <c r="Z410" s="4"/>
      <c r="AA410" s="4"/>
      <c r="AB410" s="4"/>
      <c r="AE410" s="4"/>
      <c r="AH410" s="4"/>
      <c r="AI410" s="4"/>
      <c r="AJ410" s="4"/>
      <c r="AK410" s="4"/>
      <c r="AL410" s="4"/>
    </row>
    <row r="411" spans="19:38" ht="15.75" customHeight="1" x14ac:dyDescent="0.3">
      <c r="S411" s="4"/>
      <c r="V411" s="9"/>
      <c r="Y411" s="4"/>
      <c r="Z411" s="4"/>
      <c r="AA411" s="4"/>
      <c r="AB411" s="4"/>
      <c r="AE411" s="4"/>
      <c r="AH411" s="4"/>
      <c r="AI411" s="4"/>
      <c r="AJ411" s="4"/>
      <c r="AK411" s="4"/>
      <c r="AL411" s="4"/>
    </row>
    <row r="412" spans="19:38" ht="15.75" customHeight="1" x14ac:dyDescent="0.3">
      <c r="S412" s="4"/>
      <c r="V412" s="9"/>
      <c r="Y412" s="4"/>
      <c r="Z412" s="4"/>
      <c r="AA412" s="4"/>
      <c r="AB412" s="4"/>
      <c r="AE412" s="4"/>
      <c r="AH412" s="4"/>
      <c r="AI412" s="4"/>
      <c r="AJ412" s="4"/>
      <c r="AK412" s="4"/>
      <c r="AL412" s="4"/>
    </row>
    <row r="413" spans="19:38" ht="15.75" customHeight="1" x14ac:dyDescent="0.3">
      <c r="S413" s="4"/>
      <c r="V413" s="9"/>
      <c r="Y413" s="4"/>
      <c r="Z413" s="4"/>
      <c r="AA413" s="4"/>
      <c r="AB413" s="4"/>
      <c r="AE413" s="4"/>
      <c r="AH413" s="4"/>
      <c r="AI413" s="4"/>
      <c r="AJ413" s="4"/>
      <c r="AK413" s="4"/>
      <c r="AL413" s="4"/>
    </row>
    <row r="414" spans="19:38" ht="15.75" customHeight="1" x14ac:dyDescent="0.3">
      <c r="S414" s="4"/>
      <c r="V414" s="9"/>
      <c r="Y414" s="4"/>
      <c r="Z414" s="4"/>
      <c r="AA414" s="4"/>
      <c r="AB414" s="4"/>
      <c r="AE414" s="4"/>
      <c r="AH414" s="4"/>
      <c r="AI414" s="4"/>
      <c r="AJ414" s="4"/>
      <c r="AK414" s="4"/>
      <c r="AL414" s="4"/>
    </row>
    <row r="415" spans="19:38" ht="15.75" customHeight="1" x14ac:dyDescent="0.3">
      <c r="S415" s="4"/>
      <c r="V415" s="9"/>
      <c r="Y415" s="4"/>
      <c r="Z415" s="4"/>
      <c r="AA415" s="4"/>
      <c r="AB415" s="4"/>
      <c r="AE415" s="4"/>
      <c r="AH415" s="4"/>
      <c r="AI415" s="4"/>
      <c r="AJ415" s="4"/>
      <c r="AK415" s="4"/>
      <c r="AL415" s="4"/>
    </row>
    <row r="416" spans="19:38" ht="15.75" customHeight="1" x14ac:dyDescent="0.3">
      <c r="S416" s="4"/>
      <c r="V416" s="9"/>
      <c r="Y416" s="4"/>
      <c r="Z416" s="4"/>
      <c r="AA416" s="4"/>
      <c r="AB416" s="4"/>
      <c r="AE416" s="4"/>
      <c r="AH416" s="4"/>
      <c r="AI416" s="4"/>
      <c r="AJ416" s="4"/>
      <c r="AK416" s="4"/>
      <c r="AL416" s="4"/>
    </row>
    <row r="417" spans="19:38" ht="15.75" customHeight="1" x14ac:dyDescent="0.3">
      <c r="S417" s="4"/>
      <c r="V417" s="9"/>
      <c r="Y417" s="4"/>
      <c r="Z417" s="4"/>
      <c r="AA417" s="4"/>
      <c r="AB417" s="4"/>
      <c r="AE417" s="4"/>
      <c r="AH417" s="4"/>
      <c r="AI417" s="4"/>
      <c r="AJ417" s="4"/>
      <c r="AK417" s="4"/>
      <c r="AL417" s="4"/>
    </row>
    <row r="418" spans="19:38" ht="15.75" customHeight="1" x14ac:dyDescent="0.3">
      <c r="S418" s="4"/>
      <c r="V418" s="9"/>
      <c r="Y418" s="4"/>
      <c r="Z418" s="4"/>
      <c r="AA418" s="4"/>
      <c r="AB418" s="4"/>
      <c r="AE418" s="4"/>
      <c r="AH418" s="4"/>
      <c r="AI418" s="4"/>
      <c r="AJ418" s="4"/>
      <c r="AK418" s="4"/>
      <c r="AL418" s="4"/>
    </row>
    <row r="419" spans="19:38" ht="15.75" customHeight="1" x14ac:dyDescent="0.3">
      <c r="S419" s="4"/>
      <c r="V419" s="9"/>
      <c r="Y419" s="4"/>
      <c r="Z419" s="4"/>
      <c r="AA419" s="4"/>
      <c r="AB419" s="4"/>
      <c r="AE419" s="4"/>
      <c r="AH419" s="4"/>
      <c r="AI419" s="4"/>
      <c r="AJ419" s="4"/>
      <c r="AK419" s="4"/>
      <c r="AL419" s="4"/>
    </row>
    <row r="420" spans="19:38" ht="15.75" customHeight="1" x14ac:dyDescent="0.3">
      <c r="S420" s="4"/>
      <c r="V420" s="9"/>
      <c r="Y420" s="4"/>
      <c r="Z420" s="4"/>
      <c r="AA420" s="4"/>
      <c r="AB420" s="4"/>
      <c r="AE420" s="4"/>
      <c r="AH420" s="4"/>
      <c r="AI420" s="4"/>
      <c r="AJ420" s="4"/>
      <c r="AK420" s="4"/>
      <c r="AL420" s="4"/>
    </row>
    <row r="421" spans="19:38" ht="15.75" customHeight="1" x14ac:dyDescent="0.3">
      <c r="S421" s="4"/>
      <c r="V421" s="9"/>
      <c r="Y421" s="4"/>
      <c r="Z421" s="4"/>
      <c r="AA421" s="4"/>
      <c r="AB421" s="4"/>
      <c r="AE421" s="4"/>
      <c r="AH421" s="4"/>
      <c r="AI421" s="4"/>
      <c r="AJ421" s="4"/>
      <c r="AK421" s="4"/>
      <c r="AL421" s="4"/>
    </row>
    <row r="422" spans="19:38" ht="15.75" customHeight="1" x14ac:dyDescent="0.3">
      <c r="S422" s="4"/>
      <c r="V422" s="9"/>
      <c r="Y422" s="4"/>
      <c r="Z422" s="4"/>
      <c r="AA422" s="4"/>
      <c r="AB422" s="4"/>
      <c r="AE422" s="4"/>
      <c r="AH422" s="4"/>
      <c r="AI422" s="4"/>
      <c r="AJ422" s="4"/>
      <c r="AK422" s="4"/>
      <c r="AL422" s="4"/>
    </row>
    <row r="423" spans="19:38" ht="15.75" customHeight="1" x14ac:dyDescent="0.3">
      <c r="S423" s="4"/>
      <c r="V423" s="9"/>
      <c r="Y423" s="4"/>
      <c r="Z423" s="4"/>
      <c r="AA423" s="4"/>
      <c r="AB423" s="4"/>
      <c r="AE423" s="4"/>
      <c r="AH423" s="4"/>
      <c r="AI423" s="4"/>
      <c r="AJ423" s="4"/>
      <c r="AK423" s="4"/>
      <c r="AL423" s="4"/>
    </row>
    <row r="424" spans="19:38" ht="15.75" customHeight="1" x14ac:dyDescent="0.3">
      <c r="S424" s="4"/>
      <c r="V424" s="9"/>
      <c r="Y424" s="4"/>
      <c r="Z424" s="4"/>
      <c r="AA424" s="4"/>
      <c r="AB424" s="4"/>
      <c r="AE424" s="4"/>
      <c r="AH424" s="4"/>
      <c r="AI424" s="4"/>
      <c r="AJ424" s="4"/>
      <c r="AK424" s="4"/>
      <c r="AL424" s="4"/>
    </row>
    <row r="425" spans="19:38" ht="15.75" customHeight="1" x14ac:dyDescent="0.3">
      <c r="S425" s="4"/>
      <c r="V425" s="9"/>
      <c r="Y425" s="4"/>
      <c r="Z425" s="4"/>
      <c r="AA425" s="4"/>
      <c r="AB425" s="4"/>
      <c r="AE425" s="4"/>
      <c r="AH425" s="4"/>
      <c r="AI425" s="4"/>
      <c r="AJ425" s="4"/>
      <c r="AK425" s="4"/>
      <c r="AL425" s="4"/>
    </row>
    <row r="426" spans="19:38" ht="15.75" customHeight="1" x14ac:dyDescent="0.3">
      <c r="S426" s="4"/>
      <c r="V426" s="9"/>
      <c r="Y426" s="4"/>
      <c r="Z426" s="4"/>
      <c r="AA426" s="4"/>
      <c r="AB426" s="4"/>
      <c r="AE426" s="4"/>
      <c r="AH426" s="4"/>
      <c r="AI426" s="4"/>
      <c r="AJ426" s="4"/>
      <c r="AK426" s="4"/>
      <c r="AL426" s="4"/>
    </row>
    <row r="427" spans="19:38" ht="15.75" customHeight="1" x14ac:dyDescent="0.3">
      <c r="S427" s="4"/>
      <c r="V427" s="9"/>
      <c r="Y427" s="4"/>
      <c r="Z427" s="4"/>
      <c r="AA427" s="4"/>
      <c r="AB427" s="4"/>
      <c r="AE427" s="4"/>
      <c r="AH427" s="4"/>
      <c r="AI427" s="4"/>
      <c r="AJ427" s="4"/>
      <c r="AK427" s="4"/>
      <c r="AL427" s="4"/>
    </row>
    <row r="428" spans="19:38" ht="15.75" customHeight="1" x14ac:dyDescent="0.3">
      <c r="S428" s="4"/>
      <c r="V428" s="9"/>
      <c r="Y428" s="4"/>
      <c r="Z428" s="4"/>
      <c r="AA428" s="4"/>
      <c r="AB428" s="4"/>
      <c r="AE428" s="4"/>
      <c r="AH428" s="4"/>
      <c r="AI428" s="4"/>
      <c r="AJ428" s="4"/>
      <c r="AK428" s="4"/>
      <c r="AL428" s="4"/>
    </row>
    <row r="429" spans="19:38" ht="15.75" customHeight="1" x14ac:dyDescent="0.3">
      <c r="S429" s="4"/>
      <c r="V429" s="9"/>
      <c r="Y429" s="4"/>
      <c r="Z429" s="4"/>
      <c r="AA429" s="4"/>
      <c r="AB429" s="4"/>
      <c r="AE429" s="4"/>
      <c r="AH429" s="4"/>
      <c r="AI429" s="4"/>
      <c r="AJ429" s="4"/>
      <c r="AK429" s="4"/>
      <c r="AL429" s="4"/>
    </row>
    <row r="430" spans="19:38" ht="15.75" customHeight="1" x14ac:dyDescent="0.3">
      <c r="S430" s="4"/>
      <c r="V430" s="9"/>
      <c r="Y430" s="4"/>
      <c r="Z430" s="4"/>
      <c r="AA430" s="4"/>
      <c r="AB430" s="4"/>
      <c r="AE430" s="4"/>
      <c r="AH430" s="4"/>
      <c r="AI430" s="4"/>
      <c r="AJ430" s="4"/>
      <c r="AK430" s="4"/>
      <c r="AL430" s="4"/>
    </row>
    <row r="431" spans="19:38" ht="15.75" customHeight="1" x14ac:dyDescent="0.3">
      <c r="S431" s="4"/>
      <c r="V431" s="9"/>
      <c r="Y431" s="4"/>
      <c r="Z431" s="4"/>
      <c r="AA431" s="4"/>
      <c r="AB431" s="4"/>
      <c r="AE431" s="4"/>
      <c r="AH431" s="4"/>
      <c r="AI431" s="4"/>
      <c r="AJ431" s="4"/>
      <c r="AK431" s="4"/>
      <c r="AL431" s="4"/>
    </row>
    <row r="432" spans="19:38" ht="15.75" customHeight="1" x14ac:dyDescent="0.3">
      <c r="S432" s="4"/>
      <c r="V432" s="9"/>
      <c r="Y432" s="4"/>
      <c r="Z432" s="4"/>
      <c r="AA432" s="4"/>
      <c r="AB432" s="4"/>
      <c r="AE432" s="4"/>
      <c r="AH432" s="4"/>
      <c r="AI432" s="4"/>
      <c r="AJ432" s="4"/>
      <c r="AK432" s="4"/>
      <c r="AL432" s="4"/>
    </row>
    <row r="433" spans="19:38" ht="15.75" customHeight="1" x14ac:dyDescent="0.3">
      <c r="S433" s="4"/>
      <c r="V433" s="9"/>
      <c r="Y433" s="4"/>
      <c r="Z433" s="4"/>
      <c r="AA433" s="4"/>
      <c r="AB433" s="4"/>
      <c r="AE433" s="4"/>
      <c r="AH433" s="4"/>
      <c r="AI433" s="4"/>
      <c r="AJ433" s="4"/>
      <c r="AK433" s="4"/>
      <c r="AL433" s="4"/>
    </row>
    <row r="434" spans="19:38" ht="15.75" customHeight="1" x14ac:dyDescent="0.3">
      <c r="S434" s="4"/>
      <c r="V434" s="9"/>
      <c r="Y434" s="4"/>
      <c r="Z434" s="4"/>
      <c r="AA434" s="4"/>
      <c r="AB434" s="4"/>
      <c r="AE434" s="4"/>
      <c r="AH434" s="4"/>
      <c r="AI434" s="4"/>
      <c r="AJ434" s="4"/>
      <c r="AK434" s="4"/>
      <c r="AL434" s="4"/>
    </row>
    <row r="435" spans="19:38" ht="15.75" customHeight="1" x14ac:dyDescent="0.3">
      <c r="S435" s="4"/>
      <c r="V435" s="9"/>
      <c r="Y435" s="4"/>
      <c r="Z435" s="4"/>
      <c r="AA435" s="4"/>
      <c r="AB435" s="4"/>
      <c r="AE435" s="4"/>
      <c r="AH435" s="4"/>
      <c r="AI435" s="4"/>
      <c r="AJ435" s="4"/>
      <c r="AK435" s="4"/>
      <c r="AL435" s="4"/>
    </row>
    <row r="436" spans="19:38" ht="15.75" customHeight="1" x14ac:dyDescent="0.3">
      <c r="S436" s="4"/>
      <c r="V436" s="9"/>
      <c r="Y436" s="4"/>
      <c r="Z436" s="4"/>
      <c r="AA436" s="4"/>
      <c r="AB436" s="4"/>
      <c r="AE436" s="4"/>
      <c r="AH436" s="4"/>
      <c r="AI436" s="4"/>
      <c r="AJ436" s="4"/>
      <c r="AK436" s="4"/>
      <c r="AL436" s="4"/>
    </row>
    <row r="437" spans="19:38" ht="15.75" customHeight="1" x14ac:dyDescent="0.3">
      <c r="S437" s="4"/>
      <c r="V437" s="9"/>
      <c r="Y437" s="4"/>
      <c r="Z437" s="4"/>
      <c r="AA437" s="4"/>
      <c r="AB437" s="4"/>
      <c r="AE437" s="4"/>
      <c r="AH437" s="4"/>
      <c r="AI437" s="4"/>
      <c r="AJ437" s="4"/>
      <c r="AK437" s="4"/>
      <c r="AL437" s="4"/>
    </row>
    <row r="438" spans="19:38" ht="15.75" customHeight="1" x14ac:dyDescent="0.3">
      <c r="S438" s="4"/>
      <c r="V438" s="9"/>
      <c r="Y438" s="4"/>
      <c r="Z438" s="4"/>
      <c r="AA438" s="4"/>
      <c r="AB438" s="4"/>
      <c r="AE438" s="4"/>
      <c r="AH438" s="4"/>
      <c r="AI438" s="4"/>
      <c r="AJ438" s="4"/>
      <c r="AK438" s="4"/>
      <c r="AL438" s="4"/>
    </row>
    <row r="439" spans="19:38" ht="15.75" customHeight="1" x14ac:dyDescent="0.3">
      <c r="S439" s="4"/>
      <c r="V439" s="9"/>
      <c r="Y439" s="4"/>
      <c r="Z439" s="4"/>
      <c r="AA439" s="4"/>
      <c r="AB439" s="4"/>
      <c r="AE439" s="4"/>
      <c r="AH439" s="4"/>
      <c r="AI439" s="4"/>
      <c r="AJ439" s="4"/>
      <c r="AK439" s="4"/>
      <c r="AL439" s="4"/>
    </row>
    <row r="440" spans="19:38" ht="15.75" customHeight="1" x14ac:dyDescent="0.3">
      <c r="S440" s="4"/>
      <c r="V440" s="9"/>
      <c r="Y440" s="4"/>
      <c r="Z440" s="4"/>
      <c r="AA440" s="4"/>
      <c r="AB440" s="4"/>
      <c r="AE440" s="4"/>
      <c r="AH440" s="4"/>
      <c r="AI440" s="4"/>
      <c r="AJ440" s="4"/>
      <c r="AK440" s="4"/>
      <c r="AL440" s="4"/>
    </row>
    <row r="441" spans="19:38" ht="15.75" customHeight="1" x14ac:dyDescent="0.3">
      <c r="S441" s="4"/>
      <c r="V441" s="9"/>
      <c r="Y441" s="4"/>
      <c r="Z441" s="4"/>
      <c r="AA441" s="4"/>
      <c r="AB441" s="4"/>
      <c r="AE441" s="4"/>
      <c r="AH441" s="4"/>
      <c r="AI441" s="4"/>
      <c r="AJ441" s="4"/>
      <c r="AK441" s="4"/>
      <c r="AL441" s="4"/>
    </row>
    <row r="442" spans="19:38" ht="15.75" customHeight="1" x14ac:dyDescent="0.3">
      <c r="S442" s="4"/>
      <c r="V442" s="9"/>
      <c r="Y442" s="4"/>
      <c r="Z442" s="4"/>
      <c r="AA442" s="4"/>
      <c r="AB442" s="4"/>
      <c r="AE442" s="4"/>
      <c r="AH442" s="4"/>
      <c r="AI442" s="4"/>
      <c r="AJ442" s="4"/>
      <c r="AK442" s="4"/>
      <c r="AL442" s="4"/>
    </row>
    <row r="443" spans="19:38" ht="15.75" customHeight="1" x14ac:dyDescent="0.3">
      <c r="S443" s="4"/>
      <c r="V443" s="9"/>
      <c r="Y443" s="4"/>
      <c r="Z443" s="4"/>
      <c r="AA443" s="4"/>
      <c r="AB443" s="4"/>
      <c r="AE443" s="4"/>
      <c r="AH443" s="4"/>
      <c r="AI443" s="4"/>
      <c r="AJ443" s="4"/>
      <c r="AK443" s="4"/>
      <c r="AL443" s="4"/>
    </row>
    <row r="444" spans="19:38" ht="15.75" customHeight="1" x14ac:dyDescent="0.3">
      <c r="S444" s="4"/>
      <c r="V444" s="9"/>
      <c r="Y444" s="4"/>
      <c r="Z444" s="4"/>
      <c r="AA444" s="4"/>
      <c r="AB444" s="4"/>
      <c r="AE444" s="4"/>
      <c r="AH444" s="4"/>
      <c r="AI444" s="4"/>
      <c r="AJ444" s="4"/>
      <c r="AK444" s="4"/>
      <c r="AL444" s="4"/>
    </row>
    <row r="445" spans="19:38" ht="15.75" customHeight="1" x14ac:dyDescent="0.3">
      <c r="S445" s="4"/>
      <c r="V445" s="9"/>
      <c r="Y445" s="4"/>
      <c r="Z445" s="4"/>
      <c r="AA445" s="4"/>
      <c r="AB445" s="4"/>
      <c r="AE445" s="4"/>
      <c r="AH445" s="4"/>
      <c r="AI445" s="4"/>
      <c r="AJ445" s="4"/>
      <c r="AK445" s="4"/>
      <c r="AL445" s="4"/>
    </row>
    <row r="446" spans="19:38" ht="15.75" customHeight="1" x14ac:dyDescent="0.3">
      <c r="S446" s="4"/>
      <c r="V446" s="9"/>
      <c r="Y446" s="4"/>
      <c r="Z446" s="4"/>
      <c r="AA446" s="4"/>
      <c r="AB446" s="4"/>
      <c r="AE446" s="4"/>
      <c r="AH446" s="4"/>
      <c r="AI446" s="4"/>
      <c r="AJ446" s="4"/>
      <c r="AK446" s="4"/>
      <c r="AL446" s="4"/>
    </row>
    <row r="447" spans="19:38" ht="15.75" customHeight="1" x14ac:dyDescent="0.3">
      <c r="S447" s="4"/>
      <c r="V447" s="9"/>
      <c r="Y447" s="4"/>
      <c r="Z447" s="4"/>
      <c r="AA447" s="4"/>
      <c r="AB447" s="4"/>
      <c r="AE447" s="4"/>
      <c r="AH447" s="4"/>
      <c r="AI447" s="4"/>
      <c r="AJ447" s="4"/>
      <c r="AK447" s="4"/>
      <c r="AL447" s="4"/>
    </row>
    <row r="448" spans="19:38" ht="15.75" customHeight="1" x14ac:dyDescent="0.3">
      <c r="S448" s="4"/>
      <c r="V448" s="9"/>
      <c r="Y448" s="4"/>
      <c r="Z448" s="4"/>
      <c r="AA448" s="4"/>
      <c r="AB448" s="4"/>
      <c r="AE448" s="4"/>
      <c r="AH448" s="4"/>
      <c r="AI448" s="4"/>
      <c r="AJ448" s="4"/>
      <c r="AK448" s="4"/>
      <c r="AL448" s="4"/>
    </row>
    <row r="449" spans="19:38" ht="15.75" customHeight="1" x14ac:dyDescent="0.3">
      <c r="S449" s="4"/>
      <c r="V449" s="9"/>
      <c r="Y449" s="4"/>
      <c r="Z449" s="4"/>
      <c r="AA449" s="4"/>
      <c r="AB449" s="4"/>
      <c r="AE449" s="4"/>
      <c r="AH449" s="4"/>
      <c r="AI449" s="4"/>
      <c r="AJ449" s="4"/>
      <c r="AK449" s="4"/>
      <c r="AL449" s="4"/>
    </row>
    <row r="450" spans="19:38" ht="15.75" customHeight="1" x14ac:dyDescent="0.3">
      <c r="S450" s="4"/>
      <c r="V450" s="9"/>
      <c r="Y450" s="4"/>
      <c r="Z450" s="4"/>
      <c r="AA450" s="4"/>
      <c r="AB450" s="4"/>
      <c r="AE450" s="4"/>
      <c r="AH450" s="4"/>
      <c r="AI450" s="4"/>
      <c r="AJ450" s="4"/>
      <c r="AK450" s="4"/>
      <c r="AL450" s="4"/>
    </row>
    <row r="451" spans="19:38" ht="15.75" customHeight="1" x14ac:dyDescent="0.3">
      <c r="S451" s="4"/>
      <c r="V451" s="9"/>
      <c r="Y451" s="4"/>
      <c r="Z451" s="4"/>
      <c r="AA451" s="4"/>
      <c r="AB451" s="4"/>
      <c r="AE451" s="4"/>
      <c r="AH451" s="4"/>
      <c r="AI451" s="4"/>
      <c r="AJ451" s="4"/>
      <c r="AK451" s="4"/>
      <c r="AL451" s="4"/>
    </row>
    <row r="452" spans="19:38" ht="15.75" customHeight="1" x14ac:dyDescent="0.3">
      <c r="S452" s="4"/>
      <c r="V452" s="9"/>
      <c r="Y452" s="4"/>
      <c r="Z452" s="4"/>
      <c r="AA452" s="4"/>
      <c r="AB452" s="4"/>
      <c r="AE452" s="4"/>
      <c r="AH452" s="4"/>
      <c r="AI452" s="4"/>
      <c r="AJ452" s="4"/>
      <c r="AK452" s="4"/>
      <c r="AL452" s="4"/>
    </row>
    <row r="453" spans="19:38" ht="15.75" customHeight="1" x14ac:dyDescent="0.3">
      <c r="S453" s="4"/>
      <c r="V453" s="9"/>
      <c r="Y453" s="4"/>
      <c r="Z453" s="4"/>
      <c r="AA453" s="4"/>
      <c r="AB453" s="4"/>
      <c r="AE453" s="4"/>
      <c r="AH453" s="4"/>
      <c r="AI453" s="4"/>
      <c r="AJ453" s="4"/>
      <c r="AK453" s="4"/>
      <c r="AL453" s="4"/>
    </row>
    <row r="454" spans="19:38" ht="15.75" customHeight="1" x14ac:dyDescent="0.3">
      <c r="S454" s="4"/>
      <c r="V454" s="9"/>
      <c r="Y454" s="4"/>
      <c r="Z454" s="4"/>
      <c r="AA454" s="4"/>
      <c r="AB454" s="4"/>
      <c r="AE454" s="4"/>
      <c r="AH454" s="4"/>
      <c r="AI454" s="4"/>
      <c r="AJ454" s="4"/>
      <c r="AK454" s="4"/>
      <c r="AL454" s="4"/>
    </row>
    <row r="455" spans="19:38" ht="15.75" customHeight="1" x14ac:dyDescent="0.3">
      <c r="S455" s="4"/>
      <c r="V455" s="9"/>
      <c r="Y455" s="4"/>
      <c r="Z455" s="4"/>
      <c r="AA455" s="4"/>
      <c r="AB455" s="4"/>
      <c r="AE455" s="4"/>
      <c r="AH455" s="4"/>
      <c r="AI455" s="4"/>
      <c r="AJ455" s="4"/>
      <c r="AK455" s="4"/>
      <c r="AL455" s="4"/>
    </row>
    <row r="456" spans="19:38" ht="15.75" customHeight="1" x14ac:dyDescent="0.3">
      <c r="S456" s="4"/>
      <c r="V456" s="9"/>
      <c r="Y456" s="4"/>
      <c r="Z456" s="4"/>
      <c r="AA456" s="4"/>
      <c r="AB456" s="4"/>
      <c r="AE456" s="4"/>
      <c r="AH456" s="4"/>
      <c r="AI456" s="4"/>
      <c r="AJ456" s="4"/>
      <c r="AK456" s="4"/>
      <c r="AL456" s="4"/>
    </row>
    <row r="457" spans="19:38" ht="15.75" customHeight="1" x14ac:dyDescent="0.3">
      <c r="S457" s="4"/>
      <c r="V457" s="9"/>
      <c r="Y457" s="4"/>
      <c r="Z457" s="4"/>
      <c r="AA457" s="4"/>
      <c r="AB457" s="4"/>
      <c r="AE457" s="4"/>
      <c r="AH457" s="4"/>
      <c r="AI457" s="4"/>
      <c r="AJ457" s="4"/>
      <c r="AK457" s="4"/>
      <c r="AL457" s="4"/>
    </row>
    <row r="458" spans="19:38" ht="15.75" customHeight="1" x14ac:dyDescent="0.3">
      <c r="S458" s="4"/>
      <c r="V458" s="9"/>
      <c r="Y458" s="4"/>
      <c r="Z458" s="4"/>
      <c r="AA458" s="4"/>
      <c r="AB458" s="4"/>
      <c r="AE458" s="4"/>
      <c r="AH458" s="4"/>
      <c r="AI458" s="4"/>
      <c r="AJ458" s="4"/>
      <c r="AK458" s="4"/>
      <c r="AL458" s="4"/>
    </row>
    <row r="459" spans="19:38" ht="15.75" customHeight="1" x14ac:dyDescent="0.3">
      <c r="S459" s="4"/>
      <c r="V459" s="9"/>
      <c r="Y459" s="4"/>
      <c r="Z459" s="4"/>
      <c r="AA459" s="4"/>
      <c r="AB459" s="4"/>
      <c r="AE459" s="4"/>
      <c r="AH459" s="4"/>
      <c r="AI459" s="4"/>
      <c r="AJ459" s="4"/>
      <c r="AK459" s="4"/>
      <c r="AL459" s="4"/>
    </row>
    <row r="460" spans="19:38" ht="15.75" customHeight="1" x14ac:dyDescent="0.3">
      <c r="S460" s="4"/>
      <c r="V460" s="9"/>
      <c r="Y460" s="4"/>
      <c r="Z460" s="4"/>
      <c r="AA460" s="4"/>
      <c r="AB460" s="4"/>
      <c r="AE460" s="4"/>
      <c r="AH460" s="4"/>
      <c r="AI460" s="4"/>
      <c r="AJ460" s="4"/>
      <c r="AK460" s="4"/>
      <c r="AL460" s="4"/>
    </row>
    <row r="461" spans="19:38" ht="15.75" customHeight="1" x14ac:dyDescent="0.3">
      <c r="S461" s="4"/>
      <c r="V461" s="9"/>
      <c r="Y461" s="4"/>
      <c r="Z461" s="4"/>
      <c r="AA461" s="4"/>
      <c r="AB461" s="4"/>
      <c r="AE461" s="4"/>
      <c r="AH461" s="4"/>
      <c r="AI461" s="4"/>
      <c r="AJ461" s="4"/>
      <c r="AK461" s="4"/>
      <c r="AL461" s="4"/>
    </row>
    <row r="462" spans="19:38" ht="15.75" customHeight="1" x14ac:dyDescent="0.3">
      <c r="S462" s="4"/>
      <c r="V462" s="9"/>
      <c r="Y462" s="4"/>
      <c r="Z462" s="4"/>
      <c r="AA462" s="4"/>
      <c r="AB462" s="4"/>
      <c r="AE462" s="4"/>
      <c r="AH462" s="4"/>
      <c r="AI462" s="4"/>
      <c r="AJ462" s="4"/>
      <c r="AK462" s="4"/>
      <c r="AL462" s="4"/>
    </row>
    <row r="463" spans="19:38" ht="15.75" customHeight="1" x14ac:dyDescent="0.3">
      <c r="S463" s="4"/>
      <c r="V463" s="9"/>
      <c r="Y463" s="4"/>
      <c r="Z463" s="4"/>
      <c r="AA463" s="4"/>
      <c r="AB463" s="4"/>
      <c r="AE463" s="4"/>
      <c r="AH463" s="4"/>
      <c r="AI463" s="4"/>
      <c r="AJ463" s="4"/>
      <c r="AK463" s="4"/>
      <c r="AL463" s="4"/>
    </row>
    <row r="464" spans="19:38" ht="15.75" customHeight="1" x14ac:dyDescent="0.3">
      <c r="S464" s="4"/>
      <c r="V464" s="9"/>
      <c r="Y464" s="4"/>
      <c r="Z464" s="4"/>
      <c r="AA464" s="4"/>
      <c r="AB464" s="4"/>
      <c r="AE464" s="4"/>
      <c r="AH464" s="4"/>
      <c r="AI464" s="4"/>
      <c r="AJ464" s="4"/>
      <c r="AK464" s="4"/>
      <c r="AL464" s="4"/>
    </row>
    <row r="465" spans="19:38" ht="15.75" customHeight="1" x14ac:dyDescent="0.3">
      <c r="S465" s="4"/>
      <c r="V465" s="9"/>
      <c r="Y465" s="4"/>
      <c r="Z465" s="4"/>
      <c r="AA465" s="4"/>
      <c r="AB465" s="4"/>
      <c r="AE465" s="4"/>
      <c r="AH465" s="4"/>
      <c r="AI465" s="4"/>
      <c r="AJ465" s="4"/>
      <c r="AK465" s="4"/>
      <c r="AL465" s="4"/>
    </row>
    <row r="466" spans="19:38" ht="15.75" customHeight="1" x14ac:dyDescent="0.3">
      <c r="S466" s="4"/>
      <c r="V466" s="9"/>
      <c r="Y466" s="4"/>
      <c r="Z466" s="4"/>
      <c r="AA466" s="4"/>
      <c r="AB466" s="4"/>
      <c r="AE466" s="4"/>
      <c r="AH466" s="4"/>
      <c r="AI466" s="4"/>
      <c r="AJ466" s="4"/>
      <c r="AK466" s="4"/>
      <c r="AL466" s="4"/>
    </row>
    <row r="467" spans="19:38" ht="15.75" customHeight="1" x14ac:dyDescent="0.3">
      <c r="S467" s="4"/>
      <c r="V467" s="9"/>
      <c r="Y467" s="4"/>
      <c r="Z467" s="4"/>
      <c r="AA467" s="4"/>
      <c r="AB467" s="4"/>
      <c r="AE467" s="4"/>
      <c r="AH467" s="4"/>
      <c r="AI467" s="4"/>
      <c r="AJ467" s="4"/>
      <c r="AK467" s="4"/>
      <c r="AL467" s="4"/>
    </row>
    <row r="468" spans="19:38" ht="15.75" customHeight="1" x14ac:dyDescent="0.3">
      <c r="S468" s="4"/>
      <c r="V468" s="9"/>
      <c r="Y468" s="4"/>
      <c r="Z468" s="4"/>
      <c r="AA468" s="4"/>
      <c r="AB468" s="4"/>
      <c r="AE468" s="4"/>
      <c r="AH468" s="4"/>
      <c r="AI468" s="4"/>
      <c r="AJ468" s="4"/>
      <c r="AK468" s="4"/>
      <c r="AL468" s="4"/>
    </row>
    <row r="469" spans="19:38" ht="15.75" customHeight="1" x14ac:dyDescent="0.3">
      <c r="S469" s="4"/>
      <c r="V469" s="9"/>
      <c r="Y469" s="4"/>
      <c r="Z469" s="4"/>
      <c r="AA469" s="4"/>
      <c r="AB469" s="4"/>
      <c r="AE469" s="4"/>
      <c r="AH469" s="4"/>
      <c r="AI469" s="4"/>
      <c r="AJ469" s="4"/>
      <c r="AK469" s="4"/>
      <c r="AL469" s="4"/>
    </row>
    <row r="470" spans="19:38" ht="15.75" customHeight="1" x14ac:dyDescent="0.3">
      <c r="S470" s="4"/>
      <c r="V470" s="9"/>
      <c r="Y470" s="4"/>
      <c r="Z470" s="4"/>
      <c r="AA470" s="4"/>
      <c r="AB470" s="4"/>
      <c r="AE470" s="4"/>
      <c r="AH470" s="4"/>
      <c r="AI470" s="4"/>
      <c r="AJ470" s="4"/>
      <c r="AK470" s="4"/>
      <c r="AL470" s="4"/>
    </row>
    <row r="471" spans="19:38" ht="15.75" customHeight="1" x14ac:dyDescent="0.3">
      <c r="S471" s="4"/>
      <c r="V471" s="9"/>
      <c r="Y471" s="4"/>
      <c r="Z471" s="4"/>
      <c r="AA471" s="4"/>
      <c r="AB471" s="4"/>
      <c r="AE471" s="4"/>
      <c r="AH471" s="4"/>
      <c r="AI471" s="4"/>
      <c r="AJ471" s="4"/>
      <c r="AK471" s="4"/>
      <c r="AL471" s="4"/>
    </row>
    <row r="472" spans="19:38" ht="15.75" customHeight="1" x14ac:dyDescent="0.3">
      <c r="S472" s="4"/>
      <c r="V472" s="9"/>
      <c r="Y472" s="4"/>
      <c r="Z472" s="4"/>
      <c r="AA472" s="4"/>
      <c r="AB472" s="4"/>
      <c r="AE472" s="4"/>
      <c r="AH472" s="4"/>
      <c r="AI472" s="4"/>
      <c r="AJ472" s="4"/>
      <c r="AK472" s="4"/>
      <c r="AL472" s="4"/>
    </row>
    <row r="473" spans="19:38" ht="15.75" customHeight="1" x14ac:dyDescent="0.3">
      <c r="S473" s="4"/>
      <c r="V473" s="9"/>
      <c r="Y473" s="4"/>
      <c r="Z473" s="4"/>
      <c r="AA473" s="4"/>
      <c r="AB473" s="4"/>
      <c r="AE473" s="4"/>
      <c r="AH473" s="4"/>
      <c r="AI473" s="4"/>
      <c r="AJ473" s="4"/>
      <c r="AK473" s="4"/>
      <c r="AL473" s="4"/>
    </row>
    <row r="474" spans="19:38" ht="15.75" customHeight="1" x14ac:dyDescent="0.3">
      <c r="S474" s="4"/>
      <c r="V474" s="9"/>
      <c r="Y474" s="4"/>
      <c r="Z474" s="4"/>
      <c r="AA474" s="4"/>
      <c r="AB474" s="4"/>
      <c r="AE474" s="4"/>
      <c r="AH474" s="4"/>
      <c r="AI474" s="4"/>
      <c r="AJ474" s="4"/>
      <c r="AK474" s="4"/>
      <c r="AL474" s="4"/>
    </row>
    <row r="475" spans="19:38" ht="15.75" customHeight="1" x14ac:dyDescent="0.3">
      <c r="S475" s="4"/>
      <c r="V475" s="9"/>
      <c r="Y475" s="4"/>
      <c r="Z475" s="4"/>
      <c r="AA475" s="4"/>
      <c r="AB475" s="4"/>
      <c r="AE475" s="4"/>
      <c r="AH475" s="4"/>
      <c r="AI475" s="4"/>
      <c r="AJ475" s="4"/>
      <c r="AK475" s="4"/>
      <c r="AL475" s="4"/>
    </row>
    <row r="476" spans="19:38" ht="15.75" customHeight="1" x14ac:dyDescent="0.3">
      <c r="S476" s="4"/>
      <c r="V476" s="9"/>
      <c r="Y476" s="4"/>
      <c r="Z476" s="4"/>
      <c r="AA476" s="4"/>
      <c r="AB476" s="4"/>
      <c r="AE476" s="4"/>
      <c r="AH476" s="4"/>
      <c r="AI476" s="4"/>
      <c r="AJ476" s="4"/>
      <c r="AK476" s="4"/>
      <c r="AL476" s="4"/>
    </row>
    <row r="477" spans="19:38" ht="15.75" customHeight="1" x14ac:dyDescent="0.3">
      <c r="S477" s="4"/>
      <c r="V477" s="9"/>
      <c r="Y477" s="4"/>
      <c r="Z477" s="4"/>
      <c r="AA477" s="4"/>
      <c r="AB477" s="4"/>
      <c r="AE477" s="4"/>
      <c r="AH477" s="4"/>
      <c r="AI477" s="4"/>
      <c r="AJ477" s="4"/>
      <c r="AK477" s="4"/>
      <c r="AL477" s="4"/>
    </row>
    <row r="478" spans="19:38" ht="15.75" customHeight="1" x14ac:dyDescent="0.3">
      <c r="S478" s="4"/>
      <c r="V478" s="9"/>
      <c r="Y478" s="4"/>
      <c r="Z478" s="4"/>
      <c r="AA478" s="4"/>
      <c r="AB478" s="4"/>
      <c r="AE478" s="4"/>
      <c r="AH478" s="4"/>
      <c r="AI478" s="4"/>
      <c r="AJ478" s="4"/>
      <c r="AK478" s="4"/>
      <c r="AL478" s="4"/>
    </row>
    <row r="479" spans="19:38" ht="15.75" customHeight="1" x14ac:dyDescent="0.3">
      <c r="S479" s="4"/>
      <c r="V479" s="9"/>
      <c r="Y479" s="4"/>
      <c r="Z479" s="4"/>
      <c r="AA479" s="4"/>
      <c r="AB479" s="4"/>
      <c r="AE479" s="4"/>
      <c r="AH479" s="4"/>
      <c r="AI479" s="4"/>
      <c r="AJ479" s="4"/>
      <c r="AK479" s="4"/>
      <c r="AL479" s="4"/>
    </row>
    <row r="480" spans="19:38" ht="15.75" customHeight="1" x14ac:dyDescent="0.3">
      <c r="S480" s="4"/>
      <c r="V480" s="9"/>
      <c r="Y480" s="4"/>
      <c r="Z480" s="4"/>
      <c r="AA480" s="4"/>
      <c r="AB480" s="4"/>
      <c r="AE480" s="4"/>
      <c r="AH480" s="4"/>
      <c r="AI480" s="4"/>
      <c r="AJ480" s="4"/>
      <c r="AK480" s="4"/>
      <c r="AL480" s="4"/>
    </row>
    <row r="481" spans="19:38" ht="15.75" customHeight="1" x14ac:dyDescent="0.3">
      <c r="S481" s="4"/>
      <c r="V481" s="9"/>
      <c r="Y481" s="4"/>
      <c r="Z481" s="4"/>
      <c r="AA481" s="4"/>
      <c r="AB481" s="4"/>
      <c r="AE481" s="4"/>
      <c r="AH481" s="4"/>
      <c r="AI481" s="4"/>
      <c r="AJ481" s="4"/>
      <c r="AK481" s="4"/>
      <c r="AL481" s="4"/>
    </row>
    <row r="482" spans="19:38" ht="15.75" customHeight="1" x14ac:dyDescent="0.3">
      <c r="S482" s="4"/>
      <c r="V482" s="9"/>
      <c r="Y482" s="4"/>
      <c r="Z482" s="4"/>
      <c r="AA482" s="4"/>
      <c r="AB482" s="4"/>
      <c r="AE482" s="4"/>
      <c r="AH482" s="4"/>
      <c r="AI482" s="4"/>
      <c r="AJ482" s="4"/>
      <c r="AK482" s="4"/>
      <c r="AL482" s="4"/>
    </row>
    <row r="483" spans="19:38" ht="15.75" customHeight="1" x14ac:dyDescent="0.3">
      <c r="S483" s="4"/>
      <c r="V483" s="9"/>
      <c r="Y483" s="4"/>
      <c r="Z483" s="4"/>
      <c r="AA483" s="4"/>
      <c r="AB483" s="4"/>
      <c r="AE483" s="4"/>
      <c r="AH483" s="4"/>
      <c r="AI483" s="4"/>
      <c r="AJ483" s="4"/>
      <c r="AK483" s="4"/>
      <c r="AL483" s="4"/>
    </row>
    <row r="484" spans="19:38" ht="15.75" customHeight="1" x14ac:dyDescent="0.3">
      <c r="S484" s="4"/>
      <c r="V484" s="9"/>
      <c r="Y484" s="4"/>
      <c r="Z484" s="4"/>
      <c r="AA484" s="4"/>
      <c r="AB484" s="4"/>
      <c r="AE484" s="4"/>
      <c r="AH484" s="4"/>
      <c r="AI484" s="4"/>
      <c r="AJ484" s="4"/>
      <c r="AK484" s="4"/>
      <c r="AL484" s="4"/>
    </row>
    <row r="485" spans="19:38" ht="15.75" customHeight="1" x14ac:dyDescent="0.3">
      <c r="S485" s="4"/>
      <c r="V485" s="9"/>
      <c r="Y485" s="4"/>
      <c r="Z485" s="4"/>
      <c r="AA485" s="4"/>
      <c r="AB485" s="4"/>
      <c r="AE485" s="4"/>
      <c r="AH485" s="4"/>
      <c r="AI485" s="4"/>
      <c r="AJ485" s="4"/>
      <c r="AK485" s="4"/>
      <c r="AL485" s="4"/>
    </row>
    <row r="486" spans="19:38" ht="15.75" customHeight="1" x14ac:dyDescent="0.3">
      <c r="S486" s="4"/>
      <c r="V486" s="9"/>
      <c r="Y486" s="4"/>
      <c r="Z486" s="4"/>
      <c r="AA486" s="4"/>
      <c r="AB486" s="4"/>
      <c r="AE486" s="4"/>
      <c r="AH486" s="4"/>
      <c r="AI486" s="4"/>
      <c r="AJ486" s="4"/>
      <c r="AK486" s="4"/>
      <c r="AL486" s="4"/>
    </row>
    <row r="487" spans="19:38" ht="15.75" customHeight="1" x14ac:dyDescent="0.3">
      <c r="S487" s="4"/>
      <c r="V487" s="9"/>
      <c r="Y487" s="4"/>
      <c r="Z487" s="4"/>
      <c r="AA487" s="4"/>
      <c r="AB487" s="4"/>
      <c r="AE487" s="4"/>
      <c r="AH487" s="4"/>
      <c r="AI487" s="4"/>
      <c r="AJ487" s="4"/>
      <c r="AK487" s="4"/>
      <c r="AL487" s="4"/>
    </row>
    <row r="488" spans="19:38" ht="15.75" customHeight="1" x14ac:dyDescent="0.3">
      <c r="S488" s="4"/>
      <c r="V488" s="9"/>
      <c r="Y488" s="4"/>
      <c r="Z488" s="4"/>
      <c r="AA488" s="4"/>
      <c r="AB488" s="4"/>
      <c r="AE488" s="4"/>
      <c r="AH488" s="4"/>
      <c r="AI488" s="4"/>
      <c r="AJ488" s="4"/>
      <c r="AK488" s="4"/>
      <c r="AL488" s="4"/>
    </row>
    <row r="489" spans="19:38" ht="15.75" customHeight="1" x14ac:dyDescent="0.3">
      <c r="S489" s="4"/>
      <c r="V489" s="9"/>
      <c r="Y489" s="4"/>
      <c r="Z489" s="4"/>
      <c r="AA489" s="4"/>
      <c r="AB489" s="4"/>
      <c r="AE489" s="4"/>
      <c r="AH489" s="4"/>
      <c r="AI489" s="4"/>
      <c r="AJ489" s="4"/>
      <c r="AK489" s="4"/>
      <c r="AL489" s="4"/>
    </row>
    <row r="490" spans="19:38" ht="15.75" customHeight="1" x14ac:dyDescent="0.3">
      <c r="S490" s="4"/>
      <c r="V490" s="9"/>
      <c r="Y490" s="4"/>
      <c r="Z490" s="4"/>
      <c r="AA490" s="4"/>
      <c r="AB490" s="4"/>
      <c r="AE490" s="4"/>
      <c r="AH490" s="4"/>
      <c r="AI490" s="4"/>
      <c r="AJ490" s="4"/>
      <c r="AK490" s="4"/>
      <c r="AL490" s="4"/>
    </row>
    <row r="491" spans="19:38" ht="15.75" customHeight="1" x14ac:dyDescent="0.3">
      <c r="S491" s="4"/>
      <c r="V491" s="9"/>
      <c r="Y491" s="4"/>
      <c r="Z491" s="4"/>
      <c r="AA491" s="4"/>
      <c r="AB491" s="4"/>
      <c r="AE491" s="4"/>
      <c r="AH491" s="4"/>
      <c r="AI491" s="4"/>
      <c r="AJ491" s="4"/>
      <c r="AK491" s="4"/>
      <c r="AL491" s="4"/>
    </row>
    <row r="492" spans="19:38" ht="15.75" customHeight="1" x14ac:dyDescent="0.3">
      <c r="S492" s="4"/>
      <c r="V492" s="9"/>
      <c r="Y492" s="4"/>
      <c r="Z492" s="4"/>
      <c r="AA492" s="4"/>
      <c r="AB492" s="4"/>
      <c r="AE492" s="4"/>
      <c r="AH492" s="4"/>
      <c r="AI492" s="4"/>
      <c r="AJ492" s="4"/>
      <c r="AK492" s="4"/>
      <c r="AL492" s="4"/>
    </row>
    <row r="493" spans="19:38" ht="15.75" customHeight="1" x14ac:dyDescent="0.3">
      <c r="S493" s="4"/>
      <c r="V493" s="9"/>
      <c r="Y493" s="4"/>
      <c r="Z493" s="4"/>
      <c r="AA493" s="4"/>
      <c r="AB493" s="4"/>
      <c r="AE493" s="4"/>
      <c r="AH493" s="4"/>
      <c r="AI493" s="4"/>
      <c r="AJ493" s="4"/>
      <c r="AK493" s="4"/>
      <c r="AL493" s="4"/>
    </row>
    <row r="494" spans="19:38" ht="15.75" customHeight="1" x14ac:dyDescent="0.3">
      <c r="S494" s="4"/>
      <c r="V494" s="9"/>
      <c r="Y494" s="4"/>
      <c r="Z494" s="4"/>
      <c r="AA494" s="4"/>
      <c r="AB494" s="4"/>
      <c r="AE494" s="4"/>
      <c r="AH494" s="4"/>
      <c r="AI494" s="4"/>
      <c r="AJ494" s="4"/>
      <c r="AK494" s="4"/>
      <c r="AL494" s="4"/>
    </row>
    <row r="495" spans="19:38" ht="15.75" customHeight="1" x14ac:dyDescent="0.3">
      <c r="S495" s="4"/>
      <c r="V495" s="9"/>
      <c r="Y495" s="4"/>
      <c r="Z495" s="4"/>
      <c r="AA495" s="4"/>
      <c r="AB495" s="4"/>
      <c r="AE495" s="4"/>
      <c r="AH495" s="4"/>
      <c r="AI495" s="4"/>
      <c r="AJ495" s="4"/>
      <c r="AK495" s="4"/>
      <c r="AL495" s="4"/>
    </row>
    <row r="496" spans="19:38" ht="15.75" customHeight="1" x14ac:dyDescent="0.3">
      <c r="S496" s="4"/>
      <c r="V496" s="9"/>
      <c r="Y496" s="4"/>
      <c r="Z496" s="4"/>
      <c r="AA496" s="4"/>
      <c r="AB496" s="4"/>
      <c r="AE496" s="4"/>
      <c r="AH496" s="4"/>
      <c r="AI496" s="4"/>
      <c r="AJ496" s="4"/>
      <c r="AK496" s="4"/>
      <c r="AL496" s="4"/>
    </row>
    <row r="497" spans="19:38" ht="15.75" customHeight="1" x14ac:dyDescent="0.3">
      <c r="S497" s="4"/>
      <c r="V497" s="9"/>
      <c r="Y497" s="4"/>
      <c r="Z497" s="4"/>
      <c r="AA497" s="4"/>
      <c r="AB497" s="4"/>
      <c r="AE497" s="4"/>
      <c r="AH497" s="4"/>
      <c r="AI497" s="4"/>
      <c r="AJ497" s="4"/>
      <c r="AK497" s="4"/>
      <c r="AL497" s="4"/>
    </row>
    <row r="498" spans="19:38" ht="15.75" customHeight="1" x14ac:dyDescent="0.3">
      <c r="S498" s="4"/>
      <c r="V498" s="9"/>
      <c r="Y498" s="4"/>
      <c r="Z498" s="4"/>
      <c r="AA498" s="4"/>
      <c r="AB498" s="4"/>
      <c r="AE498" s="4"/>
      <c r="AH498" s="4"/>
      <c r="AI498" s="4"/>
      <c r="AJ498" s="4"/>
      <c r="AK498" s="4"/>
      <c r="AL498" s="4"/>
    </row>
    <row r="499" spans="19:38" ht="15.75" customHeight="1" x14ac:dyDescent="0.3">
      <c r="S499" s="4"/>
      <c r="V499" s="9"/>
      <c r="Y499" s="4"/>
      <c r="Z499" s="4"/>
      <c r="AA499" s="4"/>
      <c r="AB499" s="4"/>
      <c r="AE499" s="4"/>
      <c r="AH499" s="4"/>
      <c r="AI499" s="4"/>
      <c r="AJ499" s="4"/>
      <c r="AK499" s="4"/>
      <c r="AL499" s="4"/>
    </row>
    <row r="500" spans="19:38" ht="15.75" customHeight="1" x14ac:dyDescent="0.3">
      <c r="S500" s="4"/>
      <c r="V500" s="9"/>
      <c r="Y500" s="4"/>
      <c r="Z500" s="4"/>
      <c r="AA500" s="4"/>
      <c r="AB500" s="4"/>
      <c r="AE500" s="4"/>
      <c r="AH500" s="4"/>
      <c r="AI500" s="4"/>
      <c r="AJ500" s="4"/>
      <c r="AK500" s="4"/>
      <c r="AL500" s="4"/>
    </row>
    <row r="501" spans="19:38" ht="15.75" customHeight="1" x14ac:dyDescent="0.3">
      <c r="S501" s="4"/>
      <c r="V501" s="9"/>
      <c r="Y501" s="4"/>
      <c r="Z501" s="4"/>
      <c r="AA501" s="4"/>
      <c r="AB501" s="4"/>
      <c r="AE501" s="4"/>
      <c r="AH501" s="4"/>
      <c r="AI501" s="4"/>
      <c r="AJ501" s="4"/>
      <c r="AK501" s="4"/>
      <c r="AL501" s="4"/>
    </row>
    <row r="502" spans="19:38" ht="15.75" customHeight="1" x14ac:dyDescent="0.3">
      <c r="S502" s="4"/>
      <c r="V502" s="9"/>
      <c r="Y502" s="4"/>
      <c r="Z502" s="4"/>
      <c r="AA502" s="4"/>
      <c r="AB502" s="4"/>
      <c r="AE502" s="4"/>
      <c r="AH502" s="4"/>
      <c r="AI502" s="4"/>
      <c r="AJ502" s="4"/>
      <c r="AK502" s="4"/>
      <c r="AL502" s="4"/>
    </row>
    <row r="503" spans="19:38" ht="15.75" customHeight="1" x14ac:dyDescent="0.3">
      <c r="S503" s="4"/>
      <c r="V503" s="9"/>
      <c r="Y503" s="4"/>
      <c r="Z503" s="4"/>
      <c r="AA503" s="4"/>
      <c r="AB503" s="4"/>
      <c r="AE503" s="4"/>
      <c r="AH503" s="4"/>
      <c r="AI503" s="4"/>
      <c r="AJ503" s="4"/>
      <c r="AK503" s="4"/>
      <c r="AL503" s="4"/>
    </row>
    <row r="504" spans="19:38" ht="15.75" customHeight="1" x14ac:dyDescent="0.3">
      <c r="S504" s="4"/>
      <c r="V504" s="9"/>
      <c r="Y504" s="4"/>
      <c r="Z504" s="4"/>
      <c r="AA504" s="4"/>
      <c r="AB504" s="4"/>
      <c r="AE504" s="4"/>
      <c r="AH504" s="4"/>
      <c r="AI504" s="4"/>
      <c r="AJ504" s="4"/>
      <c r="AK504" s="4"/>
      <c r="AL504" s="4"/>
    </row>
    <row r="505" spans="19:38" ht="15.75" customHeight="1" x14ac:dyDescent="0.3">
      <c r="S505" s="4"/>
      <c r="V505" s="9"/>
      <c r="Y505" s="4"/>
      <c r="Z505" s="4"/>
      <c r="AA505" s="4"/>
      <c r="AB505" s="4"/>
      <c r="AE505" s="4"/>
      <c r="AH505" s="4"/>
      <c r="AI505" s="4"/>
      <c r="AJ505" s="4"/>
      <c r="AK505" s="4"/>
      <c r="AL505" s="4"/>
    </row>
    <row r="506" spans="19:38" ht="15.75" customHeight="1" x14ac:dyDescent="0.3">
      <c r="S506" s="4"/>
      <c r="V506" s="9"/>
      <c r="Y506" s="4"/>
      <c r="Z506" s="4"/>
      <c r="AA506" s="4"/>
      <c r="AB506" s="4"/>
      <c r="AE506" s="4"/>
      <c r="AH506" s="4"/>
      <c r="AI506" s="4"/>
      <c r="AJ506" s="4"/>
      <c r="AK506" s="4"/>
      <c r="AL506" s="4"/>
    </row>
    <row r="507" spans="19:38" ht="15.75" customHeight="1" x14ac:dyDescent="0.3">
      <c r="S507" s="4"/>
      <c r="V507" s="9"/>
      <c r="Y507" s="4"/>
      <c r="Z507" s="4"/>
      <c r="AA507" s="4"/>
      <c r="AB507" s="4"/>
      <c r="AE507" s="4"/>
      <c r="AH507" s="4"/>
      <c r="AI507" s="4"/>
      <c r="AJ507" s="4"/>
      <c r="AK507" s="4"/>
      <c r="AL507" s="4"/>
    </row>
    <row r="508" spans="19:38" ht="15.75" customHeight="1" x14ac:dyDescent="0.3">
      <c r="S508" s="4"/>
      <c r="V508" s="9"/>
      <c r="Y508" s="4"/>
      <c r="Z508" s="4"/>
      <c r="AA508" s="4"/>
      <c r="AB508" s="4"/>
      <c r="AE508" s="4"/>
      <c r="AH508" s="4"/>
      <c r="AI508" s="4"/>
      <c r="AJ508" s="4"/>
      <c r="AK508" s="4"/>
      <c r="AL508" s="4"/>
    </row>
    <row r="509" spans="19:38" ht="15.75" customHeight="1" x14ac:dyDescent="0.3">
      <c r="S509" s="4"/>
      <c r="V509" s="9"/>
      <c r="Y509" s="4"/>
      <c r="Z509" s="4"/>
      <c r="AA509" s="4"/>
      <c r="AB509" s="4"/>
      <c r="AE509" s="4"/>
      <c r="AH509" s="4"/>
      <c r="AI509" s="4"/>
      <c r="AJ509" s="4"/>
      <c r="AK509" s="4"/>
      <c r="AL509" s="4"/>
    </row>
    <row r="510" spans="19:38" ht="15.75" customHeight="1" x14ac:dyDescent="0.3">
      <c r="S510" s="4"/>
      <c r="V510" s="9"/>
      <c r="Y510" s="4"/>
      <c r="Z510" s="4"/>
      <c r="AA510" s="4"/>
      <c r="AB510" s="4"/>
      <c r="AE510" s="4"/>
      <c r="AH510" s="4"/>
      <c r="AI510" s="4"/>
      <c r="AJ510" s="4"/>
      <c r="AK510" s="4"/>
      <c r="AL510" s="4"/>
    </row>
    <row r="511" spans="19:38" ht="15.75" customHeight="1" x14ac:dyDescent="0.3">
      <c r="S511" s="4"/>
      <c r="V511" s="9"/>
      <c r="Y511" s="4"/>
      <c r="Z511" s="4"/>
      <c r="AA511" s="4"/>
      <c r="AB511" s="4"/>
      <c r="AE511" s="4"/>
      <c r="AH511" s="4"/>
      <c r="AI511" s="4"/>
      <c r="AJ511" s="4"/>
      <c r="AK511" s="4"/>
      <c r="AL511" s="4"/>
    </row>
    <row r="512" spans="19:38" ht="15.75" customHeight="1" x14ac:dyDescent="0.3">
      <c r="S512" s="4"/>
      <c r="V512" s="9"/>
      <c r="Y512" s="4"/>
      <c r="Z512" s="4"/>
      <c r="AA512" s="4"/>
      <c r="AB512" s="4"/>
      <c r="AE512" s="4"/>
      <c r="AH512" s="4"/>
      <c r="AI512" s="4"/>
      <c r="AJ512" s="4"/>
      <c r="AK512" s="4"/>
      <c r="AL512" s="4"/>
    </row>
    <row r="513" spans="19:38" ht="15.75" customHeight="1" x14ac:dyDescent="0.3">
      <c r="S513" s="4"/>
      <c r="V513" s="9"/>
      <c r="Y513" s="4"/>
      <c r="Z513" s="4"/>
      <c r="AA513" s="4"/>
      <c r="AB513" s="4"/>
      <c r="AE513" s="4"/>
      <c r="AH513" s="4"/>
      <c r="AI513" s="4"/>
      <c r="AJ513" s="4"/>
      <c r="AK513" s="4"/>
      <c r="AL513" s="4"/>
    </row>
    <row r="514" spans="19:38" ht="15.75" customHeight="1" x14ac:dyDescent="0.3">
      <c r="S514" s="4"/>
      <c r="V514" s="9"/>
      <c r="Y514" s="4"/>
      <c r="Z514" s="4"/>
      <c r="AA514" s="4"/>
      <c r="AB514" s="4"/>
      <c r="AE514" s="4"/>
      <c r="AH514" s="4"/>
      <c r="AI514" s="4"/>
      <c r="AJ514" s="4"/>
      <c r="AK514" s="4"/>
      <c r="AL514" s="4"/>
    </row>
    <row r="515" spans="19:38" ht="15.75" customHeight="1" x14ac:dyDescent="0.3">
      <c r="S515" s="4"/>
      <c r="V515" s="9"/>
      <c r="Y515" s="4"/>
      <c r="Z515" s="4"/>
      <c r="AA515" s="4"/>
      <c r="AB515" s="4"/>
      <c r="AE515" s="4"/>
      <c r="AH515" s="4"/>
      <c r="AI515" s="4"/>
      <c r="AJ515" s="4"/>
      <c r="AK515" s="4"/>
      <c r="AL515" s="4"/>
    </row>
    <row r="516" spans="19:38" ht="15.75" customHeight="1" x14ac:dyDescent="0.3">
      <c r="S516" s="4"/>
      <c r="V516" s="9"/>
      <c r="Y516" s="4"/>
      <c r="Z516" s="4"/>
      <c r="AA516" s="4"/>
      <c r="AB516" s="4"/>
      <c r="AE516" s="4"/>
      <c r="AH516" s="4"/>
      <c r="AI516" s="4"/>
      <c r="AJ516" s="4"/>
      <c r="AK516" s="4"/>
      <c r="AL516" s="4"/>
    </row>
    <row r="517" spans="19:38" ht="15.75" customHeight="1" x14ac:dyDescent="0.3">
      <c r="S517" s="4"/>
      <c r="V517" s="9"/>
      <c r="Y517" s="4"/>
      <c r="Z517" s="4"/>
      <c r="AA517" s="4"/>
      <c r="AB517" s="4"/>
      <c r="AE517" s="4"/>
      <c r="AH517" s="4"/>
      <c r="AI517" s="4"/>
      <c r="AJ517" s="4"/>
      <c r="AK517" s="4"/>
      <c r="AL517" s="4"/>
    </row>
    <row r="518" spans="19:38" ht="15.75" customHeight="1" x14ac:dyDescent="0.3">
      <c r="S518" s="4"/>
      <c r="V518" s="9"/>
      <c r="Y518" s="4"/>
      <c r="Z518" s="4"/>
      <c r="AA518" s="4"/>
      <c r="AB518" s="4"/>
      <c r="AE518" s="4"/>
      <c r="AH518" s="4"/>
      <c r="AI518" s="4"/>
      <c r="AJ518" s="4"/>
      <c r="AK518" s="4"/>
      <c r="AL518" s="4"/>
    </row>
    <row r="519" spans="19:38" ht="15.75" customHeight="1" x14ac:dyDescent="0.3">
      <c r="S519" s="4"/>
      <c r="V519" s="9"/>
      <c r="Y519" s="4"/>
      <c r="Z519" s="4"/>
      <c r="AA519" s="4"/>
      <c r="AB519" s="4"/>
      <c r="AE519" s="4"/>
      <c r="AH519" s="4"/>
      <c r="AI519" s="4"/>
      <c r="AJ519" s="4"/>
      <c r="AK519" s="4"/>
      <c r="AL519" s="4"/>
    </row>
    <row r="520" spans="19:38" ht="15.75" customHeight="1" x14ac:dyDescent="0.3">
      <c r="S520" s="4"/>
      <c r="V520" s="9"/>
      <c r="Y520" s="4"/>
      <c r="Z520" s="4"/>
      <c r="AA520" s="4"/>
      <c r="AB520" s="4"/>
      <c r="AE520" s="4"/>
      <c r="AH520" s="4"/>
      <c r="AI520" s="4"/>
      <c r="AJ520" s="4"/>
      <c r="AK520" s="4"/>
      <c r="AL520" s="4"/>
    </row>
    <row r="521" spans="19:38" ht="15.75" customHeight="1" x14ac:dyDescent="0.3">
      <c r="S521" s="4"/>
      <c r="V521" s="9"/>
      <c r="Y521" s="4"/>
      <c r="Z521" s="4"/>
      <c r="AA521" s="4"/>
      <c r="AB521" s="4"/>
      <c r="AE521" s="4"/>
      <c r="AH521" s="4"/>
      <c r="AI521" s="4"/>
      <c r="AJ521" s="4"/>
      <c r="AK521" s="4"/>
      <c r="AL521" s="4"/>
    </row>
    <row r="522" spans="19:38" ht="15.75" customHeight="1" x14ac:dyDescent="0.3">
      <c r="S522" s="4"/>
      <c r="V522" s="9"/>
      <c r="Y522" s="4"/>
      <c r="Z522" s="4"/>
      <c r="AA522" s="4"/>
      <c r="AB522" s="4"/>
      <c r="AE522" s="4"/>
      <c r="AH522" s="4"/>
      <c r="AI522" s="4"/>
      <c r="AJ522" s="4"/>
      <c r="AK522" s="4"/>
      <c r="AL522" s="4"/>
    </row>
    <row r="523" spans="19:38" ht="15.75" customHeight="1" x14ac:dyDescent="0.3">
      <c r="S523" s="4"/>
      <c r="V523" s="9"/>
      <c r="Y523" s="4"/>
      <c r="Z523" s="4"/>
      <c r="AA523" s="4"/>
      <c r="AB523" s="4"/>
      <c r="AE523" s="4"/>
      <c r="AH523" s="4"/>
      <c r="AI523" s="4"/>
      <c r="AJ523" s="4"/>
      <c r="AK523" s="4"/>
      <c r="AL523" s="4"/>
    </row>
    <row r="524" spans="19:38" ht="15.75" customHeight="1" x14ac:dyDescent="0.3">
      <c r="S524" s="4"/>
      <c r="V524" s="9"/>
      <c r="Y524" s="4"/>
      <c r="Z524" s="4"/>
      <c r="AA524" s="4"/>
      <c r="AB524" s="4"/>
      <c r="AE524" s="4"/>
      <c r="AH524" s="4"/>
      <c r="AI524" s="4"/>
      <c r="AJ524" s="4"/>
      <c r="AK524" s="4"/>
      <c r="AL524" s="4"/>
    </row>
    <row r="525" spans="19:38" ht="15.75" customHeight="1" x14ac:dyDescent="0.3">
      <c r="S525" s="4"/>
      <c r="V525" s="9"/>
      <c r="Y525" s="4"/>
      <c r="Z525" s="4"/>
      <c r="AA525" s="4"/>
      <c r="AB525" s="4"/>
      <c r="AE525" s="4"/>
      <c r="AH525" s="4"/>
      <c r="AI525" s="4"/>
      <c r="AJ525" s="4"/>
      <c r="AK525" s="4"/>
      <c r="AL525" s="4"/>
    </row>
    <row r="526" spans="19:38" ht="15.75" customHeight="1" x14ac:dyDescent="0.3">
      <c r="S526" s="4"/>
      <c r="V526" s="9"/>
      <c r="Y526" s="4"/>
      <c r="Z526" s="4"/>
      <c r="AA526" s="4"/>
      <c r="AB526" s="4"/>
      <c r="AE526" s="4"/>
      <c r="AH526" s="4"/>
      <c r="AI526" s="4"/>
      <c r="AJ526" s="4"/>
      <c r="AK526" s="4"/>
      <c r="AL526" s="4"/>
    </row>
    <row r="527" spans="19:38" ht="15.75" customHeight="1" x14ac:dyDescent="0.3">
      <c r="S527" s="4"/>
      <c r="V527" s="9"/>
      <c r="Y527" s="4"/>
      <c r="Z527" s="4"/>
      <c r="AA527" s="4"/>
      <c r="AB527" s="4"/>
      <c r="AE527" s="4"/>
      <c r="AH527" s="4"/>
      <c r="AI527" s="4"/>
      <c r="AJ527" s="4"/>
      <c r="AK527" s="4"/>
      <c r="AL527" s="4"/>
    </row>
    <row r="528" spans="19:38" ht="15.75" customHeight="1" x14ac:dyDescent="0.3">
      <c r="S528" s="4"/>
      <c r="V528" s="9"/>
      <c r="Y528" s="4"/>
      <c r="Z528" s="4"/>
      <c r="AA528" s="4"/>
      <c r="AB528" s="4"/>
      <c r="AE528" s="4"/>
      <c r="AH528" s="4"/>
      <c r="AI528" s="4"/>
      <c r="AJ528" s="4"/>
      <c r="AK528" s="4"/>
      <c r="AL528" s="4"/>
    </row>
    <row r="529" spans="19:38" ht="15.75" customHeight="1" x14ac:dyDescent="0.3">
      <c r="S529" s="4"/>
      <c r="V529" s="9"/>
      <c r="Y529" s="4"/>
      <c r="Z529" s="4"/>
      <c r="AA529" s="4"/>
      <c r="AB529" s="4"/>
      <c r="AE529" s="4"/>
      <c r="AH529" s="4"/>
      <c r="AI529" s="4"/>
      <c r="AJ529" s="4"/>
      <c r="AK529" s="4"/>
      <c r="AL529" s="4"/>
    </row>
    <row r="530" spans="19:38" ht="15.75" customHeight="1" x14ac:dyDescent="0.3">
      <c r="S530" s="4"/>
      <c r="V530" s="9"/>
      <c r="Y530" s="4"/>
      <c r="Z530" s="4"/>
      <c r="AA530" s="4"/>
      <c r="AB530" s="4"/>
      <c r="AE530" s="4"/>
      <c r="AH530" s="4"/>
      <c r="AI530" s="4"/>
      <c r="AJ530" s="4"/>
      <c r="AK530" s="4"/>
      <c r="AL530" s="4"/>
    </row>
    <row r="531" spans="19:38" ht="15.75" customHeight="1" x14ac:dyDescent="0.3">
      <c r="S531" s="4"/>
      <c r="V531" s="9"/>
      <c r="Y531" s="4"/>
      <c r="Z531" s="4"/>
      <c r="AA531" s="4"/>
      <c r="AB531" s="4"/>
      <c r="AE531" s="4"/>
      <c r="AH531" s="4"/>
      <c r="AI531" s="4"/>
      <c r="AJ531" s="4"/>
      <c r="AK531" s="4"/>
      <c r="AL531" s="4"/>
    </row>
    <row r="532" spans="19:38" ht="15.75" customHeight="1" x14ac:dyDescent="0.3">
      <c r="S532" s="4"/>
      <c r="V532" s="9"/>
      <c r="Y532" s="4"/>
      <c r="Z532" s="4"/>
      <c r="AA532" s="4"/>
      <c r="AB532" s="4"/>
      <c r="AE532" s="4"/>
      <c r="AH532" s="4"/>
      <c r="AI532" s="4"/>
      <c r="AJ532" s="4"/>
      <c r="AK532" s="4"/>
      <c r="AL532" s="4"/>
    </row>
    <row r="533" spans="19:38" ht="15.75" customHeight="1" x14ac:dyDescent="0.3">
      <c r="S533" s="4"/>
      <c r="V533" s="9"/>
      <c r="Y533" s="4"/>
      <c r="Z533" s="4"/>
      <c r="AA533" s="4"/>
      <c r="AB533" s="4"/>
      <c r="AE533" s="4"/>
      <c r="AH533" s="4"/>
      <c r="AI533" s="4"/>
      <c r="AJ533" s="4"/>
      <c r="AK533" s="4"/>
      <c r="AL533" s="4"/>
    </row>
    <row r="534" spans="19:38" ht="15.75" customHeight="1" x14ac:dyDescent="0.3">
      <c r="S534" s="4"/>
      <c r="V534" s="9"/>
      <c r="Y534" s="4"/>
      <c r="Z534" s="4"/>
      <c r="AA534" s="4"/>
      <c r="AB534" s="4"/>
      <c r="AE534" s="4"/>
      <c r="AH534" s="4"/>
      <c r="AI534" s="4"/>
      <c r="AJ534" s="4"/>
      <c r="AK534" s="4"/>
      <c r="AL534" s="4"/>
    </row>
    <row r="535" spans="19:38" ht="15.75" customHeight="1" x14ac:dyDescent="0.3">
      <c r="S535" s="4"/>
      <c r="V535" s="9"/>
      <c r="Y535" s="4"/>
      <c r="Z535" s="4"/>
      <c r="AA535" s="4"/>
      <c r="AB535" s="4"/>
      <c r="AE535" s="4"/>
      <c r="AH535" s="4"/>
      <c r="AI535" s="4"/>
      <c r="AJ535" s="4"/>
      <c r="AK535" s="4"/>
      <c r="AL535" s="4"/>
    </row>
    <row r="536" spans="19:38" ht="15.75" customHeight="1" x14ac:dyDescent="0.3">
      <c r="S536" s="4"/>
      <c r="V536" s="9"/>
      <c r="Y536" s="4"/>
      <c r="Z536" s="4"/>
      <c r="AA536" s="4"/>
      <c r="AB536" s="4"/>
      <c r="AE536" s="4"/>
      <c r="AH536" s="4"/>
      <c r="AI536" s="4"/>
      <c r="AJ536" s="4"/>
      <c r="AK536" s="4"/>
      <c r="AL536" s="4"/>
    </row>
    <row r="537" spans="19:38" ht="15.75" customHeight="1" x14ac:dyDescent="0.3">
      <c r="S537" s="4"/>
      <c r="V537" s="9"/>
      <c r="Y537" s="4"/>
      <c r="Z537" s="4"/>
      <c r="AA537" s="4"/>
      <c r="AB537" s="4"/>
      <c r="AE537" s="4"/>
      <c r="AH537" s="4"/>
      <c r="AI537" s="4"/>
      <c r="AJ537" s="4"/>
      <c r="AK537" s="4"/>
      <c r="AL537" s="4"/>
    </row>
    <row r="538" spans="19:38" ht="15.75" customHeight="1" x14ac:dyDescent="0.3">
      <c r="S538" s="4"/>
      <c r="V538" s="9"/>
      <c r="Y538" s="4"/>
      <c r="Z538" s="4"/>
      <c r="AA538" s="4"/>
      <c r="AB538" s="4"/>
      <c r="AE538" s="4"/>
      <c r="AH538" s="4"/>
      <c r="AI538" s="4"/>
      <c r="AJ538" s="4"/>
      <c r="AK538" s="4"/>
      <c r="AL538" s="4"/>
    </row>
    <row r="539" spans="19:38" ht="15.75" customHeight="1" x14ac:dyDescent="0.3">
      <c r="S539" s="4"/>
      <c r="V539" s="9"/>
      <c r="Y539" s="4"/>
      <c r="Z539" s="4"/>
      <c r="AA539" s="4"/>
      <c r="AB539" s="4"/>
      <c r="AE539" s="4"/>
      <c r="AH539" s="4"/>
      <c r="AI539" s="4"/>
      <c r="AJ539" s="4"/>
      <c r="AK539" s="4"/>
      <c r="AL539" s="4"/>
    </row>
    <row r="540" spans="19:38" ht="15.75" customHeight="1" x14ac:dyDescent="0.3">
      <c r="S540" s="4"/>
      <c r="V540" s="9"/>
      <c r="Y540" s="4"/>
      <c r="Z540" s="4"/>
      <c r="AA540" s="4"/>
      <c r="AB540" s="4"/>
      <c r="AE540" s="4"/>
      <c r="AH540" s="4"/>
      <c r="AI540" s="4"/>
      <c r="AJ540" s="4"/>
      <c r="AK540" s="4"/>
      <c r="AL540" s="4"/>
    </row>
    <row r="541" spans="19:38" ht="15.75" customHeight="1" x14ac:dyDescent="0.3">
      <c r="S541" s="4"/>
      <c r="V541" s="9"/>
      <c r="Y541" s="4"/>
      <c r="Z541" s="4"/>
      <c r="AA541" s="4"/>
      <c r="AB541" s="4"/>
      <c r="AE541" s="4"/>
      <c r="AH541" s="4"/>
      <c r="AI541" s="4"/>
      <c r="AJ541" s="4"/>
      <c r="AK541" s="4"/>
      <c r="AL541" s="4"/>
    </row>
    <row r="542" spans="19:38" ht="15.75" customHeight="1" x14ac:dyDescent="0.3">
      <c r="S542" s="4"/>
      <c r="V542" s="9"/>
      <c r="Y542" s="4"/>
      <c r="Z542" s="4"/>
      <c r="AA542" s="4"/>
      <c r="AB542" s="4"/>
      <c r="AE542" s="4"/>
      <c r="AH542" s="4"/>
      <c r="AI542" s="4"/>
      <c r="AJ542" s="4"/>
      <c r="AK542" s="4"/>
      <c r="AL542" s="4"/>
    </row>
    <row r="543" spans="19:38" ht="15.75" customHeight="1" x14ac:dyDescent="0.3">
      <c r="S543" s="4"/>
      <c r="V543" s="9"/>
      <c r="Y543" s="4"/>
      <c r="Z543" s="4"/>
      <c r="AA543" s="4"/>
      <c r="AB543" s="4"/>
      <c r="AE543" s="4"/>
      <c r="AH543" s="4"/>
      <c r="AI543" s="4"/>
      <c r="AJ543" s="4"/>
      <c r="AK543" s="4"/>
      <c r="AL543" s="4"/>
    </row>
    <row r="544" spans="19:38" ht="15.75" customHeight="1" x14ac:dyDescent="0.3">
      <c r="S544" s="4"/>
      <c r="V544" s="9"/>
      <c r="Y544" s="4"/>
      <c r="Z544" s="4"/>
      <c r="AA544" s="4"/>
      <c r="AB544" s="4"/>
      <c r="AE544" s="4"/>
      <c r="AH544" s="4"/>
      <c r="AI544" s="4"/>
      <c r="AJ544" s="4"/>
      <c r="AK544" s="4"/>
      <c r="AL544" s="4"/>
    </row>
    <row r="545" spans="19:38" ht="15.75" customHeight="1" x14ac:dyDescent="0.3">
      <c r="S545" s="4"/>
      <c r="V545" s="9"/>
      <c r="Y545" s="4"/>
      <c r="Z545" s="4"/>
      <c r="AA545" s="4"/>
      <c r="AB545" s="4"/>
      <c r="AE545" s="4"/>
      <c r="AH545" s="4"/>
      <c r="AI545" s="4"/>
      <c r="AJ545" s="4"/>
      <c r="AK545" s="4"/>
      <c r="AL545" s="4"/>
    </row>
    <row r="546" spans="19:38" ht="15.75" customHeight="1" x14ac:dyDescent="0.3">
      <c r="S546" s="4"/>
      <c r="V546" s="9"/>
      <c r="Y546" s="4"/>
      <c r="Z546" s="4"/>
      <c r="AA546" s="4"/>
      <c r="AB546" s="4"/>
      <c r="AE546" s="4"/>
      <c r="AH546" s="4"/>
      <c r="AI546" s="4"/>
      <c r="AJ546" s="4"/>
      <c r="AK546" s="4"/>
      <c r="AL546" s="4"/>
    </row>
    <row r="547" spans="19:38" ht="15.75" customHeight="1" x14ac:dyDescent="0.3">
      <c r="S547" s="4"/>
      <c r="V547" s="9"/>
      <c r="Y547" s="4"/>
      <c r="Z547" s="4"/>
      <c r="AA547" s="4"/>
      <c r="AB547" s="4"/>
      <c r="AE547" s="4"/>
      <c r="AH547" s="4"/>
      <c r="AI547" s="4"/>
      <c r="AJ547" s="4"/>
      <c r="AK547" s="4"/>
      <c r="AL547" s="4"/>
    </row>
    <row r="548" spans="19:38" ht="15.75" customHeight="1" x14ac:dyDescent="0.3">
      <c r="S548" s="4"/>
      <c r="V548" s="9"/>
      <c r="Y548" s="4"/>
      <c r="Z548" s="4"/>
      <c r="AA548" s="4"/>
      <c r="AB548" s="4"/>
      <c r="AE548" s="4"/>
      <c r="AH548" s="4"/>
      <c r="AI548" s="4"/>
      <c r="AJ548" s="4"/>
      <c r="AK548" s="4"/>
      <c r="AL548" s="4"/>
    </row>
    <row r="549" spans="19:38" ht="15.75" customHeight="1" x14ac:dyDescent="0.3">
      <c r="S549" s="4"/>
      <c r="V549" s="9"/>
      <c r="Y549" s="4"/>
      <c r="Z549" s="4"/>
      <c r="AA549" s="4"/>
      <c r="AB549" s="4"/>
      <c r="AE549" s="4"/>
      <c r="AH549" s="4"/>
      <c r="AI549" s="4"/>
      <c r="AJ549" s="4"/>
      <c r="AK549" s="4"/>
      <c r="AL549" s="4"/>
    </row>
    <row r="550" spans="19:38" ht="15.75" customHeight="1" x14ac:dyDescent="0.3">
      <c r="S550" s="4"/>
      <c r="V550" s="9"/>
      <c r="Y550" s="4"/>
      <c r="Z550" s="4"/>
      <c r="AA550" s="4"/>
      <c r="AB550" s="4"/>
      <c r="AE550" s="4"/>
      <c r="AH550" s="4"/>
      <c r="AI550" s="4"/>
      <c r="AJ550" s="4"/>
      <c r="AK550" s="4"/>
      <c r="AL550" s="4"/>
    </row>
    <row r="551" spans="19:38" ht="15.75" customHeight="1" x14ac:dyDescent="0.3">
      <c r="S551" s="4"/>
      <c r="V551" s="9"/>
      <c r="Y551" s="4"/>
      <c r="Z551" s="4"/>
      <c r="AA551" s="4"/>
      <c r="AB551" s="4"/>
      <c r="AE551" s="4"/>
      <c r="AH551" s="4"/>
      <c r="AI551" s="4"/>
      <c r="AJ551" s="4"/>
      <c r="AK551" s="4"/>
      <c r="AL551" s="4"/>
    </row>
    <row r="552" spans="19:38" ht="15.75" customHeight="1" x14ac:dyDescent="0.3">
      <c r="S552" s="4"/>
      <c r="V552" s="9"/>
      <c r="Y552" s="4"/>
      <c r="Z552" s="4"/>
      <c r="AA552" s="4"/>
      <c r="AB552" s="4"/>
      <c r="AE552" s="4"/>
      <c r="AH552" s="4"/>
      <c r="AI552" s="4"/>
      <c r="AJ552" s="4"/>
      <c r="AK552" s="4"/>
      <c r="AL552" s="4"/>
    </row>
    <row r="553" spans="19:38" ht="15.75" customHeight="1" x14ac:dyDescent="0.3">
      <c r="S553" s="4"/>
      <c r="V553" s="9"/>
      <c r="Y553" s="4"/>
      <c r="Z553" s="4"/>
      <c r="AA553" s="4"/>
      <c r="AB553" s="4"/>
      <c r="AE553" s="4"/>
      <c r="AH553" s="4"/>
      <c r="AI553" s="4"/>
      <c r="AJ553" s="4"/>
      <c r="AK553" s="4"/>
      <c r="AL553" s="4"/>
    </row>
    <row r="554" spans="19:38" ht="15.75" customHeight="1" x14ac:dyDescent="0.3">
      <c r="S554" s="4"/>
      <c r="V554" s="9"/>
      <c r="Y554" s="4"/>
      <c r="Z554" s="4"/>
      <c r="AA554" s="4"/>
      <c r="AB554" s="4"/>
      <c r="AE554" s="4"/>
      <c r="AH554" s="4"/>
      <c r="AI554" s="4"/>
      <c r="AJ554" s="4"/>
      <c r="AK554" s="4"/>
      <c r="AL554" s="4"/>
    </row>
    <row r="555" spans="19:38" ht="15.75" customHeight="1" x14ac:dyDescent="0.3">
      <c r="S555" s="4"/>
      <c r="V555" s="9"/>
      <c r="Y555" s="4"/>
      <c r="Z555" s="4"/>
      <c r="AA555" s="4"/>
      <c r="AB555" s="4"/>
      <c r="AE555" s="4"/>
      <c r="AH555" s="4"/>
      <c r="AI555" s="4"/>
      <c r="AJ555" s="4"/>
      <c r="AK555" s="4"/>
      <c r="AL555" s="4"/>
    </row>
    <row r="556" spans="19:38" ht="15.75" customHeight="1" x14ac:dyDescent="0.3">
      <c r="S556" s="4"/>
      <c r="V556" s="9"/>
      <c r="Y556" s="4"/>
      <c r="Z556" s="4"/>
      <c r="AA556" s="4"/>
      <c r="AB556" s="4"/>
      <c r="AE556" s="4"/>
      <c r="AH556" s="4"/>
      <c r="AI556" s="4"/>
      <c r="AJ556" s="4"/>
      <c r="AK556" s="4"/>
      <c r="AL556" s="4"/>
    </row>
    <row r="557" spans="19:38" ht="15.75" customHeight="1" x14ac:dyDescent="0.3">
      <c r="S557" s="4"/>
      <c r="V557" s="9"/>
      <c r="Y557" s="4"/>
      <c r="Z557" s="4"/>
      <c r="AA557" s="4"/>
      <c r="AB557" s="4"/>
      <c r="AE557" s="4"/>
      <c r="AH557" s="4"/>
      <c r="AI557" s="4"/>
      <c r="AJ557" s="4"/>
      <c r="AK557" s="4"/>
      <c r="AL557" s="4"/>
    </row>
    <row r="558" spans="19:38" ht="15.75" customHeight="1" x14ac:dyDescent="0.3">
      <c r="S558" s="4"/>
      <c r="V558" s="9"/>
      <c r="Y558" s="4"/>
      <c r="Z558" s="4"/>
      <c r="AA558" s="4"/>
      <c r="AB558" s="4"/>
      <c r="AE558" s="4"/>
      <c r="AH558" s="4"/>
      <c r="AI558" s="4"/>
      <c r="AJ558" s="4"/>
      <c r="AK558" s="4"/>
      <c r="AL558" s="4"/>
    </row>
    <row r="559" spans="19:38" ht="15.75" customHeight="1" x14ac:dyDescent="0.3">
      <c r="S559" s="4"/>
      <c r="V559" s="9"/>
      <c r="Y559" s="4"/>
      <c r="Z559" s="4"/>
      <c r="AA559" s="4"/>
      <c r="AB559" s="4"/>
      <c r="AE559" s="4"/>
      <c r="AH559" s="4"/>
      <c r="AI559" s="4"/>
      <c r="AJ559" s="4"/>
      <c r="AK559" s="4"/>
      <c r="AL559" s="4"/>
    </row>
    <row r="560" spans="19:38" ht="15.75" customHeight="1" x14ac:dyDescent="0.3">
      <c r="S560" s="4"/>
      <c r="V560" s="9"/>
      <c r="Y560" s="4"/>
      <c r="Z560" s="4"/>
      <c r="AA560" s="4"/>
      <c r="AB560" s="4"/>
      <c r="AE560" s="4"/>
      <c r="AH560" s="4"/>
      <c r="AI560" s="4"/>
      <c r="AJ560" s="4"/>
      <c r="AK560" s="4"/>
      <c r="AL560" s="4"/>
    </row>
    <row r="561" spans="19:38" ht="15.75" customHeight="1" x14ac:dyDescent="0.3">
      <c r="S561" s="4"/>
      <c r="V561" s="9"/>
      <c r="Y561" s="4"/>
      <c r="Z561" s="4"/>
      <c r="AA561" s="4"/>
      <c r="AB561" s="4"/>
      <c r="AE561" s="4"/>
      <c r="AH561" s="4"/>
      <c r="AI561" s="4"/>
      <c r="AJ561" s="4"/>
      <c r="AK561" s="4"/>
      <c r="AL561" s="4"/>
    </row>
    <row r="562" spans="19:38" ht="15.75" customHeight="1" x14ac:dyDescent="0.3">
      <c r="S562" s="4"/>
      <c r="V562" s="9"/>
      <c r="Y562" s="4"/>
      <c r="Z562" s="4"/>
      <c r="AA562" s="4"/>
      <c r="AB562" s="4"/>
      <c r="AE562" s="4"/>
      <c r="AH562" s="4"/>
      <c r="AI562" s="4"/>
      <c r="AJ562" s="4"/>
      <c r="AK562" s="4"/>
      <c r="AL562" s="4"/>
    </row>
    <row r="563" spans="19:38" ht="15.75" customHeight="1" x14ac:dyDescent="0.3">
      <c r="S563" s="4"/>
      <c r="V563" s="9"/>
      <c r="Y563" s="4"/>
      <c r="Z563" s="4"/>
      <c r="AA563" s="4"/>
      <c r="AB563" s="4"/>
      <c r="AE563" s="4"/>
      <c r="AH563" s="4"/>
      <c r="AI563" s="4"/>
      <c r="AJ563" s="4"/>
      <c r="AK563" s="4"/>
      <c r="AL563" s="4"/>
    </row>
    <row r="564" spans="19:38" ht="15.75" customHeight="1" x14ac:dyDescent="0.3">
      <c r="S564" s="4"/>
      <c r="V564" s="9"/>
      <c r="Y564" s="4"/>
      <c r="Z564" s="4"/>
      <c r="AA564" s="4"/>
      <c r="AB564" s="4"/>
      <c r="AE564" s="4"/>
      <c r="AH564" s="4"/>
      <c r="AI564" s="4"/>
      <c r="AJ564" s="4"/>
      <c r="AK564" s="4"/>
      <c r="AL564" s="4"/>
    </row>
    <row r="565" spans="19:38" ht="15.75" customHeight="1" x14ac:dyDescent="0.3">
      <c r="S565" s="4"/>
      <c r="V565" s="9"/>
      <c r="Y565" s="4"/>
      <c r="Z565" s="4"/>
      <c r="AA565" s="4"/>
      <c r="AB565" s="4"/>
      <c r="AE565" s="4"/>
      <c r="AH565" s="4"/>
      <c r="AI565" s="4"/>
      <c r="AJ565" s="4"/>
      <c r="AK565" s="4"/>
      <c r="AL565" s="4"/>
    </row>
    <row r="566" spans="19:38" ht="15.75" customHeight="1" x14ac:dyDescent="0.3">
      <c r="S566" s="4"/>
      <c r="V566" s="9"/>
      <c r="Y566" s="4"/>
      <c r="Z566" s="4"/>
      <c r="AA566" s="4"/>
      <c r="AB566" s="4"/>
      <c r="AE566" s="4"/>
      <c r="AH566" s="4"/>
      <c r="AI566" s="4"/>
      <c r="AJ566" s="4"/>
      <c r="AK566" s="4"/>
      <c r="AL566" s="4"/>
    </row>
    <row r="567" spans="19:38" ht="15.75" customHeight="1" x14ac:dyDescent="0.3">
      <c r="S567" s="4"/>
      <c r="V567" s="9"/>
      <c r="Y567" s="4"/>
      <c r="Z567" s="4"/>
      <c r="AA567" s="4"/>
      <c r="AB567" s="4"/>
      <c r="AE567" s="4"/>
      <c r="AH567" s="4"/>
      <c r="AI567" s="4"/>
      <c r="AJ567" s="4"/>
      <c r="AK567" s="4"/>
      <c r="AL567" s="4"/>
    </row>
    <row r="568" spans="19:38" ht="15.75" customHeight="1" x14ac:dyDescent="0.3">
      <c r="S568" s="4"/>
      <c r="V568" s="9"/>
      <c r="Y568" s="4"/>
      <c r="Z568" s="4"/>
      <c r="AA568" s="4"/>
      <c r="AB568" s="4"/>
      <c r="AE568" s="4"/>
      <c r="AH568" s="4"/>
      <c r="AI568" s="4"/>
      <c r="AJ568" s="4"/>
      <c r="AK568" s="4"/>
      <c r="AL568" s="4"/>
    </row>
    <row r="569" spans="19:38" ht="15.75" customHeight="1" x14ac:dyDescent="0.3">
      <c r="S569" s="4"/>
      <c r="V569" s="9"/>
      <c r="Y569" s="4"/>
      <c r="Z569" s="4"/>
      <c r="AA569" s="4"/>
      <c r="AB569" s="4"/>
      <c r="AE569" s="4"/>
      <c r="AH569" s="4"/>
      <c r="AI569" s="4"/>
      <c r="AJ569" s="4"/>
      <c r="AK569" s="4"/>
      <c r="AL569" s="4"/>
    </row>
    <row r="570" spans="19:38" ht="15.75" customHeight="1" x14ac:dyDescent="0.3">
      <c r="S570" s="4"/>
      <c r="V570" s="9"/>
      <c r="Y570" s="4"/>
      <c r="Z570" s="4"/>
      <c r="AA570" s="4"/>
      <c r="AB570" s="4"/>
      <c r="AE570" s="4"/>
      <c r="AH570" s="4"/>
      <c r="AI570" s="4"/>
      <c r="AJ570" s="4"/>
      <c r="AK570" s="4"/>
      <c r="AL570" s="4"/>
    </row>
    <row r="571" spans="19:38" ht="15.75" customHeight="1" x14ac:dyDescent="0.3">
      <c r="S571" s="4"/>
      <c r="V571" s="9"/>
      <c r="Y571" s="4"/>
      <c r="Z571" s="4"/>
      <c r="AA571" s="4"/>
      <c r="AB571" s="4"/>
      <c r="AE571" s="4"/>
      <c r="AH571" s="4"/>
      <c r="AI571" s="4"/>
      <c r="AJ571" s="4"/>
      <c r="AK571" s="4"/>
      <c r="AL571" s="4"/>
    </row>
    <row r="572" spans="19:38" ht="15.75" customHeight="1" x14ac:dyDescent="0.3">
      <c r="S572" s="4"/>
      <c r="V572" s="9"/>
      <c r="Y572" s="4"/>
      <c r="Z572" s="4"/>
      <c r="AA572" s="4"/>
      <c r="AB572" s="4"/>
      <c r="AE572" s="4"/>
      <c r="AH572" s="4"/>
      <c r="AI572" s="4"/>
      <c r="AJ572" s="4"/>
      <c r="AK572" s="4"/>
      <c r="AL572" s="4"/>
    </row>
    <row r="573" spans="19:38" ht="15.75" customHeight="1" x14ac:dyDescent="0.3">
      <c r="S573" s="4"/>
      <c r="V573" s="9"/>
      <c r="Y573" s="4"/>
      <c r="Z573" s="4"/>
      <c r="AA573" s="4"/>
      <c r="AB573" s="4"/>
      <c r="AE573" s="4"/>
      <c r="AH573" s="4"/>
      <c r="AI573" s="4"/>
      <c r="AJ573" s="4"/>
      <c r="AK573" s="4"/>
      <c r="AL573" s="4"/>
    </row>
    <row r="574" spans="19:38" ht="15.75" customHeight="1" x14ac:dyDescent="0.3">
      <c r="S574" s="4"/>
      <c r="V574" s="9"/>
      <c r="Y574" s="4"/>
      <c r="Z574" s="4"/>
      <c r="AA574" s="4"/>
      <c r="AB574" s="4"/>
      <c r="AE574" s="4"/>
      <c r="AH574" s="4"/>
      <c r="AI574" s="4"/>
      <c r="AJ574" s="4"/>
      <c r="AK574" s="4"/>
      <c r="AL574" s="4"/>
    </row>
    <row r="575" spans="19:38" ht="15.75" customHeight="1" x14ac:dyDescent="0.3">
      <c r="S575" s="4"/>
      <c r="V575" s="9"/>
      <c r="Y575" s="4"/>
      <c r="Z575" s="4"/>
      <c r="AA575" s="4"/>
      <c r="AB575" s="4"/>
      <c r="AE575" s="4"/>
      <c r="AH575" s="4"/>
      <c r="AI575" s="4"/>
      <c r="AJ575" s="4"/>
      <c r="AK575" s="4"/>
      <c r="AL575" s="4"/>
    </row>
    <row r="576" spans="19:38" ht="15.75" customHeight="1" x14ac:dyDescent="0.3">
      <c r="S576" s="4"/>
      <c r="V576" s="9"/>
      <c r="Y576" s="4"/>
      <c r="Z576" s="4"/>
      <c r="AA576" s="4"/>
      <c r="AB576" s="4"/>
      <c r="AE576" s="4"/>
      <c r="AH576" s="4"/>
      <c r="AI576" s="4"/>
      <c r="AJ576" s="4"/>
      <c r="AK576" s="4"/>
      <c r="AL576" s="4"/>
    </row>
    <row r="577" spans="19:38" ht="15.75" customHeight="1" x14ac:dyDescent="0.3">
      <c r="S577" s="4"/>
      <c r="V577" s="9"/>
      <c r="Y577" s="4"/>
      <c r="Z577" s="4"/>
      <c r="AA577" s="4"/>
      <c r="AB577" s="4"/>
      <c r="AE577" s="4"/>
      <c r="AH577" s="4"/>
      <c r="AI577" s="4"/>
      <c r="AJ577" s="4"/>
      <c r="AK577" s="4"/>
      <c r="AL577" s="4"/>
    </row>
    <row r="578" spans="19:38" ht="15.75" customHeight="1" x14ac:dyDescent="0.3">
      <c r="S578" s="4"/>
      <c r="V578" s="9"/>
      <c r="Y578" s="4"/>
      <c r="Z578" s="4"/>
      <c r="AA578" s="4"/>
      <c r="AB578" s="4"/>
      <c r="AE578" s="4"/>
      <c r="AH578" s="4"/>
      <c r="AI578" s="4"/>
      <c r="AJ578" s="4"/>
      <c r="AK578" s="4"/>
      <c r="AL578" s="4"/>
    </row>
    <row r="579" spans="19:38" ht="15.75" customHeight="1" x14ac:dyDescent="0.3">
      <c r="S579" s="4"/>
      <c r="V579" s="9"/>
      <c r="Y579" s="4"/>
      <c r="Z579" s="4"/>
      <c r="AA579" s="4"/>
      <c r="AB579" s="4"/>
      <c r="AE579" s="4"/>
      <c r="AH579" s="4"/>
      <c r="AI579" s="4"/>
      <c r="AJ579" s="4"/>
      <c r="AK579" s="4"/>
      <c r="AL579" s="4"/>
    </row>
    <row r="580" spans="19:38" ht="15.75" customHeight="1" x14ac:dyDescent="0.3">
      <c r="S580" s="4"/>
      <c r="V580" s="9"/>
      <c r="Y580" s="4"/>
      <c r="Z580" s="4"/>
      <c r="AA580" s="4"/>
      <c r="AB580" s="4"/>
      <c r="AE580" s="4"/>
      <c r="AH580" s="4"/>
      <c r="AI580" s="4"/>
      <c r="AJ580" s="4"/>
      <c r="AK580" s="4"/>
      <c r="AL580" s="4"/>
    </row>
    <row r="581" spans="19:38" ht="15.75" customHeight="1" x14ac:dyDescent="0.3">
      <c r="S581" s="4"/>
      <c r="V581" s="9"/>
      <c r="Y581" s="4"/>
      <c r="Z581" s="4"/>
      <c r="AA581" s="4"/>
      <c r="AB581" s="4"/>
      <c r="AE581" s="4"/>
      <c r="AH581" s="4"/>
      <c r="AI581" s="4"/>
      <c r="AJ581" s="4"/>
      <c r="AK581" s="4"/>
      <c r="AL581" s="4"/>
    </row>
    <row r="582" spans="19:38" ht="15.75" customHeight="1" x14ac:dyDescent="0.3">
      <c r="S582" s="4"/>
      <c r="V582" s="9"/>
      <c r="Y582" s="4"/>
      <c r="Z582" s="4"/>
      <c r="AA582" s="4"/>
      <c r="AB582" s="4"/>
      <c r="AE582" s="4"/>
      <c r="AH582" s="4"/>
      <c r="AI582" s="4"/>
      <c r="AJ582" s="4"/>
      <c r="AK582" s="4"/>
      <c r="AL582" s="4"/>
    </row>
    <row r="583" spans="19:38" ht="15.75" customHeight="1" x14ac:dyDescent="0.3">
      <c r="S583" s="4"/>
      <c r="V583" s="9"/>
      <c r="Y583" s="4"/>
      <c r="Z583" s="4"/>
      <c r="AA583" s="4"/>
      <c r="AB583" s="4"/>
      <c r="AE583" s="4"/>
      <c r="AH583" s="4"/>
      <c r="AI583" s="4"/>
      <c r="AJ583" s="4"/>
      <c r="AK583" s="4"/>
      <c r="AL583" s="4"/>
    </row>
    <row r="584" spans="19:38" ht="15.75" customHeight="1" x14ac:dyDescent="0.3">
      <c r="S584" s="4"/>
      <c r="V584" s="9"/>
      <c r="Y584" s="4"/>
      <c r="Z584" s="4"/>
      <c r="AA584" s="4"/>
      <c r="AB584" s="4"/>
      <c r="AE584" s="4"/>
      <c r="AH584" s="4"/>
      <c r="AI584" s="4"/>
      <c r="AJ584" s="4"/>
      <c r="AK584" s="4"/>
      <c r="AL584" s="4"/>
    </row>
    <row r="585" spans="19:38" ht="15.75" customHeight="1" x14ac:dyDescent="0.3">
      <c r="S585" s="4"/>
      <c r="V585" s="9"/>
      <c r="Y585" s="4"/>
      <c r="Z585" s="4"/>
      <c r="AA585" s="4"/>
      <c r="AB585" s="4"/>
      <c r="AE585" s="4"/>
      <c r="AH585" s="4"/>
      <c r="AI585" s="4"/>
      <c r="AJ585" s="4"/>
      <c r="AK585" s="4"/>
      <c r="AL585" s="4"/>
    </row>
    <row r="586" spans="19:38" ht="15.75" customHeight="1" x14ac:dyDescent="0.3">
      <c r="S586" s="4"/>
      <c r="V586" s="9"/>
      <c r="Y586" s="4"/>
      <c r="Z586" s="4"/>
      <c r="AA586" s="4"/>
      <c r="AB586" s="4"/>
      <c r="AE586" s="4"/>
      <c r="AH586" s="4"/>
      <c r="AI586" s="4"/>
      <c r="AJ586" s="4"/>
      <c r="AK586" s="4"/>
      <c r="AL586" s="4"/>
    </row>
    <row r="587" spans="19:38" ht="15.75" customHeight="1" x14ac:dyDescent="0.3">
      <c r="S587" s="4"/>
      <c r="V587" s="9"/>
      <c r="Y587" s="4"/>
      <c r="Z587" s="4"/>
      <c r="AA587" s="4"/>
      <c r="AB587" s="4"/>
      <c r="AE587" s="4"/>
      <c r="AH587" s="4"/>
      <c r="AI587" s="4"/>
      <c r="AJ587" s="4"/>
      <c r="AK587" s="4"/>
      <c r="AL587" s="4"/>
    </row>
    <row r="588" spans="19:38" ht="15.75" customHeight="1" x14ac:dyDescent="0.3">
      <c r="S588" s="4"/>
      <c r="V588" s="9"/>
      <c r="Y588" s="4"/>
      <c r="Z588" s="4"/>
      <c r="AA588" s="4"/>
      <c r="AB588" s="4"/>
      <c r="AE588" s="4"/>
      <c r="AH588" s="4"/>
      <c r="AI588" s="4"/>
      <c r="AJ588" s="4"/>
      <c r="AK588" s="4"/>
      <c r="AL588" s="4"/>
    </row>
    <row r="589" spans="19:38" ht="15.75" customHeight="1" x14ac:dyDescent="0.3">
      <c r="S589" s="4"/>
      <c r="V589" s="9"/>
      <c r="Y589" s="4"/>
      <c r="Z589" s="4"/>
      <c r="AA589" s="4"/>
      <c r="AB589" s="4"/>
      <c r="AE589" s="4"/>
      <c r="AH589" s="4"/>
      <c r="AI589" s="4"/>
      <c r="AJ589" s="4"/>
      <c r="AK589" s="4"/>
      <c r="AL589" s="4"/>
    </row>
    <row r="590" spans="19:38" ht="15.75" customHeight="1" x14ac:dyDescent="0.3">
      <c r="S590" s="4"/>
      <c r="V590" s="9"/>
      <c r="Y590" s="4"/>
      <c r="Z590" s="4"/>
      <c r="AA590" s="4"/>
      <c r="AB590" s="4"/>
      <c r="AE590" s="4"/>
      <c r="AH590" s="4"/>
      <c r="AI590" s="4"/>
      <c r="AJ590" s="4"/>
      <c r="AK590" s="4"/>
      <c r="AL590" s="4"/>
    </row>
    <row r="591" spans="19:38" ht="15.75" customHeight="1" x14ac:dyDescent="0.3">
      <c r="S591" s="4"/>
      <c r="V591" s="9"/>
      <c r="Y591" s="4"/>
      <c r="Z591" s="4"/>
      <c r="AA591" s="4"/>
      <c r="AB591" s="4"/>
      <c r="AE591" s="4"/>
      <c r="AH591" s="4"/>
      <c r="AI591" s="4"/>
      <c r="AJ591" s="4"/>
      <c r="AK591" s="4"/>
      <c r="AL591" s="4"/>
    </row>
    <row r="592" spans="19:38" ht="15.75" customHeight="1" x14ac:dyDescent="0.3">
      <c r="S592" s="4"/>
      <c r="V592" s="9"/>
      <c r="Y592" s="4"/>
      <c r="Z592" s="4"/>
      <c r="AA592" s="4"/>
      <c r="AB592" s="4"/>
      <c r="AE592" s="4"/>
      <c r="AH592" s="4"/>
      <c r="AI592" s="4"/>
      <c r="AJ592" s="4"/>
      <c r="AK592" s="4"/>
      <c r="AL592" s="4"/>
    </row>
    <row r="593" spans="19:38" ht="15.75" customHeight="1" x14ac:dyDescent="0.3">
      <c r="S593" s="4"/>
      <c r="V593" s="9"/>
      <c r="Y593" s="4"/>
      <c r="Z593" s="4"/>
      <c r="AA593" s="4"/>
      <c r="AB593" s="4"/>
      <c r="AE593" s="4"/>
      <c r="AH593" s="4"/>
      <c r="AI593" s="4"/>
      <c r="AJ593" s="4"/>
      <c r="AK593" s="4"/>
      <c r="AL593" s="4"/>
    </row>
    <row r="594" spans="19:38" ht="15.75" customHeight="1" x14ac:dyDescent="0.3">
      <c r="S594" s="4"/>
      <c r="V594" s="9"/>
      <c r="Y594" s="4"/>
      <c r="Z594" s="4"/>
      <c r="AA594" s="4"/>
      <c r="AB594" s="4"/>
      <c r="AE594" s="4"/>
      <c r="AH594" s="4"/>
      <c r="AI594" s="4"/>
      <c r="AJ594" s="4"/>
      <c r="AK594" s="4"/>
      <c r="AL594" s="4"/>
    </row>
    <row r="595" spans="19:38" ht="15.75" customHeight="1" x14ac:dyDescent="0.3">
      <c r="S595" s="4"/>
      <c r="V595" s="9"/>
      <c r="Y595" s="4"/>
      <c r="Z595" s="4"/>
      <c r="AA595" s="4"/>
      <c r="AB595" s="4"/>
      <c r="AE595" s="4"/>
      <c r="AH595" s="4"/>
      <c r="AI595" s="4"/>
      <c r="AJ595" s="4"/>
      <c r="AK595" s="4"/>
      <c r="AL595" s="4"/>
    </row>
    <row r="596" spans="19:38" ht="15.75" customHeight="1" x14ac:dyDescent="0.3">
      <c r="S596" s="4"/>
      <c r="V596" s="9"/>
      <c r="Y596" s="4"/>
      <c r="Z596" s="4"/>
      <c r="AA596" s="4"/>
      <c r="AB596" s="4"/>
      <c r="AE596" s="4"/>
      <c r="AH596" s="4"/>
      <c r="AI596" s="4"/>
      <c r="AJ596" s="4"/>
      <c r="AK596" s="4"/>
      <c r="AL596" s="4"/>
    </row>
    <row r="597" spans="19:38" ht="15.75" customHeight="1" x14ac:dyDescent="0.3">
      <c r="S597" s="4"/>
      <c r="V597" s="9"/>
      <c r="Y597" s="4"/>
      <c r="Z597" s="4"/>
      <c r="AA597" s="4"/>
      <c r="AB597" s="4"/>
      <c r="AE597" s="4"/>
      <c r="AH597" s="4"/>
      <c r="AI597" s="4"/>
      <c r="AJ597" s="4"/>
      <c r="AK597" s="4"/>
      <c r="AL597" s="4"/>
    </row>
    <row r="598" spans="19:38" ht="15.75" customHeight="1" x14ac:dyDescent="0.3">
      <c r="S598" s="4"/>
      <c r="V598" s="9"/>
      <c r="Y598" s="4"/>
      <c r="Z598" s="4"/>
      <c r="AA598" s="4"/>
      <c r="AB598" s="4"/>
      <c r="AE598" s="4"/>
      <c r="AH598" s="4"/>
      <c r="AI598" s="4"/>
      <c r="AJ598" s="4"/>
      <c r="AK598" s="4"/>
      <c r="AL598" s="4"/>
    </row>
    <row r="599" spans="19:38" ht="15.75" customHeight="1" x14ac:dyDescent="0.3">
      <c r="S599" s="4"/>
      <c r="V599" s="9"/>
      <c r="Y599" s="4"/>
      <c r="Z599" s="4"/>
      <c r="AA599" s="4"/>
      <c r="AB599" s="4"/>
      <c r="AE599" s="4"/>
      <c r="AH599" s="4"/>
      <c r="AI599" s="4"/>
      <c r="AJ599" s="4"/>
      <c r="AK599" s="4"/>
      <c r="AL599" s="4"/>
    </row>
    <row r="600" spans="19:38" ht="15.75" customHeight="1" x14ac:dyDescent="0.3">
      <c r="S600" s="4"/>
      <c r="V600" s="9"/>
      <c r="Y600" s="4"/>
      <c r="Z600" s="4"/>
      <c r="AA600" s="4"/>
      <c r="AB600" s="4"/>
      <c r="AE600" s="4"/>
      <c r="AH600" s="4"/>
      <c r="AI600" s="4"/>
      <c r="AJ600" s="4"/>
      <c r="AK600" s="4"/>
      <c r="AL600" s="4"/>
    </row>
    <row r="601" spans="19:38" ht="15.75" customHeight="1" x14ac:dyDescent="0.3">
      <c r="S601" s="4"/>
      <c r="V601" s="9"/>
      <c r="Y601" s="4"/>
      <c r="Z601" s="4"/>
      <c r="AA601" s="4"/>
      <c r="AB601" s="4"/>
      <c r="AE601" s="4"/>
      <c r="AH601" s="4"/>
      <c r="AI601" s="4"/>
      <c r="AJ601" s="4"/>
      <c r="AK601" s="4"/>
      <c r="AL601" s="4"/>
    </row>
    <row r="602" spans="19:38" ht="15.75" customHeight="1" x14ac:dyDescent="0.3">
      <c r="S602" s="4"/>
      <c r="V602" s="9"/>
      <c r="Y602" s="4"/>
      <c r="Z602" s="4"/>
      <c r="AA602" s="4"/>
      <c r="AB602" s="4"/>
      <c r="AE602" s="4"/>
      <c r="AH602" s="4"/>
      <c r="AI602" s="4"/>
      <c r="AJ602" s="4"/>
      <c r="AK602" s="4"/>
      <c r="AL602" s="4"/>
    </row>
    <row r="603" spans="19:38" ht="15.75" customHeight="1" x14ac:dyDescent="0.3">
      <c r="S603" s="4"/>
      <c r="V603" s="9"/>
      <c r="Y603" s="4"/>
      <c r="Z603" s="4"/>
      <c r="AA603" s="4"/>
      <c r="AB603" s="4"/>
      <c r="AE603" s="4"/>
      <c r="AH603" s="4"/>
      <c r="AI603" s="4"/>
      <c r="AJ603" s="4"/>
      <c r="AK603" s="4"/>
      <c r="AL603" s="4"/>
    </row>
    <row r="604" spans="19:38" ht="15.75" customHeight="1" x14ac:dyDescent="0.3">
      <c r="S604" s="4"/>
      <c r="V604" s="9"/>
      <c r="Y604" s="4"/>
      <c r="Z604" s="4"/>
      <c r="AA604" s="4"/>
      <c r="AB604" s="4"/>
      <c r="AE604" s="4"/>
      <c r="AH604" s="4"/>
      <c r="AI604" s="4"/>
      <c r="AJ604" s="4"/>
      <c r="AK604" s="4"/>
      <c r="AL604" s="4"/>
    </row>
    <row r="605" spans="19:38" ht="15.75" customHeight="1" x14ac:dyDescent="0.3">
      <c r="S605" s="4"/>
      <c r="V605" s="9"/>
      <c r="Y605" s="4"/>
      <c r="Z605" s="4"/>
      <c r="AA605" s="4"/>
      <c r="AB605" s="4"/>
      <c r="AE605" s="4"/>
      <c r="AH605" s="4"/>
      <c r="AI605" s="4"/>
      <c r="AJ605" s="4"/>
      <c r="AK605" s="4"/>
      <c r="AL605" s="4"/>
    </row>
    <row r="606" spans="19:38" ht="15.75" customHeight="1" x14ac:dyDescent="0.3">
      <c r="S606" s="4"/>
      <c r="V606" s="9"/>
      <c r="Y606" s="4"/>
      <c r="Z606" s="4"/>
      <c r="AA606" s="4"/>
      <c r="AB606" s="4"/>
      <c r="AE606" s="4"/>
      <c r="AH606" s="4"/>
      <c r="AI606" s="4"/>
      <c r="AJ606" s="4"/>
      <c r="AK606" s="4"/>
      <c r="AL606" s="4"/>
    </row>
    <row r="607" spans="19:38" ht="15.75" customHeight="1" x14ac:dyDescent="0.3">
      <c r="S607" s="4"/>
      <c r="V607" s="9"/>
      <c r="Y607" s="4"/>
      <c r="Z607" s="4"/>
      <c r="AA607" s="4"/>
      <c r="AB607" s="4"/>
      <c r="AE607" s="4"/>
      <c r="AH607" s="4"/>
      <c r="AI607" s="4"/>
      <c r="AJ607" s="4"/>
      <c r="AK607" s="4"/>
      <c r="AL607" s="4"/>
    </row>
    <row r="608" spans="19:38" ht="15.75" customHeight="1" x14ac:dyDescent="0.3">
      <c r="S608" s="4"/>
      <c r="V608" s="9"/>
      <c r="Y608" s="4"/>
      <c r="Z608" s="4"/>
      <c r="AA608" s="4"/>
      <c r="AB608" s="4"/>
      <c r="AE608" s="4"/>
      <c r="AH608" s="4"/>
      <c r="AI608" s="4"/>
      <c r="AJ608" s="4"/>
      <c r="AK608" s="4"/>
      <c r="AL608" s="4"/>
    </row>
    <row r="609" spans="19:38" ht="15.75" customHeight="1" x14ac:dyDescent="0.3">
      <c r="S609" s="4"/>
      <c r="V609" s="9"/>
      <c r="Y609" s="4"/>
      <c r="Z609" s="4"/>
      <c r="AA609" s="4"/>
      <c r="AB609" s="4"/>
      <c r="AE609" s="4"/>
      <c r="AH609" s="4"/>
      <c r="AI609" s="4"/>
      <c r="AJ609" s="4"/>
      <c r="AK609" s="4"/>
      <c r="AL609" s="4"/>
    </row>
    <row r="610" spans="19:38" ht="15.75" customHeight="1" x14ac:dyDescent="0.3">
      <c r="S610" s="4"/>
      <c r="V610" s="9"/>
      <c r="Y610" s="4"/>
      <c r="Z610" s="4"/>
      <c r="AA610" s="4"/>
      <c r="AB610" s="4"/>
      <c r="AE610" s="4"/>
      <c r="AH610" s="4"/>
      <c r="AI610" s="4"/>
      <c r="AJ610" s="4"/>
      <c r="AK610" s="4"/>
      <c r="AL610" s="4"/>
    </row>
    <row r="611" spans="19:38" ht="15.75" customHeight="1" x14ac:dyDescent="0.3">
      <c r="S611" s="4"/>
      <c r="V611" s="9"/>
      <c r="Y611" s="4"/>
      <c r="Z611" s="4"/>
      <c r="AA611" s="4"/>
      <c r="AB611" s="4"/>
      <c r="AE611" s="4"/>
      <c r="AH611" s="4"/>
      <c r="AI611" s="4"/>
      <c r="AJ611" s="4"/>
      <c r="AK611" s="4"/>
      <c r="AL611" s="4"/>
    </row>
    <row r="612" spans="19:38" ht="15.75" customHeight="1" x14ac:dyDescent="0.3">
      <c r="S612" s="4"/>
      <c r="V612" s="9"/>
      <c r="Y612" s="4"/>
      <c r="Z612" s="4"/>
      <c r="AA612" s="4"/>
      <c r="AB612" s="4"/>
      <c r="AE612" s="4"/>
      <c r="AH612" s="4"/>
      <c r="AI612" s="4"/>
      <c r="AJ612" s="4"/>
      <c r="AK612" s="4"/>
      <c r="AL612" s="4"/>
    </row>
    <row r="613" spans="19:38" ht="15.75" customHeight="1" x14ac:dyDescent="0.3">
      <c r="S613" s="4"/>
      <c r="V613" s="9"/>
      <c r="Y613" s="4"/>
      <c r="Z613" s="4"/>
      <c r="AA613" s="4"/>
      <c r="AB613" s="4"/>
      <c r="AE613" s="4"/>
      <c r="AH613" s="4"/>
      <c r="AI613" s="4"/>
      <c r="AJ613" s="4"/>
      <c r="AK613" s="4"/>
      <c r="AL613" s="4"/>
    </row>
    <row r="614" spans="19:38" ht="15.75" customHeight="1" x14ac:dyDescent="0.3">
      <c r="S614" s="4"/>
      <c r="V614" s="9"/>
      <c r="Y614" s="4"/>
      <c r="Z614" s="4"/>
      <c r="AA614" s="4"/>
      <c r="AB614" s="4"/>
      <c r="AE614" s="4"/>
      <c r="AH614" s="4"/>
      <c r="AI614" s="4"/>
      <c r="AJ614" s="4"/>
      <c r="AK614" s="4"/>
      <c r="AL614" s="4"/>
    </row>
    <row r="615" spans="19:38" ht="15.75" customHeight="1" x14ac:dyDescent="0.3">
      <c r="S615" s="4"/>
      <c r="V615" s="9"/>
      <c r="Y615" s="4"/>
      <c r="Z615" s="4"/>
      <c r="AA615" s="4"/>
      <c r="AB615" s="4"/>
      <c r="AE615" s="4"/>
      <c r="AH615" s="4"/>
      <c r="AI615" s="4"/>
      <c r="AJ615" s="4"/>
      <c r="AK615" s="4"/>
      <c r="AL615" s="4"/>
    </row>
    <row r="616" spans="19:38" ht="15.75" customHeight="1" x14ac:dyDescent="0.3">
      <c r="S616" s="4"/>
      <c r="V616" s="9"/>
      <c r="Y616" s="4"/>
      <c r="Z616" s="4"/>
      <c r="AA616" s="4"/>
      <c r="AB616" s="4"/>
      <c r="AE616" s="4"/>
      <c r="AH616" s="4"/>
      <c r="AI616" s="4"/>
      <c r="AJ616" s="4"/>
      <c r="AK616" s="4"/>
      <c r="AL616" s="4"/>
    </row>
    <row r="617" spans="19:38" ht="15.75" customHeight="1" x14ac:dyDescent="0.3">
      <c r="S617" s="4"/>
      <c r="V617" s="9"/>
      <c r="Y617" s="4"/>
      <c r="Z617" s="4"/>
      <c r="AA617" s="4"/>
      <c r="AB617" s="4"/>
      <c r="AE617" s="4"/>
      <c r="AH617" s="4"/>
      <c r="AI617" s="4"/>
      <c r="AJ617" s="4"/>
      <c r="AK617" s="4"/>
      <c r="AL617" s="4"/>
    </row>
    <row r="618" spans="19:38" ht="15.75" customHeight="1" x14ac:dyDescent="0.3">
      <c r="S618" s="4"/>
      <c r="V618" s="9"/>
      <c r="Y618" s="4"/>
      <c r="Z618" s="4"/>
      <c r="AA618" s="4"/>
      <c r="AB618" s="4"/>
      <c r="AE618" s="4"/>
      <c r="AH618" s="4"/>
      <c r="AI618" s="4"/>
      <c r="AJ618" s="4"/>
      <c r="AK618" s="4"/>
      <c r="AL618" s="4"/>
    </row>
    <row r="619" spans="19:38" ht="15.75" customHeight="1" x14ac:dyDescent="0.3">
      <c r="S619" s="4"/>
      <c r="V619" s="9"/>
      <c r="Y619" s="4"/>
      <c r="Z619" s="4"/>
      <c r="AA619" s="4"/>
      <c r="AB619" s="4"/>
      <c r="AE619" s="4"/>
      <c r="AH619" s="4"/>
      <c r="AI619" s="4"/>
      <c r="AJ619" s="4"/>
      <c r="AK619" s="4"/>
      <c r="AL619" s="4"/>
    </row>
    <row r="620" spans="19:38" ht="15.75" customHeight="1" x14ac:dyDescent="0.3">
      <c r="S620" s="4"/>
      <c r="V620" s="9"/>
      <c r="Y620" s="4"/>
      <c r="Z620" s="4"/>
      <c r="AA620" s="4"/>
      <c r="AB620" s="4"/>
      <c r="AE620" s="4"/>
      <c r="AH620" s="4"/>
      <c r="AI620" s="4"/>
      <c r="AJ620" s="4"/>
      <c r="AK620" s="4"/>
      <c r="AL620" s="4"/>
    </row>
    <row r="621" spans="19:38" ht="15.75" customHeight="1" x14ac:dyDescent="0.3">
      <c r="S621" s="4"/>
      <c r="V621" s="9"/>
      <c r="Y621" s="4"/>
      <c r="Z621" s="4"/>
      <c r="AA621" s="4"/>
      <c r="AB621" s="4"/>
      <c r="AE621" s="4"/>
      <c r="AH621" s="4"/>
      <c r="AI621" s="4"/>
      <c r="AJ621" s="4"/>
      <c r="AK621" s="4"/>
      <c r="AL621" s="4"/>
    </row>
    <row r="622" spans="19:38" ht="15.75" customHeight="1" x14ac:dyDescent="0.3">
      <c r="S622" s="4"/>
      <c r="V622" s="9"/>
      <c r="Y622" s="4"/>
      <c r="Z622" s="4"/>
      <c r="AA622" s="4"/>
      <c r="AB622" s="4"/>
      <c r="AE622" s="4"/>
      <c r="AH622" s="4"/>
      <c r="AI622" s="4"/>
      <c r="AJ622" s="4"/>
      <c r="AK622" s="4"/>
      <c r="AL622" s="4"/>
    </row>
    <row r="623" spans="19:38" ht="15.75" customHeight="1" x14ac:dyDescent="0.3">
      <c r="S623" s="4"/>
      <c r="V623" s="9"/>
      <c r="Y623" s="4"/>
      <c r="Z623" s="4"/>
      <c r="AA623" s="4"/>
      <c r="AB623" s="4"/>
      <c r="AE623" s="4"/>
      <c r="AH623" s="4"/>
      <c r="AI623" s="4"/>
      <c r="AJ623" s="4"/>
      <c r="AK623" s="4"/>
      <c r="AL623" s="4"/>
    </row>
    <row r="624" spans="19:38" ht="15.75" customHeight="1" x14ac:dyDescent="0.3">
      <c r="S624" s="4"/>
      <c r="V624" s="9"/>
      <c r="Y624" s="4"/>
      <c r="Z624" s="4"/>
      <c r="AA624" s="4"/>
      <c r="AB624" s="4"/>
      <c r="AE624" s="4"/>
      <c r="AH624" s="4"/>
      <c r="AI624" s="4"/>
      <c r="AJ624" s="4"/>
      <c r="AK624" s="4"/>
      <c r="AL624" s="4"/>
    </row>
    <row r="625" spans="19:38" ht="15.75" customHeight="1" x14ac:dyDescent="0.3">
      <c r="S625" s="4"/>
      <c r="V625" s="9"/>
      <c r="Y625" s="4"/>
      <c r="Z625" s="4"/>
      <c r="AA625" s="4"/>
      <c r="AB625" s="4"/>
      <c r="AE625" s="4"/>
      <c r="AH625" s="4"/>
      <c r="AI625" s="4"/>
      <c r="AJ625" s="4"/>
      <c r="AK625" s="4"/>
      <c r="AL625" s="4"/>
    </row>
    <row r="626" spans="19:38" ht="15.75" customHeight="1" x14ac:dyDescent="0.3">
      <c r="S626" s="4"/>
      <c r="V626" s="9"/>
      <c r="Y626" s="4"/>
      <c r="Z626" s="4"/>
      <c r="AA626" s="4"/>
      <c r="AB626" s="4"/>
      <c r="AE626" s="4"/>
      <c r="AH626" s="4"/>
      <c r="AI626" s="4"/>
      <c r="AJ626" s="4"/>
      <c r="AK626" s="4"/>
      <c r="AL626" s="4"/>
    </row>
    <row r="627" spans="19:38" ht="15.75" customHeight="1" x14ac:dyDescent="0.3">
      <c r="S627" s="4"/>
      <c r="V627" s="9"/>
      <c r="Y627" s="4"/>
      <c r="Z627" s="4"/>
      <c r="AA627" s="4"/>
      <c r="AB627" s="4"/>
      <c r="AE627" s="4"/>
      <c r="AH627" s="4"/>
      <c r="AI627" s="4"/>
      <c r="AJ627" s="4"/>
      <c r="AK627" s="4"/>
      <c r="AL627" s="4"/>
    </row>
    <row r="628" spans="19:38" ht="15.75" customHeight="1" x14ac:dyDescent="0.3">
      <c r="S628" s="4"/>
      <c r="V628" s="9"/>
      <c r="Y628" s="4"/>
      <c r="Z628" s="4"/>
      <c r="AA628" s="4"/>
      <c r="AB628" s="4"/>
      <c r="AE628" s="4"/>
      <c r="AH628" s="4"/>
      <c r="AI628" s="4"/>
      <c r="AJ628" s="4"/>
      <c r="AK628" s="4"/>
      <c r="AL628" s="4"/>
    </row>
    <row r="629" spans="19:38" ht="15.75" customHeight="1" x14ac:dyDescent="0.3">
      <c r="S629" s="4"/>
      <c r="V629" s="9"/>
      <c r="Y629" s="4"/>
      <c r="Z629" s="4"/>
      <c r="AA629" s="4"/>
      <c r="AB629" s="4"/>
      <c r="AE629" s="4"/>
      <c r="AH629" s="4"/>
      <c r="AI629" s="4"/>
      <c r="AJ629" s="4"/>
      <c r="AK629" s="4"/>
      <c r="AL629" s="4"/>
    </row>
    <row r="630" spans="19:38" ht="15.75" customHeight="1" x14ac:dyDescent="0.3">
      <c r="S630" s="4"/>
      <c r="V630" s="9"/>
      <c r="Y630" s="4"/>
      <c r="Z630" s="4"/>
      <c r="AA630" s="4"/>
      <c r="AB630" s="4"/>
      <c r="AE630" s="4"/>
      <c r="AH630" s="4"/>
      <c r="AI630" s="4"/>
      <c r="AJ630" s="4"/>
      <c r="AK630" s="4"/>
      <c r="AL630" s="4"/>
    </row>
    <row r="631" spans="19:38" ht="15.75" customHeight="1" x14ac:dyDescent="0.3">
      <c r="S631" s="4"/>
      <c r="V631" s="9"/>
      <c r="Y631" s="4"/>
      <c r="Z631" s="4"/>
      <c r="AA631" s="4"/>
      <c r="AB631" s="4"/>
      <c r="AE631" s="4"/>
      <c r="AH631" s="4"/>
      <c r="AI631" s="4"/>
      <c r="AJ631" s="4"/>
      <c r="AK631" s="4"/>
      <c r="AL631" s="4"/>
    </row>
    <row r="632" spans="19:38" ht="15.75" customHeight="1" x14ac:dyDescent="0.3">
      <c r="S632" s="4"/>
      <c r="V632" s="9"/>
      <c r="Y632" s="4"/>
      <c r="Z632" s="4"/>
      <c r="AA632" s="4"/>
      <c r="AB632" s="4"/>
      <c r="AE632" s="4"/>
      <c r="AH632" s="4"/>
      <c r="AI632" s="4"/>
      <c r="AJ632" s="4"/>
      <c r="AK632" s="4"/>
      <c r="AL632" s="4"/>
    </row>
    <row r="633" spans="19:38" ht="15.75" customHeight="1" x14ac:dyDescent="0.3">
      <c r="S633" s="4"/>
      <c r="V633" s="9"/>
      <c r="Y633" s="4"/>
      <c r="Z633" s="4"/>
      <c r="AA633" s="4"/>
      <c r="AB633" s="4"/>
      <c r="AE633" s="4"/>
      <c r="AH633" s="4"/>
      <c r="AI633" s="4"/>
      <c r="AJ633" s="4"/>
      <c r="AK633" s="4"/>
      <c r="AL633" s="4"/>
    </row>
    <row r="634" spans="19:38" ht="15.75" customHeight="1" x14ac:dyDescent="0.3">
      <c r="S634" s="4"/>
      <c r="V634" s="9"/>
      <c r="Y634" s="4"/>
      <c r="Z634" s="4"/>
      <c r="AA634" s="4"/>
      <c r="AB634" s="4"/>
      <c r="AE634" s="4"/>
      <c r="AH634" s="4"/>
      <c r="AI634" s="4"/>
      <c r="AJ634" s="4"/>
      <c r="AK634" s="4"/>
      <c r="AL634" s="4"/>
    </row>
    <row r="635" spans="19:38" ht="15.75" customHeight="1" x14ac:dyDescent="0.3">
      <c r="S635" s="4"/>
      <c r="V635" s="9"/>
      <c r="Y635" s="4"/>
      <c r="Z635" s="4"/>
      <c r="AA635" s="4"/>
      <c r="AB635" s="4"/>
      <c r="AE635" s="4"/>
      <c r="AH635" s="4"/>
      <c r="AI635" s="4"/>
      <c r="AJ635" s="4"/>
      <c r="AK635" s="4"/>
      <c r="AL635" s="4"/>
    </row>
    <row r="636" spans="19:38" ht="15.75" customHeight="1" x14ac:dyDescent="0.3">
      <c r="S636" s="4"/>
      <c r="V636" s="9"/>
      <c r="Y636" s="4"/>
      <c r="Z636" s="4"/>
      <c r="AA636" s="4"/>
      <c r="AB636" s="4"/>
      <c r="AE636" s="4"/>
      <c r="AH636" s="4"/>
      <c r="AI636" s="4"/>
      <c r="AJ636" s="4"/>
      <c r="AK636" s="4"/>
      <c r="AL636" s="4"/>
    </row>
    <row r="637" spans="19:38" ht="15.75" customHeight="1" x14ac:dyDescent="0.3">
      <c r="S637" s="4"/>
      <c r="V637" s="9"/>
      <c r="Y637" s="4"/>
      <c r="Z637" s="4"/>
      <c r="AA637" s="4"/>
      <c r="AB637" s="4"/>
      <c r="AE637" s="4"/>
      <c r="AH637" s="4"/>
      <c r="AI637" s="4"/>
      <c r="AJ637" s="4"/>
      <c r="AK637" s="4"/>
      <c r="AL637" s="4"/>
    </row>
    <row r="638" spans="19:38" ht="15.75" customHeight="1" x14ac:dyDescent="0.3">
      <c r="S638" s="4"/>
      <c r="V638" s="9"/>
      <c r="Y638" s="4"/>
      <c r="Z638" s="4"/>
      <c r="AA638" s="4"/>
      <c r="AB638" s="4"/>
      <c r="AE638" s="4"/>
      <c r="AH638" s="4"/>
      <c r="AI638" s="4"/>
      <c r="AJ638" s="4"/>
      <c r="AK638" s="4"/>
      <c r="AL638" s="4"/>
    </row>
    <row r="639" spans="19:38" ht="15.75" customHeight="1" x14ac:dyDescent="0.3">
      <c r="S639" s="4"/>
      <c r="V639" s="9"/>
      <c r="Y639" s="4"/>
      <c r="Z639" s="4"/>
      <c r="AA639" s="4"/>
      <c r="AB639" s="4"/>
      <c r="AE639" s="4"/>
      <c r="AH639" s="4"/>
      <c r="AI639" s="4"/>
      <c r="AJ639" s="4"/>
      <c r="AK639" s="4"/>
      <c r="AL639" s="4"/>
    </row>
    <row r="640" spans="19:38" ht="15.75" customHeight="1" x14ac:dyDescent="0.3">
      <c r="S640" s="4"/>
      <c r="V640" s="9"/>
      <c r="Y640" s="4"/>
      <c r="Z640" s="4"/>
      <c r="AA640" s="4"/>
      <c r="AB640" s="4"/>
      <c r="AE640" s="4"/>
      <c r="AH640" s="4"/>
      <c r="AI640" s="4"/>
      <c r="AJ640" s="4"/>
      <c r="AK640" s="4"/>
      <c r="AL640" s="4"/>
    </row>
    <row r="641" spans="19:38" ht="15.75" customHeight="1" x14ac:dyDescent="0.3">
      <c r="S641" s="4"/>
      <c r="V641" s="9"/>
      <c r="Y641" s="4"/>
      <c r="Z641" s="4"/>
      <c r="AA641" s="4"/>
      <c r="AB641" s="4"/>
      <c r="AE641" s="4"/>
      <c r="AH641" s="4"/>
      <c r="AI641" s="4"/>
      <c r="AJ641" s="4"/>
      <c r="AK641" s="4"/>
      <c r="AL641" s="4"/>
    </row>
    <row r="642" spans="19:38" ht="15.75" customHeight="1" x14ac:dyDescent="0.3">
      <c r="S642" s="4"/>
      <c r="V642" s="9"/>
      <c r="Y642" s="4"/>
      <c r="Z642" s="4"/>
      <c r="AA642" s="4"/>
      <c r="AB642" s="4"/>
      <c r="AE642" s="4"/>
      <c r="AH642" s="4"/>
      <c r="AI642" s="4"/>
      <c r="AJ642" s="4"/>
      <c r="AK642" s="4"/>
      <c r="AL642" s="4"/>
    </row>
    <row r="643" spans="19:38" ht="15.75" customHeight="1" x14ac:dyDescent="0.3">
      <c r="S643" s="4"/>
      <c r="V643" s="9"/>
      <c r="Y643" s="4"/>
      <c r="Z643" s="4"/>
      <c r="AA643" s="4"/>
      <c r="AB643" s="4"/>
      <c r="AE643" s="4"/>
      <c r="AH643" s="4"/>
      <c r="AI643" s="4"/>
      <c r="AJ643" s="4"/>
      <c r="AK643" s="4"/>
      <c r="AL643" s="4"/>
    </row>
    <row r="644" spans="19:38" ht="15.75" customHeight="1" x14ac:dyDescent="0.3">
      <c r="S644" s="4"/>
      <c r="V644" s="9"/>
      <c r="Y644" s="4"/>
      <c r="Z644" s="4"/>
      <c r="AA644" s="4"/>
      <c r="AB644" s="4"/>
      <c r="AE644" s="4"/>
      <c r="AH644" s="4"/>
      <c r="AI644" s="4"/>
      <c r="AJ644" s="4"/>
      <c r="AK644" s="4"/>
      <c r="AL644" s="4"/>
    </row>
    <row r="645" spans="19:38" ht="15.75" customHeight="1" x14ac:dyDescent="0.3">
      <c r="S645" s="4"/>
      <c r="V645" s="9"/>
      <c r="Y645" s="4"/>
      <c r="Z645" s="4"/>
      <c r="AA645" s="4"/>
      <c r="AB645" s="4"/>
      <c r="AE645" s="4"/>
      <c r="AH645" s="4"/>
      <c r="AI645" s="4"/>
      <c r="AJ645" s="4"/>
      <c r="AK645" s="4"/>
      <c r="AL645" s="4"/>
    </row>
    <row r="646" spans="19:38" ht="15.75" customHeight="1" x14ac:dyDescent="0.3">
      <c r="S646" s="4"/>
      <c r="V646" s="9"/>
      <c r="Y646" s="4"/>
      <c r="Z646" s="4"/>
      <c r="AA646" s="4"/>
      <c r="AB646" s="4"/>
      <c r="AE646" s="4"/>
      <c r="AH646" s="4"/>
      <c r="AI646" s="4"/>
      <c r="AJ646" s="4"/>
      <c r="AK646" s="4"/>
      <c r="AL646" s="4"/>
    </row>
    <row r="647" spans="19:38" ht="15.75" customHeight="1" x14ac:dyDescent="0.3">
      <c r="S647" s="4"/>
      <c r="V647" s="9"/>
      <c r="Y647" s="4"/>
      <c r="Z647" s="4"/>
      <c r="AA647" s="4"/>
      <c r="AB647" s="4"/>
      <c r="AE647" s="4"/>
      <c r="AH647" s="4"/>
      <c r="AI647" s="4"/>
      <c r="AJ647" s="4"/>
      <c r="AK647" s="4"/>
      <c r="AL647" s="4"/>
    </row>
    <row r="648" spans="19:38" ht="15.75" customHeight="1" x14ac:dyDescent="0.3">
      <c r="S648" s="4"/>
      <c r="V648" s="9"/>
      <c r="Y648" s="4"/>
      <c r="Z648" s="4"/>
      <c r="AA648" s="4"/>
      <c r="AB648" s="4"/>
      <c r="AE648" s="4"/>
      <c r="AH648" s="4"/>
      <c r="AI648" s="4"/>
      <c r="AJ648" s="4"/>
      <c r="AK648" s="4"/>
      <c r="AL648" s="4"/>
    </row>
    <row r="649" spans="19:38" ht="15.75" customHeight="1" x14ac:dyDescent="0.3">
      <c r="S649" s="4"/>
      <c r="V649" s="9"/>
      <c r="Y649" s="4"/>
      <c r="Z649" s="4"/>
      <c r="AA649" s="4"/>
      <c r="AB649" s="4"/>
      <c r="AE649" s="4"/>
      <c r="AH649" s="4"/>
      <c r="AI649" s="4"/>
      <c r="AJ649" s="4"/>
      <c r="AK649" s="4"/>
      <c r="AL649" s="4"/>
    </row>
    <row r="650" spans="19:38" ht="15.75" customHeight="1" x14ac:dyDescent="0.3">
      <c r="S650" s="4"/>
      <c r="V650" s="9"/>
      <c r="Y650" s="4"/>
      <c r="Z650" s="4"/>
      <c r="AA650" s="4"/>
      <c r="AB650" s="4"/>
      <c r="AE650" s="4"/>
      <c r="AH650" s="4"/>
      <c r="AI650" s="4"/>
      <c r="AJ650" s="4"/>
      <c r="AK650" s="4"/>
      <c r="AL650" s="4"/>
    </row>
    <row r="651" spans="19:38" ht="15.75" customHeight="1" x14ac:dyDescent="0.3">
      <c r="S651" s="4"/>
      <c r="V651" s="9"/>
      <c r="Y651" s="4"/>
      <c r="Z651" s="4"/>
      <c r="AA651" s="4"/>
      <c r="AB651" s="4"/>
      <c r="AE651" s="4"/>
      <c r="AH651" s="4"/>
      <c r="AI651" s="4"/>
      <c r="AJ651" s="4"/>
      <c r="AK651" s="4"/>
      <c r="AL651" s="4"/>
    </row>
    <row r="652" spans="19:38" ht="15.75" customHeight="1" x14ac:dyDescent="0.3">
      <c r="S652" s="4"/>
      <c r="V652" s="9"/>
      <c r="Y652" s="4"/>
      <c r="Z652" s="4"/>
      <c r="AA652" s="4"/>
      <c r="AB652" s="4"/>
      <c r="AE652" s="4"/>
      <c r="AH652" s="4"/>
      <c r="AI652" s="4"/>
      <c r="AJ652" s="4"/>
      <c r="AK652" s="4"/>
      <c r="AL652" s="4"/>
    </row>
    <row r="653" spans="19:38" ht="15.75" customHeight="1" x14ac:dyDescent="0.3">
      <c r="S653" s="4"/>
      <c r="V653" s="9"/>
      <c r="Y653" s="4"/>
      <c r="Z653" s="4"/>
      <c r="AA653" s="4"/>
      <c r="AB653" s="4"/>
      <c r="AE653" s="4"/>
      <c r="AH653" s="4"/>
      <c r="AI653" s="4"/>
      <c r="AJ653" s="4"/>
      <c r="AK653" s="4"/>
      <c r="AL653" s="4"/>
    </row>
    <row r="654" spans="19:38" ht="15.75" customHeight="1" x14ac:dyDescent="0.3">
      <c r="S654" s="4"/>
      <c r="V654" s="9"/>
      <c r="Y654" s="4"/>
      <c r="Z654" s="4"/>
      <c r="AA654" s="4"/>
      <c r="AB654" s="4"/>
      <c r="AE654" s="4"/>
      <c r="AH654" s="4"/>
      <c r="AI654" s="4"/>
      <c r="AJ654" s="4"/>
      <c r="AK654" s="4"/>
      <c r="AL654" s="4"/>
    </row>
    <row r="655" spans="19:38" ht="15.75" customHeight="1" x14ac:dyDescent="0.3">
      <c r="S655" s="4"/>
      <c r="V655" s="9"/>
      <c r="Y655" s="4"/>
      <c r="Z655" s="4"/>
      <c r="AA655" s="4"/>
      <c r="AB655" s="4"/>
      <c r="AE655" s="4"/>
      <c r="AH655" s="4"/>
      <c r="AI655" s="4"/>
      <c r="AJ655" s="4"/>
      <c r="AK655" s="4"/>
      <c r="AL655" s="4"/>
    </row>
    <row r="656" spans="19:38" ht="15.75" customHeight="1" x14ac:dyDescent="0.3">
      <c r="S656" s="4"/>
      <c r="V656" s="9"/>
      <c r="Y656" s="4"/>
      <c r="Z656" s="4"/>
      <c r="AA656" s="4"/>
      <c r="AB656" s="4"/>
      <c r="AE656" s="4"/>
      <c r="AH656" s="4"/>
      <c r="AI656" s="4"/>
      <c r="AJ656" s="4"/>
      <c r="AK656" s="4"/>
      <c r="AL656" s="4"/>
    </row>
    <row r="657" spans="19:38" ht="15.75" customHeight="1" x14ac:dyDescent="0.3">
      <c r="S657" s="4"/>
      <c r="V657" s="9"/>
      <c r="Y657" s="4"/>
      <c r="Z657" s="4"/>
      <c r="AA657" s="4"/>
      <c r="AB657" s="4"/>
      <c r="AE657" s="4"/>
      <c r="AH657" s="4"/>
      <c r="AI657" s="4"/>
      <c r="AJ657" s="4"/>
      <c r="AK657" s="4"/>
      <c r="AL657" s="4"/>
    </row>
    <row r="658" spans="19:38" ht="15.75" customHeight="1" x14ac:dyDescent="0.3">
      <c r="S658" s="4"/>
      <c r="V658" s="9"/>
      <c r="Y658" s="4"/>
      <c r="Z658" s="4"/>
      <c r="AA658" s="4"/>
      <c r="AB658" s="4"/>
      <c r="AE658" s="4"/>
      <c r="AH658" s="4"/>
      <c r="AI658" s="4"/>
      <c r="AJ658" s="4"/>
      <c r="AK658" s="4"/>
      <c r="AL658" s="4"/>
    </row>
    <row r="659" spans="19:38" ht="15.75" customHeight="1" x14ac:dyDescent="0.3">
      <c r="S659" s="4"/>
      <c r="V659" s="9"/>
      <c r="Y659" s="4"/>
      <c r="Z659" s="4"/>
      <c r="AA659" s="4"/>
      <c r="AB659" s="4"/>
      <c r="AE659" s="4"/>
      <c r="AH659" s="4"/>
      <c r="AI659" s="4"/>
      <c r="AJ659" s="4"/>
      <c r="AK659" s="4"/>
      <c r="AL659" s="4"/>
    </row>
    <row r="660" spans="19:38" ht="15.75" customHeight="1" x14ac:dyDescent="0.3">
      <c r="S660" s="4"/>
      <c r="V660" s="9"/>
      <c r="Y660" s="4"/>
      <c r="Z660" s="4"/>
      <c r="AA660" s="4"/>
      <c r="AB660" s="4"/>
      <c r="AE660" s="4"/>
      <c r="AH660" s="4"/>
      <c r="AI660" s="4"/>
      <c r="AJ660" s="4"/>
      <c r="AK660" s="4"/>
      <c r="AL660" s="4"/>
    </row>
    <row r="661" spans="19:38" ht="15.75" customHeight="1" x14ac:dyDescent="0.3">
      <c r="S661" s="4"/>
      <c r="V661" s="9"/>
      <c r="Y661" s="4"/>
      <c r="Z661" s="4"/>
      <c r="AA661" s="4"/>
      <c r="AB661" s="4"/>
      <c r="AE661" s="4"/>
      <c r="AH661" s="4"/>
      <c r="AI661" s="4"/>
      <c r="AJ661" s="4"/>
      <c r="AK661" s="4"/>
      <c r="AL661" s="4"/>
    </row>
    <row r="662" spans="19:38" ht="15.75" customHeight="1" x14ac:dyDescent="0.3">
      <c r="S662" s="4"/>
      <c r="V662" s="9"/>
      <c r="Y662" s="4"/>
      <c r="Z662" s="4"/>
      <c r="AA662" s="4"/>
      <c r="AB662" s="4"/>
      <c r="AE662" s="4"/>
      <c r="AH662" s="4"/>
      <c r="AI662" s="4"/>
      <c r="AJ662" s="4"/>
      <c r="AK662" s="4"/>
      <c r="AL662" s="4"/>
    </row>
    <row r="663" spans="19:38" ht="15.75" customHeight="1" x14ac:dyDescent="0.3">
      <c r="S663" s="4"/>
      <c r="V663" s="9"/>
      <c r="Y663" s="4"/>
      <c r="Z663" s="4"/>
      <c r="AA663" s="4"/>
      <c r="AB663" s="4"/>
      <c r="AE663" s="4"/>
      <c r="AH663" s="4"/>
      <c r="AI663" s="4"/>
      <c r="AJ663" s="4"/>
      <c r="AK663" s="4"/>
      <c r="AL663" s="4"/>
    </row>
    <row r="664" spans="19:38" ht="15.75" customHeight="1" x14ac:dyDescent="0.3">
      <c r="S664" s="4"/>
      <c r="V664" s="9"/>
      <c r="Y664" s="4"/>
      <c r="Z664" s="4"/>
      <c r="AA664" s="4"/>
      <c r="AB664" s="4"/>
      <c r="AE664" s="4"/>
      <c r="AH664" s="4"/>
      <c r="AI664" s="4"/>
      <c r="AJ664" s="4"/>
      <c r="AK664" s="4"/>
      <c r="AL664" s="4"/>
    </row>
    <row r="665" spans="19:38" ht="15.75" customHeight="1" x14ac:dyDescent="0.3">
      <c r="S665" s="4"/>
      <c r="V665" s="9"/>
      <c r="Y665" s="4"/>
      <c r="Z665" s="4"/>
      <c r="AA665" s="4"/>
      <c r="AB665" s="4"/>
      <c r="AE665" s="4"/>
      <c r="AH665" s="4"/>
      <c r="AI665" s="4"/>
      <c r="AJ665" s="4"/>
      <c r="AK665" s="4"/>
      <c r="AL665" s="4"/>
    </row>
    <row r="666" spans="19:38" ht="15.75" customHeight="1" x14ac:dyDescent="0.3">
      <c r="S666" s="4"/>
      <c r="V666" s="9"/>
      <c r="Y666" s="4"/>
      <c r="Z666" s="4"/>
      <c r="AA666" s="4"/>
      <c r="AB666" s="4"/>
      <c r="AE666" s="4"/>
      <c r="AH666" s="4"/>
      <c r="AI666" s="4"/>
      <c r="AJ666" s="4"/>
      <c r="AK666" s="4"/>
      <c r="AL666" s="4"/>
    </row>
    <row r="667" spans="19:38" ht="15.75" customHeight="1" x14ac:dyDescent="0.3">
      <c r="S667" s="4"/>
      <c r="V667" s="9"/>
      <c r="Y667" s="4"/>
      <c r="Z667" s="4"/>
      <c r="AA667" s="4"/>
      <c r="AB667" s="4"/>
      <c r="AE667" s="4"/>
      <c r="AH667" s="4"/>
      <c r="AI667" s="4"/>
      <c r="AJ667" s="4"/>
      <c r="AK667" s="4"/>
      <c r="AL667" s="4"/>
    </row>
    <row r="668" spans="19:38" ht="15.75" customHeight="1" x14ac:dyDescent="0.3">
      <c r="S668" s="4"/>
      <c r="V668" s="9"/>
      <c r="Y668" s="4"/>
      <c r="Z668" s="4"/>
      <c r="AA668" s="4"/>
      <c r="AB668" s="4"/>
      <c r="AE668" s="4"/>
      <c r="AH668" s="4"/>
      <c r="AI668" s="4"/>
      <c r="AJ668" s="4"/>
      <c r="AK668" s="4"/>
      <c r="AL668" s="4"/>
    </row>
    <row r="669" spans="19:38" ht="15.75" customHeight="1" x14ac:dyDescent="0.3">
      <c r="S669" s="4"/>
      <c r="V669" s="9"/>
      <c r="Y669" s="4"/>
      <c r="Z669" s="4"/>
      <c r="AA669" s="4"/>
      <c r="AB669" s="4"/>
      <c r="AE669" s="4"/>
      <c r="AH669" s="4"/>
      <c r="AI669" s="4"/>
      <c r="AJ669" s="4"/>
      <c r="AK669" s="4"/>
      <c r="AL669" s="4"/>
    </row>
    <row r="670" spans="19:38" ht="15.75" customHeight="1" x14ac:dyDescent="0.3">
      <c r="S670" s="4"/>
      <c r="V670" s="9"/>
      <c r="Y670" s="4"/>
      <c r="Z670" s="4"/>
      <c r="AA670" s="4"/>
      <c r="AB670" s="4"/>
      <c r="AE670" s="4"/>
      <c r="AH670" s="4"/>
      <c r="AI670" s="4"/>
      <c r="AJ670" s="4"/>
      <c r="AK670" s="4"/>
      <c r="AL670" s="4"/>
    </row>
    <row r="671" spans="19:38" ht="15.75" customHeight="1" x14ac:dyDescent="0.3">
      <c r="S671" s="4"/>
      <c r="V671" s="9"/>
      <c r="Y671" s="4"/>
      <c r="Z671" s="4"/>
      <c r="AA671" s="4"/>
      <c r="AB671" s="4"/>
      <c r="AE671" s="4"/>
      <c r="AH671" s="4"/>
      <c r="AI671" s="4"/>
      <c r="AJ671" s="4"/>
      <c r="AK671" s="4"/>
      <c r="AL671" s="4"/>
    </row>
    <row r="672" spans="19:38" ht="15.75" customHeight="1" x14ac:dyDescent="0.3">
      <c r="S672" s="4"/>
      <c r="V672" s="9"/>
      <c r="Y672" s="4"/>
      <c r="Z672" s="4"/>
      <c r="AA672" s="4"/>
      <c r="AB672" s="4"/>
      <c r="AE672" s="4"/>
      <c r="AH672" s="4"/>
      <c r="AI672" s="4"/>
      <c r="AJ672" s="4"/>
      <c r="AK672" s="4"/>
      <c r="AL672" s="4"/>
    </row>
    <row r="673" spans="19:38" ht="15.75" customHeight="1" x14ac:dyDescent="0.3">
      <c r="S673" s="4"/>
      <c r="V673" s="9"/>
      <c r="Y673" s="4"/>
      <c r="Z673" s="4"/>
      <c r="AA673" s="4"/>
      <c r="AB673" s="4"/>
      <c r="AE673" s="4"/>
      <c r="AH673" s="4"/>
      <c r="AI673" s="4"/>
      <c r="AJ673" s="4"/>
      <c r="AK673" s="4"/>
      <c r="AL673" s="4"/>
    </row>
    <row r="674" spans="19:38" ht="15.75" customHeight="1" x14ac:dyDescent="0.3">
      <c r="S674" s="4"/>
      <c r="V674" s="9"/>
      <c r="Y674" s="4"/>
      <c r="Z674" s="4"/>
      <c r="AA674" s="4"/>
      <c r="AB674" s="4"/>
      <c r="AE674" s="4"/>
      <c r="AH674" s="4"/>
      <c r="AI674" s="4"/>
      <c r="AJ674" s="4"/>
      <c r="AK674" s="4"/>
      <c r="AL674" s="4"/>
    </row>
    <row r="675" spans="19:38" ht="15.75" customHeight="1" x14ac:dyDescent="0.3">
      <c r="S675" s="4"/>
      <c r="V675" s="9"/>
      <c r="Y675" s="4"/>
      <c r="Z675" s="4"/>
      <c r="AA675" s="4"/>
      <c r="AB675" s="4"/>
      <c r="AE675" s="4"/>
      <c r="AH675" s="4"/>
      <c r="AI675" s="4"/>
      <c r="AJ675" s="4"/>
      <c r="AK675" s="4"/>
      <c r="AL675" s="4"/>
    </row>
    <row r="676" spans="19:38" ht="15.75" customHeight="1" x14ac:dyDescent="0.3">
      <c r="S676" s="4"/>
      <c r="V676" s="9"/>
      <c r="Y676" s="4"/>
      <c r="Z676" s="4"/>
      <c r="AA676" s="4"/>
      <c r="AB676" s="4"/>
      <c r="AE676" s="4"/>
      <c r="AH676" s="4"/>
      <c r="AI676" s="4"/>
      <c r="AJ676" s="4"/>
      <c r="AK676" s="4"/>
      <c r="AL676" s="4"/>
    </row>
    <row r="677" spans="19:38" ht="15.75" customHeight="1" x14ac:dyDescent="0.3">
      <c r="S677" s="4"/>
      <c r="V677" s="9"/>
      <c r="Y677" s="4"/>
      <c r="Z677" s="4"/>
      <c r="AA677" s="4"/>
      <c r="AB677" s="4"/>
      <c r="AE677" s="4"/>
      <c r="AH677" s="4"/>
      <c r="AI677" s="4"/>
      <c r="AJ677" s="4"/>
      <c r="AK677" s="4"/>
      <c r="AL677" s="4"/>
    </row>
    <row r="678" spans="19:38" ht="15.75" customHeight="1" x14ac:dyDescent="0.3">
      <c r="S678" s="4"/>
      <c r="V678" s="9"/>
      <c r="Y678" s="4"/>
      <c r="Z678" s="4"/>
      <c r="AA678" s="4"/>
      <c r="AB678" s="4"/>
      <c r="AE678" s="4"/>
      <c r="AH678" s="4"/>
      <c r="AI678" s="4"/>
      <c r="AJ678" s="4"/>
      <c r="AK678" s="4"/>
      <c r="AL678" s="4"/>
    </row>
    <row r="679" spans="19:38" ht="15.75" customHeight="1" x14ac:dyDescent="0.3">
      <c r="S679" s="4"/>
      <c r="V679" s="9"/>
      <c r="Y679" s="4"/>
      <c r="Z679" s="4"/>
      <c r="AA679" s="4"/>
      <c r="AB679" s="4"/>
      <c r="AE679" s="4"/>
      <c r="AH679" s="4"/>
      <c r="AI679" s="4"/>
      <c r="AJ679" s="4"/>
      <c r="AK679" s="4"/>
      <c r="AL679" s="4"/>
    </row>
    <row r="680" spans="19:38" ht="15.75" customHeight="1" x14ac:dyDescent="0.3">
      <c r="S680" s="4"/>
      <c r="V680" s="9"/>
      <c r="Y680" s="4"/>
      <c r="Z680" s="4"/>
      <c r="AA680" s="4"/>
      <c r="AB680" s="4"/>
      <c r="AE680" s="4"/>
      <c r="AH680" s="4"/>
      <c r="AI680" s="4"/>
      <c r="AJ680" s="4"/>
      <c r="AK680" s="4"/>
      <c r="AL680" s="4"/>
    </row>
    <row r="681" spans="19:38" ht="15.75" customHeight="1" x14ac:dyDescent="0.3">
      <c r="S681" s="4"/>
      <c r="V681" s="9"/>
      <c r="Y681" s="4"/>
      <c r="Z681" s="4"/>
      <c r="AA681" s="4"/>
      <c r="AB681" s="4"/>
      <c r="AE681" s="4"/>
      <c r="AH681" s="4"/>
      <c r="AI681" s="4"/>
      <c r="AJ681" s="4"/>
      <c r="AK681" s="4"/>
      <c r="AL681" s="4"/>
    </row>
    <row r="682" spans="19:38" ht="15.75" customHeight="1" x14ac:dyDescent="0.3">
      <c r="S682" s="4"/>
      <c r="V682" s="9"/>
      <c r="Y682" s="4"/>
      <c r="Z682" s="4"/>
      <c r="AA682" s="4"/>
      <c r="AB682" s="4"/>
      <c r="AE682" s="4"/>
      <c r="AH682" s="4"/>
      <c r="AI682" s="4"/>
      <c r="AJ682" s="4"/>
      <c r="AK682" s="4"/>
      <c r="AL682" s="4"/>
    </row>
    <row r="683" spans="19:38" ht="15.75" customHeight="1" x14ac:dyDescent="0.3">
      <c r="S683" s="4"/>
      <c r="V683" s="9"/>
      <c r="Y683" s="4"/>
      <c r="Z683" s="4"/>
      <c r="AA683" s="4"/>
      <c r="AB683" s="4"/>
      <c r="AE683" s="4"/>
      <c r="AH683" s="4"/>
      <c r="AI683" s="4"/>
      <c r="AJ683" s="4"/>
      <c r="AK683" s="4"/>
      <c r="AL683" s="4"/>
    </row>
    <row r="684" spans="19:38" ht="15.75" customHeight="1" x14ac:dyDescent="0.3">
      <c r="S684" s="4"/>
      <c r="V684" s="9"/>
      <c r="Y684" s="4"/>
      <c r="Z684" s="4"/>
      <c r="AA684" s="4"/>
      <c r="AB684" s="4"/>
      <c r="AE684" s="4"/>
      <c r="AH684" s="4"/>
      <c r="AI684" s="4"/>
      <c r="AJ684" s="4"/>
      <c r="AK684" s="4"/>
      <c r="AL684" s="4"/>
    </row>
    <row r="685" spans="19:38" ht="15.75" customHeight="1" x14ac:dyDescent="0.3">
      <c r="S685" s="4"/>
      <c r="V685" s="9"/>
      <c r="Y685" s="4"/>
      <c r="Z685" s="4"/>
      <c r="AA685" s="4"/>
      <c r="AB685" s="4"/>
      <c r="AE685" s="4"/>
      <c r="AH685" s="4"/>
      <c r="AI685" s="4"/>
      <c r="AJ685" s="4"/>
      <c r="AK685" s="4"/>
      <c r="AL685" s="4"/>
    </row>
    <row r="686" spans="19:38" ht="15.75" customHeight="1" x14ac:dyDescent="0.3">
      <c r="S686" s="4"/>
      <c r="V686" s="9"/>
      <c r="Y686" s="4"/>
      <c r="Z686" s="4"/>
      <c r="AA686" s="4"/>
      <c r="AB686" s="4"/>
      <c r="AE686" s="4"/>
      <c r="AH686" s="4"/>
      <c r="AI686" s="4"/>
      <c r="AJ686" s="4"/>
      <c r="AK686" s="4"/>
      <c r="AL686" s="4"/>
    </row>
    <row r="687" spans="19:38" ht="15.75" customHeight="1" x14ac:dyDescent="0.3">
      <c r="S687" s="4"/>
      <c r="V687" s="9"/>
      <c r="Y687" s="4"/>
      <c r="Z687" s="4"/>
      <c r="AA687" s="4"/>
      <c r="AB687" s="4"/>
      <c r="AE687" s="4"/>
      <c r="AH687" s="4"/>
      <c r="AI687" s="4"/>
      <c r="AJ687" s="4"/>
      <c r="AK687" s="4"/>
      <c r="AL687" s="4"/>
    </row>
    <row r="688" spans="19:38" ht="15.75" customHeight="1" x14ac:dyDescent="0.3">
      <c r="S688" s="4"/>
      <c r="V688" s="9"/>
      <c r="Y688" s="4"/>
      <c r="Z688" s="4"/>
      <c r="AA688" s="4"/>
      <c r="AB688" s="4"/>
      <c r="AE688" s="4"/>
      <c r="AH688" s="4"/>
      <c r="AI688" s="4"/>
      <c r="AJ688" s="4"/>
      <c r="AK688" s="4"/>
      <c r="AL688" s="4"/>
    </row>
    <row r="689" spans="19:38" ht="15.75" customHeight="1" x14ac:dyDescent="0.3">
      <c r="S689" s="4"/>
      <c r="V689" s="9"/>
      <c r="Y689" s="4"/>
      <c r="Z689" s="4"/>
      <c r="AA689" s="4"/>
      <c r="AB689" s="4"/>
      <c r="AE689" s="4"/>
      <c r="AH689" s="4"/>
      <c r="AI689" s="4"/>
      <c r="AJ689" s="4"/>
      <c r="AK689" s="4"/>
      <c r="AL689" s="4"/>
    </row>
    <row r="690" spans="19:38" ht="15.75" customHeight="1" x14ac:dyDescent="0.3">
      <c r="S690" s="4"/>
      <c r="V690" s="9"/>
      <c r="Y690" s="4"/>
      <c r="Z690" s="4"/>
      <c r="AA690" s="4"/>
      <c r="AB690" s="4"/>
      <c r="AE690" s="4"/>
      <c r="AH690" s="4"/>
      <c r="AI690" s="4"/>
      <c r="AJ690" s="4"/>
      <c r="AK690" s="4"/>
      <c r="AL690" s="4"/>
    </row>
    <row r="691" spans="19:38" ht="15.75" customHeight="1" x14ac:dyDescent="0.3">
      <c r="S691" s="4"/>
      <c r="V691" s="9"/>
      <c r="Y691" s="4"/>
      <c r="Z691" s="4"/>
      <c r="AA691" s="4"/>
      <c r="AB691" s="4"/>
      <c r="AE691" s="4"/>
      <c r="AH691" s="4"/>
      <c r="AI691" s="4"/>
      <c r="AJ691" s="4"/>
      <c r="AK691" s="4"/>
      <c r="AL691" s="4"/>
    </row>
    <row r="692" spans="19:38" ht="15.75" customHeight="1" x14ac:dyDescent="0.3">
      <c r="S692" s="4"/>
      <c r="V692" s="9"/>
      <c r="Y692" s="4"/>
      <c r="Z692" s="4"/>
      <c r="AA692" s="4"/>
      <c r="AB692" s="4"/>
      <c r="AE692" s="4"/>
      <c r="AH692" s="4"/>
      <c r="AI692" s="4"/>
      <c r="AJ692" s="4"/>
      <c r="AK692" s="4"/>
      <c r="AL692" s="4"/>
    </row>
    <row r="693" spans="19:38" ht="15.75" customHeight="1" x14ac:dyDescent="0.3">
      <c r="S693" s="4"/>
      <c r="V693" s="9"/>
      <c r="Y693" s="4"/>
      <c r="Z693" s="4"/>
      <c r="AA693" s="4"/>
      <c r="AB693" s="4"/>
      <c r="AE693" s="4"/>
      <c r="AH693" s="4"/>
      <c r="AI693" s="4"/>
      <c r="AJ693" s="4"/>
      <c r="AK693" s="4"/>
      <c r="AL693" s="4"/>
    </row>
    <row r="694" spans="19:38" ht="15.75" customHeight="1" x14ac:dyDescent="0.3">
      <c r="S694" s="4"/>
      <c r="V694" s="9"/>
      <c r="Y694" s="4"/>
      <c r="Z694" s="4"/>
      <c r="AA694" s="4"/>
      <c r="AB694" s="4"/>
      <c r="AE694" s="4"/>
      <c r="AH694" s="4"/>
      <c r="AI694" s="4"/>
      <c r="AJ694" s="4"/>
      <c r="AK694" s="4"/>
      <c r="AL694" s="4"/>
    </row>
    <row r="695" spans="19:38" ht="15.75" customHeight="1" x14ac:dyDescent="0.3">
      <c r="S695" s="4"/>
      <c r="V695" s="9"/>
      <c r="Y695" s="4"/>
      <c r="Z695" s="4"/>
      <c r="AA695" s="4"/>
      <c r="AB695" s="4"/>
      <c r="AE695" s="4"/>
      <c r="AH695" s="4"/>
      <c r="AI695" s="4"/>
      <c r="AJ695" s="4"/>
      <c r="AK695" s="4"/>
      <c r="AL695" s="4"/>
    </row>
    <row r="696" spans="19:38" ht="15.75" customHeight="1" x14ac:dyDescent="0.3">
      <c r="S696" s="4"/>
      <c r="V696" s="9"/>
      <c r="Y696" s="4"/>
      <c r="Z696" s="4"/>
      <c r="AA696" s="4"/>
      <c r="AB696" s="4"/>
      <c r="AE696" s="4"/>
      <c r="AH696" s="4"/>
      <c r="AI696" s="4"/>
      <c r="AJ696" s="4"/>
      <c r="AK696" s="4"/>
      <c r="AL696" s="4"/>
    </row>
    <row r="697" spans="19:38" ht="15.75" customHeight="1" x14ac:dyDescent="0.3">
      <c r="S697" s="4"/>
      <c r="V697" s="9"/>
      <c r="Y697" s="4"/>
      <c r="Z697" s="4"/>
      <c r="AA697" s="4"/>
      <c r="AB697" s="4"/>
      <c r="AE697" s="4"/>
      <c r="AH697" s="4"/>
      <c r="AI697" s="4"/>
      <c r="AJ697" s="4"/>
      <c r="AK697" s="4"/>
      <c r="AL697" s="4"/>
    </row>
    <row r="698" spans="19:38" ht="15.75" customHeight="1" x14ac:dyDescent="0.3">
      <c r="S698" s="4"/>
      <c r="V698" s="9"/>
      <c r="Y698" s="4"/>
      <c r="Z698" s="4"/>
      <c r="AA698" s="4"/>
      <c r="AB698" s="4"/>
      <c r="AE698" s="4"/>
      <c r="AH698" s="4"/>
      <c r="AI698" s="4"/>
      <c r="AJ698" s="4"/>
      <c r="AK698" s="4"/>
      <c r="AL698" s="4"/>
    </row>
    <row r="699" spans="19:38" ht="15.75" customHeight="1" x14ac:dyDescent="0.3">
      <c r="S699" s="4"/>
      <c r="V699" s="9"/>
      <c r="Y699" s="4"/>
      <c r="Z699" s="4"/>
      <c r="AA699" s="4"/>
      <c r="AB699" s="4"/>
      <c r="AE699" s="4"/>
      <c r="AH699" s="4"/>
      <c r="AI699" s="4"/>
      <c r="AJ699" s="4"/>
      <c r="AK699" s="4"/>
      <c r="AL699" s="4"/>
    </row>
    <row r="700" spans="19:38" ht="15.75" customHeight="1" x14ac:dyDescent="0.3">
      <c r="S700" s="4"/>
      <c r="V700" s="9"/>
      <c r="Y700" s="4"/>
      <c r="Z700" s="4"/>
      <c r="AA700" s="4"/>
      <c r="AB700" s="4"/>
      <c r="AE700" s="4"/>
      <c r="AH700" s="4"/>
      <c r="AI700" s="4"/>
      <c r="AJ700" s="4"/>
      <c r="AK700" s="4"/>
      <c r="AL700" s="4"/>
    </row>
    <row r="701" spans="19:38" ht="15.75" customHeight="1" x14ac:dyDescent="0.3">
      <c r="S701" s="4"/>
      <c r="V701" s="9"/>
      <c r="Y701" s="4"/>
      <c r="Z701" s="4"/>
      <c r="AA701" s="4"/>
      <c r="AB701" s="4"/>
      <c r="AE701" s="4"/>
      <c r="AH701" s="4"/>
      <c r="AI701" s="4"/>
      <c r="AJ701" s="4"/>
      <c r="AK701" s="4"/>
      <c r="AL701" s="4"/>
    </row>
    <row r="702" spans="19:38" ht="15.75" customHeight="1" x14ac:dyDescent="0.3">
      <c r="S702" s="4"/>
      <c r="V702" s="9"/>
      <c r="Y702" s="4"/>
      <c r="Z702" s="4"/>
      <c r="AA702" s="4"/>
      <c r="AB702" s="4"/>
      <c r="AE702" s="4"/>
      <c r="AH702" s="4"/>
      <c r="AI702" s="4"/>
      <c r="AJ702" s="4"/>
      <c r="AK702" s="4"/>
      <c r="AL702" s="4"/>
    </row>
    <row r="703" spans="19:38" ht="15.75" customHeight="1" x14ac:dyDescent="0.3">
      <c r="S703" s="4"/>
      <c r="V703" s="9"/>
      <c r="Y703" s="4"/>
      <c r="Z703" s="4"/>
      <c r="AA703" s="4"/>
      <c r="AB703" s="4"/>
      <c r="AE703" s="4"/>
      <c r="AH703" s="4"/>
      <c r="AI703" s="4"/>
      <c r="AJ703" s="4"/>
      <c r="AK703" s="4"/>
      <c r="AL703" s="4"/>
    </row>
    <row r="704" spans="19:38" ht="15.75" customHeight="1" x14ac:dyDescent="0.3">
      <c r="S704" s="4"/>
      <c r="V704" s="9"/>
      <c r="Y704" s="4"/>
      <c r="Z704" s="4"/>
      <c r="AA704" s="4"/>
      <c r="AB704" s="4"/>
      <c r="AE704" s="4"/>
      <c r="AH704" s="4"/>
      <c r="AI704" s="4"/>
      <c r="AJ704" s="4"/>
      <c r="AK704" s="4"/>
      <c r="AL704" s="4"/>
    </row>
    <row r="705" spans="19:38" ht="15.75" customHeight="1" x14ac:dyDescent="0.3">
      <c r="S705" s="4"/>
      <c r="V705" s="9"/>
      <c r="Y705" s="4"/>
      <c r="Z705" s="4"/>
      <c r="AA705" s="4"/>
      <c r="AB705" s="4"/>
      <c r="AE705" s="4"/>
      <c r="AH705" s="4"/>
      <c r="AI705" s="4"/>
      <c r="AJ705" s="4"/>
      <c r="AK705" s="4"/>
      <c r="AL705" s="4"/>
    </row>
    <row r="706" spans="19:38" ht="15.75" customHeight="1" x14ac:dyDescent="0.3">
      <c r="S706" s="4"/>
      <c r="V706" s="9"/>
      <c r="Y706" s="4"/>
      <c r="Z706" s="4"/>
      <c r="AA706" s="4"/>
      <c r="AB706" s="4"/>
      <c r="AE706" s="4"/>
      <c r="AH706" s="4"/>
      <c r="AI706" s="4"/>
      <c r="AJ706" s="4"/>
      <c r="AK706" s="4"/>
      <c r="AL706" s="4"/>
    </row>
    <row r="707" spans="19:38" ht="15.75" customHeight="1" x14ac:dyDescent="0.3">
      <c r="S707" s="4"/>
      <c r="V707" s="9"/>
      <c r="Y707" s="4"/>
      <c r="Z707" s="4"/>
      <c r="AA707" s="4"/>
      <c r="AB707" s="4"/>
      <c r="AE707" s="4"/>
      <c r="AH707" s="4"/>
      <c r="AI707" s="4"/>
      <c r="AJ707" s="4"/>
      <c r="AK707" s="4"/>
      <c r="AL707" s="4"/>
    </row>
    <row r="708" spans="19:38" ht="15.75" customHeight="1" x14ac:dyDescent="0.3">
      <c r="S708" s="4"/>
      <c r="V708" s="9"/>
      <c r="Y708" s="4"/>
      <c r="Z708" s="4"/>
      <c r="AA708" s="4"/>
      <c r="AB708" s="4"/>
      <c r="AE708" s="4"/>
      <c r="AH708" s="4"/>
      <c r="AI708" s="4"/>
      <c r="AJ708" s="4"/>
      <c r="AK708" s="4"/>
      <c r="AL708" s="4"/>
    </row>
    <row r="709" spans="19:38" ht="15.75" customHeight="1" x14ac:dyDescent="0.3">
      <c r="S709" s="4"/>
      <c r="V709" s="9"/>
      <c r="Y709" s="4"/>
      <c r="Z709" s="4"/>
      <c r="AA709" s="4"/>
      <c r="AB709" s="4"/>
      <c r="AE709" s="4"/>
      <c r="AH709" s="4"/>
      <c r="AI709" s="4"/>
      <c r="AJ709" s="4"/>
      <c r="AK709" s="4"/>
      <c r="AL709" s="4"/>
    </row>
    <row r="710" spans="19:38" ht="15.75" customHeight="1" x14ac:dyDescent="0.3">
      <c r="S710" s="4"/>
      <c r="V710" s="9"/>
      <c r="Y710" s="4"/>
      <c r="Z710" s="4"/>
      <c r="AA710" s="4"/>
      <c r="AB710" s="4"/>
      <c r="AE710" s="4"/>
      <c r="AH710" s="4"/>
      <c r="AI710" s="4"/>
      <c r="AJ710" s="4"/>
      <c r="AK710" s="4"/>
      <c r="AL710" s="4"/>
    </row>
    <row r="711" spans="19:38" ht="15.75" customHeight="1" x14ac:dyDescent="0.3">
      <c r="S711" s="4"/>
      <c r="V711" s="9"/>
      <c r="Y711" s="4"/>
      <c r="Z711" s="4"/>
      <c r="AA711" s="4"/>
      <c r="AB711" s="4"/>
      <c r="AE711" s="4"/>
      <c r="AH711" s="4"/>
      <c r="AI711" s="4"/>
      <c r="AJ711" s="4"/>
      <c r="AK711" s="4"/>
      <c r="AL711" s="4"/>
    </row>
    <row r="712" spans="19:38" ht="15.75" customHeight="1" x14ac:dyDescent="0.3">
      <c r="S712" s="4"/>
      <c r="V712" s="9"/>
      <c r="Y712" s="4"/>
      <c r="Z712" s="4"/>
      <c r="AA712" s="4"/>
      <c r="AB712" s="4"/>
      <c r="AE712" s="4"/>
      <c r="AH712" s="4"/>
      <c r="AI712" s="4"/>
      <c r="AJ712" s="4"/>
      <c r="AK712" s="4"/>
      <c r="AL712" s="4"/>
    </row>
    <row r="713" spans="19:38" ht="15.75" customHeight="1" x14ac:dyDescent="0.3">
      <c r="S713" s="4"/>
      <c r="V713" s="9"/>
      <c r="Y713" s="4"/>
      <c r="Z713" s="4"/>
      <c r="AA713" s="4"/>
      <c r="AB713" s="4"/>
      <c r="AE713" s="4"/>
      <c r="AH713" s="4"/>
      <c r="AI713" s="4"/>
      <c r="AJ713" s="4"/>
      <c r="AK713" s="4"/>
      <c r="AL713" s="4"/>
    </row>
    <row r="714" spans="19:38" ht="15.75" customHeight="1" x14ac:dyDescent="0.3">
      <c r="S714" s="4"/>
      <c r="V714" s="9"/>
      <c r="Y714" s="4"/>
      <c r="Z714" s="4"/>
      <c r="AA714" s="4"/>
      <c r="AB714" s="4"/>
      <c r="AE714" s="4"/>
      <c r="AH714" s="4"/>
      <c r="AI714" s="4"/>
      <c r="AJ714" s="4"/>
      <c r="AK714" s="4"/>
      <c r="AL714" s="4"/>
    </row>
    <row r="715" spans="19:38" ht="15.75" customHeight="1" x14ac:dyDescent="0.3">
      <c r="S715" s="4"/>
      <c r="V715" s="9"/>
      <c r="Y715" s="4"/>
      <c r="Z715" s="4"/>
      <c r="AA715" s="4"/>
      <c r="AB715" s="4"/>
      <c r="AE715" s="4"/>
      <c r="AH715" s="4"/>
      <c r="AI715" s="4"/>
      <c r="AJ715" s="4"/>
      <c r="AK715" s="4"/>
      <c r="AL715" s="4"/>
    </row>
    <row r="716" spans="19:38" ht="15.75" customHeight="1" x14ac:dyDescent="0.3">
      <c r="S716" s="4"/>
      <c r="V716" s="9"/>
      <c r="Y716" s="4"/>
      <c r="Z716" s="4"/>
      <c r="AA716" s="4"/>
      <c r="AB716" s="4"/>
      <c r="AE716" s="4"/>
      <c r="AH716" s="4"/>
      <c r="AI716" s="4"/>
      <c r="AJ716" s="4"/>
      <c r="AK716" s="4"/>
      <c r="AL716" s="4"/>
    </row>
    <row r="717" spans="19:38" ht="15.75" customHeight="1" x14ac:dyDescent="0.3">
      <c r="S717" s="4"/>
      <c r="V717" s="9"/>
      <c r="Y717" s="4"/>
      <c r="Z717" s="4"/>
      <c r="AA717" s="4"/>
      <c r="AB717" s="4"/>
      <c r="AE717" s="4"/>
      <c r="AH717" s="4"/>
      <c r="AI717" s="4"/>
      <c r="AJ717" s="4"/>
      <c r="AK717" s="4"/>
      <c r="AL717" s="4"/>
    </row>
    <row r="718" spans="19:38" ht="15.75" customHeight="1" x14ac:dyDescent="0.3">
      <c r="S718" s="4"/>
      <c r="V718" s="9"/>
      <c r="Y718" s="4"/>
      <c r="Z718" s="4"/>
      <c r="AA718" s="4"/>
      <c r="AB718" s="4"/>
      <c r="AE718" s="4"/>
      <c r="AH718" s="4"/>
      <c r="AI718" s="4"/>
      <c r="AJ718" s="4"/>
      <c r="AK718" s="4"/>
      <c r="AL718" s="4"/>
    </row>
    <row r="719" spans="19:38" ht="15.75" customHeight="1" x14ac:dyDescent="0.3">
      <c r="S719" s="4"/>
      <c r="V719" s="9"/>
      <c r="Y719" s="4"/>
      <c r="Z719" s="4"/>
      <c r="AA719" s="4"/>
      <c r="AB719" s="4"/>
      <c r="AE719" s="4"/>
      <c r="AH719" s="4"/>
      <c r="AI719" s="4"/>
      <c r="AJ719" s="4"/>
      <c r="AK719" s="4"/>
      <c r="AL719" s="4"/>
    </row>
    <row r="720" spans="19:38" ht="15.75" customHeight="1" x14ac:dyDescent="0.3">
      <c r="S720" s="4"/>
      <c r="V720" s="9"/>
      <c r="Y720" s="4"/>
      <c r="Z720" s="4"/>
      <c r="AA720" s="4"/>
      <c r="AB720" s="4"/>
      <c r="AE720" s="4"/>
      <c r="AH720" s="4"/>
      <c r="AI720" s="4"/>
      <c r="AJ720" s="4"/>
      <c r="AK720" s="4"/>
      <c r="AL720" s="4"/>
    </row>
    <row r="721" spans="19:38" ht="15.75" customHeight="1" x14ac:dyDescent="0.3">
      <c r="S721" s="4"/>
      <c r="V721" s="9"/>
      <c r="Y721" s="4"/>
      <c r="Z721" s="4"/>
      <c r="AA721" s="4"/>
      <c r="AB721" s="4"/>
      <c r="AE721" s="4"/>
      <c r="AH721" s="4"/>
      <c r="AI721" s="4"/>
      <c r="AJ721" s="4"/>
      <c r="AK721" s="4"/>
      <c r="AL721" s="4"/>
    </row>
    <row r="722" spans="19:38" ht="15.75" customHeight="1" x14ac:dyDescent="0.3">
      <c r="S722" s="4"/>
      <c r="V722" s="9"/>
      <c r="Y722" s="4"/>
      <c r="Z722" s="4"/>
      <c r="AA722" s="4"/>
      <c r="AB722" s="4"/>
      <c r="AE722" s="4"/>
      <c r="AH722" s="4"/>
      <c r="AI722" s="4"/>
      <c r="AJ722" s="4"/>
      <c r="AK722" s="4"/>
      <c r="AL722" s="4"/>
    </row>
    <row r="723" spans="19:38" ht="15.75" customHeight="1" x14ac:dyDescent="0.3">
      <c r="S723" s="4"/>
      <c r="V723" s="9"/>
      <c r="Y723" s="4"/>
      <c r="Z723" s="4"/>
      <c r="AA723" s="4"/>
      <c r="AB723" s="4"/>
      <c r="AE723" s="4"/>
      <c r="AH723" s="4"/>
      <c r="AI723" s="4"/>
      <c r="AJ723" s="4"/>
      <c r="AK723" s="4"/>
      <c r="AL723" s="4"/>
    </row>
    <row r="724" spans="19:38" ht="15.75" customHeight="1" x14ac:dyDescent="0.3">
      <c r="S724" s="4"/>
      <c r="V724" s="9"/>
      <c r="Y724" s="4"/>
      <c r="Z724" s="4"/>
      <c r="AA724" s="4"/>
      <c r="AB724" s="4"/>
      <c r="AE724" s="4"/>
      <c r="AH724" s="4"/>
      <c r="AI724" s="4"/>
      <c r="AJ724" s="4"/>
      <c r="AK724" s="4"/>
      <c r="AL724" s="4"/>
    </row>
    <row r="725" spans="19:38" ht="15.75" customHeight="1" x14ac:dyDescent="0.3">
      <c r="S725" s="4"/>
      <c r="V725" s="9"/>
      <c r="Y725" s="4"/>
      <c r="Z725" s="4"/>
      <c r="AA725" s="4"/>
      <c r="AB725" s="4"/>
      <c r="AE725" s="4"/>
      <c r="AH725" s="4"/>
      <c r="AI725" s="4"/>
      <c r="AJ725" s="4"/>
      <c r="AK725" s="4"/>
      <c r="AL725" s="4"/>
    </row>
    <row r="726" spans="19:38" ht="15.75" customHeight="1" x14ac:dyDescent="0.3">
      <c r="S726" s="4"/>
      <c r="V726" s="9"/>
      <c r="Y726" s="4"/>
      <c r="Z726" s="4"/>
      <c r="AA726" s="4"/>
      <c r="AB726" s="4"/>
      <c r="AE726" s="4"/>
      <c r="AH726" s="4"/>
      <c r="AI726" s="4"/>
      <c r="AJ726" s="4"/>
      <c r="AK726" s="4"/>
      <c r="AL726" s="4"/>
    </row>
    <row r="727" spans="19:38" ht="15.75" customHeight="1" x14ac:dyDescent="0.3">
      <c r="S727" s="4"/>
      <c r="V727" s="9"/>
      <c r="Y727" s="4"/>
      <c r="Z727" s="4"/>
      <c r="AA727" s="4"/>
      <c r="AB727" s="4"/>
      <c r="AE727" s="4"/>
      <c r="AH727" s="4"/>
      <c r="AI727" s="4"/>
      <c r="AJ727" s="4"/>
      <c r="AK727" s="4"/>
      <c r="AL727" s="4"/>
    </row>
    <row r="728" spans="19:38" ht="15.75" customHeight="1" x14ac:dyDescent="0.3">
      <c r="S728" s="4"/>
      <c r="V728" s="9"/>
      <c r="Y728" s="4"/>
      <c r="Z728" s="4"/>
      <c r="AA728" s="4"/>
      <c r="AB728" s="4"/>
      <c r="AE728" s="4"/>
      <c r="AH728" s="4"/>
      <c r="AI728" s="4"/>
      <c r="AJ728" s="4"/>
      <c r="AK728" s="4"/>
      <c r="AL728" s="4"/>
    </row>
    <row r="729" spans="19:38" ht="15.75" customHeight="1" x14ac:dyDescent="0.3">
      <c r="S729" s="4"/>
      <c r="V729" s="9"/>
      <c r="Y729" s="4"/>
      <c r="Z729" s="4"/>
      <c r="AA729" s="4"/>
      <c r="AB729" s="4"/>
      <c r="AE729" s="4"/>
      <c r="AH729" s="4"/>
      <c r="AI729" s="4"/>
      <c r="AJ729" s="4"/>
      <c r="AK729" s="4"/>
      <c r="AL729" s="4"/>
    </row>
    <row r="730" spans="19:38" ht="15.75" customHeight="1" x14ac:dyDescent="0.3">
      <c r="S730" s="4"/>
      <c r="V730" s="9"/>
      <c r="Y730" s="4"/>
      <c r="Z730" s="4"/>
      <c r="AA730" s="4"/>
      <c r="AB730" s="4"/>
      <c r="AE730" s="4"/>
      <c r="AH730" s="4"/>
      <c r="AI730" s="4"/>
      <c r="AJ730" s="4"/>
      <c r="AK730" s="4"/>
      <c r="AL730" s="4"/>
    </row>
    <row r="731" spans="19:38" ht="15.75" customHeight="1" x14ac:dyDescent="0.3">
      <c r="S731" s="4"/>
      <c r="V731" s="9"/>
      <c r="Y731" s="4"/>
      <c r="Z731" s="4"/>
      <c r="AA731" s="4"/>
      <c r="AB731" s="4"/>
      <c r="AE731" s="4"/>
      <c r="AH731" s="4"/>
      <c r="AI731" s="4"/>
      <c r="AJ731" s="4"/>
      <c r="AK731" s="4"/>
      <c r="AL731" s="4"/>
    </row>
    <row r="732" spans="19:38" ht="15.75" customHeight="1" x14ac:dyDescent="0.3">
      <c r="S732" s="4"/>
      <c r="V732" s="9"/>
      <c r="Y732" s="4"/>
      <c r="Z732" s="4"/>
      <c r="AA732" s="4"/>
      <c r="AB732" s="4"/>
      <c r="AE732" s="4"/>
      <c r="AH732" s="4"/>
      <c r="AI732" s="4"/>
      <c r="AJ732" s="4"/>
      <c r="AK732" s="4"/>
      <c r="AL732" s="4"/>
    </row>
    <row r="733" spans="19:38" ht="15.75" customHeight="1" x14ac:dyDescent="0.3">
      <c r="S733" s="4"/>
      <c r="V733" s="9"/>
      <c r="Y733" s="4"/>
      <c r="Z733" s="4"/>
      <c r="AA733" s="4"/>
      <c r="AB733" s="4"/>
      <c r="AE733" s="4"/>
      <c r="AH733" s="4"/>
      <c r="AI733" s="4"/>
      <c r="AJ733" s="4"/>
      <c r="AK733" s="4"/>
      <c r="AL733" s="4"/>
    </row>
    <row r="734" spans="19:38" ht="15.75" customHeight="1" x14ac:dyDescent="0.3">
      <c r="S734" s="4"/>
      <c r="V734" s="9"/>
      <c r="Y734" s="4"/>
      <c r="Z734" s="4"/>
      <c r="AA734" s="4"/>
      <c r="AB734" s="4"/>
      <c r="AE734" s="4"/>
      <c r="AH734" s="4"/>
      <c r="AI734" s="4"/>
      <c r="AJ734" s="4"/>
      <c r="AK734" s="4"/>
      <c r="AL734" s="4"/>
    </row>
    <row r="735" spans="19:38" ht="15.75" customHeight="1" x14ac:dyDescent="0.3">
      <c r="S735" s="4"/>
      <c r="V735" s="9"/>
      <c r="Y735" s="4"/>
      <c r="Z735" s="4"/>
      <c r="AA735" s="4"/>
      <c r="AB735" s="4"/>
      <c r="AE735" s="4"/>
      <c r="AH735" s="4"/>
      <c r="AI735" s="4"/>
      <c r="AJ735" s="4"/>
      <c r="AK735" s="4"/>
      <c r="AL735" s="4"/>
    </row>
    <row r="736" spans="19:38" ht="15.75" customHeight="1" x14ac:dyDescent="0.3">
      <c r="S736" s="4"/>
      <c r="V736" s="9"/>
      <c r="Y736" s="4"/>
      <c r="Z736" s="4"/>
      <c r="AA736" s="4"/>
      <c r="AB736" s="4"/>
      <c r="AE736" s="4"/>
      <c r="AH736" s="4"/>
      <c r="AI736" s="4"/>
      <c r="AJ736" s="4"/>
      <c r="AK736" s="4"/>
      <c r="AL736" s="4"/>
    </row>
    <row r="737" spans="19:38" ht="15.75" customHeight="1" x14ac:dyDescent="0.3">
      <c r="S737" s="4"/>
      <c r="V737" s="9"/>
      <c r="Y737" s="4"/>
      <c r="Z737" s="4"/>
      <c r="AA737" s="4"/>
      <c r="AB737" s="4"/>
      <c r="AE737" s="4"/>
      <c r="AH737" s="4"/>
      <c r="AI737" s="4"/>
      <c r="AJ737" s="4"/>
      <c r="AK737" s="4"/>
      <c r="AL737" s="4"/>
    </row>
    <row r="738" spans="19:38" ht="15.75" customHeight="1" x14ac:dyDescent="0.3">
      <c r="S738" s="4"/>
      <c r="V738" s="9"/>
      <c r="Y738" s="4"/>
      <c r="Z738" s="4"/>
      <c r="AA738" s="4"/>
      <c r="AB738" s="4"/>
      <c r="AE738" s="4"/>
      <c r="AH738" s="4"/>
      <c r="AI738" s="4"/>
      <c r="AJ738" s="4"/>
      <c r="AK738" s="4"/>
      <c r="AL738" s="4"/>
    </row>
    <row r="739" spans="19:38" ht="15.75" customHeight="1" x14ac:dyDescent="0.3">
      <c r="S739" s="4"/>
      <c r="V739" s="9"/>
      <c r="Y739" s="4"/>
      <c r="Z739" s="4"/>
      <c r="AA739" s="4"/>
      <c r="AB739" s="4"/>
      <c r="AE739" s="4"/>
      <c r="AH739" s="4"/>
      <c r="AI739" s="4"/>
      <c r="AJ739" s="4"/>
      <c r="AK739" s="4"/>
      <c r="AL739" s="4"/>
    </row>
    <row r="740" spans="19:38" ht="15.75" customHeight="1" x14ac:dyDescent="0.3">
      <c r="S740" s="4"/>
      <c r="V740" s="9"/>
      <c r="Y740" s="4"/>
      <c r="Z740" s="4"/>
      <c r="AA740" s="4"/>
      <c r="AB740" s="4"/>
      <c r="AE740" s="4"/>
      <c r="AH740" s="4"/>
      <c r="AI740" s="4"/>
      <c r="AJ740" s="4"/>
      <c r="AK740" s="4"/>
      <c r="AL740" s="4"/>
    </row>
    <row r="741" spans="19:38" ht="15.75" customHeight="1" x14ac:dyDescent="0.3">
      <c r="S741" s="4"/>
      <c r="V741" s="9"/>
      <c r="Y741" s="4"/>
      <c r="Z741" s="4"/>
      <c r="AA741" s="4"/>
      <c r="AB741" s="4"/>
      <c r="AE741" s="4"/>
      <c r="AH741" s="4"/>
      <c r="AI741" s="4"/>
      <c r="AJ741" s="4"/>
      <c r="AK741" s="4"/>
      <c r="AL741" s="4"/>
    </row>
    <row r="742" spans="19:38" ht="15.75" customHeight="1" x14ac:dyDescent="0.3">
      <c r="S742" s="4"/>
      <c r="V742" s="9"/>
      <c r="Y742" s="4"/>
      <c r="Z742" s="4"/>
      <c r="AA742" s="4"/>
      <c r="AB742" s="4"/>
      <c r="AE742" s="4"/>
      <c r="AH742" s="4"/>
      <c r="AI742" s="4"/>
      <c r="AJ742" s="4"/>
      <c r="AK742" s="4"/>
      <c r="AL742" s="4"/>
    </row>
    <row r="743" spans="19:38" ht="15.75" customHeight="1" x14ac:dyDescent="0.3">
      <c r="S743" s="4"/>
      <c r="V743" s="9"/>
      <c r="Y743" s="4"/>
      <c r="Z743" s="4"/>
      <c r="AA743" s="4"/>
      <c r="AB743" s="4"/>
      <c r="AE743" s="4"/>
      <c r="AH743" s="4"/>
      <c r="AI743" s="4"/>
      <c r="AJ743" s="4"/>
      <c r="AK743" s="4"/>
      <c r="AL743" s="4"/>
    </row>
    <row r="744" spans="19:38" ht="15.75" customHeight="1" x14ac:dyDescent="0.3">
      <c r="S744" s="4"/>
      <c r="V744" s="9"/>
      <c r="Y744" s="4"/>
      <c r="Z744" s="4"/>
      <c r="AA744" s="4"/>
      <c r="AB744" s="4"/>
      <c r="AE744" s="4"/>
      <c r="AH744" s="4"/>
      <c r="AI744" s="4"/>
      <c r="AJ744" s="4"/>
      <c r="AK744" s="4"/>
      <c r="AL744" s="4"/>
    </row>
    <row r="745" spans="19:38" ht="15.75" customHeight="1" x14ac:dyDescent="0.3">
      <c r="S745" s="4"/>
      <c r="V745" s="9"/>
      <c r="Y745" s="4"/>
      <c r="Z745" s="4"/>
      <c r="AA745" s="4"/>
      <c r="AB745" s="4"/>
      <c r="AE745" s="4"/>
      <c r="AH745" s="4"/>
      <c r="AI745" s="4"/>
      <c r="AJ745" s="4"/>
      <c r="AK745" s="4"/>
      <c r="AL745" s="4"/>
    </row>
    <row r="746" spans="19:38" ht="15.75" customHeight="1" x14ac:dyDescent="0.3">
      <c r="S746" s="4"/>
      <c r="V746" s="9"/>
      <c r="Y746" s="4"/>
      <c r="Z746" s="4"/>
      <c r="AA746" s="4"/>
      <c r="AB746" s="4"/>
      <c r="AE746" s="4"/>
      <c r="AH746" s="4"/>
      <c r="AI746" s="4"/>
      <c r="AJ746" s="4"/>
      <c r="AK746" s="4"/>
      <c r="AL746" s="4"/>
    </row>
    <row r="747" spans="19:38" ht="15.75" customHeight="1" x14ac:dyDescent="0.3">
      <c r="S747" s="4"/>
      <c r="V747" s="9"/>
      <c r="Y747" s="4"/>
      <c r="Z747" s="4"/>
      <c r="AA747" s="4"/>
      <c r="AB747" s="4"/>
      <c r="AE747" s="4"/>
      <c r="AH747" s="4"/>
      <c r="AI747" s="4"/>
      <c r="AJ747" s="4"/>
      <c r="AK747" s="4"/>
      <c r="AL747" s="4"/>
    </row>
    <row r="748" spans="19:38" ht="15.75" customHeight="1" x14ac:dyDescent="0.3">
      <c r="S748" s="4"/>
      <c r="V748" s="9"/>
      <c r="Y748" s="4"/>
      <c r="Z748" s="4"/>
      <c r="AA748" s="4"/>
      <c r="AB748" s="4"/>
      <c r="AE748" s="4"/>
      <c r="AH748" s="4"/>
      <c r="AI748" s="4"/>
      <c r="AJ748" s="4"/>
      <c r="AK748" s="4"/>
      <c r="AL748" s="4"/>
    </row>
    <row r="749" spans="19:38" ht="15.75" customHeight="1" x14ac:dyDescent="0.3">
      <c r="S749" s="4"/>
      <c r="V749" s="9"/>
      <c r="Y749" s="4"/>
      <c r="Z749" s="4"/>
      <c r="AA749" s="4"/>
      <c r="AB749" s="4"/>
      <c r="AE749" s="4"/>
      <c r="AH749" s="4"/>
      <c r="AI749" s="4"/>
      <c r="AJ749" s="4"/>
      <c r="AK749" s="4"/>
      <c r="AL749" s="4"/>
    </row>
    <row r="750" spans="19:38" ht="15.75" customHeight="1" x14ac:dyDescent="0.3">
      <c r="S750" s="4"/>
      <c r="V750" s="9"/>
      <c r="Y750" s="4"/>
      <c r="Z750" s="4"/>
      <c r="AA750" s="4"/>
      <c r="AB750" s="4"/>
      <c r="AE750" s="4"/>
      <c r="AH750" s="4"/>
      <c r="AI750" s="4"/>
      <c r="AJ750" s="4"/>
      <c r="AK750" s="4"/>
      <c r="AL750" s="4"/>
    </row>
    <row r="751" spans="19:38" ht="15.75" customHeight="1" x14ac:dyDescent="0.3">
      <c r="S751" s="4"/>
      <c r="V751" s="9"/>
      <c r="Y751" s="4"/>
      <c r="Z751" s="4"/>
      <c r="AA751" s="4"/>
      <c r="AB751" s="4"/>
      <c r="AE751" s="4"/>
      <c r="AH751" s="4"/>
      <c r="AI751" s="4"/>
      <c r="AJ751" s="4"/>
      <c r="AK751" s="4"/>
      <c r="AL751" s="4"/>
    </row>
    <row r="752" spans="19:38" ht="15.75" customHeight="1" x14ac:dyDescent="0.3">
      <c r="S752" s="4"/>
      <c r="V752" s="9"/>
      <c r="Y752" s="4"/>
      <c r="Z752" s="4"/>
      <c r="AA752" s="4"/>
      <c r="AB752" s="4"/>
      <c r="AE752" s="4"/>
      <c r="AH752" s="4"/>
      <c r="AI752" s="4"/>
      <c r="AJ752" s="4"/>
      <c r="AK752" s="4"/>
      <c r="AL752" s="4"/>
    </row>
    <row r="753" spans="19:38" ht="15.75" customHeight="1" x14ac:dyDescent="0.3">
      <c r="S753" s="4"/>
      <c r="V753" s="9"/>
      <c r="Y753" s="4"/>
      <c r="Z753" s="4"/>
      <c r="AA753" s="4"/>
      <c r="AB753" s="4"/>
      <c r="AE753" s="4"/>
      <c r="AH753" s="4"/>
      <c r="AI753" s="4"/>
      <c r="AJ753" s="4"/>
      <c r="AK753" s="4"/>
      <c r="AL753" s="4"/>
    </row>
    <row r="754" spans="19:38" ht="15.75" customHeight="1" x14ac:dyDescent="0.3">
      <c r="S754" s="4"/>
      <c r="V754" s="9"/>
      <c r="Y754" s="4"/>
      <c r="Z754" s="4"/>
      <c r="AA754" s="4"/>
      <c r="AB754" s="4"/>
      <c r="AE754" s="4"/>
      <c r="AH754" s="4"/>
      <c r="AI754" s="4"/>
      <c r="AJ754" s="4"/>
      <c r="AK754" s="4"/>
      <c r="AL754" s="4"/>
    </row>
    <row r="755" spans="19:38" ht="15.75" customHeight="1" x14ac:dyDescent="0.3">
      <c r="S755" s="4"/>
      <c r="V755" s="9"/>
      <c r="Y755" s="4"/>
      <c r="Z755" s="4"/>
      <c r="AA755" s="4"/>
      <c r="AB755" s="4"/>
      <c r="AE755" s="4"/>
      <c r="AH755" s="4"/>
      <c r="AI755" s="4"/>
      <c r="AJ755" s="4"/>
      <c r="AK755" s="4"/>
      <c r="AL755" s="4"/>
    </row>
    <row r="756" spans="19:38" ht="15.75" customHeight="1" x14ac:dyDescent="0.3">
      <c r="S756" s="4"/>
      <c r="V756" s="9"/>
      <c r="Y756" s="4"/>
      <c r="Z756" s="4"/>
      <c r="AA756" s="4"/>
      <c r="AB756" s="4"/>
      <c r="AE756" s="4"/>
      <c r="AH756" s="4"/>
      <c r="AI756" s="4"/>
      <c r="AJ756" s="4"/>
      <c r="AK756" s="4"/>
      <c r="AL756" s="4"/>
    </row>
    <row r="757" spans="19:38" ht="15.75" customHeight="1" x14ac:dyDescent="0.3">
      <c r="S757" s="4"/>
      <c r="V757" s="9"/>
      <c r="Y757" s="4"/>
      <c r="Z757" s="4"/>
      <c r="AA757" s="4"/>
      <c r="AB757" s="4"/>
      <c r="AE757" s="4"/>
      <c r="AH757" s="4"/>
      <c r="AI757" s="4"/>
      <c r="AJ757" s="4"/>
      <c r="AK757" s="4"/>
      <c r="AL757" s="4"/>
    </row>
    <row r="758" spans="19:38" ht="15.75" customHeight="1" x14ac:dyDescent="0.3">
      <c r="S758" s="4"/>
      <c r="V758" s="9"/>
      <c r="Y758" s="4"/>
      <c r="Z758" s="4"/>
      <c r="AA758" s="4"/>
      <c r="AB758" s="4"/>
      <c r="AE758" s="4"/>
      <c r="AH758" s="4"/>
      <c r="AI758" s="4"/>
      <c r="AJ758" s="4"/>
      <c r="AK758" s="4"/>
      <c r="AL758" s="4"/>
    </row>
    <row r="759" spans="19:38" ht="15.75" customHeight="1" x14ac:dyDescent="0.3">
      <c r="S759" s="4"/>
      <c r="V759" s="9"/>
      <c r="Y759" s="4"/>
      <c r="Z759" s="4"/>
      <c r="AA759" s="4"/>
      <c r="AB759" s="4"/>
      <c r="AE759" s="4"/>
      <c r="AH759" s="4"/>
      <c r="AI759" s="4"/>
      <c r="AJ759" s="4"/>
      <c r="AK759" s="4"/>
      <c r="AL759" s="4"/>
    </row>
    <row r="760" spans="19:38" ht="15.75" customHeight="1" x14ac:dyDescent="0.3">
      <c r="S760" s="4"/>
      <c r="V760" s="9"/>
      <c r="Y760" s="4"/>
      <c r="Z760" s="4"/>
      <c r="AA760" s="4"/>
      <c r="AB760" s="4"/>
      <c r="AE760" s="4"/>
      <c r="AH760" s="4"/>
      <c r="AI760" s="4"/>
      <c r="AJ760" s="4"/>
      <c r="AK760" s="4"/>
      <c r="AL760" s="4"/>
    </row>
    <row r="761" spans="19:38" ht="15.75" customHeight="1" x14ac:dyDescent="0.3">
      <c r="S761" s="4"/>
      <c r="V761" s="9"/>
      <c r="Y761" s="4"/>
      <c r="Z761" s="4"/>
      <c r="AA761" s="4"/>
      <c r="AB761" s="4"/>
      <c r="AE761" s="4"/>
      <c r="AH761" s="4"/>
      <c r="AI761" s="4"/>
      <c r="AJ761" s="4"/>
      <c r="AK761" s="4"/>
      <c r="AL761" s="4"/>
    </row>
    <row r="762" spans="19:38" ht="15.75" customHeight="1" x14ac:dyDescent="0.3">
      <c r="S762" s="4"/>
      <c r="V762" s="9"/>
      <c r="Y762" s="4"/>
      <c r="Z762" s="4"/>
      <c r="AA762" s="4"/>
      <c r="AB762" s="4"/>
      <c r="AE762" s="4"/>
      <c r="AH762" s="4"/>
      <c r="AI762" s="4"/>
      <c r="AJ762" s="4"/>
      <c r="AK762" s="4"/>
      <c r="AL762" s="4"/>
    </row>
    <row r="763" spans="19:38" ht="15.75" customHeight="1" x14ac:dyDescent="0.3">
      <c r="S763" s="4"/>
      <c r="V763" s="9"/>
      <c r="Y763" s="4"/>
      <c r="Z763" s="4"/>
      <c r="AA763" s="4"/>
      <c r="AB763" s="4"/>
      <c r="AE763" s="4"/>
      <c r="AH763" s="4"/>
      <c r="AI763" s="4"/>
      <c r="AJ763" s="4"/>
      <c r="AK763" s="4"/>
      <c r="AL763" s="4"/>
    </row>
    <row r="764" spans="19:38" ht="15.75" customHeight="1" x14ac:dyDescent="0.3">
      <c r="S764" s="4"/>
      <c r="V764" s="9"/>
      <c r="Y764" s="4"/>
      <c r="Z764" s="4"/>
      <c r="AA764" s="4"/>
      <c r="AB764" s="4"/>
      <c r="AE764" s="4"/>
      <c r="AH764" s="4"/>
      <c r="AI764" s="4"/>
      <c r="AJ764" s="4"/>
      <c r="AK764" s="4"/>
      <c r="AL764" s="4"/>
    </row>
    <row r="765" spans="19:38" ht="15.75" customHeight="1" x14ac:dyDescent="0.3">
      <c r="S765" s="4"/>
      <c r="V765" s="9"/>
      <c r="Y765" s="4"/>
      <c r="Z765" s="4"/>
      <c r="AA765" s="4"/>
      <c r="AB765" s="4"/>
      <c r="AE765" s="4"/>
      <c r="AH765" s="4"/>
      <c r="AI765" s="4"/>
      <c r="AJ765" s="4"/>
      <c r="AK765" s="4"/>
      <c r="AL765" s="4"/>
    </row>
    <row r="766" spans="19:38" ht="15.75" customHeight="1" x14ac:dyDescent="0.3">
      <c r="S766" s="4"/>
      <c r="V766" s="9"/>
      <c r="Y766" s="4"/>
      <c r="Z766" s="4"/>
      <c r="AA766" s="4"/>
      <c r="AB766" s="4"/>
      <c r="AE766" s="4"/>
      <c r="AH766" s="4"/>
      <c r="AI766" s="4"/>
      <c r="AJ766" s="4"/>
      <c r="AK766" s="4"/>
      <c r="AL766" s="4"/>
    </row>
    <row r="767" spans="19:38" ht="15.75" customHeight="1" x14ac:dyDescent="0.3">
      <c r="S767" s="4"/>
      <c r="V767" s="9"/>
      <c r="Y767" s="4"/>
      <c r="Z767" s="4"/>
      <c r="AA767" s="4"/>
      <c r="AB767" s="4"/>
      <c r="AE767" s="4"/>
      <c r="AH767" s="4"/>
      <c r="AI767" s="4"/>
      <c r="AJ767" s="4"/>
      <c r="AK767" s="4"/>
      <c r="AL767" s="4"/>
    </row>
    <row r="768" spans="19:38" ht="15.75" customHeight="1" x14ac:dyDescent="0.3">
      <c r="S768" s="4"/>
      <c r="V768" s="9"/>
      <c r="Y768" s="4"/>
      <c r="Z768" s="4"/>
      <c r="AA768" s="4"/>
      <c r="AB768" s="4"/>
      <c r="AE768" s="4"/>
      <c r="AH768" s="4"/>
      <c r="AI768" s="4"/>
      <c r="AJ768" s="4"/>
      <c r="AK768" s="4"/>
      <c r="AL768" s="4"/>
    </row>
    <row r="769" spans="19:38" ht="15.75" customHeight="1" x14ac:dyDescent="0.3">
      <c r="S769" s="4"/>
      <c r="V769" s="9"/>
      <c r="Y769" s="4"/>
      <c r="Z769" s="4"/>
      <c r="AA769" s="4"/>
      <c r="AB769" s="4"/>
      <c r="AE769" s="4"/>
      <c r="AH769" s="4"/>
      <c r="AI769" s="4"/>
      <c r="AJ769" s="4"/>
      <c r="AK769" s="4"/>
      <c r="AL769" s="4"/>
    </row>
    <row r="770" spans="19:38" ht="15.75" customHeight="1" x14ac:dyDescent="0.3">
      <c r="S770" s="4"/>
      <c r="V770" s="9"/>
      <c r="Y770" s="4"/>
      <c r="Z770" s="4"/>
      <c r="AA770" s="4"/>
      <c r="AB770" s="4"/>
      <c r="AE770" s="4"/>
      <c r="AH770" s="4"/>
      <c r="AI770" s="4"/>
      <c r="AJ770" s="4"/>
      <c r="AK770" s="4"/>
      <c r="AL770" s="4"/>
    </row>
    <row r="771" spans="19:38" ht="15.75" customHeight="1" x14ac:dyDescent="0.3">
      <c r="S771" s="4"/>
      <c r="V771" s="9"/>
      <c r="Y771" s="4"/>
      <c r="Z771" s="4"/>
      <c r="AA771" s="4"/>
      <c r="AB771" s="4"/>
      <c r="AE771" s="4"/>
      <c r="AH771" s="4"/>
      <c r="AI771" s="4"/>
      <c r="AJ771" s="4"/>
      <c r="AK771" s="4"/>
      <c r="AL771" s="4"/>
    </row>
    <row r="772" spans="19:38" ht="15.75" customHeight="1" x14ac:dyDescent="0.3">
      <c r="S772" s="4"/>
      <c r="V772" s="9"/>
      <c r="Y772" s="4"/>
      <c r="Z772" s="4"/>
      <c r="AA772" s="4"/>
      <c r="AB772" s="4"/>
      <c r="AE772" s="4"/>
      <c r="AH772" s="4"/>
      <c r="AI772" s="4"/>
      <c r="AJ772" s="4"/>
      <c r="AK772" s="4"/>
      <c r="AL772" s="4"/>
    </row>
    <row r="773" spans="19:38" ht="15.75" customHeight="1" x14ac:dyDescent="0.3">
      <c r="S773" s="4"/>
      <c r="V773" s="9"/>
      <c r="Y773" s="4"/>
      <c r="Z773" s="4"/>
      <c r="AA773" s="4"/>
      <c r="AB773" s="4"/>
      <c r="AE773" s="4"/>
      <c r="AH773" s="4"/>
      <c r="AI773" s="4"/>
      <c r="AJ773" s="4"/>
      <c r="AK773" s="4"/>
      <c r="AL773" s="4"/>
    </row>
    <row r="774" spans="19:38" ht="15.75" customHeight="1" x14ac:dyDescent="0.3">
      <c r="S774" s="4"/>
      <c r="V774" s="9"/>
      <c r="Y774" s="4"/>
      <c r="Z774" s="4"/>
      <c r="AA774" s="4"/>
      <c r="AB774" s="4"/>
      <c r="AE774" s="4"/>
      <c r="AH774" s="4"/>
      <c r="AI774" s="4"/>
      <c r="AJ774" s="4"/>
      <c r="AK774" s="4"/>
      <c r="AL774" s="4"/>
    </row>
    <row r="775" spans="19:38" ht="15.75" customHeight="1" x14ac:dyDescent="0.3">
      <c r="S775" s="4"/>
      <c r="V775" s="9"/>
      <c r="Y775" s="4"/>
      <c r="Z775" s="4"/>
      <c r="AA775" s="4"/>
      <c r="AB775" s="4"/>
      <c r="AE775" s="4"/>
      <c r="AH775" s="4"/>
      <c r="AI775" s="4"/>
      <c r="AJ775" s="4"/>
      <c r="AK775" s="4"/>
      <c r="AL775" s="4"/>
    </row>
    <row r="776" spans="19:38" ht="15.75" customHeight="1" x14ac:dyDescent="0.3">
      <c r="S776" s="4"/>
      <c r="V776" s="9"/>
      <c r="Y776" s="4"/>
      <c r="Z776" s="4"/>
      <c r="AA776" s="4"/>
      <c r="AB776" s="4"/>
      <c r="AE776" s="4"/>
      <c r="AH776" s="4"/>
      <c r="AI776" s="4"/>
      <c r="AJ776" s="4"/>
      <c r="AK776" s="4"/>
      <c r="AL776" s="4"/>
    </row>
    <row r="777" spans="19:38" ht="15.75" customHeight="1" x14ac:dyDescent="0.3">
      <c r="S777" s="4"/>
      <c r="V777" s="9"/>
      <c r="Y777" s="4"/>
      <c r="Z777" s="4"/>
      <c r="AA777" s="4"/>
      <c r="AB777" s="4"/>
      <c r="AE777" s="4"/>
      <c r="AH777" s="4"/>
      <c r="AI777" s="4"/>
      <c r="AJ777" s="4"/>
      <c r="AK777" s="4"/>
      <c r="AL777" s="4"/>
    </row>
    <row r="778" spans="19:38" ht="15.75" customHeight="1" x14ac:dyDescent="0.3">
      <c r="S778" s="4"/>
      <c r="V778" s="9"/>
      <c r="Y778" s="4"/>
      <c r="Z778" s="4"/>
      <c r="AA778" s="4"/>
      <c r="AB778" s="4"/>
      <c r="AE778" s="4"/>
      <c r="AH778" s="4"/>
      <c r="AI778" s="4"/>
      <c r="AJ778" s="4"/>
      <c r="AK778" s="4"/>
      <c r="AL778" s="4"/>
    </row>
    <row r="779" spans="19:38" ht="15.75" customHeight="1" x14ac:dyDescent="0.3">
      <c r="S779" s="4"/>
      <c r="V779" s="9"/>
      <c r="Y779" s="4"/>
      <c r="Z779" s="4"/>
      <c r="AA779" s="4"/>
      <c r="AB779" s="4"/>
      <c r="AE779" s="4"/>
      <c r="AH779" s="4"/>
      <c r="AI779" s="4"/>
      <c r="AJ779" s="4"/>
      <c r="AK779" s="4"/>
      <c r="AL779" s="4"/>
    </row>
    <row r="780" spans="19:38" ht="15.75" customHeight="1" x14ac:dyDescent="0.3">
      <c r="S780" s="4"/>
      <c r="V780" s="9"/>
      <c r="Y780" s="4"/>
      <c r="Z780" s="4"/>
      <c r="AA780" s="4"/>
      <c r="AB780" s="4"/>
      <c r="AE780" s="4"/>
      <c r="AH780" s="4"/>
      <c r="AI780" s="4"/>
      <c r="AJ780" s="4"/>
      <c r="AK780" s="4"/>
      <c r="AL780" s="4"/>
    </row>
    <row r="781" spans="19:38" ht="15.75" customHeight="1" x14ac:dyDescent="0.3">
      <c r="S781" s="4"/>
      <c r="V781" s="9"/>
      <c r="Y781" s="4"/>
      <c r="Z781" s="4"/>
      <c r="AA781" s="4"/>
      <c r="AB781" s="4"/>
      <c r="AE781" s="4"/>
      <c r="AH781" s="4"/>
      <c r="AI781" s="4"/>
      <c r="AJ781" s="4"/>
      <c r="AK781" s="4"/>
      <c r="AL781" s="4"/>
    </row>
    <row r="782" spans="19:38" ht="15.75" customHeight="1" x14ac:dyDescent="0.3">
      <c r="S782" s="4"/>
      <c r="V782" s="9"/>
      <c r="Y782" s="4"/>
      <c r="Z782" s="4"/>
      <c r="AA782" s="4"/>
      <c r="AB782" s="4"/>
      <c r="AE782" s="4"/>
      <c r="AH782" s="4"/>
      <c r="AI782" s="4"/>
      <c r="AJ782" s="4"/>
      <c r="AK782" s="4"/>
      <c r="AL782" s="4"/>
    </row>
    <row r="783" spans="19:38" ht="15.75" customHeight="1" x14ac:dyDescent="0.3">
      <c r="S783" s="4"/>
      <c r="V783" s="9"/>
      <c r="Y783" s="4"/>
      <c r="Z783" s="4"/>
      <c r="AA783" s="4"/>
      <c r="AB783" s="4"/>
      <c r="AE783" s="4"/>
      <c r="AH783" s="4"/>
      <c r="AI783" s="4"/>
      <c r="AJ783" s="4"/>
      <c r="AK783" s="4"/>
      <c r="AL783" s="4"/>
    </row>
    <row r="784" spans="19:38" ht="15.75" customHeight="1" x14ac:dyDescent="0.3">
      <c r="S784" s="4"/>
      <c r="V784" s="9"/>
      <c r="Y784" s="4"/>
      <c r="Z784" s="4"/>
      <c r="AA784" s="4"/>
      <c r="AB784" s="4"/>
      <c r="AE784" s="4"/>
      <c r="AH784" s="4"/>
      <c r="AI784" s="4"/>
      <c r="AJ784" s="4"/>
      <c r="AK784" s="4"/>
      <c r="AL784" s="4"/>
    </row>
    <row r="785" spans="19:38" ht="15.75" customHeight="1" x14ac:dyDescent="0.3">
      <c r="S785" s="4"/>
      <c r="V785" s="9"/>
      <c r="Y785" s="4"/>
      <c r="Z785" s="4"/>
      <c r="AA785" s="4"/>
      <c r="AB785" s="4"/>
      <c r="AE785" s="4"/>
      <c r="AH785" s="4"/>
      <c r="AI785" s="4"/>
      <c r="AJ785" s="4"/>
      <c r="AK785" s="4"/>
      <c r="AL785" s="4"/>
    </row>
    <row r="786" spans="19:38" ht="15.75" customHeight="1" x14ac:dyDescent="0.3">
      <c r="S786" s="4"/>
      <c r="V786" s="9"/>
      <c r="Y786" s="4"/>
      <c r="Z786" s="4"/>
      <c r="AA786" s="4"/>
      <c r="AB786" s="4"/>
      <c r="AE786" s="4"/>
      <c r="AH786" s="4"/>
      <c r="AI786" s="4"/>
      <c r="AJ786" s="4"/>
      <c r="AK786" s="4"/>
      <c r="AL786" s="4"/>
    </row>
    <row r="787" spans="19:38" ht="15.75" customHeight="1" x14ac:dyDescent="0.3">
      <c r="S787" s="4"/>
      <c r="V787" s="9"/>
      <c r="Y787" s="4"/>
      <c r="Z787" s="4"/>
      <c r="AA787" s="4"/>
      <c r="AB787" s="4"/>
      <c r="AE787" s="4"/>
      <c r="AH787" s="4"/>
      <c r="AI787" s="4"/>
      <c r="AJ787" s="4"/>
      <c r="AK787" s="4"/>
      <c r="AL787" s="4"/>
    </row>
    <row r="788" spans="19:38" ht="15.75" customHeight="1" x14ac:dyDescent="0.3">
      <c r="S788" s="4"/>
      <c r="V788" s="9"/>
      <c r="Y788" s="4"/>
      <c r="Z788" s="4"/>
      <c r="AA788" s="4"/>
      <c r="AB788" s="4"/>
      <c r="AE788" s="4"/>
      <c r="AH788" s="4"/>
      <c r="AI788" s="4"/>
      <c r="AJ788" s="4"/>
      <c r="AK788" s="4"/>
      <c r="AL788" s="4"/>
    </row>
    <row r="789" spans="19:38" ht="15.75" customHeight="1" x14ac:dyDescent="0.3">
      <c r="S789" s="4"/>
      <c r="V789" s="9"/>
      <c r="Y789" s="4"/>
      <c r="Z789" s="4"/>
      <c r="AA789" s="4"/>
      <c r="AB789" s="4"/>
      <c r="AE789" s="4"/>
      <c r="AH789" s="4"/>
      <c r="AI789" s="4"/>
      <c r="AJ789" s="4"/>
      <c r="AK789" s="4"/>
      <c r="AL789" s="4"/>
    </row>
    <row r="790" spans="19:38" ht="15.75" customHeight="1" x14ac:dyDescent="0.3">
      <c r="S790" s="4"/>
      <c r="V790" s="9"/>
      <c r="Y790" s="4"/>
      <c r="Z790" s="4"/>
      <c r="AA790" s="4"/>
      <c r="AB790" s="4"/>
      <c r="AE790" s="4"/>
      <c r="AH790" s="4"/>
      <c r="AI790" s="4"/>
      <c r="AJ790" s="4"/>
      <c r="AK790" s="4"/>
      <c r="AL790" s="4"/>
    </row>
    <row r="791" spans="19:38" ht="15.75" customHeight="1" x14ac:dyDescent="0.3">
      <c r="S791" s="4"/>
      <c r="V791" s="9"/>
      <c r="Y791" s="4"/>
      <c r="Z791" s="4"/>
      <c r="AA791" s="4"/>
      <c r="AB791" s="4"/>
      <c r="AE791" s="4"/>
      <c r="AH791" s="4"/>
      <c r="AI791" s="4"/>
      <c r="AJ791" s="4"/>
      <c r="AK791" s="4"/>
      <c r="AL791" s="4"/>
    </row>
    <row r="792" spans="19:38" ht="15.75" customHeight="1" x14ac:dyDescent="0.3">
      <c r="S792" s="4"/>
      <c r="V792" s="9"/>
      <c r="Y792" s="4"/>
      <c r="Z792" s="4"/>
      <c r="AA792" s="4"/>
      <c r="AB792" s="4"/>
      <c r="AE792" s="4"/>
      <c r="AH792" s="4"/>
      <c r="AI792" s="4"/>
      <c r="AJ792" s="4"/>
      <c r="AK792" s="4"/>
      <c r="AL792" s="4"/>
    </row>
    <row r="793" spans="19:38" ht="15.75" customHeight="1" x14ac:dyDescent="0.3">
      <c r="S793" s="4"/>
      <c r="V793" s="9"/>
      <c r="Y793" s="4"/>
      <c r="Z793" s="4"/>
      <c r="AA793" s="4"/>
      <c r="AB793" s="4"/>
      <c r="AE793" s="4"/>
      <c r="AH793" s="4"/>
      <c r="AI793" s="4"/>
      <c r="AJ793" s="4"/>
      <c r="AK793" s="4"/>
      <c r="AL793" s="4"/>
    </row>
    <row r="794" spans="19:38" ht="15.75" customHeight="1" x14ac:dyDescent="0.3">
      <c r="S794" s="4"/>
      <c r="V794" s="9"/>
      <c r="Y794" s="4"/>
      <c r="Z794" s="4"/>
      <c r="AA794" s="4"/>
      <c r="AB794" s="4"/>
      <c r="AE794" s="4"/>
      <c r="AH794" s="4"/>
      <c r="AI794" s="4"/>
      <c r="AJ794" s="4"/>
      <c r="AK794" s="4"/>
      <c r="AL794" s="4"/>
    </row>
    <row r="795" spans="19:38" ht="15.75" customHeight="1" x14ac:dyDescent="0.3">
      <c r="S795" s="4"/>
      <c r="V795" s="9"/>
      <c r="Y795" s="4"/>
      <c r="Z795" s="4"/>
      <c r="AA795" s="4"/>
      <c r="AB795" s="4"/>
      <c r="AE795" s="4"/>
      <c r="AH795" s="4"/>
      <c r="AI795" s="4"/>
      <c r="AJ795" s="4"/>
      <c r="AK795" s="4"/>
      <c r="AL795" s="4"/>
    </row>
    <row r="796" spans="19:38" ht="15.75" customHeight="1" x14ac:dyDescent="0.3">
      <c r="S796" s="4"/>
      <c r="V796" s="9"/>
      <c r="Y796" s="4"/>
      <c r="Z796" s="4"/>
      <c r="AA796" s="4"/>
      <c r="AB796" s="4"/>
      <c r="AE796" s="4"/>
      <c r="AH796" s="4"/>
      <c r="AI796" s="4"/>
      <c r="AJ796" s="4"/>
      <c r="AK796" s="4"/>
      <c r="AL796" s="4"/>
    </row>
    <row r="797" spans="19:38" ht="15.75" customHeight="1" x14ac:dyDescent="0.3">
      <c r="S797" s="4"/>
      <c r="V797" s="9"/>
      <c r="Y797" s="4"/>
      <c r="Z797" s="4"/>
      <c r="AA797" s="4"/>
      <c r="AB797" s="4"/>
      <c r="AE797" s="4"/>
      <c r="AH797" s="4"/>
      <c r="AI797" s="4"/>
      <c r="AJ797" s="4"/>
      <c r="AK797" s="4"/>
      <c r="AL797" s="4"/>
    </row>
    <row r="798" spans="19:38" ht="15.75" customHeight="1" x14ac:dyDescent="0.3">
      <c r="S798" s="4"/>
      <c r="V798" s="9"/>
      <c r="Y798" s="4"/>
      <c r="Z798" s="4"/>
      <c r="AA798" s="4"/>
      <c r="AB798" s="4"/>
      <c r="AE798" s="4"/>
      <c r="AH798" s="4"/>
      <c r="AI798" s="4"/>
      <c r="AJ798" s="4"/>
      <c r="AK798" s="4"/>
      <c r="AL798" s="4"/>
    </row>
    <row r="799" spans="19:38" ht="15.75" customHeight="1" x14ac:dyDescent="0.3">
      <c r="S799" s="4"/>
      <c r="V799" s="9"/>
      <c r="Y799" s="4"/>
      <c r="Z799" s="4"/>
      <c r="AA799" s="4"/>
      <c r="AB799" s="4"/>
      <c r="AE799" s="4"/>
      <c r="AH799" s="4"/>
      <c r="AI799" s="4"/>
      <c r="AJ799" s="4"/>
      <c r="AK799" s="4"/>
      <c r="AL799" s="4"/>
    </row>
    <row r="800" spans="19:38" ht="15.75" customHeight="1" x14ac:dyDescent="0.3">
      <c r="S800" s="4"/>
      <c r="V800" s="9"/>
      <c r="Y800" s="4"/>
      <c r="Z800" s="4"/>
      <c r="AA800" s="4"/>
      <c r="AB800" s="4"/>
      <c r="AE800" s="4"/>
      <c r="AH800" s="4"/>
      <c r="AI800" s="4"/>
      <c r="AJ800" s="4"/>
      <c r="AK800" s="4"/>
      <c r="AL800" s="4"/>
    </row>
    <row r="801" spans="19:38" ht="15.75" customHeight="1" x14ac:dyDescent="0.3">
      <c r="S801" s="4"/>
      <c r="V801" s="9"/>
      <c r="Y801" s="4"/>
      <c r="Z801" s="4"/>
      <c r="AA801" s="4"/>
      <c r="AB801" s="4"/>
      <c r="AE801" s="4"/>
      <c r="AH801" s="4"/>
      <c r="AI801" s="4"/>
      <c r="AJ801" s="4"/>
      <c r="AK801" s="4"/>
      <c r="AL801" s="4"/>
    </row>
    <row r="802" spans="19:38" ht="15.75" customHeight="1" x14ac:dyDescent="0.3">
      <c r="S802" s="4"/>
      <c r="V802" s="9"/>
      <c r="Y802" s="4"/>
      <c r="Z802" s="4"/>
      <c r="AA802" s="4"/>
      <c r="AB802" s="4"/>
      <c r="AE802" s="4"/>
      <c r="AH802" s="4"/>
      <c r="AI802" s="4"/>
      <c r="AJ802" s="4"/>
      <c r="AK802" s="4"/>
      <c r="AL802" s="4"/>
    </row>
    <row r="803" spans="19:38" ht="15.75" customHeight="1" x14ac:dyDescent="0.3">
      <c r="S803" s="4"/>
      <c r="V803" s="9"/>
      <c r="Y803" s="4"/>
      <c r="Z803" s="4"/>
      <c r="AA803" s="4"/>
      <c r="AB803" s="4"/>
      <c r="AE803" s="4"/>
      <c r="AH803" s="4"/>
      <c r="AI803" s="4"/>
      <c r="AJ803" s="4"/>
      <c r="AK803" s="4"/>
      <c r="AL803" s="4"/>
    </row>
    <row r="804" spans="19:38" ht="15.75" customHeight="1" x14ac:dyDescent="0.3">
      <c r="S804" s="4"/>
      <c r="V804" s="9"/>
      <c r="Y804" s="4"/>
      <c r="Z804" s="4"/>
      <c r="AA804" s="4"/>
      <c r="AB804" s="4"/>
      <c r="AE804" s="4"/>
      <c r="AH804" s="4"/>
      <c r="AI804" s="4"/>
      <c r="AJ804" s="4"/>
      <c r="AK804" s="4"/>
      <c r="AL804" s="4"/>
    </row>
    <row r="805" spans="19:38" ht="15.75" customHeight="1" x14ac:dyDescent="0.3">
      <c r="S805" s="4"/>
      <c r="V805" s="9"/>
      <c r="Y805" s="4"/>
      <c r="Z805" s="4"/>
      <c r="AA805" s="4"/>
      <c r="AB805" s="4"/>
      <c r="AE805" s="4"/>
      <c r="AH805" s="4"/>
      <c r="AI805" s="4"/>
      <c r="AJ805" s="4"/>
      <c r="AK805" s="4"/>
      <c r="AL805" s="4"/>
    </row>
    <row r="806" spans="19:38" ht="15.75" customHeight="1" x14ac:dyDescent="0.3">
      <c r="S806" s="4"/>
      <c r="V806" s="9"/>
      <c r="Y806" s="4"/>
      <c r="Z806" s="4"/>
      <c r="AA806" s="4"/>
      <c r="AB806" s="4"/>
      <c r="AE806" s="4"/>
      <c r="AH806" s="4"/>
      <c r="AI806" s="4"/>
      <c r="AJ806" s="4"/>
      <c r="AK806" s="4"/>
      <c r="AL806" s="4"/>
    </row>
    <row r="807" spans="19:38" ht="15.75" customHeight="1" x14ac:dyDescent="0.3">
      <c r="S807" s="4"/>
      <c r="V807" s="9"/>
      <c r="Y807" s="4"/>
      <c r="Z807" s="4"/>
      <c r="AA807" s="4"/>
      <c r="AB807" s="4"/>
      <c r="AE807" s="4"/>
      <c r="AH807" s="4"/>
      <c r="AI807" s="4"/>
      <c r="AJ807" s="4"/>
      <c r="AK807" s="4"/>
      <c r="AL807" s="4"/>
    </row>
    <row r="808" spans="19:38" ht="15.75" customHeight="1" x14ac:dyDescent="0.3">
      <c r="S808" s="4"/>
      <c r="V808" s="9"/>
      <c r="Y808" s="4"/>
      <c r="Z808" s="4"/>
      <c r="AA808" s="4"/>
      <c r="AB808" s="4"/>
      <c r="AE808" s="4"/>
      <c r="AH808" s="4"/>
      <c r="AI808" s="4"/>
      <c r="AJ808" s="4"/>
      <c r="AK808" s="4"/>
      <c r="AL808" s="4"/>
    </row>
    <row r="809" spans="19:38" ht="15.75" customHeight="1" x14ac:dyDescent="0.3">
      <c r="S809" s="4"/>
      <c r="V809" s="9"/>
      <c r="Y809" s="4"/>
      <c r="Z809" s="4"/>
      <c r="AA809" s="4"/>
      <c r="AB809" s="4"/>
      <c r="AE809" s="4"/>
      <c r="AH809" s="4"/>
      <c r="AI809" s="4"/>
      <c r="AJ809" s="4"/>
      <c r="AK809" s="4"/>
      <c r="AL809" s="4"/>
    </row>
    <row r="810" spans="19:38" ht="15.75" customHeight="1" x14ac:dyDescent="0.3">
      <c r="S810" s="4"/>
      <c r="V810" s="9"/>
      <c r="Y810" s="4"/>
      <c r="Z810" s="4"/>
      <c r="AA810" s="4"/>
      <c r="AB810" s="4"/>
      <c r="AE810" s="4"/>
      <c r="AH810" s="4"/>
      <c r="AI810" s="4"/>
      <c r="AJ810" s="4"/>
      <c r="AK810" s="4"/>
      <c r="AL810" s="4"/>
    </row>
    <row r="811" spans="19:38" ht="15.75" customHeight="1" x14ac:dyDescent="0.3">
      <c r="S811" s="4"/>
      <c r="V811" s="9"/>
      <c r="Y811" s="4"/>
      <c r="Z811" s="4"/>
      <c r="AA811" s="4"/>
      <c r="AB811" s="4"/>
      <c r="AE811" s="4"/>
      <c r="AH811" s="4"/>
      <c r="AI811" s="4"/>
      <c r="AJ811" s="4"/>
      <c r="AK811" s="4"/>
      <c r="AL811" s="4"/>
    </row>
    <row r="812" spans="19:38" ht="15.75" customHeight="1" x14ac:dyDescent="0.3">
      <c r="S812" s="4"/>
      <c r="V812" s="9"/>
      <c r="Y812" s="4"/>
      <c r="Z812" s="4"/>
      <c r="AA812" s="4"/>
      <c r="AB812" s="4"/>
      <c r="AE812" s="4"/>
      <c r="AH812" s="4"/>
      <c r="AI812" s="4"/>
      <c r="AJ812" s="4"/>
      <c r="AK812" s="4"/>
      <c r="AL812" s="4"/>
    </row>
    <row r="813" spans="19:38" ht="15.75" customHeight="1" x14ac:dyDescent="0.3">
      <c r="S813" s="4"/>
      <c r="V813" s="9"/>
      <c r="Y813" s="4"/>
      <c r="Z813" s="4"/>
      <c r="AA813" s="4"/>
      <c r="AB813" s="4"/>
      <c r="AE813" s="4"/>
      <c r="AH813" s="4"/>
      <c r="AI813" s="4"/>
      <c r="AJ813" s="4"/>
      <c r="AK813" s="4"/>
      <c r="AL813" s="4"/>
    </row>
    <row r="814" spans="19:38" ht="15.75" customHeight="1" x14ac:dyDescent="0.3">
      <c r="S814" s="4"/>
      <c r="V814" s="9"/>
      <c r="Y814" s="4"/>
      <c r="Z814" s="4"/>
      <c r="AA814" s="4"/>
      <c r="AB814" s="4"/>
      <c r="AE814" s="4"/>
      <c r="AH814" s="4"/>
      <c r="AI814" s="4"/>
      <c r="AJ814" s="4"/>
      <c r="AK814" s="4"/>
      <c r="AL814" s="4"/>
    </row>
    <row r="815" spans="19:38" ht="15.75" customHeight="1" x14ac:dyDescent="0.3">
      <c r="S815" s="4"/>
      <c r="V815" s="9"/>
      <c r="Y815" s="4"/>
      <c r="Z815" s="4"/>
      <c r="AA815" s="4"/>
      <c r="AB815" s="4"/>
      <c r="AE815" s="4"/>
      <c r="AH815" s="4"/>
      <c r="AI815" s="4"/>
      <c r="AJ815" s="4"/>
      <c r="AK815" s="4"/>
      <c r="AL815" s="4"/>
    </row>
    <row r="816" spans="19:38" ht="15.75" customHeight="1" x14ac:dyDescent="0.3">
      <c r="S816" s="4"/>
      <c r="V816" s="9"/>
      <c r="Y816" s="4"/>
      <c r="Z816" s="4"/>
      <c r="AA816" s="4"/>
      <c r="AB816" s="4"/>
      <c r="AE816" s="4"/>
      <c r="AH816" s="4"/>
      <c r="AI816" s="4"/>
      <c r="AJ816" s="4"/>
      <c r="AK816" s="4"/>
      <c r="AL816" s="4"/>
    </row>
    <row r="817" spans="19:38" ht="15.75" customHeight="1" x14ac:dyDescent="0.3">
      <c r="S817" s="4"/>
      <c r="V817" s="9"/>
      <c r="Y817" s="4"/>
      <c r="Z817" s="4"/>
      <c r="AA817" s="4"/>
      <c r="AB817" s="4"/>
      <c r="AE817" s="4"/>
      <c r="AH817" s="4"/>
      <c r="AI817" s="4"/>
      <c r="AJ817" s="4"/>
      <c r="AK817" s="4"/>
      <c r="AL817" s="4"/>
    </row>
    <row r="818" spans="19:38" ht="15.75" customHeight="1" x14ac:dyDescent="0.3">
      <c r="S818" s="4"/>
      <c r="V818" s="9"/>
      <c r="Y818" s="4"/>
      <c r="Z818" s="4"/>
      <c r="AA818" s="4"/>
      <c r="AB818" s="4"/>
      <c r="AE818" s="4"/>
      <c r="AH818" s="4"/>
      <c r="AI818" s="4"/>
      <c r="AJ818" s="4"/>
      <c r="AK818" s="4"/>
      <c r="AL818" s="4"/>
    </row>
    <row r="819" spans="19:38" ht="15.75" customHeight="1" x14ac:dyDescent="0.3">
      <c r="S819" s="4"/>
      <c r="V819" s="9"/>
      <c r="Y819" s="4"/>
      <c r="Z819" s="4"/>
      <c r="AA819" s="4"/>
      <c r="AB819" s="4"/>
      <c r="AE819" s="4"/>
      <c r="AH819" s="4"/>
      <c r="AI819" s="4"/>
      <c r="AJ819" s="4"/>
      <c r="AK819" s="4"/>
      <c r="AL819" s="4"/>
    </row>
    <row r="820" spans="19:38" ht="15.75" customHeight="1" x14ac:dyDescent="0.3">
      <c r="S820" s="4"/>
      <c r="V820" s="9"/>
      <c r="Y820" s="4"/>
      <c r="Z820" s="4"/>
      <c r="AA820" s="4"/>
      <c r="AB820" s="4"/>
      <c r="AE820" s="4"/>
      <c r="AH820" s="4"/>
      <c r="AI820" s="4"/>
      <c r="AJ820" s="4"/>
      <c r="AK820" s="4"/>
      <c r="AL820" s="4"/>
    </row>
    <row r="821" spans="19:38" ht="15.75" customHeight="1" x14ac:dyDescent="0.3">
      <c r="S821" s="4"/>
      <c r="V821" s="9"/>
      <c r="Y821" s="4"/>
      <c r="Z821" s="4"/>
      <c r="AA821" s="4"/>
      <c r="AB821" s="4"/>
      <c r="AE821" s="4"/>
      <c r="AH821" s="4"/>
      <c r="AI821" s="4"/>
      <c r="AJ821" s="4"/>
      <c r="AK821" s="4"/>
      <c r="AL821" s="4"/>
    </row>
    <row r="822" spans="19:38" ht="15.75" customHeight="1" x14ac:dyDescent="0.3">
      <c r="S822" s="4"/>
      <c r="V822" s="9"/>
      <c r="Y822" s="4"/>
      <c r="Z822" s="4"/>
      <c r="AA822" s="4"/>
      <c r="AB822" s="4"/>
      <c r="AE822" s="4"/>
      <c r="AH822" s="4"/>
      <c r="AI822" s="4"/>
      <c r="AJ822" s="4"/>
      <c r="AK822" s="4"/>
      <c r="AL822" s="4"/>
    </row>
    <row r="823" spans="19:38" ht="15.75" customHeight="1" x14ac:dyDescent="0.3">
      <c r="S823" s="4"/>
      <c r="V823" s="9"/>
      <c r="Y823" s="4"/>
      <c r="Z823" s="4"/>
      <c r="AA823" s="4"/>
      <c r="AB823" s="4"/>
      <c r="AE823" s="4"/>
      <c r="AH823" s="4"/>
      <c r="AI823" s="4"/>
      <c r="AJ823" s="4"/>
      <c r="AK823" s="4"/>
      <c r="AL823" s="4"/>
    </row>
    <row r="824" spans="19:38" ht="15.75" customHeight="1" x14ac:dyDescent="0.3">
      <c r="S824" s="4"/>
      <c r="V824" s="9"/>
      <c r="Y824" s="4"/>
      <c r="Z824" s="4"/>
      <c r="AA824" s="4"/>
      <c r="AB824" s="4"/>
      <c r="AE824" s="4"/>
      <c r="AH824" s="4"/>
      <c r="AI824" s="4"/>
      <c r="AJ824" s="4"/>
      <c r="AK824" s="4"/>
      <c r="AL824" s="4"/>
    </row>
    <row r="825" spans="19:38" ht="15.75" customHeight="1" x14ac:dyDescent="0.3">
      <c r="S825" s="4"/>
      <c r="V825" s="9"/>
      <c r="Y825" s="4"/>
      <c r="Z825" s="4"/>
      <c r="AA825" s="4"/>
      <c r="AB825" s="4"/>
      <c r="AE825" s="4"/>
      <c r="AH825" s="4"/>
      <c r="AI825" s="4"/>
      <c r="AJ825" s="4"/>
      <c r="AK825" s="4"/>
      <c r="AL825" s="4"/>
    </row>
    <row r="826" spans="19:38" ht="15.75" customHeight="1" x14ac:dyDescent="0.3">
      <c r="S826" s="4"/>
      <c r="V826" s="9"/>
      <c r="Y826" s="4"/>
      <c r="Z826" s="4"/>
      <c r="AA826" s="4"/>
      <c r="AB826" s="4"/>
      <c r="AE826" s="4"/>
      <c r="AH826" s="4"/>
      <c r="AI826" s="4"/>
      <c r="AJ826" s="4"/>
      <c r="AK826" s="4"/>
      <c r="AL826" s="4"/>
    </row>
    <row r="827" spans="19:38" ht="15.75" customHeight="1" x14ac:dyDescent="0.3">
      <c r="S827" s="4"/>
      <c r="V827" s="9"/>
      <c r="Y827" s="4"/>
      <c r="Z827" s="4"/>
      <c r="AA827" s="4"/>
      <c r="AB827" s="4"/>
      <c r="AE827" s="4"/>
      <c r="AH827" s="4"/>
      <c r="AI827" s="4"/>
      <c r="AJ827" s="4"/>
      <c r="AK827" s="4"/>
      <c r="AL827" s="4"/>
    </row>
    <row r="828" spans="19:38" ht="15.75" customHeight="1" x14ac:dyDescent="0.3">
      <c r="S828" s="4"/>
      <c r="V828" s="9"/>
      <c r="Y828" s="4"/>
      <c r="Z828" s="4"/>
      <c r="AA828" s="4"/>
      <c r="AB828" s="4"/>
      <c r="AE828" s="4"/>
      <c r="AH828" s="4"/>
      <c r="AI828" s="4"/>
      <c r="AJ828" s="4"/>
      <c r="AK828" s="4"/>
      <c r="AL828" s="4"/>
    </row>
    <row r="829" spans="19:38" ht="15.75" customHeight="1" x14ac:dyDescent="0.3">
      <c r="S829" s="4"/>
      <c r="V829" s="9"/>
      <c r="Y829" s="4"/>
      <c r="Z829" s="4"/>
      <c r="AA829" s="4"/>
      <c r="AB829" s="4"/>
      <c r="AE829" s="4"/>
      <c r="AH829" s="4"/>
      <c r="AI829" s="4"/>
      <c r="AJ829" s="4"/>
      <c r="AK829" s="4"/>
      <c r="AL829" s="4"/>
    </row>
    <row r="830" spans="19:38" ht="15.75" customHeight="1" x14ac:dyDescent="0.3">
      <c r="S830" s="4"/>
      <c r="V830" s="9"/>
      <c r="Y830" s="4"/>
      <c r="Z830" s="4"/>
      <c r="AA830" s="4"/>
      <c r="AB830" s="4"/>
      <c r="AE830" s="4"/>
      <c r="AH830" s="4"/>
      <c r="AI830" s="4"/>
      <c r="AJ830" s="4"/>
      <c r="AK830" s="4"/>
      <c r="AL830" s="4"/>
    </row>
    <row r="831" spans="19:38" ht="15.75" customHeight="1" x14ac:dyDescent="0.3">
      <c r="S831" s="4"/>
      <c r="V831" s="9"/>
      <c r="Y831" s="4"/>
      <c r="Z831" s="4"/>
      <c r="AA831" s="4"/>
      <c r="AB831" s="4"/>
      <c r="AE831" s="4"/>
      <c r="AH831" s="4"/>
      <c r="AI831" s="4"/>
      <c r="AJ831" s="4"/>
      <c r="AK831" s="4"/>
      <c r="AL831" s="4"/>
    </row>
    <row r="832" spans="19:38" ht="15.75" customHeight="1" x14ac:dyDescent="0.3">
      <c r="S832" s="4"/>
      <c r="V832" s="9"/>
      <c r="Y832" s="4"/>
      <c r="Z832" s="4"/>
      <c r="AA832" s="4"/>
      <c r="AB832" s="4"/>
      <c r="AE832" s="4"/>
      <c r="AH832" s="4"/>
      <c r="AI832" s="4"/>
      <c r="AJ832" s="4"/>
      <c r="AK832" s="4"/>
      <c r="AL832" s="4"/>
    </row>
    <row r="833" spans="19:38" ht="15.75" customHeight="1" x14ac:dyDescent="0.3">
      <c r="S833" s="4"/>
      <c r="V833" s="9"/>
      <c r="Y833" s="4"/>
      <c r="Z833" s="4"/>
      <c r="AA833" s="4"/>
      <c r="AB833" s="4"/>
      <c r="AE833" s="4"/>
      <c r="AH833" s="4"/>
      <c r="AI833" s="4"/>
      <c r="AJ833" s="4"/>
      <c r="AK833" s="4"/>
      <c r="AL833" s="4"/>
    </row>
    <row r="834" spans="19:38" ht="15.75" customHeight="1" x14ac:dyDescent="0.3">
      <c r="S834" s="4"/>
      <c r="V834" s="9"/>
      <c r="Y834" s="4"/>
      <c r="Z834" s="4"/>
      <c r="AA834" s="4"/>
      <c r="AB834" s="4"/>
      <c r="AE834" s="4"/>
      <c r="AH834" s="4"/>
      <c r="AI834" s="4"/>
      <c r="AJ834" s="4"/>
      <c r="AK834" s="4"/>
      <c r="AL834" s="4"/>
    </row>
    <row r="835" spans="19:38" ht="15.75" customHeight="1" x14ac:dyDescent="0.3">
      <c r="S835" s="4"/>
      <c r="V835" s="9"/>
      <c r="Y835" s="4"/>
      <c r="Z835" s="4"/>
      <c r="AA835" s="4"/>
      <c r="AB835" s="4"/>
      <c r="AE835" s="4"/>
      <c r="AH835" s="4"/>
      <c r="AI835" s="4"/>
      <c r="AJ835" s="4"/>
      <c r="AK835" s="4"/>
      <c r="AL835" s="4"/>
    </row>
    <row r="836" spans="19:38" ht="15.75" customHeight="1" x14ac:dyDescent="0.3">
      <c r="S836" s="4"/>
      <c r="V836" s="9"/>
      <c r="Y836" s="4"/>
      <c r="Z836" s="4"/>
      <c r="AA836" s="4"/>
      <c r="AB836" s="4"/>
      <c r="AE836" s="4"/>
      <c r="AH836" s="4"/>
      <c r="AI836" s="4"/>
      <c r="AJ836" s="4"/>
      <c r="AK836" s="4"/>
      <c r="AL836" s="4"/>
    </row>
    <row r="837" spans="19:38" ht="15.75" customHeight="1" x14ac:dyDescent="0.3">
      <c r="S837" s="4"/>
      <c r="V837" s="9"/>
      <c r="Y837" s="4"/>
      <c r="Z837" s="4"/>
      <c r="AA837" s="4"/>
      <c r="AB837" s="4"/>
      <c r="AE837" s="4"/>
      <c r="AH837" s="4"/>
      <c r="AI837" s="4"/>
      <c r="AJ837" s="4"/>
      <c r="AK837" s="4"/>
      <c r="AL837" s="4"/>
    </row>
    <row r="838" spans="19:38" ht="15.75" customHeight="1" x14ac:dyDescent="0.3">
      <c r="S838" s="4"/>
      <c r="V838" s="9"/>
      <c r="Y838" s="4"/>
      <c r="Z838" s="4"/>
      <c r="AA838" s="4"/>
      <c r="AB838" s="4"/>
      <c r="AE838" s="4"/>
      <c r="AH838" s="4"/>
      <c r="AI838" s="4"/>
      <c r="AJ838" s="4"/>
      <c r="AK838" s="4"/>
      <c r="AL838" s="4"/>
    </row>
    <row r="839" spans="19:38" ht="15.75" customHeight="1" x14ac:dyDescent="0.3">
      <c r="S839" s="4"/>
      <c r="V839" s="9"/>
      <c r="Y839" s="4"/>
      <c r="Z839" s="4"/>
      <c r="AA839" s="4"/>
      <c r="AB839" s="4"/>
      <c r="AE839" s="4"/>
      <c r="AH839" s="4"/>
      <c r="AI839" s="4"/>
      <c r="AJ839" s="4"/>
      <c r="AK839" s="4"/>
      <c r="AL839" s="4"/>
    </row>
    <row r="840" spans="19:38" ht="15.75" customHeight="1" x14ac:dyDescent="0.3">
      <c r="S840" s="4"/>
      <c r="V840" s="9"/>
      <c r="Y840" s="4"/>
      <c r="Z840" s="4"/>
      <c r="AA840" s="4"/>
      <c r="AB840" s="4"/>
      <c r="AE840" s="4"/>
      <c r="AH840" s="4"/>
      <c r="AI840" s="4"/>
      <c r="AJ840" s="4"/>
      <c r="AK840" s="4"/>
      <c r="AL840" s="4"/>
    </row>
    <row r="841" spans="19:38" ht="15.75" customHeight="1" x14ac:dyDescent="0.3">
      <c r="S841" s="4"/>
      <c r="V841" s="9"/>
      <c r="Y841" s="4"/>
      <c r="Z841" s="4"/>
      <c r="AA841" s="4"/>
      <c r="AB841" s="4"/>
      <c r="AE841" s="4"/>
      <c r="AH841" s="4"/>
      <c r="AI841" s="4"/>
      <c r="AJ841" s="4"/>
      <c r="AK841" s="4"/>
      <c r="AL841" s="4"/>
    </row>
    <row r="842" spans="19:38" ht="15.75" customHeight="1" x14ac:dyDescent="0.3">
      <c r="S842" s="4"/>
      <c r="V842" s="9"/>
      <c r="Y842" s="4"/>
      <c r="Z842" s="4"/>
      <c r="AA842" s="4"/>
      <c r="AB842" s="4"/>
      <c r="AE842" s="4"/>
      <c r="AH842" s="4"/>
      <c r="AI842" s="4"/>
      <c r="AJ842" s="4"/>
      <c r="AK842" s="4"/>
      <c r="AL842" s="4"/>
    </row>
    <row r="843" spans="19:38" ht="15.75" customHeight="1" x14ac:dyDescent="0.3">
      <c r="S843" s="4"/>
      <c r="V843" s="9"/>
      <c r="Y843" s="4"/>
      <c r="Z843" s="4"/>
      <c r="AA843" s="4"/>
      <c r="AB843" s="4"/>
      <c r="AE843" s="4"/>
      <c r="AH843" s="4"/>
      <c r="AI843" s="4"/>
      <c r="AJ843" s="4"/>
      <c r="AK843" s="4"/>
      <c r="AL843" s="4"/>
    </row>
    <row r="844" spans="19:38" ht="15.75" customHeight="1" x14ac:dyDescent="0.3">
      <c r="S844" s="4"/>
      <c r="V844" s="9"/>
      <c r="Y844" s="4"/>
      <c r="Z844" s="4"/>
      <c r="AA844" s="4"/>
      <c r="AB844" s="4"/>
      <c r="AE844" s="4"/>
      <c r="AH844" s="4"/>
      <c r="AI844" s="4"/>
      <c r="AJ844" s="4"/>
      <c r="AK844" s="4"/>
      <c r="AL844" s="4"/>
    </row>
    <row r="845" spans="19:38" ht="15.75" customHeight="1" x14ac:dyDescent="0.3">
      <c r="S845" s="4"/>
      <c r="V845" s="9"/>
      <c r="Y845" s="4"/>
      <c r="Z845" s="4"/>
      <c r="AA845" s="4"/>
      <c r="AB845" s="4"/>
      <c r="AE845" s="4"/>
      <c r="AH845" s="4"/>
      <c r="AI845" s="4"/>
      <c r="AJ845" s="4"/>
      <c r="AK845" s="4"/>
      <c r="AL845" s="4"/>
    </row>
    <row r="846" spans="19:38" ht="15.75" customHeight="1" x14ac:dyDescent="0.3">
      <c r="S846" s="4"/>
      <c r="V846" s="9"/>
      <c r="Y846" s="4"/>
      <c r="Z846" s="4"/>
      <c r="AA846" s="4"/>
      <c r="AB846" s="4"/>
      <c r="AE846" s="4"/>
      <c r="AH846" s="4"/>
      <c r="AI846" s="4"/>
      <c r="AJ846" s="4"/>
      <c r="AK846" s="4"/>
      <c r="AL846" s="4"/>
    </row>
    <row r="847" spans="19:38" ht="15.75" customHeight="1" x14ac:dyDescent="0.3">
      <c r="S847" s="4"/>
      <c r="V847" s="9"/>
      <c r="Y847" s="4"/>
      <c r="Z847" s="4"/>
      <c r="AA847" s="4"/>
      <c r="AB847" s="4"/>
      <c r="AE847" s="4"/>
      <c r="AH847" s="4"/>
      <c r="AI847" s="4"/>
      <c r="AJ847" s="4"/>
      <c r="AK847" s="4"/>
      <c r="AL847" s="4"/>
    </row>
    <row r="848" spans="19:38" ht="15.75" customHeight="1" x14ac:dyDescent="0.3">
      <c r="S848" s="4"/>
      <c r="V848" s="9"/>
      <c r="Y848" s="4"/>
      <c r="Z848" s="4"/>
      <c r="AA848" s="4"/>
      <c r="AB848" s="4"/>
      <c r="AE848" s="4"/>
      <c r="AH848" s="4"/>
      <c r="AI848" s="4"/>
      <c r="AJ848" s="4"/>
      <c r="AK848" s="4"/>
      <c r="AL848" s="4"/>
    </row>
    <row r="849" spans="19:38" ht="15.75" customHeight="1" x14ac:dyDescent="0.3">
      <c r="S849" s="4"/>
      <c r="V849" s="9"/>
      <c r="Y849" s="4"/>
      <c r="Z849" s="4"/>
      <c r="AA849" s="4"/>
      <c r="AB849" s="4"/>
      <c r="AE849" s="4"/>
      <c r="AH849" s="4"/>
      <c r="AI849" s="4"/>
      <c r="AJ849" s="4"/>
      <c r="AK849" s="4"/>
      <c r="AL849" s="4"/>
    </row>
    <row r="850" spans="19:38" ht="15.75" customHeight="1" x14ac:dyDescent="0.3">
      <c r="S850" s="4"/>
      <c r="V850" s="9"/>
      <c r="Y850" s="4"/>
      <c r="Z850" s="4"/>
      <c r="AA850" s="4"/>
      <c r="AB850" s="4"/>
      <c r="AE850" s="4"/>
      <c r="AH850" s="4"/>
      <c r="AI850" s="4"/>
      <c r="AJ850" s="4"/>
      <c r="AK850" s="4"/>
      <c r="AL850" s="4"/>
    </row>
    <row r="851" spans="19:38" ht="15.75" customHeight="1" x14ac:dyDescent="0.3">
      <c r="S851" s="4"/>
      <c r="V851" s="9"/>
      <c r="Y851" s="4"/>
      <c r="Z851" s="4"/>
      <c r="AA851" s="4"/>
      <c r="AB851" s="4"/>
      <c r="AE851" s="4"/>
      <c r="AH851" s="4"/>
      <c r="AI851" s="4"/>
      <c r="AJ851" s="4"/>
      <c r="AK851" s="4"/>
      <c r="AL851" s="4"/>
    </row>
    <row r="852" spans="19:38" ht="15.75" customHeight="1" x14ac:dyDescent="0.3">
      <c r="S852" s="4"/>
      <c r="V852" s="9"/>
      <c r="Y852" s="4"/>
      <c r="Z852" s="4"/>
      <c r="AA852" s="4"/>
      <c r="AB852" s="4"/>
      <c r="AE852" s="4"/>
      <c r="AH852" s="4"/>
      <c r="AI852" s="4"/>
      <c r="AJ852" s="4"/>
      <c r="AK852" s="4"/>
      <c r="AL852" s="4"/>
    </row>
    <row r="853" spans="19:38" ht="15.75" customHeight="1" x14ac:dyDescent="0.3">
      <c r="S853" s="4"/>
      <c r="V853" s="9"/>
      <c r="Y853" s="4"/>
      <c r="Z853" s="4"/>
      <c r="AA853" s="4"/>
      <c r="AB853" s="4"/>
      <c r="AE853" s="4"/>
      <c r="AH853" s="4"/>
      <c r="AI853" s="4"/>
      <c r="AJ853" s="4"/>
      <c r="AK853" s="4"/>
      <c r="AL853" s="4"/>
    </row>
    <row r="854" spans="19:38" ht="15.75" customHeight="1" x14ac:dyDescent="0.3">
      <c r="S854" s="4"/>
      <c r="V854" s="9"/>
      <c r="Y854" s="4"/>
      <c r="Z854" s="4"/>
      <c r="AA854" s="4"/>
      <c r="AB854" s="4"/>
      <c r="AE854" s="4"/>
      <c r="AH854" s="4"/>
      <c r="AI854" s="4"/>
      <c r="AJ854" s="4"/>
      <c r="AK854" s="4"/>
      <c r="AL854" s="4"/>
    </row>
    <row r="855" spans="19:38" ht="15.75" customHeight="1" x14ac:dyDescent="0.3">
      <c r="S855" s="4"/>
      <c r="V855" s="9"/>
      <c r="Y855" s="4"/>
      <c r="Z855" s="4"/>
      <c r="AA855" s="4"/>
      <c r="AB855" s="4"/>
      <c r="AE855" s="4"/>
      <c r="AH855" s="4"/>
      <c r="AI855" s="4"/>
      <c r="AJ855" s="4"/>
      <c r="AK855" s="4"/>
      <c r="AL855" s="4"/>
    </row>
    <row r="856" spans="19:38" ht="15.75" customHeight="1" x14ac:dyDescent="0.3">
      <c r="S856" s="4"/>
      <c r="V856" s="9"/>
      <c r="Y856" s="4"/>
      <c r="Z856" s="4"/>
      <c r="AA856" s="4"/>
      <c r="AB856" s="4"/>
      <c r="AE856" s="4"/>
      <c r="AH856" s="4"/>
      <c r="AI856" s="4"/>
      <c r="AJ856" s="4"/>
      <c r="AK856" s="4"/>
      <c r="AL856" s="4"/>
    </row>
    <row r="857" spans="19:38" ht="15.75" customHeight="1" x14ac:dyDescent="0.3">
      <c r="S857" s="4"/>
      <c r="V857" s="9"/>
      <c r="Y857" s="4"/>
      <c r="Z857" s="4"/>
      <c r="AA857" s="4"/>
      <c r="AB857" s="4"/>
      <c r="AE857" s="4"/>
      <c r="AH857" s="4"/>
      <c r="AI857" s="4"/>
      <c r="AJ857" s="4"/>
      <c r="AK857" s="4"/>
      <c r="AL857" s="4"/>
    </row>
    <row r="858" spans="19:38" ht="15.75" customHeight="1" x14ac:dyDescent="0.3">
      <c r="S858" s="4"/>
      <c r="V858" s="9"/>
      <c r="Y858" s="4"/>
      <c r="Z858" s="4"/>
      <c r="AA858" s="4"/>
      <c r="AB858" s="4"/>
      <c r="AE858" s="4"/>
      <c r="AH858" s="4"/>
      <c r="AI858" s="4"/>
      <c r="AJ858" s="4"/>
      <c r="AK858" s="4"/>
      <c r="AL858" s="4"/>
    </row>
    <row r="859" spans="19:38" ht="15.75" customHeight="1" x14ac:dyDescent="0.3">
      <c r="S859" s="4"/>
      <c r="V859" s="9"/>
      <c r="Y859" s="4"/>
      <c r="Z859" s="4"/>
      <c r="AA859" s="4"/>
      <c r="AB859" s="4"/>
      <c r="AE859" s="4"/>
      <c r="AH859" s="4"/>
      <c r="AI859" s="4"/>
      <c r="AJ859" s="4"/>
      <c r="AK859" s="4"/>
      <c r="AL859" s="4"/>
    </row>
    <row r="860" spans="19:38" ht="15.75" customHeight="1" x14ac:dyDescent="0.3">
      <c r="S860" s="4"/>
      <c r="V860" s="9"/>
      <c r="Y860" s="4"/>
      <c r="Z860" s="4"/>
      <c r="AA860" s="4"/>
      <c r="AB860" s="4"/>
      <c r="AE860" s="4"/>
      <c r="AH860" s="4"/>
      <c r="AI860" s="4"/>
      <c r="AJ860" s="4"/>
      <c r="AK860" s="4"/>
      <c r="AL860" s="4"/>
    </row>
    <row r="861" spans="19:38" ht="15.75" customHeight="1" x14ac:dyDescent="0.3">
      <c r="S861" s="4"/>
      <c r="V861" s="9"/>
      <c r="Y861" s="4"/>
      <c r="Z861" s="4"/>
      <c r="AA861" s="4"/>
      <c r="AB861" s="4"/>
      <c r="AE861" s="4"/>
      <c r="AH861" s="4"/>
      <c r="AI861" s="4"/>
      <c r="AJ861" s="4"/>
      <c r="AK861" s="4"/>
      <c r="AL861" s="4"/>
    </row>
    <row r="862" spans="19:38" ht="15.75" customHeight="1" x14ac:dyDescent="0.3">
      <c r="S862" s="4"/>
      <c r="V862" s="9"/>
      <c r="Y862" s="4"/>
      <c r="Z862" s="4"/>
      <c r="AA862" s="4"/>
      <c r="AB862" s="4"/>
      <c r="AE862" s="4"/>
      <c r="AH862" s="4"/>
      <c r="AI862" s="4"/>
      <c r="AJ862" s="4"/>
      <c r="AK862" s="4"/>
      <c r="AL862" s="4"/>
    </row>
    <row r="863" spans="19:38" ht="15.75" customHeight="1" x14ac:dyDescent="0.3">
      <c r="S863" s="4"/>
      <c r="V863" s="9"/>
      <c r="Y863" s="4"/>
      <c r="Z863" s="4"/>
      <c r="AA863" s="4"/>
      <c r="AB863" s="4"/>
      <c r="AE863" s="4"/>
      <c r="AH863" s="4"/>
      <c r="AI863" s="4"/>
      <c r="AJ863" s="4"/>
      <c r="AK863" s="4"/>
      <c r="AL863" s="4"/>
    </row>
    <row r="864" spans="19:38" ht="15.75" customHeight="1" x14ac:dyDescent="0.3">
      <c r="S864" s="4"/>
      <c r="V864" s="9"/>
      <c r="Y864" s="4"/>
      <c r="Z864" s="4"/>
      <c r="AA864" s="4"/>
      <c r="AB864" s="4"/>
      <c r="AE864" s="4"/>
      <c r="AH864" s="4"/>
      <c r="AI864" s="4"/>
      <c r="AJ864" s="4"/>
      <c r="AK864" s="4"/>
      <c r="AL864" s="4"/>
    </row>
    <row r="865" spans="19:38" ht="15.75" customHeight="1" x14ac:dyDescent="0.3">
      <c r="S865" s="4"/>
      <c r="V865" s="9"/>
      <c r="Y865" s="4"/>
      <c r="Z865" s="4"/>
      <c r="AA865" s="4"/>
      <c r="AB865" s="4"/>
      <c r="AE865" s="4"/>
      <c r="AH865" s="4"/>
      <c r="AI865" s="4"/>
      <c r="AJ865" s="4"/>
      <c r="AK865" s="4"/>
      <c r="AL865" s="4"/>
    </row>
    <row r="866" spans="19:38" ht="15.75" customHeight="1" x14ac:dyDescent="0.3">
      <c r="S866" s="4"/>
      <c r="V866" s="9"/>
      <c r="Y866" s="4"/>
      <c r="Z866" s="4"/>
      <c r="AA866" s="4"/>
      <c r="AB866" s="4"/>
      <c r="AE866" s="4"/>
      <c r="AH866" s="4"/>
      <c r="AI866" s="4"/>
      <c r="AJ866" s="4"/>
      <c r="AK866" s="4"/>
      <c r="AL866" s="4"/>
    </row>
    <row r="867" spans="19:38" ht="15.75" customHeight="1" x14ac:dyDescent="0.3">
      <c r="S867" s="4"/>
      <c r="V867" s="9"/>
      <c r="Y867" s="4"/>
      <c r="Z867" s="4"/>
      <c r="AA867" s="4"/>
      <c r="AB867" s="4"/>
      <c r="AE867" s="4"/>
      <c r="AH867" s="4"/>
      <c r="AI867" s="4"/>
      <c r="AJ867" s="4"/>
      <c r="AK867" s="4"/>
      <c r="AL867" s="4"/>
    </row>
    <row r="868" spans="19:38" ht="15.75" customHeight="1" x14ac:dyDescent="0.3">
      <c r="S868" s="4"/>
      <c r="V868" s="9"/>
      <c r="Y868" s="4"/>
      <c r="Z868" s="4"/>
      <c r="AA868" s="4"/>
      <c r="AB868" s="4"/>
      <c r="AE868" s="4"/>
      <c r="AH868" s="4"/>
      <c r="AI868" s="4"/>
      <c r="AJ868" s="4"/>
      <c r="AK868" s="4"/>
      <c r="AL868" s="4"/>
    </row>
    <row r="869" spans="19:38" ht="15.75" customHeight="1" x14ac:dyDescent="0.3">
      <c r="S869" s="4"/>
      <c r="V869" s="9"/>
      <c r="Y869" s="4"/>
      <c r="Z869" s="4"/>
      <c r="AA869" s="4"/>
      <c r="AB869" s="4"/>
      <c r="AE869" s="4"/>
      <c r="AH869" s="4"/>
      <c r="AI869" s="4"/>
      <c r="AJ869" s="4"/>
      <c r="AK869" s="4"/>
      <c r="AL869" s="4"/>
    </row>
    <row r="870" spans="19:38" ht="15.75" customHeight="1" x14ac:dyDescent="0.3">
      <c r="S870" s="4"/>
      <c r="V870" s="9"/>
      <c r="Y870" s="4"/>
      <c r="Z870" s="4"/>
      <c r="AA870" s="4"/>
      <c r="AB870" s="4"/>
      <c r="AE870" s="4"/>
      <c r="AH870" s="4"/>
      <c r="AI870" s="4"/>
      <c r="AJ870" s="4"/>
      <c r="AK870" s="4"/>
      <c r="AL870" s="4"/>
    </row>
    <row r="871" spans="19:38" ht="15.75" customHeight="1" x14ac:dyDescent="0.3">
      <c r="S871" s="4"/>
      <c r="V871" s="9"/>
      <c r="Y871" s="4"/>
      <c r="Z871" s="4"/>
      <c r="AA871" s="4"/>
      <c r="AB871" s="4"/>
      <c r="AE871" s="4"/>
      <c r="AH871" s="4"/>
      <c r="AI871" s="4"/>
      <c r="AJ871" s="4"/>
      <c r="AK871" s="4"/>
      <c r="AL871" s="4"/>
    </row>
    <row r="872" spans="19:38" ht="15.75" customHeight="1" x14ac:dyDescent="0.3">
      <c r="S872" s="4"/>
      <c r="V872" s="9"/>
      <c r="Y872" s="4"/>
      <c r="Z872" s="4"/>
      <c r="AA872" s="4"/>
      <c r="AB872" s="4"/>
      <c r="AE872" s="4"/>
      <c r="AH872" s="4"/>
      <c r="AI872" s="4"/>
      <c r="AJ872" s="4"/>
      <c r="AK872" s="4"/>
      <c r="AL872" s="4"/>
    </row>
    <row r="873" spans="19:38" ht="15.75" customHeight="1" x14ac:dyDescent="0.3">
      <c r="S873" s="4"/>
      <c r="V873" s="9"/>
      <c r="Y873" s="4"/>
      <c r="Z873" s="4"/>
      <c r="AA873" s="4"/>
      <c r="AB873" s="4"/>
      <c r="AE873" s="4"/>
      <c r="AH873" s="4"/>
      <c r="AI873" s="4"/>
      <c r="AJ873" s="4"/>
      <c r="AK873" s="4"/>
      <c r="AL873" s="4"/>
    </row>
    <row r="874" spans="19:38" ht="15.75" customHeight="1" x14ac:dyDescent="0.3">
      <c r="S874" s="4"/>
      <c r="V874" s="9"/>
      <c r="Y874" s="4"/>
      <c r="Z874" s="4"/>
      <c r="AA874" s="4"/>
      <c r="AB874" s="4"/>
      <c r="AE874" s="4"/>
      <c r="AH874" s="4"/>
      <c r="AI874" s="4"/>
      <c r="AJ874" s="4"/>
      <c r="AK874" s="4"/>
      <c r="AL874" s="4"/>
    </row>
    <row r="875" spans="19:38" ht="15.75" customHeight="1" x14ac:dyDescent="0.3">
      <c r="S875" s="4"/>
      <c r="V875" s="9"/>
      <c r="Y875" s="4"/>
      <c r="Z875" s="4"/>
      <c r="AA875" s="4"/>
      <c r="AB875" s="4"/>
      <c r="AE875" s="4"/>
      <c r="AH875" s="4"/>
      <c r="AI875" s="4"/>
      <c r="AJ875" s="4"/>
      <c r="AK875" s="4"/>
      <c r="AL875" s="4"/>
    </row>
    <row r="876" spans="19:38" ht="15.75" customHeight="1" x14ac:dyDescent="0.3">
      <c r="S876" s="4"/>
      <c r="V876" s="9"/>
      <c r="Y876" s="4"/>
      <c r="Z876" s="4"/>
      <c r="AA876" s="4"/>
      <c r="AB876" s="4"/>
      <c r="AE876" s="4"/>
      <c r="AH876" s="4"/>
      <c r="AI876" s="4"/>
      <c r="AJ876" s="4"/>
      <c r="AK876" s="4"/>
      <c r="AL876" s="4"/>
    </row>
    <row r="877" spans="19:38" ht="15.75" customHeight="1" x14ac:dyDescent="0.3">
      <c r="S877" s="4"/>
      <c r="V877" s="9"/>
      <c r="Y877" s="4"/>
      <c r="Z877" s="4"/>
      <c r="AA877" s="4"/>
      <c r="AB877" s="4"/>
      <c r="AE877" s="4"/>
      <c r="AH877" s="4"/>
      <c r="AI877" s="4"/>
      <c r="AJ877" s="4"/>
      <c r="AK877" s="4"/>
      <c r="AL877" s="4"/>
    </row>
    <row r="878" spans="19:38" ht="15.75" customHeight="1" x14ac:dyDescent="0.3">
      <c r="S878" s="4"/>
      <c r="V878" s="9"/>
      <c r="Y878" s="4"/>
      <c r="Z878" s="4"/>
      <c r="AA878" s="4"/>
      <c r="AB878" s="4"/>
      <c r="AE878" s="4"/>
      <c r="AH878" s="4"/>
      <c r="AI878" s="4"/>
      <c r="AJ878" s="4"/>
      <c r="AK878" s="4"/>
      <c r="AL878" s="4"/>
    </row>
    <row r="879" spans="19:38" ht="15.75" customHeight="1" x14ac:dyDescent="0.3">
      <c r="S879" s="4"/>
      <c r="V879" s="9"/>
      <c r="Y879" s="4"/>
      <c r="Z879" s="4"/>
      <c r="AA879" s="4"/>
      <c r="AB879" s="4"/>
      <c r="AE879" s="4"/>
      <c r="AH879" s="4"/>
      <c r="AI879" s="4"/>
      <c r="AJ879" s="4"/>
      <c r="AK879" s="4"/>
      <c r="AL879" s="4"/>
    </row>
    <row r="880" spans="19:38" ht="15.75" customHeight="1" x14ac:dyDescent="0.3">
      <c r="S880" s="4"/>
      <c r="V880" s="9"/>
      <c r="Y880" s="4"/>
      <c r="Z880" s="4"/>
      <c r="AA880" s="4"/>
      <c r="AB880" s="4"/>
      <c r="AE880" s="4"/>
      <c r="AH880" s="4"/>
      <c r="AI880" s="4"/>
      <c r="AJ880" s="4"/>
      <c r="AK880" s="4"/>
      <c r="AL880" s="4"/>
    </row>
    <row r="881" spans="19:38" ht="15.75" customHeight="1" x14ac:dyDescent="0.3">
      <c r="S881" s="4"/>
      <c r="V881" s="9"/>
      <c r="Y881" s="4"/>
      <c r="Z881" s="4"/>
      <c r="AA881" s="4"/>
      <c r="AB881" s="4"/>
      <c r="AE881" s="4"/>
      <c r="AH881" s="4"/>
      <c r="AI881" s="4"/>
      <c r="AJ881" s="4"/>
      <c r="AK881" s="4"/>
      <c r="AL881" s="4"/>
    </row>
    <row r="882" spans="19:38" ht="15.75" customHeight="1" x14ac:dyDescent="0.3">
      <c r="S882" s="4"/>
      <c r="V882" s="9"/>
      <c r="Y882" s="4"/>
      <c r="Z882" s="4"/>
      <c r="AA882" s="4"/>
      <c r="AB882" s="4"/>
      <c r="AE882" s="4"/>
      <c r="AH882" s="4"/>
      <c r="AI882" s="4"/>
      <c r="AJ882" s="4"/>
      <c r="AK882" s="4"/>
      <c r="AL882" s="4"/>
    </row>
    <row r="883" spans="19:38" ht="15.75" customHeight="1" x14ac:dyDescent="0.3">
      <c r="S883" s="4"/>
      <c r="V883" s="9"/>
      <c r="Y883" s="4"/>
      <c r="Z883" s="4"/>
      <c r="AA883" s="4"/>
      <c r="AB883" s="4"/>
      <c r="AE883" s="4"/>
      <c r="AH883" s="4"/>
      <c r="AI883" s="4"/>
      <c r="AJ883" s="4"/>
      <c r="AK883" s="4"/>
      <c r="AL883" s="4"/>
    </row>
    <row r="884" spans="19:38" ht="15.75" customHeight="1" x14ac:dyDescent="0.3">
      <c r="S884" s="4"/>
      <c r="V884" s="9"/>
      <c r="Y884" s="4"/>
      <c r="Z884" s="4"/>
      <c r="AA884" s="4"/>
      <c r="AB884" s="4"/>
      <c r="AE884" s="4"/>
      <c r="AH884" s="4"/>
      <c r="AI884" s="4"/>
      <c r="AJ884" s="4"/>
      <c r="AK884" s="4"/>
      <c r="AL884" s="4"/>
    </row>
    <row r="885" spans="19:38" ht="15.75" customHeight="1" x14ac:dyDescent="0.3">
      <c r="S885" s="4"/>
      <c r="V885" s="9"/>
      <c r="Y885" s="4"/>
      <c r="Z885" s="4"/>
      <c r="AA885" s="4"/>
      <c r="AB885" s="4"/>
      <c r="AE885" s="4"/>
      <c r="AH885" s="4"/>
      <c r="AI885" s="4"/>
      <c r="AJ885" s="4"/>
      <c r="AK885" s="4"/>
      <c r="AL885" s="4"/>
    </row>
    <row r="886" spans="19:38" ht="15.75" customHeight="1" x14ac:dyDescent="0.3">
      <c r="S886" s="4"/>
      <c r="V886" s="9"/>
      <c r="Y886" s="4"/>
      <c r="Z886" s="4"/>
      <c r="AA886" s="4"/>
      <c r="AB886" s="4"/>
      <c r="AE886" s="4"/>
      <c r="AH886" s="4"/>
      <c r="AI886" s="4"/>
      <c r="AJ886" s="4"/>
      <c r="AK886" s="4"/>
      <c r="AL886" s="4"/>
    </row>
    <row r="887" spans="19:38" ht="15.75" customHeight="1" x14ac:dyDescent="0.3">
      <c r="S887" s="4"/>
      <c r="V887" s="9"/>
      <c r="Y887" s="4"/>
      <c r="Z887" s="4"/>
      <c r="AA887" s="4"/>
      <c r="AB887" s="4"/>
      <c r="AE887" s="4"/>
      <c r="AH887" s="4"/>
      <c r="AI887" s="4"/>
      <c r="AJ887" s="4"/>
      <c r="AK887" s="4"/>
      <c r="AL887" s="4"/>
    </row>
    <row r="888" spans="19:38" ht="15.75" customHeight="1" x14ac:dyDescent="0.3">
      <c r="S888" s="4"/>
      <c r="V888" s="9"/>
      <c r="Y888" s="4"/>
      <c r="Z888" s="4"/>
      <c r="AA888" s="4"/>
      <c r="AB888" s="4"/>
      <c r="AE888" s="4"/>
      <c r="AH888" s="4"/>
      <c r="AI888" s="4"/>
      <c r="AJ888" s="4"/>
      <c r="AK888" s="4"/>
      <c r="AL888" s="4"/>
    </row>
    <row r="889" spans="19:38" ht="15.75" customHeight="1" x14ac:dyDescent="0.3">
      <c r="S889" s="4"/>
      <c r="V889" s="9"/>
      <c r="Y889" s="4"/>
      <c r="Z889" s="4"/>
      <c r="AA889" s="4"/>
      <c r="AB889" s="4"/>
      <c r="AE889" s="4"/>
      <c r="AH889" s="4"/>
      <c r="AI889" s="4"/>
      <c r="AJ889" s="4"/>
      <c r="AK889" s="4"/>
      <c r="AL889" s="4"/>
    </row>
    <row r="890" spans="19:38" ht="15.75" customHeight="1" x14ac:dyDescent="0.3">
      <c r="S890" s="4"/>
      <c r="V890" s="9"/>
      <c r="Y890" s="4"/>
      <c r="Z890" s="4"/>
      <c r="AA890" s="4"/>
      <c r="AB890" s="4"/>
      <c r="AE890" s="4"/>
      <c r="AH890" s="4"/>
      <c r="AI890" s="4"/>
      <c r="AJ890" s="4"/>
      <c r="AK890" s="4"/>
      <c r="AL890" s="4"/>
    </row>
    <row r="891" spans="19:38" ht="15.75" customHeight="1" x14ac:dyDescent="0.3">
      <c r="S891" s="4"/>
      <c r="V891" s="9"/>
      <c r="Y891" s="4"/>
      <c r="Z891" s="4"/>
      <c r="AA891" s="4"/>
      <c r="AB891" s="4"/>
      <c r="AE891" s="4"/>
      <c r="AH891" s="4"/>
      <c r="AI891" s="4"/>
      <c r="AJ891" s="4"/>
      <c r="AK891" s="4"/>
      <c r="AL891" s="4"/>
    </row>
    <row r="892" spans="19:38" ht="15.75" customHeight="1" x14ac:dyDescent="0.3">
      <c r="S892" s="4"/>
      <c r="V892" s="9"/>
      <c r="Y892" s="4"/>
      <c r="Z892" s="4"/>
      <c r="AA892" s="4"/>
      <c r="AB892" s="4"/>
      <c r="AE892" s="4"/>
      <c r="AH892" s="4"/>
      <c r="AI892" s="4"/>
      <c r="AJ892" s="4"/>
      <c r="AK892" s="4"/>
      <c r="AL892" s="4"/>
    </row>
    <row r="893" spans="19:38" ht="15.75" customHeight="1" x14ac:dyDescent="0.3">
      <c r="S893" s="4"/>
      <c r="V893" s="9"/>
      <c r="Y893" s="4"/>
      <c r="Z893" s="4"/>
      <c r="AA893" s="4"/>
      <c r="AB893" s="4"/>
      <c r="AE893" s="4"/>
      <c r="AH893" s="4"/>
      <c r="AI893" s="4"/>
      <c r="AJ893" s="4"/>
      <c r="AK893" s="4"/>
      <c r="AL893" s="4"/>
    </row>
    <row r="894" spans="19:38" ht="15.75" customHeight="1" x14ac:dyDescent="0.3">
      <c r="S894" s="4"/>
      <c r="V894" s="9"/>
      <c r="Y894" s="4"/>
      <c r="Z894" s="4"/>
      <c r="AA894" s="4"/>
      <c r="AB894" s="4"/>
      <c r="AE894" s="4"/>
      <c r="AH894" s="4"/>
      <c r="AI894" s="4"/>
      <c r="AJ894" s="4"/>
      <c r="AK894" s="4"/>
      <c r="AL894" s="4"/>
    </row>
    <row r="895" spans="19:38" ht="15.75" customHeight="1" x14ac:dyDescent="0.3">
      <c r="S895" s="4"/>
      <c r="V895" s="9"/>
      <c r="Y895" s="4"/>
      <c r="Z895" s="4"/>
      <c r="AA895" s="4"/>
      <c r="AB895" s="4"/>
      <c r="AE895" s="4"/>
      <c r="AH895" s="4"/>
      <c r="AI895" s="4"/>
      <c r="AJ895" s="4"/>
      <c r="AK895" s="4"/>
      <c r="AL895" s="4"/>
    </row>
    <row r="896" spans="19:38" ht="15.75" customHeight="1" x14ac:dyDescent="0.3">
      <c r="S896" s="4"/>
      <c r="V896" s="9"/>
      <c r="Y896" s="4"/>
      <c r="Z896" s="4"/>
      <c r="AA896" s="4"/>
      <c r="AB896" s="4"/>
      <c r="AE896" s="4"/>
      <c r="AH896" s="4"/>
      <c r="AI896" s="4"/>
      <c r="AJ896" s="4"/>
      <c r="AK896" s="4"/>
      <c r="AL896" s="4"/>
    </row>
    <row r="897" spans="19:38" ht="15.75" customHeight="1" x14ac:dyDescent="0.3">
      <c r="S897" s="4"/>
      <c r="V897" s="9"/>
      <c r="Y897" s="4"/>
      <c r="Z897" s="4"/>
      <c r="AA897" s="4"/>
      <c r="AB897" s="4"/>
      <c r="AE897" s="4"/>
      <c r="AH897" s="4"/>
      <c r="AI897" s="4"/>
      <c r="AJ897" s="4"/>
      <c r="AK897" s="4"/>
      <c r="AL897" s="4"/>
    </row>
    <row r="898" spans="19:38" ht="15.75" customHeight="1" x14ac:dyDescent="0.3">
      <c r="S898" s="4"/>
      <c r="V898" s="9"/>
      <c r="Y898" s="4"/>
      <c r="Z898" s="4"/>
      <c r="AA898" s="4"/>
      <c r="AB898" s="4"/>
      <c r="AE898" s="4"/>
      <c r="AH898" s="4"/>
      <c r="AI898" s="4"/>
      <c r="AJ898" s="4"/>
      <c r="AK898" s="4"/>
      <c r="AL898" s="4"/>
    </row>
    <row r="899" spans="19:38" ht="15.75" customHeight="1" x14ac:dyDescent="0.3">
      <c r="S899" s="4"/>
      <c r="V899" s="9"/>
      <c r="Y899" s="4"/>
      <c r="Z899" s="4"/>
      <c r="AA899" s="4"/>
      <c r="AB899" s="4"/>
      <c r="AE899" s="4"/>
      <c r="AH899" s="4"/>
      <c r="AI899" s="4"/>
      <c r="AJ899" s="4"/>
      <c r="AK899" s="4"/>
      <c r="AL899" s="4"/>
    </row>
    <row r="900" spans="19:38" ht="15.75" customHeight="1" x14ac:dyDescent="0.3">
      <c r="S900" s="4"/>
      <c r="V900" s="9"/>
      <c r="Y900" s="4"/>
      <c r="Z900" s="4"/>
      <c r="AA900" s="4"/>
      <c r="AB900" s="4"/>
      <c r="AE900" s="4"/>
      <c r="AH900" s="4"/>
      <c r="AI900" s="4"/>
      <c r="AJ900" s="4"/>
      <c r="AK900" s="4"/>
      <c r="AL900" s="4"/>
    </row>
    <row r="901" spans="19:38" ht="15.75" customHeight="1" x14ac:dyDescent="0.3">
      <c r="S901" s="4"/>
      <c r="V901" s="9"/>
      <c r="Y901" s="4"/>
      <c r="Z901" s="4"/>
      <c r="AA901" s="4"/>
      <c r="AB901" s="4"/>
      <c r="AE901" s="4"/>
      <c r="AH901" s="4"/>
      <c r="AI901" s="4"/>
      <c r="AJ901" s="4"/>
      <c r="AK901" s="4"/>
      <c r="AL901" s="4"/>
    </row>
    <row r="902" spans="19:38" ht="15.75" customHeight="1" x14ac:dyDescent="0.3">
      <c r="S902" s="4"/>
      <c r="V902" s="9"/>
      <c r="Y902" s="4"/>
      <c r="Z902" s="4"/>
      <c r="AA902" s="4"/>
      <c r="AB902" s="4"/>
      <c r="AE902" s="4"/>
      <c r="AH902" s="4"/>
      <c r="AI902" s="4"/>
      <c r="AJ902" s="4"/>
      <c r="AK902" s="4"/>
      <c r="AL902" s="4"/>
    </row>
    <row r="903" spans="19:38" ht="15.75" customHeight="1" x14ac:dyDescent="0.3">
      <c r="S903" s="4"/>
      <c r="V903" s="9"/>
      <c r="Y903" s="4"/>
      <c r="Z903" s="4"/>
      <c r="AA903" s="4"/>
      <c r="AB903" s="4"/>
      <c r="AE903" s="4"/>
      <c r="AH903" s="4"/>
      <c r="AI903" s="4"/>
      <c r="AJ903" s="4"/>
      <c r="AK903" s="4"/>
      <c r="AL903" s="4"/>
    </row>
    <row r="904" spans="19:38" ht="15.75" customHeight="1" x14ac:dyDescent="0.3">
      <c r="S904" s="4"/>
      <c r="V904" s="9"/>
      <c r="Y904" s="4"/>
      <c r="Z904" s="4"/>
      <c r="AA904" s="4"/>
      <c r="AB904" s="4"/>
      <c r="AE904" s="4"/>
      <c r="AH904" s="4"/>
      <c r="AI904" s="4"/>
      <c r="AJ904" s="4"/>
      <c r="AK904" s="4"/>
      <c r="AL904" s="4"/>
    </row>
    <row r="905" spans="19:38" ht="15.75" customHeight="1" x14ac:dyDescent="0.3">
      <c r="S905" s="4"/>
      <c r="V905" s="9"/>
      <c r="Y905" s="4"/>
      <c r="Z905" s="4"/>
      <c r="AA905" s="4"/>
      <c r="AB905" s="4"/>
      <c r="AE905" s="4"/>
      <c r="AH905" s="4"/>
      <c r="AI905" s="4"/>
      <c r="AJ905" s="4"/>
      <c r="AK905" s="4"/>
      <c r="AL905" s="4"/>
    </row>
    <row r="906" spans="19:38" ht="15.75" customHeight="1" x14ac:dyDescent="0.3">
      <c r="S906" s="4"/>
      <c r="V906" s="9"/>
      <c r="Y906" s="4"/>
      <c r="Z906" s="4"/>
      <c r="AA906" s="4"/>
      <c r="AB906" s="4"/>
      <c r="AE906" s="4"/>
      <c r="AH906" s="4"/>
      <c r="AI906" s="4"/>
      <c r="AJ906" s="4"/>
      <c r="AK906" s="4"/>
      <c r="AL906" s="4"/>
    </row>
    <row r="907" spans="19:38" ht="15.75" customHeight="1" x14ac:dyDescent="0.3">
      <c r="S907" s="4"/>
      <c r="V907" s="9"/>
      <c r="Y907" s="4"/>
      <c r="Z907" s="4"/>
      <c r="AA907" s="4"/>
      <c r="AB907" s="4"/>
      <c r="AE907" s="4"/>
      <c r="AH907" s="4"/>
      <c r="AI907" s="4"/>
      <c r="AJ907" s="4"/>
      <c r="AK907" s="4"/>
      <c r="AL907" s="4"/>
    </row>
    <row r="908" spans="19:38" ht="15.75" customHeight="1" x14ac:dyDescent="0.3">
      <c r="S908" s="4"/>
      <c r="V908" s="9"/>
      <c r="Y908" s="4"/>
      <c r="Z908" s="4"/>
      <c r="AA908" s="4"/>
      <c r="AB908" s="4"/>
      <c r="AE908" s="4"/>
      <c r="AH908" s="4"/>
      <c r="AI908" s="4"/>
      <c r="AJ908" s="4"/>
      <c r="AK908" s="4"/>
      <c r="AL908" s="4"/>
    </row>
    <row r="909" spans="19:38" ht="15.75" customHeight="1" x14ac:dyDescent="0.3">
      <c r="S909" s="4"/>
      <c r="V909" s="9"/>
      <c r="Y909" s="4"/>
      <c r="Z909" s="4"/>
      <c r="AA909" s="4"/>
      <c r="AB909" s="4"/>
      <c r="AE909" s="4"/>
      <c r="AH909" s="4"/>
      <c r="AI909" s="4"/>
      <c r="AJ909" s="4"/>
      <c r="AK909" s="4"/>
      <c r="AL909" s="4"/>
    </row>
    <row r="910" spans="19:38" ht="15.75" customHeight="1" x14ac:dyDescent="0.3">
      <c r="S910" s="4"/>
      <c r="V910" s="9"/>
      <c r="Y910" s="4"/>
      <c r="Z910" s="4"/>
      <c r="AA910" s="4"/>
      <c r="AB910" s="4"/>
      <c r="AE910" s="4"/>
      <c r="AH910" s="4"/>
      <c r="AI910" s="4"/>
      <c r="AJ910" s="4"/>
      <c r="AK910" s="4"/>
      <c r="AL910" s="4"/>
    </row>
    <row r="911" spans="19:38" ht="15.75" customHeight="1" x14ac:dyDescent="0.3">
      <c r="S911" s="4"/>
      <c r="V911" s="9"/>
      <c r="Y911" s="4"/>
      <c r="Z911" s="4"/>
      <c r="AA911" s="4"/>
      <c r="AB911" s="4"/>
      <c r="AE911" s="4"/>
      <c r="AH911" s="4"/>
      <c r="AI911" s="4"/>
      <c r="AJ911" s="4"/>
      <c r="AK911" s="4"/>
      <c r="AL911" s="4"/>
    </row>
    <row r="912" spans="19:38" ht="15.75" customHeight="1" x14ac:dyDescent="0.3">
      <c r="S912" s="4"/>
      <c r="V912" s="9"/>
      <c r="Y912" s="4"/>
      <c r="Z912" s="4"/>
      <c r="AA912" s="4"/>
      <c r="AB912" s="4"/>
      <c r="AE912" s="4"/>
      <c r="AH912" s="4"/>
      <c r="AI912" s="4"/>
      <c r="AJ912" s="4"/>
      <c r="AK912" s="4"/>
      <c r="AL912" s="4"/>
    </row>
    <row r="913" spans="19:38" ht="15.75" customHeight="1" x14ac:dyDescent="0.3">
      <c r="S913" s="4"/>
      <c r="V913" s="9"/>
      <c r="Y913" s="4"/>
      <c r="Z913" s="4"/>
      <c r="AA913" s="4"/>
      <c r="AB913" s="4"/>
      <c r="AE913" s="4"/>
      <c r="AH913" s="4"/>
      <c r="AI913" s="4"/>
      <c r="AJ913" s="4"/>
      <c r="AK913" s="4"/>
      <c r="AL913" s="4"/>
    </row>
    <row r="914" spans="19:38" ht="15.75" customHeight="1" x14ac:dyDescent="0.3">
      <c r="S914" s="4"/>
      <c r="V914" s="9"/>
      <c r="Y914" s="4"/>
      <c r="Z914" s="4"/>
      <c r="AA914" s="4"/>
      <c r="AB914" s="4"/>
      <c r="AE914" s="4"/>
      <c r="AH914" s="4"/>
      <c r="AI914" s="4"/>
      <c r="AJ914" s="4"/>
      <c r="AK914" s="4"/>
      <c r="AL914" s="4"/>
    </row>
    <row r="915" spans="19:38" ht="15.75" customHeight="1" x14ac:dyDescent="0.3">
      <c r="S915" s="4"/>
      <c r="V915" s="9"/>
      <c r="Y915" s="4"/>
      <c r="Z915" s="4"/>
      <c r="AA915" s="4"/>
      <c r="AB915" s="4"/>
      <c r="AE915" s="4"/>
      <c r="AH915" s="4"/>
      <c r="AI915" s="4"/>
      <c r="AJ915" s="4"/>
      <c r="AK915" s="4"/>
      <c r="AL915" s="4"/>
    </row>
    <row r="916" spans="19:38" ht="15.75" customHeight="1" x14ac:dyDescent="0.3">
      <c r="S916" s="4"/>
      <c r="V916" s="9"/>
      <c r="Y916" s="4"/>
      <c r="Z916" s="4"/>
      <c r="AA916" s="4"/>
      <c r="AB916" s="4"/>
      <c r="AE916" s="4"/>
      <c r="AH916" s="4"/>
      <c r="AI916" s="4"/>
      <c r="AJ916" s="4"/>
      <c r="AK916" s="4"/>
      <c r="AL916" s="4"/>
    </row>
    <row r="917" spans="19:38" ht="15.75" customHeight="1" x14ac:dyDescent="0.3">
      <c r="S917" s="4"/>
      <c r="V917" s="9"/>
      <c r="Y917" s="4"/>
      <c r="Z917" s="4"/>
      <c r="AA917" s="4"/>
      <c r="AB917" s="4"/>
      <c r="AE917" s="4"/>
      <c r="AH917" s="4"/>
      <c r="AI917" s="4"/>
      <c r="AJ917" s="4"/>
      <c r="AK917" s="4"/>
      <c r="AL917" s="4"/>
    </row>
    <row r="918" spans="19:38" ht="15.75" customHeight="1" x14ac:dyDescent="0.3">
      <c r="S918" s="4"/>
      <c r="V918" s="9"/>
      <c r="Y918" s="4"/>
      <c r="Z918" s="4"/>
      <c r="AA918" s="4"/>
      <c r="AB918" s="4"/>
      <c r="AE918" s="4"/>
      <c r="AH918" s="4"/>
      <c r="AI918" s="4"/>
      <c r="AJ918" s="4"/>
      <c r="AK918" s="4"/>
      <c r="AL918" s="4"/>
    </row>
    <row r="919" spans="19:38" ht="15.75" customHeight="1" x14ac:dyDescent="0.3">
      <c r="S919" s="4"/>
      <c r="V919" s="9"/>
      <c r="Y919" s="4"/>
      <c r="Z919" s="4"/>
      <c r="AA919" s="4"/>
      <c r="AB919" s="4"/>
      <c r="AE919" s="4"/>
      <c r="AH919" s="4"/>
      <c r="AI919" s="4"/>
      <c r="AJ919" s="4"/>
      <c r="AK919" s="4"/>
      <c r="AL919" s="4"/>
    </row>
    <row r="920" spans="19:38" ht="15.75" customHeight="1" x14ac:dyDescent="0.3">
      <c r="S920" s="4"/>
      <c r="V920" s="9"/>
      <c r="Y920" s="4"/>
      <c r="Z920" s="4"/>
      <c r="AA920" s="4"/>
      <c r="AB920" s="4"/>
      <c r="AE920" s="4"/>
      <c r="AH920" s="4"/>
      <c r="AI920" s="4"/>
      <c r="AJ920" s="4"/>
      <c r="AK920" s="4"/>
      <c r="AL920" s="4"/>
    </row>
    <row r="921" spans="19:38" ht="15.75" customHeight="1" x14ac:dyDescent="0.3">
      <c r="S921" s="4"/>
      <c r="V921" s="9"/>
      <c r="Y921" s="4"/>
      <c r="Z921" s="4"/>
      <c r="AA921" s="4"/>
      <c r="AB921" s="4"/>
      <c r="AE921" s="4"/>
      <c r="AH921" s="4"/>
      <c r="AI921" s="4"/>
      <c r="AJ921" s="4"/>
      <c r="AK921" s="4"/>
      <c r="AL921" s="4"/>
    </row>
    <row r="922" spans="19:38" ht="15.75" customHeight="1" x14ac:dyDescent="0.3">
      <c r="S922" s="4"/>
      <c r="V922" s="9"/>
      <c r="Y922" s="4"/>
      <c r="Z922" s="4"/>
      <c r="AA922" s="4"/>
      <c r="AB922" s="4"/>
      <c r="AE922" s="4"/>
      <c r="AH922" s="4"/>
      <c r="AI922" s="4"/>
      <c r="AJ922" s="4"/>
      <c r="AK922" s="4"/>
      <c r="AL922" s="4"/>
    </row>
    <row r="923" spans="19:38" ht="15.75" customHeight="1" x14ac:dyDescent="0.3">
      <c r="S923" s="4"/>
      <c r="V923" s="9"/>
      <c r="Y923" s="4"/>
      <c r="Z923" s="4"/>
      <c r="AA923" s="4"/>
      <c r="AB923" s="4"/>
      <c r="AE923" s="4"/>
      <c r="AH923" s="4"/>
      <c r="AI923" s="4"/>
      <c r="AJ923" s="4"/>
      <c r="AK923" s="4"/>
      <c r="AL923" s="4"/>
    </row>
    <row r="924" spans="19:38" ht="15.75" customHeight="1" x14ac:dyDescent="0.3">
      <c r="S924" s="4"/>
      <c r="V924" s="9"/>
      <c r="Y924" s="4"/>
      <c r="Z924" s="4"/>
      <c r="AA924" s="4"/>
      <c r="AB924" s="4"/>
      <c r="AE924" s="4"/>
      <c r="AH924" s="4"/>
      <c r="AI924" s="4"/>
      <c r="AJ924" s="4"/>
      <c r="AK924" s="4"/>
      <c r="AL924" s="4"/>
    </row>
    <row r="925" spans="19:38" ht="15.75" customHeight="1" x14ac:dyDescent="0.3">
      <c r="S925" s="4"/>
      <c r="V925" s="9"/>
      <c r="Y925" s="4"/>
      <c r="Z925" s="4"/>
      <c r="AA925" s="4"/>
      <c r="AB925" s="4"/>
      <c r="AE925" s="4"/>
      <c r="AH925" s="4"/>
      <c r="AI925" s="4"/>
      <c r="AJ925" s="4"/>
      <c r="AK925" s="4"/>
      <c r="AL925" s="4"/>
    </row>
    <row r="926" spans="19:38" ht="15.75" customHeight="1" x14ac:dyDescent="0.3">
      <c r="S926" s="4"/>
      <c r="V926" s="9"/>
      <c r="Y926" s="4"/>
      <c r="Z926" s="4"/>
      <c r="AA926" s="4"/>
      <c r="AB926" s="4"/>
      <c r="AE926" s="4"/>
      <c r="AH926" s="4"/>
      <c r="AI926" s="4"/>
      <c r="AJ926" s="4"/>
      <c r="AK926" s="4"/>
      <c r="AL926" s="4"/>
    </row>
    <row r="927" spans="19:38" ht="15.75" customHeight="1" x14ac:dyDescent="0.3">
      <c r="S927" s="4"/>
      <c r="V927" s="9"/>
      <c r="Y927" s="4"/>
      <c r="Z927" s="4"/>
      <c r="AA927" s="4"/>
      <c r="AB927" s="4"/>
      <c r="AE927" s="4"/>
      <c r="AH927" s="4"/>
      <c r="AI927" s="4"/>
      <c r="AJ927" s="4"/>
      <c r="AK927" s="4"/>
      <c r="AL927" s="4"/>
    </row>
    <row r="928" spans="19:38" ht="15.75" customHeight="1" x14ac:dyDescent="0.3">
      <c r="S928" s="4"/>
      <c r="V928" s="9"/>
      <c r="Y928" s="4"/>
      <c r="Z928" s="4"/>
      <c r="AA928" s="4"/>
      <c r="AB928" s="4"/>
      <c r="AE928" s="4"/>
      <c r="AH928" s="4"/>
      <c r="AI928" s="4"/>
      <c r="AJ928" s="4"/>
      <c r="AK928" s="4"/>
      <c r="AL928" s="4"/>
    </row>
    <row r="929" spans="19:38" ht="15.75" customHeight="1" x14ac:dyDescent="0.3">
      <c r="S929" s="4"/>
      <c r="V929" s="9"/>
      <c r="Y929" s="4"/>
      <c r="Z929" s="4"/>
      <c r="AA929" s="4"/>
      <c r="AB929" s="4"/>
      <c r="AE929" s="4"/>
      <c r="AH929" s="4"/>
      <c r="AI929" s="4"/>
      <c r="AJ929" s="4"/>
      <c r="AK929" s="4"/>
      <c r="AL929" s="4"/>
    </row>
    <row r="930" spans="19:38" ht="15.75" customHeight="1" x14ac:dyDescent="0.3">
      <c r="S930" s="4"/>
      <c r="V930" s="9"/>
      <c r="Y930" s="4"/>
      <c r="Z930" s="4"/>
      <c r="AA930" s="4"/>
      <c r="AB930" s="4"/>
      <c r="AE930" s="4"/>
      <c r="AH930" s="4"/>
      <c r="AI930" s="4"/>
      <c r="AJ930" s="4"/>
      <c r="AK930" s="4"/>
      <c r="AL930" s="4"/>
    </row>
    <row r="931" spans="19:38" ht="15.75" customHeight="1" x14ac:dyDescent="0.3">
      <c r="S931" s="4"/>
      <c r="V931" s="9"/>
      <c r="Y931" s="4"/>
      <c r="Z931" s="4"/>
      <c r="AA931" s="4"/>
      <c r="AB931" s="4"/>
      <c r="AE931" s="4"/>
      <c r="AH931" s="4"/>
      <c r="AI931" s="4"/>
      <c r="AJ931" s="4"/>
      <c r="AK931" s="4"/>
      <c r="AL931" s="4"/>
    </row>
    <row r="932" spans="19:38" ht="15.75" customHeight="1" x14ac:dyDescent="0.3">
      <c r="S932" s="4"/>
      <c r="V932" s="9"/>
      <c r="Y932" s="4"/>
      <c r="Z932" s="4"/>
      <c r="AA932" s="4"/>
      <c r="AB932" s="4"/>
      <c r="AE932" s="4"/>
      <c r="AH932" s="4"/>
      <c r="AI932" s="4"/>
      <c r="AJ932" s="4"/>
      <c r="AK932" s="4"/>
      <c r="AL932" s="4"/>
    </row>
    <row r="933" spans="19:38" ht="15.75" customHeight="1" x14ac:dyDescent="0.3">
      <c r="S933" s="4"/>
      <c r="V933" s="9"/>
      <c r="Y933" s="4"/>
      <c r="Z933" s="4"/>
      <c r="AA933" s="4"/>
      <c r="AB933" s="4"/>
      <c r="AE933" s="4"/>
      <c r="AH933" s="4"/>
      <c r="AI933" s="4"/>
      <c r="AJ933" s="4"/>
      <c r="AK933" s="4"/>
      <c r="AL933" s="4"/>
    </row>
    <row r="934" spans="19:38" ht="15.75" customHeight="1" x14ac:dyDescent="0.3">
      <c r="S934" s="4"/>
      <c r="V934" s="9"/>
      <c r="Y934" s="4"/>
      <c r="Z934" s="4"/>
      <c r="AA934" s="4"/>
      <c r="AB934" s="4"/>
      <c r="AE934" s="4"/>
      <c r="AH934" s="4"/>
      <c r="AI934" s="4"/>
      <c r="AJ934" s="4"/>
      <c r="AK934" s="4"/>
      <c r="AL934" s="4"/>
    </row>
    <row r="935" spans="19:38" ht="15.75" customHeight="1" x14ac:dyDescent="0.3">
      <c r="S935" s="4"/>
      <c r="V935" s="9"/>
      <c r="Y935" s="4"/>
      <c r="Z935" s="4"/>
      <c r="AA935" s="4"/>
      <c r="AB935" s="4"/>
      <c r="AE935" s="4"/>
      <c r="AH935" s="4"/>
      <c r="AI935" s="4"/>
      <c r="AJ935" s="4"/>
      <c r="AK935" s="4"/>
      <c r="AL935" s="4"/>
    </row>
    <row r="936" spans="19:38" ht="15.75" customHeight="1" x14ac:dyDescent="0.3">
      <c r="S936" s="4"/>
      <c r="V936" s="9"/>
      <c r="Y936" s="4"/>
      <c r="Z936" s="4"/>
      <c r="AA936" s="4"/>
      <c r="AB936" s="4"/>
      <c r="AE936" s="4"/>
      <c r="AH936" s="4"/>
      <c r="AI936" s="4"/>
      <c r="AJ936" s="4"/>
      <c r="AK936" s="4"/>
      <c r="AL936" s="4"/>
    </row>
    <row r="937" spans="19:38" ht="15.75" customHeight="1" x14ac:dyDescent="0.3">
      <c r="S937" s="4"/>
      <c r="V937" s="9"/>
      <c r="Y937" s="4"/>
      <c r="Z937" s="4"/>
      <c r="AA937" s="4"/>
      <c r="AB937" s="4"/>
      <c r="AE937" s="4"/>
      <c r="AH937" s="4"/>
      <c r="AI937" s="4"/>
      <c r="AJ937" s="4"/>
      <c r="AK937" s="4"/>
      <c r="AL937" s="4"/>
    </row>
    <row r="938" spans="19:38" ht="15.75" customHeight="1" x14ac:dyDescent="0.3">
      <c r="S938" s="4"/>
      <c r="V938" s="9"/>
      <c r="Y938" s="4"/>
      <c r="Z938" s="4"/>
      <c r="AA938" s="4"/>
      <c r="AB938" s="4"/>
      <c r="AE938" s="4"/>
      <c r="AH938" s="4"/>
      <c r="AI938" s="4"/>
      <c r="AJ938" s="4"/>
      <c r="AK938" s="4"/>
      <c r="AL938" s="4"/>
    </row>
    <row r="939" spans="19:38" ht="15.75" customHeight="1" x14ac:dyDescent="0.3">
      <c r="S939" s="4"/>
      <c r="V939" s="9"/>
      <c r="Y939" s="4"/>
      <c r="Z939" s="4"/>
      <c r="AA939" s="4"/>
      <c r="AB939" s="4"/>
      <c r="AE939" s="4"/>
      <c r="AH939" s="4"/>
      <c r="AI939" s="4"/>
      <c r="AJ939" s="4"/>
      <c r="AK939" s="4"/>
      <c r="AL939" s="4"/>
    </row>
    <row r="940" spans="19:38" ht="15.75" customHeight="1" x14ac:dyDescent="0.3">
      <c r="S940" s="4"/>
      <c r="V940" s="9"/>
      <c r="Y940" s="4"/>
      <c r="Z940" s="4"/>
      <c r="AA940" s="4"/>
      <c r="AB940" s="4"/>
      <c r="AE940" s="4"/>
      <c r="AH940" s="4"/>
      <c r="AI940" s="4"/>
      <c r="AJ940" s="4"/>
      <c r="AK940" s="4"/>
      <c r="AL940" s="4"/>
    </row>
    <row r="941" spans="19:38" ht="15.75" customHeight="1" x14ac:dyDescent="0.3">
      <c r="S941" s="4"/>
      <c r="V941" s="9"/>
      <c r="Y941" s="4"/>
      <c r="Z941" s="4"/>
      <c r="AA941" s="4"/>
      <c r="AB941" s="4"/>
      <c r="AE941" s="4"/>
      <c r="AH941" s="4"/>
      <c r="AI941" s="4"/>
      <c r="AJ941" s="4"/>
      <c r="AK941" s="4"/>
      <c r="AL941" s="4"/>
    </row>
    <row r="942" spans="19:38" ht="15.75" customHeight="1" x14ac:dyDescent="0.3">
      <c r="S942" s="4"/>
      <c r="V942" s="9"/>
      <c r="Y942" s="4"/>
      <c r="Z942" s="4"/>
      <c r="AA942" s="4"/>
      <c r="AB942" s="4"/>
      <c r="AE942" s="4"/>
      <c r="AH942" s="4"/>
      <c r="AI942" s="4"/>
      <c r="AJ942" s="4"/>
      <c r="AK942" s="4"/>
      <c r="AL942" s="4"/>
    </row>
    <row r="943" spans="19:38" ht="15.75" customHeight="1" x14ac:dyDescent="0.3">
      <c r="S943" s="4"/>
      <c r="V943" s="9"/>
      <c r="Y943" s="4"/>
      <c r="Z943" s="4"/>
      <c r="AA943" s="4"/>
      <c r="AB943" s="4"/>
      <c r="AE943" s="4"/>
      <c r="AH943" s="4"/>
      <c r="AI943" s="4"/>
      <c r="AJ943" s="4"/>
      <c r="AK943" s="4"/>
      <c r="AL943" s="4"/>
    </row>
    <row r="944" spans="19:38" ht="15.75" customHeight="1" x14ac:dyDescent="0.3">
      <c r="S944" s="4"/>
      <c r="V944" s="9"/>
      <c r="Y944" s="4"/>
      <c r="Z944" s="4"/>
      <c r="AA944" s="4"/>
      <c r="AB944" s="4"/>
      <c r="AE944" s="4"/>
      <c r="AH944" s="4"/>
      <c r="AI944" s="4"/>
      <c r="AJ944" s="4"/>
      <c r="AK944" s="4"/>
      <c r="AL944" s="4"/>
    </row>
    <row r="945" spans="19:38" ht="15.75" customHeight="1" x14ac:dyDescent="0.3">
      <c r="S945" s="4"/>
      <c r="V945" s="9"/>
      <c r="Y945" s="4"/>
      <c r="Z945" s="4"/>
      <c r="AA945" s="4"/>
      <c r="AB945" s="4"/>
      <c r="AE945" s="4"/>
      <c r="AH945" s="4"/>
      <c r="AI945" s="4"/>
      <c r="AJ945" s="4"/>
      <c r="AK945" s="4"/>
      <c r="AL945" s="4"/>
    </row>
    <row r="946" spans="19:38" ht="15.75" customHeight="1" x14ac:dyDescent="0.3">
      <c r="S946" s="4"/>
      <c r="V946" s="9"/>
      <c r="Y946" s="4"/>
      <c r="Z946" s="4"/>
      <c r="AA946" s="4"/>
      <c r="AB946" s="4"/>
      <c r="AE946" s="4"/>
      <c r="AH946" s="4"/>
      <c r="AI946" s="4"/>
      <c r="AJ946" s="4"/>
      <c r="AK946" s="4"/>
      <c r="AL946" s="4"/>
    </row>
    <row r="947" spans="19:38" ht="15.75" customHeight="1" x14ac:dyDescent="0.3">
      <c r="S947" s="4"/>
      <c r="V947" s="9"/>
      <c r="Y947" s="4"/>
      <c r="Z947" s="4"/>
      <c r="AA947" s="4"/>
      <c r="AB947" s="4"/>
      <c r="AE947" s="4"/>
      <c r="AH947" s="4"/>
      <c r="AI947" s="4"/>
      <c r="AJ947" s="4"/>
      <c r="AK947" s="4"/>
      <c r="AL947" s="4"/>
    </row>
    <row r="948" spans="19:38" ht="15.75" customHeight="1" x14ac:dyDescent="0.3">
      <c r="S948" s="4"/>
      <c r="V948" s="9"/>
      <c r="Y948" s="4"/>
      <c r="Z948" s="4"/>
      <c r="AA948" s="4"/>
      <c r="AB948" s="4"/>
      <c r="AE948" s="4"/>
      <c r="AH948" s="4"/>
      <c r="AI948" s="4"/>
      <c r="AJ948" s="4"/>
      <c r="AK948" s="4"/>
      <c r="AL948" s="4"/>
    </row>
    <row r="949" spans="19:38" ht="15.75" customHeight="1" x14ac:dyDescent="0.3">
      <c r="S949" s="4"/>
      <c r="V949" s="9"/>
      <c r="Y949" s="4"/>
      <c r="Z949" s="4"/>
      <c r="AA949" s="4"/>
      <c r="AB949" s="4"/>
      <c r="AE949" s="4"/>
      <c r="AH949" s="4"/>
      <c r="AI949" s="4"/>
      <c r="AJ949" s="4"/>
      <c r="AK949" s="4"/>
      <c r="AL949" s="4"/>
    </row>
    <row r="950" spans="19:38" ht="15.75" customHeight="1" x14ac:dyDescent="0.3">
      <c r="S950" s="4"/>
      <c r="V950" s="9"/>
      <c r="Y950" s="4"/>
      <c r="Z950" s="4"/>
      <c r="AA950" s="4"/>
      <c r="AB950" s="4"/>
      <c r="AE950" s="4"/>
      <c r="AH950" s="4"/>
      <c r="AI950" s="4"/>
      <c r="AJ950" s="4"/>
      <c r="AK950" s="4"/>
      <c r="AL950" s="4"/>
    </row>
    <row r="951" spans="19:38" ht="15.75" customHeight="1" x14ac:dyDescent="0.3">
      <c r="S951" s="4"/>
      <c r="V951" s="9"/>
      <c r="Y951" s="4"/>
      <c r="Z951" s="4"/>
      <c r="AA951" s="4"/>
      <c r="AB951" s="4"/>
      <c r="AE951" s="4"/>
      <c r="AH951" s="4"/>
      <c r="AI951" s="4"/>
      <c r="AJ951" s="4"/>
      <c r="AK951" s="4"/>
      <c r="AL951" s="4"/>
    </row>
    <row r="952" spans="19:38" ht="15.75" customHeight="1" x14ac:dyDescent="0.3">
      <c r="S952" s="4"/>
      <c r="V952" s="9"/>
      <c r="Y952" s="4"/>
      <c r="Z952" s="4"/>
      <c r="AA952" s="4"/>
      <c r="AB952" s="4"/>
      <c r="AE952" s="4"/>
      <c r="AH952" s="4"/>
      <c r="AI952" s="4"/>
      <c r="AJ952" s="4"/>
      <c r="AK952" s="4"/>
      <c r="AL952" s="4"/>
    </row>
    <row r="953" spans="19:38" ht="15.75" customHeight="1" x14ac:dyDescent="0.3">
      <c r="S953" s="4"/>
      <c r="V953" s="9"/>
      <c r="Y953" s="4"/>
      <c r="Z953" s="4"/>
      <c r="AA953" s="4"/>
      <c r="AB953" s="4"/>
      <c r="AE953" s="4"/>
      <c r="AH953" s="4"/>
      <c r="AI953" s="4"/>
      <c r="AJ953" s="4"/>
      <c r="AK953" s="4"/>
      <c r="AL953" s="4"/>
    </row>
    <row r="954" spans="19:38" ht="15.75" customHeight="1" x14ac:dyDescent="0.3">
      <c r="S954" s="4"/>
      <c r="V954" s="9"/>
      <c r="Y954" s="4"/>
      <c r="Z954" s="4"/>
      <c r="AA954" s="4"/>
      <c r="AB954" s="4"/>
      <c r="AE954" s="4"/>
      <c r="AH954" s="4"/>
      <c r="AI954" s="4"/>
      <c r="AJ954" s="4"/>
      <c r="AK954" s="4"/>
      <c r="AL954" s="4"/>
    </row>
    <row r="955" spans="19:38" ht="15.75" customHeight="1" x14ac:dyDescent="0.3">
      <c r="S955" s="4"/>
      <c r="V955" s="9"/>
      <c r="Y955" s="4"/>
      <c r="Z955" s="4"/>
      <c r="AA955" s="4"/>
      <c r="AB955" s="4"/>
      <c r="AE955" s="4"/>
      <c r="AH955" s="4"/>
      <c r="AI955" s="4"/>
      <c r="AJ955" s="4"/>
      <c r="AK955" s="4"/>
      <c r="AL955" s="4"/>
    </row>
    <row r="956" spans="19:38" ht="15.75" customHeight="1" x14ac:dyDescent="0.3">
      <c r="S956" s="4"/>
      <c r="V956" s="9"/>
      <c r="Y956" s="4"/>
      <c r="Z956" s="4"/>
      <c r="AA956" s="4"/>
      <c r="AB956" s="4"/>
      <c r="AE956" s="4"/>
      <c r="AH956" s="4"/>
      <c r="AI956" s="4"/>
      <c r="AJ956" s="4"/>
      <c r="AK956" s="4"/>
      <c r="AL956" s="4"/>
    </row>
    <row r="957" spans="19:38" ht="15.75" customHeight="1" x14ac:dyDescent="0.3">
      <c r="S957" s="4"/>
      <c r="V957" s="9"/>
      <c r="Y957" s="4"/>
      <c r="Z957" s="4"/>
      <c r="AA957" s="4"/>
      <c r="AB957" s="4"/>
      <c r="AE957" s="4"/>
      <c r="AH957" s="4"/>
      <c r="AI957" s="4"/>
      <c r="AJ957" s="4"/>
      <c r="AK957" s="4"/>
      <c r="AL957" s="4"/>
    </row>
    <row r="958" spans="19:38" ht="15.75" customHeight="1" x14ac:dyDescent="0.3">
      <c r="S958" s="4"/>
      <c r="V958" s="9"/>
      <c r="Y958" s="4"/>
      <c r="Z958" s="4"/>
      <c r="AA958" s="4"/>
      <c r="AB958" s="4"/>
      <c r="AE958" s="4"/>
      <c r="AH958" s="4"/>
      <c r="AI958" s="4"/>
      <c r="AJ958" s="4"/>
      <c r="AK958" s="4"/>
      <c r="AL958" s="4"/>
    </row>
    <row r="959" spans="19:38" ht="15.75" customHeight="1" x14ac:dyDescent="0.3">
      <c r="S959" s="4"/>
      <c r="V959" s="9"/>
      <c r="Y959" s="4"/>
      <c r="Z959" s="4"/>
      <c r="AA959" s="4"/>
      <c r="AB959" s="4"/>
      <c r="AE959" s="4"/>
      <c r="AH959" s="4"/>
      <c r="AI959" s="4"/>
      <c r="AJ959" s="4"/>
      <c r="AK959" s="4"/>
      <c r="AL959" s="4"/>
    </row>
    <row r="960" spans="19:38" ht="15.75" customHeight="1" x14ac:dyDescent="0.3">
      <c r="S960" s="4"/>
      <c r="V960" s="9"/>
      <c r="Y960" s="4"/>
      <c r="Z960" s="4"/>
      <c r="AA960" s="4"/>
      <c r="AB960" s="4"/>
      <c r="AE960" s="4"/>
      <c r="AH960" s="4"/>
      <c r="AI960" s="4"/>
      <c r="AJ960" s="4"/>
      <c r="AK960" s="4"/>
      <c r="AL960" s="4"/>
    </row>
    <row r="961" spans="19:38" ht="15.75" customHeight="1" x14ac:dyDescent="0.3">
      <c r="S961" s="4"/>
      <c r="V961" s="9"/>
      <c r="Y961" s="4"/>
      <c r="Z961" s="4"/>
      <c r="AA961" s="4"/>
      <c r="AB961" s="4"/>
      <c r="AE961" s="4"/>
      <c r="AH961" s="4"/>
      <c r="AI961" s="4"/>
      <c r="AJ961" s="4"/>
      <c r="AK961" s="4"/>
      <c r="AL961" s="4"/>
    </row>
    <row r="962" spans="19:38" ht="15.75" customHeight="1" x14ac:dyDescent="0.3">
      <c r="S962" s="4"/>
      <c r="V962" s="9"/>
      <c r="Y962" s="4"/>
      <c r="Z962" s="4"/>
      <c r="AA962" s="4"/>
      <c r="AB962" s="4"/>
      <c r="AE962" s="4"/>
      <c r="AH962" s="4"/>
      <c r="AI962" s="4"/>
      <c r="AJ962" s="4"/>
      <c r="AK962" s="4"/>
      <c r="AL962" s="4"/>
    </row>
    <row r="963" spans="19:38" ht="15.75" customHeight="1" x14ac:dyDescent="0.3">
      <c r="S963" s="4"/>
      <c r="V963" s="9"/>
      <c r="Y963" s="4"/>
      <c r="Z963" s="4"/>
      <c r="AA963" s="4"/>
      <c r="AB963" s="4"/>
      <c r="AE963" s="4"/>
      <c r="AH963" s="4"/>
      <c r="AI963" s="4"/>
      <c r="AJ963" s="4"/>
      <c r="AK963" s="4"/>
      <c r="AL963" s="4"/>
    </row>
    <row r="964" spans="19:38" ht="15.75" customHeight="1" x14ac:dyDescent="0.3">
      <c r="S964" s="4"/>
      <c r="V964" s="9"/>
      <c r="Y964" s="4"/>
      <c r="Z964" s="4"/>
      <c r="AA964" s="4"/>
      <c r="AB964" s="4"/>
      <c r="AE964" s="4"/>
      <c r="AH964" s="4"/>
      <c r="AI964" s="4"/>
      <c r="AJ964" s="4"/>
      <c r="AK964" s="4"/>
      <c r="AL964" s="4"/>
    </row>
    <row r="965" spans="19:38" ht="15.75" customHeight="1" x14ac:dyDescent="0.3">
      <c r="S965" s="4"/>
      <c r="V965" s="9"/>
      <c r="Y965" s="4"/>
      <c r="Z965" s="4"/>
      <c r="AA965" s="4"/>
      <c r="AB965" s="4"/>
      <c r="AE965" s="4"/>
      <c r="AH965" s="4"/>
      <c r="AI965" s="4"/>
      <c r="AJ965" s="4"/>
      <c r="AK965" s="4"/>
      <c r="AL965" s="4"/>
    </row>
    <row r="966" spans="19:38" ht="15.75" customHeight="1" x14ac:dyDescent="0.3">
      <c r="S966" s="4"/>
      <c r="V966" s="9"/>
      <c r="Y966" s="4"/>
      <c r="Z966" s="4"/>
      <c r="AA966" s="4"/>
      <c r="AB966" s="4"/>
      <c r="AE966" s="4"/>
      <c r="AH966" s="4"/>
      <c r="AI966" s="4"/>
      <c r="AJ966" s="4"/>
      <c r="AK966" s="4"/>
      <c r="AL966" s="4"/>
    </row>
    <row r="967" spans="19:38" ht="15.75" customHeight="1" x14ac:dyDescent="0.3">
      <c r="S967" s="4"/>
      <c r="V967" s="9"/>
      <c r="Y967" s="4"/>
      <c r="Z967" s="4"/>
      <c r="AA967" s="4"/>
      <c r="AB967" s="4"/>
      <c r="AE967" s="4"/>
      <c r="AH967" s="4"/>
      <c r="AI967" s="4"/>
      <c r="AJ967" s="4"/>
      <c r="AK967" s="4"/>
      <c r="AL967" s="4"/>
    </row>
    <row r="968" spans="19:38" ht="15.75" customHeight="1" x14ac:dyDescent="0.3">
      <c r="S968" s="4"/>
      <c r="V968" s="9"/>
      <c r="Y968" s="4"/>
      <c r="Z968" s="4"/>
      <c r="AA968" s="4"/>
      <c r="AB968" s="4"/>
      <c r="AE968" s="4"/>
      <c r="AH968" s="4"/>
      <c r="AI968" s="4"/>
      <c r="AJ968" s="4"/>
      <c r="AK968" s="4"/>
      <c r="AL968" s="4"/>
    </row>
    <row r="969" spans="19:38" ht="15.75" customHeight="1" x14ac:dyDescent="0.3">
      <c r="S969" s="4"/>
      <c r="V969" s="9"/>
      <c r="Y969" s="4"/>
      <c r="Z969" s="4"/>
      <c r="AA969" s="4"/>
      <c r="AB969" s="4"/>
      <c r="AE969" s="4"/>
      <c r="AH969" s="4"/>
      <c r="AI969" s="4"/>
      <c r="AJ969" s="4"/>
      <c r="AK969" s="4"/>
      <c r="AL969" s="4"/>
    </row>
    <row r="970" spans="19:38" ht="15.75" customHeight="1" x14ac:dyDescent="0.3">
      <c r="S970" s="4"/>
      <c r="V970" s="9"/>
      <c r="Y970" s="4"/>
      <c r="Z970" s="4"/>
      <c r="AA970" s="4"/>
      <c r="AB970" s="4"/>
      <c r="AE970" s="4"/>
      <c r="AH970" s="4"/>
      <c r="AI970" s="4"/>
      <c r="AJ970" s="4"/>
      <c r="AK970" s="4"/>
      <c r="AL970" s="4"/>
    </row>
    <row r="971" spans="19:38" ht="15.75" customHeight="1" x14ac:dyDescent="0.3">
      <c r="S971" s="4"/>
      <c r="V971" s="9"/>
      <c r="Y971" s="4"/>
      <c r="Z971" s="4"/>
      <c r="AA971" s="4"/>
      <c r="AB971" s="4"/>
      <c r="AE971" s="4"/>
      <c r="AH971" s="4"/>
      <c r="AI971" s="4"/>
      <c r="AJ971" s="4"/>
      <c r="AK971" s="4"/>
      <c r="AL971" s="4"/>
    </row>
    <row r="972" spans="19:38" ht="15.75" customHeight="1" x14ac:dyDescent="0.3">
      <c r="S972" s="4"/>
      <c r="V972" s="9"/>
      <c r="Y972" s="4"/>
      <c r="Z972" s="4"/>
      <c r="AA972" s="4"/>
      <c r="AB972" s="4"/>
      <c r="AE972" s="4"/>
      <c r="AH972" s="4"/>
      <c r="AI972" s="4"/>
      <c r="AJ972" s="4"/>
      <c r="AK972" s="4"/>
      <c r="AL972" s="4"/>
    </row>
    <row r="973" spans="19:38" ht="15.75" customHeight="1" x14ac:dyDescent="0.3">
      <c r="S973" s="4"/>
      <c r="V973" s="9"/>
      <c r="Y973" s="4"/>
      <c r="Z973" s="4"/>
      <c r="AA973" s="4"/>
      <c r="AB973" s="4"/>
      <c r="AE973" s="4"/>
      <c r="AH973" s="4"/>
      <c r="AI973" s="4"/>
      <c r="AJ973" s="4"/>
      <c r="AK973" s="4"/>
      <c r="AL973" s="4"/>
    </row>
    <row r="974" spans="19:38" ht="15.75" customHeight="1" x14ac:dyDescent="0.3">
      <c r="S974" s="4"/>
      <c r="V974" s="9"/>
      <c r="Y974" s="4"/>
      <c r="Z974" s="4"/>
      <c r="AA974" s="4"/>
      <c r="AB974" s="4"/>
      <c r="AE974" s="4"/>
      <c r="AH974" s="4"/>
      <c r="AI974" s="4"/>
      <c r="AJ974" s="4"/>
      <c r="AK974" s="4"/>
      <c r="AL974" s="4"/>
    </row>
    <row r="975" spans="19:38" ht="15.75" customHeight="1" x14ac:dyDescent="0.3">
      <c r="S975" s="4"/>
      <c r="V975" s="9"/>
      <c r="Y975" s="4"/>
      <c r="Z975" s="4"/>
      <c r="AA975" s="4"/>
      <c r="AB975" s="4"/>
      <c r="AE975" s="4"/>
      <c r="AH975" s="4"/>
      <c r="AI975" s="4"/>
      <c r="AJ975" s="4"/>
      <c r="AK975" s="4"/>
      <c r="AL975" s="4"/>
    </row>
    <row r="976" spans="19:38" ht="15.75" customHeight="1" x14ac:dyDescent="0.3">
      <c r="S976" s="4"/>
      <c r="V976" s="9"/>
      <c r="Y976" s="4"/>
      <c r="Z976" s="4"/>
      <c r="AA976" s="4"/>
      <c r="AB976" s="4"/>
      <c r="AE976" s="4"/>
      <c r="AH976" s="4"/>
      <c r="AI976" s="4"/>
      <c r="AJ976" s="4"/>
      <c r="AK976" s="4"/>
      <c r="AL976" s="4"/>
    </row>
    <row r="977" spans="19:38" ht="15.75" customHeight="1" x14ac:dyDescent="0.3">
      <c r="S977" s="4"/>
      <c r="V977" s="9"/>
      <c r="Y977" s="4"/>
      <c r="Z977" s="4"/>
      <c r="AA977" s="4"/>
      <c r="AB977" s="4"/>
      <c r="AE977" s="4"/>
      <c r="AH977" s="4"/>
      <c r="AI977" s="4"/>
      <c r="AJ977" s="4"/>
      <c r="AK977" s="4"/>
      <c r="AL977" s="4"/>
    </row>
    <row r="978" spans="19:38" ht="15.75" customHeight="1" x14ac:dyDescent="0.3">
      <c r="S978" s="4"/>
      <c r="V978" s="9"/>
      <c r="Y978" s="4"/>
      <c r="Z978" s="4"/>
      <c r="AA978" s="4"/>
      <c r="AB978" s="4"/>
      <c r="AE978" s="4"/>
      <c r="AH978" s="4"/>
      <c r="AI978" s="4"/>
      <c r="AJ978" s="4"/>
      <c r="AK978" s="4"/>
      <c r="AL978" s="4"/>
    </row>
    <row r="979" spans="19:38" ht="15.75" customHeight="1" x14ac:dyDescent="0.3">
      <c r="S979" s="4"/>
      <c r="V979" s="9"/>
      <c r="Y979" s="4"/>
      <c r="Z979" s="4"/>
      <c r="AA979" s="4"/>
      <c r="AB979" s="4"/>
      <c r="AE979" s="4"/>
      <c r="AH979" s="4"/>
      <c r="AI979" s="4"/>
      <c r="AJ979" s="4"/>
      <c r="AK979" s="4"/>
      <c r="AL979" s="4"/>
    </row>
    <row r="980" spans="19:38" ht="15.75" customHeight="1" x14ac:dyDescent="0.3">
      <c r="S980" s="4"/>
      <c r="V980" s="9"/>
      <c r="Y980" s="4"/>
      <c r="Z980" s="4"/>
      <c r="AA980" s="4"/>
      <c r="AB980" s="4"/>
      <c r="AE980" s="4"/>
      <c r="AH980" s="4"/>
      <c r="AI980" s="4"/>
      <c r="AJ980" s="4"/>
      <c r="AK980" s="4"/>
      <c r="AL980" s="4"/>
    </row>
    <row r="981" spans="19:38" ht="15.75" customHeight="1" x14ac:dyDescent="0.3">
      <c r="S981" s="4"/>
      <c r="V981" s="9"/>
      <c r="Y981" s="4"/>
      <c r="Z981" s="4"/>
      <c r="AA981" s="4"/>
      <c r="AB981" s="4"/>
      <c r="AE981" s="4"/>
      <c r="AH981" s="4"/>
      <c r="AI981" s="4"/>
      <c r="AJ981" s="4"/>
      <c r="AK981" s="4"/>
      <c r="AL981" s="4"/>
    </row>
    <row r="982" spans="19:38" ht="15.75" customHeight="1" x14ac:dyDescent="0.3">
      <c r="S982" s="4"/>
      <c r="V982" s="9"/>
      <c r="Y982" s="4"/>
      <c r="Z982" s="4"/>
      <c r="AA982" s="4"/>
      <c r="AB982" s="4"/>
      <c r="AE982" s="4"/>
      <c r="AH982" s="4"/>
      <c r="AI982" s="4"/>
      <c r="AJ982" s="4"/>
      <c r="AK982" s="4"/>
      <c r="AL982" s="4"/>
    </row>
    <row r="983" spans="19:38" ht="15.75" customHeight="1" x14ac:dyDescent="0.3">
      <c r="S983" s="4"/>
      <c r="V983" s="9"/>
      <c r="Y983" s="4"/>
      <c r="Z983" s="4"/>
      <c r="AA983" s="4"/>
      <c r="AB983" s="4"/>
      <c r="AE983" s="4"/>
      <c r="AH983" s="4"/>
      <c r="AI983" s="4"/>
      <c r="AJ983" s="4"/>
      <c r="AK983" s="4"/>
      <c r="AL983" s="4"/>
    </row>
    <row r="984" spans="19:38" ht="15.75" customHeight="1" x14ac:dyDescent="0.3">
      <c r="S984" s="4"/>
      <c r="V984" s="9"/>
      <c r="Y984" s="4"/>
      <c r="Z984" s="4"/>
      <c r="AA984" s="4"/>
      <c r="AB984" s="4"/>
      <c r="AE984" s="4"/>
      <c r="AH984" s="4"/>
      <c r="AI984" s="4"/>
      <c r="AJ984" s="4"/>
      <c r="AK984" s="4"/>
      <c r="AL984" s="4"/>
    </row>
    <row r="985" spans="19:38" ht="15.75" customHeight="1" x14ac:dyDescent="0.3">
      <c r="S985" s="4"/>
      <c r="V985" s="9"/>
      <c r="Y985" s="4"/>
      <c r="Z985" s="4"/>
      <c r="AA985" s="4"/>
      <c r="AB985" s="4"/>
      <c r="AE985" s="4"/>
      <c r="AH985" s="4"/>
      <c r="AI985" s="4"/>
      <c r="AJ985" s="4"/>
      <c r="AK985" s="4"/>
      <c r="AL985" s="4"/>
    </row>
    <row r="986" spans="19:38" ht="15.75" customHeight="1" x14ac:dyDescent="0.3">
      <c r="S986" s="4"/>
      <c r="V986" s="9"/>
      <c r="Y986" s="4"/>
      <c r="Z986" s="4"/>
      <c r="AA986" s="4"/>
      <c r="AB986" s="4"/>
      <c r="AE986" s="4"/>
      <c r="AH986" s="4"/>
      <c r="AI986" s="4"/>
      <c r="AJ986" s="4"/>
      <c r="AK986" s="4"/>
      <c r="AL986" s="4"/>
    </row>
    <row r="987" spans="19:38" ht="15.75" customHeight="1" x14ac:dyDescent="0.3">
      <c r="S987" s="4"/>
      <c r="V987" s="9"/>
      <c r="Y987" s="4"/>
      <c r="Z987" s="4"/>
      <c r="AA987" s="4"/>
      <c r="AB987" s="4"/>
      <c r="AE987" s="4"/>
      <c r="AH987" s="4"/>
      <c r="AI987" s="4"/>
      <c r="AJ987" s="4"/>
      <c r="AK987" s="4"/>
      <c r="AL987" s="4"/>
    </row>
    <row r="988" spans="19:38" ht="15.75" customHeight="1" x14ac:dyDescent="0.3">
      <c r="S988" s="4"/>
      <c r="V988" s="9"/>
      <c r="Y988" s="4"/>
      <c r="Z988" s="4"/>
      <c r="AA988" s="4"/>
      <c r="AB988" s="4"/>
      <c r="AE988" s="4"/>
      <c r="AH988" s="4"/>
      <c r="AI988" s="4"/>
      <c r="AJ988" s="4"/>
      <c r="AK988" s="4"/>
      <c r="AL988" s="4"/>
    </row>
    <row r="989" spans="19:38" ht="15.75" customHeight="1" x14ac:dyDescent="0.3">
      <c r="S989" s="4"/>
      <c r="V989" s="9"/>
      <c r="Y989" s="4"/>
      <c r="Z989" s="4"/>
      <c r="AA989" s="4"/>
      <c r="AB989" s="4"/>
      <c r="AE989" s="4"/>
      <c r="AH989" s="4"/>
      <c r="AI989" s="4"/>
      <c r="AJ989" s="4"/>
      <c r="AK989" s="4"/>
      <c r="AL989" s="4"/>
    </row>
    <row r="990" spans="19:38" ht="15.75" customHeight="1" x14ac:dyDescent="0.3">
      <c r="S990" s="4"/>
      <c r="V990" s="9"/>
      <c r="Y990" s="4"/>
      <c r="Z990" s="4"/>
      <c r="AA990" s="4"/>
      <c r="AB990" s="4"/>
      <c r="AE990" s="4"/>
      <c r="AH990" s="4"/>
      <c r="AI990" s="4"/>
      <c r="AJ990" s="4"/>
      <c r="AK990" s="4"/>
      <c r="AL990" s="4"/>
    </row>
    <row r="991" spans="19:38" ht="15.75" customHeight="1" x14ac:dyDescent="0.3">
      <c r="S991" s="4"/>
      <c r="V991" s="9"/>
      <c r="Y991" s="4"/>
      <c r="Z991" s="4"/>
      <c r="AA991" s="4"/>
      <c r="AB991" s="4"/>
      <c r="AE991" s="4"/>
      <c r="AH991" s="4"/>
      <c r="AI991" s="4"/>
      <c r="AJ991" s="4"/>
      <c r="AK991" s="4"/>
      <c r="AL991" s="4"/>
    </row>
    <row r="992" spans="19:38" ht="15.75" customHeight="1" x14ac:dyDescent="0.3">
      <c r="S992" s="4"/>
      <c r="V992" s="9"/>
      <c r="Y992" s="4"/>
      <c r="Z992" s="4"/>
      <c r="AA992" s="4"/>
      <c r="AB992" s="4"/>
      <c r="AE992" s="4"/>
      <c r="AH992" s="4"/>
      <c r="AI992" s="4"/>
      <c r="AJ992" s="4"/>
      <c r="AK992" s="4"/>
      <c r="AL992" s="4"/>
    </row>
    <row r="993" spans="19:38" ht="15.75" customHeight="1" x14ac:dyDescent="0.3">
      <c r="S993" s="4"/>
      <c r="V993" s="9"/>
      <c r="Y993" s="4"/>
      <c r="Z993" s="4"/>
      <c r="AA993" s="4"/>
      <c r="AB993" s="4"/>
      <c r="AE993" s="4"/>
      <c r="AH993" s="4"/>
      <c r="AI993" s="4"/>
      <c r="AJ993" s="4"/>
      <c r="AK993" s="4"/>
      <c r="AL993" s="4"/>
    </row>
    <row r="994" spans="19:38" ht="15.75" customHeight="1" x14ac:dyDescent="0.3">
      <c r="S994" s="4"/>
      <c r="V994" s="9"/>
      <c r="Y994" s="4"/>
      <c r="Z994" s="4"/>
      <c r="AA994" s="4"/>
      <c r="AB994" s="4"/>
      <c r="AE994" s="4"/>
      <c r="AH994" s="4"/>
      <c r="AI994" s="4"/>
      <c r="AJ994" s="4"/>
      <c r="AK994" s="4"/>
      <c r="AL994" s="4"/>
    </row>
    <row r="995" spans="19:38" ht="15.75" customHeight="1" x14ac:dyDescent="0.3">
      <c r="S995" s="4"/>
      <c r="V995" s="9"/>
      <c r="Y995" s="4"/>
      <c r="Z995" s="4"/>
      <c r="AA995" s="4"/>
      <c r="AB995" s="4"/>
      <c r="AE995" s="4"/>
      <c r="AH995" s="4"/>
      <c r="AI995" s="4"/>
      <c r="AJ995" s="4"/>
      <c r="AK995" s="4"/>
      <c r="AL995" s="4"/>
    </row>
    <row r="996" spans="19:38" ht="15.75" customHeight="1" x14ac:dyDescent="0.3">
      <c r="S996" s="4"/>
      <c r="V996" s="9"/>
      <c r="Y996" s="4"/>
      <c r="Z996" s="4"/>
      <c r="AA996" s="4"/>
      <c r="AB996" s="4"/>
      <c r="AE996" s="4"/>
      <c r="AH996" s="4"/>
      <c r="AI996" s="4"/>
      <c r="AJ996" s="4"/>
      <c r="AK996" s="4"/>
      <c r="AL996" s="4"/>
    </row>
    <row r="997" spans="19:38" ht="15.75" customHeight="1" x14ac:dyDescent="0.3">
      <c r="S997" s="4"/>
      <c r="V997" s="9"/>
      <c r="Y997" s="4"/>
      <c r="Z997" s="4"/>
      <c r="AA997" s="4"/>
      <c r="AB997" s="4"/>
      <c r="AE997" s="4"/>
      <c r="AH997" s="4"/>
      <c r="AI997" s="4"/>
      <c r="AJ997" s="4"/>
      <c r="AK997" s="4"/>
      <c r="AL997" s="4"/>
    </row>
    <row r="998" spans="19:38" ht="15.75" customHeight="1" x14ac:dyDescent="0.3">
      <c r="S998" s="4"/>
      <c r="V998" s="9"/>
      <c r="Y998" s="4"/>
      <c r="Z998" s="4"/>
      <c r="AA998" s="4"/>
      <c r="AB998" s="4"/>
      <c r="AE998" s="4"/>
      <c r="AH998" s="4"/>
      <c r="AI998" s="4"/>
      <c r="AJ998" s="4"/>
      <c r="AK998" s="4"/>
      <c r="AL998" s="4"/>
    </row>
    <row r="999" spans="19:38" ht="15.75" customHeight="1" x14ac:dyDescent="0.3">
      <c r="S999" s="4"/>
      <c r="V999" s="9"/>
      <c r="Y999" s="4"/>
      <c r="Z999" s="4"/>
      <c r="AA999" s="4"/>
      <c r="AB999" s="4"/>
      <c r="AE999" s="4"/>
      <c r="AH999" s="4"/>
      <c r="AI999" s="4"/>
      <c r="AJ999" s="4"/>
      <c r="AK999" s="4"/>
      <c r="AL999" s="4"/>
    </row>
    <row r="1000" spans="19:38" ht="15.75" customHeight="1" x14ac:dyDescent="0.3">
      <c r="S1000" s="4"/>
      <c r="V1000" s="9"/>
      <c r="Y1000" s="4"/>
      <c r="Z1000" s="4"/>
      <c r="AA1000" s="4"/>
      <c r="AB1000" s="4"/>
      <c r="AE1000" s="4"/>
      <c r="AH1000" s="4"/>
      <c r="AI1000" s="4"/>
      <c r="AJ1000" s="4"/>
      <c r="AK1000" s="4"/>
      <c r="AL1000" s="4"/>
    </row>
    <row r="1001" spans="19:38" ht="15.75" customHeight="1" x14ac:dyDescent="0.3">
      <c r="S1001" s="4"/>
      <c r="V1001" s="9"/>
      <c r="Y1001" s="4"/>
      <c r="Z1001" s="4"/>
      <c r="AA1001" s="4"/>
      <c r="AB1001" s="4"/>
      <c r="AE1001" s="4"/>
      <c r="AH1001" s="4"/>
      <c r="AI1001" s="4"/>
      <c r="AJ1001" s="4"/>
      <c r="AK1001" s="4"/>
      <c r="AL1001" s="4"/>
    </row>
    <row r="1002" spans="19:38" ht="15.75" customHeight="1" x14ac:dyDescent="0.3">
      <c r="S1002" s="4"/>
      <c r="V1002" s="9"/>
      <c r="Y1002" s="4"/>
      <c r="Z1002" s="4"/>
      <c r="AA1002" s="4"/>
      <c r="AB1002" s="4"/>
      <c r="AE1002" s="4"/>
      <c r="AH1002" s="4"/>
      <c r="AI1002" s="4"/>
      <c r="AJ1002" s="4"/>
      <c r="AK1002" s="4"/>
      <c r="AL1002" s="4"/>
    </row>
    <row r="1003" spans="19:38" ht="15.75" customHeight="1" x14ac:dyDescent="0.3">
      <c r="S1003" s="4"/>
      <c r="V1003" s="9"/>
      <c r="Y1003" s="4"/>
      <c r="Z1003" s="4"/>
      <c r="AA1003" s="4"/>
      <c r="AB1003" s="4"/>
      <c r="AE1003" s="4"/>
      <c r="AH1003" s="4"/>
      <c r="AI1003" s="4"/>
      <c r="AJ1003" s="4"/>
      <c r="AK1003" s="4"/>
      <c r="AL1003" s="4"/>
    </row>
    <row r="1004" spans="19:38" ht="15.75" customHeight="1" x14ac:dyDescent="0.3">
      <c r="S1004" s="4"/>
      <c r="V1004" s="9"/>
      <c r="Y1004" s="4"/>
      <c r="Z1004" s="4"/>
      <c r="AA1004" s="4"/>
      <c r="AB1004" s="4"/>
      <c r="AE1004" s="4"/>
      <c r="AH1004" s="4"/>
      <c r="AI1004" s="4"/>
      <c r="AJ1004" s="4"/>
      <c r="AK1004" s="4"/>
      <c r="AL1004" s="4"/>
    </row>
    <row r="1005" spans="19:38" ht="15.75" customHeight="1" x14ac:dyDescent="0.3">
      <c r="S1005" s="4"/>
      <c r="V1005" s="9"/>
      <c r="Y1005" s="4"/>
      <c r="Z1005" s="4"/>
      <c r="AA1005" s="4"/>
      <c r="AB1005" s="4"/>
      <c r="AE1005" s="4"/>
      <c r="AH1005" s="4"/>
      <c r="AI1005" s="4"/>
      <c r="AJ1005" s="4"/>
      <c r="AK1005" s="4"/>
      <c r="AL1005" s="4"/>
    </row>
    <row r="1006" spans="19:38" ht="15.75" customHeight="1" x14ac:dyDescent="0.3">
      <c r="S1006" s="4"/>
      <c r="V1006" s="9"/>
      <c r="Y1006" s="4"/>
      <c r="Z1006" s="4"/>
      <c r="AA1006" s="4"/>
      <c r="AB1006" s="4"/>
      <c r="AE1006" s="4"/>
      <c r="AH1006" s="4"/>
      <c r="AI1006" s="4"/>
      <c r="AJ1006" s="4"/>
      <c r="AK1006" s="4"/>
      <c r="AL1006" s="4"/>
    </row>
    <row r="1007" spans="19:38" ht="15.75" customHeight="1" x14ac:dyDescent="0.3">
      <c r="S1007" s="4"/>
      <c r="V1007" s="9"/>
      <c r="Y1007" s="4"/>
      <c r="Z1007" s="4"/>
      <c r="AA1007" s="4"/>
      <c r="AB1007" s="4"/>
      <c r="AE1007" s="4"/>
      <c r="AH1007" s="4"/>
      <c r="AI1007" s="4"/>
      <c r="AJ1007" s="4"/>
      <c r="AK1007" s="4"/>
      <c r="AL1007" s="4"/>
    </row>
    <row r="1008" spans="19:38" ht="15.75" customHeight="1" x14ac:dyDescent="0.3">
      <c r="S1008" s="4"/>
      <c r="V1008" s="9"/>
      <c r="Y1008" s="4"/>
      <c r="Z1008" s="4"/>
      <c r="AA1008" s="4"/>
      <c r="AB1008" s="4"/>
      <c r="AE1008" s="4"/>
      <c r="AH1008" s="4"/>
      <c r="AI1008" s="4"/>
      <c r="AJ1008" s="4"/>
      <c r="AK1008" s="4"/>
      <c r="AL1008" s="4"/>
    </row>
    <row r="1009" spans="19:38" ht="15.75" customHeight="1" x14ac:dyDescent="0.3">
      <c r="S1009" s="4"/>
      <c r="V1009" s="9"/>
      <c r="Y1009" s="4"/>
      <c r="Z1009" s="4"/>
      <c r="AA1009" s="4"/>
      <c r="AB1009" s="4"/>
      <c r="AE1009" s="4"/>
      <c r="AH1009" s="4"/>
      <c r="AI1009" s="4"/>
      <c r="AJ1009" s="4"/>
      <c r="AK1009" s="4"/>
      <c r="AL1009" s="4"/>
    </row>
    <row r="1010" spans="19:38" ht="15.75" customHeight="1" x14ac:dyDescent="0.3">
      <c r="S1010" s="4"/>
      <c r="V1010" s="9"/>
      <c r="Y1010" s="4"/>
      <c r="Z1010" s="4"/>
      <c r="AA1010" s="4"/>
      <c r="AB1010" s="4"/>
      <c r="AE1010" s="4"/>
      <c r="AH1010" s="4"/>
      <c r="AI1010" s="4"/>
      <c r="AJ1010" s="4"/>
      <c r="AK1010" s="4"/>
      <c r="AL1010" s="4"/>
    </row>
    <row r="1011" spans="19:38" ht="15.75" customHeight="1" x14ac:dyDescent="0.3">
      <c r="S1011" s="4"/>
      <c r="V1011" s="9"/>
      <c r="Y1011" s="4"/>
      <c r="Z1011" s="4"/>
      <c r="AA1011" s="4"/>
      <c r="AB1011" s="4"/>
      <c r="AE1011" s="4"/>
      <c r="AH1011" s="4"/>
      <c r="AI1011" s="4"/>
      <c r="AJ1011" s="4"/>
      <c r="AK1011" s="4"/>
      <c r="AL1011" s="4"/>
    </row>
    <row r="1012" spans="19:38" ht="15.75" customHeight="1" x14ac:dyDescent="0.3">
      <c r="S1012" s="4"/>
      <c r="V1012" s="9"/>
      <c r="Y1012" s="4"/>
      <c r="Z1012" s="4"/>
      <c r="AA1012" s="4"/>
      <c r="AB1012" s="4"/>
      <c r="AE1012" s="4"/>
      <c r="AH1012" s="4"/>
      <c r="AI1012" s="4"/>
      <c r="AJ1012" s="4"/>
      <c r="AK1012" s="4"/>
      <c r="AL1012" s="4"/>
    </row>
    <row r="1013" spans="19:38" ht="15.75" customHeight="1" x14ac:dyDescent="0.3">
      <c r="S1013" s="4"/>
      <c r="V1013" s="9"/>
      <c r="Y1013" s="4"/>
      <c r="Z1013" s="4"/>
      <c r="AA1013" s="4"/>
      <c r="AB1013" s="4"/>
      <c r="AE1013" s="4"/>
      <c r="AH1013" s="4"/>
      <c r="AI1013" s="4"/>
      <c r="AJ1013" s="4"/>
      <c r="AK1013" s="4"/>
      <c r="AL1013" s="4"/>
    </row>
    <row r="1014" spans="19:38" ht="15.75" customHeight="1" x14ac:dyDescent="0.3">
      <c r="S1014" s="4"/>
      <c r="V1014" s="9"/>
      <c r="Y1014" s="4"/>
      <c r="Z1014" s="4"/>
      <c r="AA1014" s="4"/>
      <c r="AB1014" s="4"/>
      <c r="AE1014" s="4"/>
      <c r="AH1014" s="4"/>
      <c r="AI1014" s="4"/>
      <c r="AJ1014" s="4"/>
      <c r="AK1014" s="4"/>
      <c r="AL1014" s="4"/>
    </row>
  </sheetData>
  <mergeCells count="4">
    <mergeCell ref="AD4:AD17"/>
    <mergeCell ref="AD18:AD39"/>
    <mergeCell ref="AD40:AD63"/>
    <mergeCell ref="AD64:AD69"/>
  </mergeCells>
  <hyperlinks>
    <hyperlink ref="W1" r:id="rId1" xr:uid="{B1BBAB13-C84B-4A48-8CBA-ACD05674BC71}"/>
    <hyperlink ref="AF1" r:id="rId2" location="gid=0" xr:uid="{F36AE8CA-98BC-438B-B962-B35D1304AC56}"/>
    <hyperlink ref="W2" r:id="rId3" location="gid=548582851" xr:uid="{C4F524F5-CA75-428C-8EFC-66FB85486BE7}"/>
    <hyperlink ref="AD4" location="'Dx. AGUST'!A1" display="AGUSTUS" xr:uid="{CE01C61A-543B-4369-A52A-E37D8EB67BD1}"/>
    <hyperlink ref="B5" location="JAN!A1" display="JANUARI" xr:uid="{1EA67DE3-C864-4C95-9125-AB1AF4EB4944}"/>
    <hyperlink ref="D5" location="'Dx. JAN'!A1" display="Dx JANUARI" xr:uid="{E9B8208B-B447-4A00-9D3D-F12767F6FF81}"/>
    <hyperlink ref="B6" location="FEB!A1" display="FEBRUARI" xr:uid="{AF78A2DC-B5B1-4EFA-8521-9F7A88C84F92}"/>
    <hyperlink ref="D6" location="'Dx. FEB'!A1" display="Dx FEBRUARI" xr:uid="{B6B4FFDD-AF70-475E-803D-8FE3EED8A4A9}"/>
    <hyperlink ref="B7" location="MART!A1" display="MARET" xr:uid="{D342EE71-3B8F-4CC4-911D-C2A1E6728E4C}"/>
    <hyperlink ref="D7" location="'Dx. MART'!A1" display="Dx MARET" xr:uid="{19191422-EEA1-4733-A66D-9A1825454835}"/>
    <hyperlink ref="B8" location="APRIL!A1" display="APRIL" xr:uid="{F94F33E4-682E-4691-8B30-49A48C769944}"/>
    <hyperlink ref="D8" location="Dx.APRL!A1" display="Dx APRIL" xr:uid="{D4E32DA3-CCA9-4E45-AEC3-15826F15E353}"/>
    <hyperlink ref="B9" location="MEI!A1" display="MEI" xr:uid="{E5F67032-8323-45C4-8061-43334F468512}"/>
    <hyperlink ref="D9" location="Dx.MEI!A1" display="Dx MEI" xr:uid="{130029A5-2958-4DE1-BABC-147520DF5386}"/>
    <hyperlink ref="B10" location="JUNI!A1" display="JUNI" xr:uid="{F0C60268-2ABA-433A-9E83-6A67DC32823C}"/>
    <hyperlink ref="D10" location="Dx.JUNI!A1" display="Dx JUNI" xr:uid="{17F68960-C168-4B4A-858F-69160AE40DFD}"/>
    <hyperlink ref="B11" location="JULI!A1" display="JULI" xr:uid="{36B61269-6482-401D-A0A8-CB26552B955F}"/>
    <hyperlink ref="D11" location="Dx.JULI!A1" display="Dx JULI" xr:uid="{87110F3E-F3D6-48ED-AFA2-6DD9FFB191A9}"/>
    <hyperlink ref="B12" location="AGUSTUS!A1" display="AGUSTUS" xr:uid="{972EC473-0654-4DC4-B2A0-BC65B2776EBF}"/>
    <hyperlink ref="D12" location="'Dx. AGUST'!A1" display="Dx AGUSTUS" xr:uid="{307B67FF-75EC-4DE3-9798-147DA12EA16C}"/>
    <hyperlink ref="B13" location="SEPT!A1" display="SEPTEMBER" xr:uid="{00332669-BAD8-4C96-B540-A618D1EA3B2C}"/>
    <hyperlink ref="D13" location="'Dx. SEPT'!A1" display="Dx SEPTEMBER" xr:uid="{89E469F4-D42F-43DB-95F1-5433627F659F}"/>
    <hyperlink ref="B14" location="OKT!A1" display="OKTOBER" xr:uid="{3EF7AC9B-DC76-421F-A9B0-EE6D36DB627D}"/>
    <hyperlink ref="D14" location="'Dx. OKT'!A1" display="Dx OKTOBER" xr:uid="{2AEACD47-7302-4BFF-8DB4-0C4B021F4E73}"/>
    <hyperlink ref="B15" location="NOV!A1" display="NOVEMBER" xr:uid="{034D6080-17AA-4000-A887-7547E34E226C}"/>
    <hyperlink ref="D15" location="'Dx NOV'!A1" display="Dx NOVEMBER" xr:uid="{39AD72F8-6BF1-495E-B85C-1D821C26451E}"/>
    <hyperlink ref="B16" location="DES!A1" display="DESEMBER" xr:uid="{F5EE268D-A451-4E86-8DC7-ABEF51A17C11}"/>
    <hyperlink ref="D16" location="'Dx DES'!A1" display="Dx DESEMBER" xr:uid="{E853880F-30F4-494F-82D2-C97CFD4A45A3}"/>
    <hyperlink ref="AD18" location="'Dx. SEPT'!A1" display="SEPTEMBER" xr:uid="{C89563FB-4E7E-416A-B72A-C8C8002D982D}"/>
    <hyperlink ref="B19" location="LAPORAN!A1" display="REKAP TRIBULAN" xr:uid="{F5E6EA79-8ABA-4009-B9BA-43EB9C961032}"/>
    <hyperlink ref="B20" location="LAPORAN!A1" display="ASDK " xr:uid="{4361592F-B012-43BC-84C2-5454022B1210}"/>
    <hyperlink ref="AD40" location="'Dx. OKT'!A1" display="OKTOBER" xr:uid="{E1DDECC2-680F-44BD-B91B-FBD9612A0FF9}"/>
    <hyperlink ref="AD64" location="'Dx NOV'!A1" display="NOVEMBER" xr:uid="{35A6E4F3-039D-4762-824D-9F1125ACE67C}"/>
  </hyperlinks>
  <pageMargins left="0.7" right="0.7" top="0.75" bottom="0.75" header="0" footer="0"/>
  <pageSetup orientation="landscape"/>
  <tableParts count="11"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3AC7A-9435-412E-B242-228156773D6D}">
  <sheetPr>
    <outlinePr summaryBelow="0" summaryRight="0"/>
  </sheetPr>
  <dimension ref="A1:Z955"/>
  <sheetViews>
    <sheetView workbookViewId="0"/>
  </sheetViews>
  <sheetFormatPr defaultColWidth="12.6640625" defaultRowHeight="15" customHeight="1" x14ac:dyDescent="0.3"/>
  <cols>
    <col min="1" max="1" width="9.44140625" customWidth="1"/>
    <col min="2" max="2" width="6.33203125" customWidth="1"/>
    <col min="3" max="3" width="5.77734375" customWidth="1"/>
    <col min="4" max="4" width="7.21875" customWidth="1"/>
    <col min="5" max="5" width="8.88671875" customWidth="1"/>
    <col min="6" max="6" width="9.77734375" customWidth="1"/>
    <col min="7" max="7" width="8.21875" customWidth="1"/>
    <col min="8" max="8" width="5.6640625" customWidth="1"/>
    <col min="9" max="9" width="30" customWidth="1"/>
    <col min="10" max="10" width="9.109375" customWidth="1"/>
    <col min="11" max="20" width="7" customWidth="1"/>
    <col min="21" max="21" width="11" customWidth="1"/>
  </cols>
  <sheetData>
    <row r="1" spans="1:26" ht="33" customHeight="1" x14ac:dyDescent="0.3">
      <c r="A1" s="240">
        <v>6</v>
      </c>
      <c r="B1" s="240"/>
      <c r="C1" s="240"/>
      <c r="D1" s="240"/>
      <c r="E1" s="241" t="s">
        <v>211</v>
      </c>
      <c r="F1" s="242" t="s">
        <v>264</v>
      </c>
      <c r="G1" s="12"/>
      <c r="H1" s="244" t="s">
        <v>22</v>
      </c>
      <c r="I1" s="245" t="s">
        <v>213</v>
      </c>
      <c r="J1" s="246" t="s">
        <v>214</v>
      </c>
      <c r="K1" s="247" t="s">
        <v>215</v>
      </c>
      <c r="L1" s="248"/>
      <c r="M1" s="248"/>
      <c r="N1" s="248"/>
      <c r="O1" s="248"/>
      <c r="P1" s="248"/>
      <c r="Q1" s="248"/>
      <c r="R1" s="249"/>
      <c r="S1" s="250" t="s">
        <v>216</v>
      </c>
      <c r="T1" s="251"/>
      <c r="U1" s="252" t="s">
        <v>21</v>
      </c>
      <c r="V1" s="12"/>
      <c r="W1" s="12"/>
      <c r="X1" s="12"/>
      <c r="Y1" s="12"/>
      <c r="Z1" s="12"/>
    </row>
    <row r="2" spans="1:26" ht="15.75" customHeight="1" x14ac:dyDescent="0.3">
      <c r="A2" s="240"/>
      <c r="B2" s="240"/>
      <c r="C2" s="240"/>
      <c r="D2" s="240"/>
      <c r="E2" s="240"/>
      <c r="F2" s="243"/>
      <c r="G2" s="12"/>
      <c r="H2" s="178"/>
      <c r="I2" s="253"/>
      <c r="J2" s="254"/>
      <c r="K2" s="255" t="s">
        <v>218</v>
      </c>
      <c r="L2" s="119"/>
      <c r="M2" s="256" t="s">
        <v>219</v>
      </c>
      <c r="N2" s="119"/>
      <c r="O2" s="257" t="s">
        <v>220</v>
      </c>
      <c r="P2" s="119"/>
      <c r="Q2" s="256" t="s">
        <v>221</v>
      </c>
      <c r="R2" s="119"/>
      <c r="S2" s="122"/>
      <c r="T2" s="123"/>
      <c r="U2" s="258"/>
      <c r="V2" s="12"/>
      <c r="W2" s="12"/>
      <c r="X2" s="12"/>
      <c r="Y2" s="12"/>
      <c r="Z2" s="12"/>
    </row>
    <row r="3" spans="1:26" ht="30" customHeight="1" thickBot="1" x14ac:dyDescent="0.35">
      <c r="A3" s="259" t="s">
        <v>222</v>
      </c>
      <c r="B3" s="259" t="s">
        <v>22</v>
      </c>
      <c r="C3" s="259" t="s">
        <v>212</v>
      </c>
      <c r="D3" s="260" t="s">
        <v>223</v>
      </c>
      <c r="E3" s="261" t="s">
        <v>24</v>
      </c>
      <c r="F3" s="321" t="s">
        <v>265</v>
      </c>
      <c r="G3" s="12"/>
      <c r="H3" s="188"/>
      <c r="I3" s="264"/>
      <c r="J3" s="265"/>
      <c r="K3" s="266" t="s">
        <v>32</v>
      </c>
      <c r="L3" s="267" t="s">
        <v>37</v>
      </c>
      <c r="M3" s="268" t="s">
        <v>32</v>
      </c>
      <c r="N3" s="267" t="s">
        <v>37</v>
      </c>
      <c r="O3" s="268" t="s">
        <v>32</v>
      </c>
      <c r="P3" s="267" t="s">
        <v>37</v>
      </c>
      <c r="Q3" s="268" t="s">
        <v>32</v>
      </c>
      <c r="R3" s="267" t="s">
        <v>37</v>
      </c>
      <c r="S3" s="268" t="s">
        <v>32</v>
      </c>
      <c r="T3" s="267" t="s">
        <v>37</v>
      </c>
      <c r="U3" s="269"/>
      <c r="V3" s="12"/>
      <c r="W3" s="12"/>
      <c r="X3" s="12"/>
      <c r="Y3" s="12"/>
      <c r="Z3" s="12"/>
    </row>
    <row r="4" spans="1:26" ht="15.75" customHeight="1" x14ac:dyDescent="0.3">
      <c r="A4" s="270">
        <f>[1]JULI!A5</f>
        <v>45834</v>
      </c>
      <c r="B4" s="271">
        <f>[1]JULI!B5</f>
        <v>1</v>
      </c>
      <c r="C4" s="272" t="str">
        <f>[1]JULI!K5</f>
        <v>K05</v>
      </c>
      <c r="D4" s="271">
        <f>[1]JULI!J5</f>
        <v>51</v>
      </c>
      <c r="E4" s="272" t="str">
        <f>[1]JULI!I5</f>
        <v>L</v>
      </c>
      <c r="F4" s="273" t="str">
        <f>[1]JULI!L5</f>
        <v>BARU</v>
      </c>
      <c r="G4" s="274"/>
      <c r="H4" s="275">
        <v>1</v>
      </c>
      <c r="I4" s="276" t="s">
        <v>225</v>
      </c>
      <c r="J4" s="276" t="s">
        <v>118</v>
      </c>
      <c r="K4" s="277">
        <f>COUNTIFS(Dx.JULI!DIAGNOSA,J4,Dx.JULI!UMUR,"&lt;7",Dx.JULI!BARULAMA,"baru",Dx.JULI!GENDER,"L")</f>
        <v>23</v>
      </c>
      <c r="L4" s="278">
        <f>COUNTIFS(Dx.JULI!DIAGNOSA,J4,Dx.JULI!UMUR,"&lt;7",Dx.JULI!BARULAMA,"baru",Dx.JULI!GENDER,"P")</f>
        <v>30</v>
      </c>
      <c r="M4" s="277">
        <f>COUNTIFS(Dx.JULI!DIAGNOSA,J4,Dx.JULI!UMUR,"&gt;=7",Dx.JULI!UMUR,"&lt;=15",Dx.JULI!BARULAMA,"BARU",Dx.JULI!GENDER,"L")</f>
        <v>16</v>
      </c>
      <c r="N4" s="277">
        <f>COUNTIFS(Dx.JULI!DIAGNOSA,J4,Dx.JULI!UMUR,"&gt;=7",Dx.JULI!UMUR,"&lt;=15",Dx.JULI!BARULAMA,"BARU",Dx.JULI!GENDER,"P")</f>
        <v>19</v>
      </c>
      <c r="O4" s="271">
        <f>COUNTIFS(Dx.JULI!DIAGNOSA,J4,Dx.JULI!UMUR,"&gt;=16",Dx.JULI!UMUR,"&lt;=59",Dx.JULI!BARULAMA,"BARU",Dx.JULI!GENDER,"L")</f>
        <v>0</v>
      </c>
      <c r="P4" s="277">
        <f>COUNTIFS(Dx.JULI!DIAGNOSA,J4,Dx.JULI!UMUR,"&gt;=16",Dx.JULI!UMUR,"&lt;=59",Dx.JULI!BARULAMA,"BARU",Dx.JULI!GENDER,"P")</f>
        <v>1</v>
      </c>
      <c r="Q4" s="277">
        <f>COUNTIFS(Dx.JULI!DIAGNOSA,J4,Dx.JULI!UMUR,"&gt;=60",Dx.JULI!BARULAMA,"baru",Dx.JULI!GENDER,"L")</f>
        <v>0</v>
      </c>
      <c r="R4" s="277">
        <f>COUNTIFS(Dx.JULI!DIAGNOSA,J4,Dx.JULI!UMUR,"&gt;=60",Dx.JULI!BARULAMA,"baru",Dx.JULI!GENDER,"P")</f>
        <v>0</v>
      </c>
      <c r="S4" s="277">
        <f>COUNTIFS(Dx.JULI!DIAGNOSA,J4,Dx.JULI!BARULAMA,"LAMA",Dx.JULI!GENDER,"L")</f>
        <v>2</v>
      </c>
      <c r="T4" s="277">
        <f>COUNTIFS(Dx.JULI!DIAGNOSA,J4,Dx.JULI!BARULAMA,"LAMA",Dx.JULI!GENDER,"P")</f>
        <v>2</v>
      </c>
      <c r="U4" s="279">
        <f>COUNTIF(Dx.JULI!DIAGNOSA,J4)</f>
        <v>93</v>
      </c>
      <c r="V4" s="280">
        <f t="shared" ref="V4:V24" si="0">SUM(K4:T4)</f>
        <v>93</v>
      </c>
      <c r="W4" s="12"/>
      <c r="X4" s="12"/>
      <c r="Y4" s="12"/>
      <c r="Z4" s="12"/>
    </row>
    <row r="5" spans="1:26" ht="15.75" customHeight="1" x14ac:dyDescent="0.3">
      <c r="A5" s="270">
        <f>[1]JULI!A6</f>
        <v>0</v>
      </c>
      <c r="B5" s="271">
        <f>[1]JULI!B6</f>
        <v>2</v>
      </c>
      <c r="C5" s="272" t="str">
        <f>[1]JULI!K6</f>
        <v>K00</v>
      </c>
      <c r="D5" s="271">
        <f>[1]JULI!J6</f>
        <v>9</v>
      </c>
      <c r="E5" s="272" t="str">
        <f>[1]JULI!I6</f>
        <v>L</v>
      </c>
      <c r="F5" s="273" t="str">
        <f>[1]JULI!L6</f>
        <v>BARU</v>
      </c>
      <c r="G5" s="12"/>
      <c r="H5" s="281">
        <v>2</v>
      </c>
      <c r="I5" s="108" t="s">
        <v>226</v>
      </c>
      <c r="J5" s="108" t="s">
        <v>227</v>
      </c>
      <c r="K5" s="277">
        <f>COUNTIFS(Dx.JULI!DIAGNOSA,J5,Dx.JULI!UMUR,"&lt;7",Dx.JULI!BARULAMA,"baru",Dx.JULI!GENDER,"L")</f>
        <v>0</v>
      </c>
      <c r="L5" s="278">
        <f>COUNTIFS(Dx.JULI!DIAGNOSA,J5,Dx.JULI!UMUR,"&lt;7",Dx.JULI!BARULAMA,"baru",Dx.JULI!GENDER,"P")</f>
        <v>0</v>
      </c>
      <c r="M5" s="277">
        <f>COUNTIFS(Dx.JULI!DIAGNOSA,J5,Dx.JULI!UMUR,"&gt;=7",Dx.JULI!UMUR,"&lt;=15",Dx.JULI!BARULAMA,"BARU",Dx.JULI!GENDER,"L")</f>
        <v>0</v>
      </c>
      <c r="N5" s="277">
        <f>COUNTIFS(Dx.JULI!DIAGNOSA,J5,Dx.JULI!UMUR,"&gt;=7",Dx.JULI!UMUR,"&lt;=15",Dx.JULI!BARULAMA,"BARU",Dx.JULI!GENDER,"P")</f>
        <v>0</v>
      </c>
      <c r="O5" s="271">
        <f>COUNTIFS(Dx.JULI!DIAGNOSA,J5,Dx.JULI!UMUR,"&gt;=16",Dx.JULI!UMUR,"&lt;=59",Dx.JULI!BARULAMA,"BARU",Dx.JULI!GENDER,"L")</f>
        <v>3</v>
      </c>
      <c r="P5" s="277">
        <f>COUNTIFS(Dx.JULI!DIAGNOSA,J5,Dx.JULI!UMUR,"&gt;=16",Dx.JULI!UMUR,"&lt;=59",Dx.JULI!BARULAMA,"BARU",Dx.JULI!GENDER,"P")</f>
        <v>4</v>
      </c>
      <c r="Q5" s="277">
        <f>COUNTIFS(Dx.JULI!DIAGNOSA,J5,Dx.JULI!UMUR,"&gt;=60",Dx.JULI!BARULAMA,"baru",Dx.JULI!GENDER,"L")</f>
        <v>0</v>
      </c>
      <c r="R5" s="277">
        <f>COUNTIFS(Dx.JULI!DIAGNOSA,J5,Dx.JULI!UMUR,"&gt;=60",Dx.JULI!BARULAMA,"baru",Dx.JULI!GENDER,"P")</f>
        <v>0</v>
      </c>
      <c r="S5" s="277">
        <f>COUNTIFS(Dx.JULI!DIAGNOSA,J5,Dx.JULI!BARULAMA,"LAMA",Dx.JULI!GENDER,"L")</f>
        <v>0</v>
      </c>
      <c r="T5" s="277">
        <f>COUNTIFS(Dx.JULI!DIAGNOSA,J5,Dx.JULI!BARULAMA,"LAMA",Dx.JULI!GENDER,"P")</f>
        <v>0</v>
      </c>
      <c r="U5" s="282">
        <f>COUNTIF(Dx.JULI!DIAGNOSA,J5)</f>
        <v>7</v>
      </c>
      <c r="V5" s="280">
        <f t="shared" si="0"/>
        <v>7</v>
      </c>
      <c r="W5" s="12"/>
      <c r="X5" s="12"/>
      <c r="Y5" s="12"/>
      <c r="Z5" s="12"/>
    </row>
    <row r="6" spans="1:26" ht="15.75" customHeight="1" x14ac:dyDescent="0.3">
      <c r="A6" s="270">
        <f>[1]JULI!A7</f>
        <v>0</v>
      </c>
      <c r="B6" s="271">
        <f>[1]JULI!B7</f>
        <v>3</v>
      </c>
      <c r="C6" s="272" t="str">
        <f>[1]JULI!K7</f>
        <v>K02</v>
      </c>
      <c r="D6" s="271">
        <f>[1]JULI!J7</f>
        <v>5</v>
      </c>
      <c r="E6" s="272" t="str">
        <f>[1]JULI!I7</f>
        <v>P</v>
      </c>
      <c r="F6" s="273" t="str">
        <f>[1]JULI!L7</f>
        <v>BARU</v>
      </c>
      <c r="G6" s="12"/>
      <c r="H6" s="281">
        <v>3</v>
      </c>
      <c r="I6" s="108" t="s">
        <v>228</v>
      </c>
      <c r="J6" s="108" t="s">
        <v>108</v>
      </c>
      <c r="K6" s="277">
        <f>COUNTIFS(Dx.JULI!DIAGNOSA,J6,Dx.JULI!UMUR,"&lt;7",Dx.JULI!BARULAMA,"baru",Dx.JULI!GENDER,"L")</f>
        <v>10</v>
      </c>
      <c r="L6" s="278">
        <f>COUNTIFS(Dx.JULI!DIAGNOSA,J6,Dx.JULI!UMUR,"&lt;7",Dx.JULI!BARULAMA,"baru",Dx.JULI!GENDER,"P")</f>
        <v>9</v>
      </c>
      <c r="M6" s="277">
        <f>COUNTIFS(Dx.JULI!DIAGNOSA,J6,Dx.JULI!UMUR,"&gt;=7",Dx.JULI!UMUR,"&lt;=15",Dx.JULI!BARULAMA,"BARU",Dx.JULI!GENDER,"L")</f>
        <v>2</v>
      </c>
      <c r="N6" s="277">
        <f>COUNTIFS(Dx.JULI!DIAGNOSA,J6,Dx.JULI!UMUR,"&gt;=7",Dx.JULI!UMUR,"&lt;=15",Dx.JULI!BARULAMA,"BARU",Dx.JULI!GENDER,"P")</f>
        <v>3</v>
      </c>
      <c r="O6" s="271">
        <f>COUNTIFS(Dx.JULI!DIAGNOSA,J6,Dx.JULI!UMUR,"&gt;=16",Dx.JULI!UMUR,"&lt;=59",Dx.JULI!BARULAMA,"BARU",Dx.JULI!GENDER,"L")</f>
        <v>2</v>
      </c>
      <c r="P6" s="277">
        <f>COUNTIFS(Dx.JULI!DIAGNOSA,J6,Dx.JULI!UMUR,"&gt;=16",Dx.JULI!UMUR,"&lt;=59",Dx.JULI!BARULAMA,"BARU",Dx.JULI!GENDER,"P")</f>
        <v>18</v>
      </c>
      <c r="Q6" s="277">
        <f>COUNTIFS(Dx.JULI!DIAGNOSA,J6,Dx.JULI!UMUR,"&gt;=60",Dx.JULI!BARULAMA,"baru",Dx.JULI!GENDER,"L")</f>
        <v>0</v>
      </c>
      <c r="R6" s="277">
        <f>COUNTIFS(Dx.JULI!DIAGNOSA,J6,Dx.JULI!UMUR,"&gt;=60",Dx.JULI!BARULAMA,"baru",Dx.JULI!GENDER,"P")</f>
        <v>0</v>
      </c>
      <c r="S6" s="277">
        <f>COUNTIFS(Dx.JULI!DIAGNOSA,J6,Dx.JULI!BARULAMA,"LAMA",Dx.JULI!GENDER,"L")</f>
        <v>4</v>
      </c>
      <c r="T6" s="277">
        <f>COUNTIFS(Dx.JULI!DIAGNOSA,J6,Dx.JULI!BARULAMA,"LAMA",Dx.JULI!GENDER,"P")</f>
        <v>16</v>
      </c>
      <c r="U6" s="282">
        <f>COUNTIF(Dx.JULI!DIAGNOSA,J6)</f>
        <v>64</v>
      </c>
      <c r="V6" s="280">
        <f t="shared" si="0"/>
        <v>64</v>
      </c>
      <c r="W6" s="12"/>
      <c r="X6" s="12"/>
      <c r="Y6" s="12"/>
      <c r="Z6" s="12"/>
    </row>
    <row r="7" spans="1:26" ht="15.75" customHeight="1" x14ac:dyDescent="0.3">
      <c r="A7" s="270">
        <f>[1]JULI!A8</f>
        <v>0</v>
      </c>
      <c r="B7" s="271">
        <f>[1]JULI!B8</f>
        <v>3</v>
      </c>
      <c r="C7" s="272" t="str">
        <f>[1]JULI!K8</f>
        <v>K02</v>
      </c>
      <c r="D7" s="271">
        <f>[1]JULI!J8</f>
        <v>5</v>
      </c>
      <c r="E7" s="272" t="str">
        <f>[1]JULI!I8</f>
        <v>P</v>
      </c>
      <c r="F7" s="273" t="str">
        <f>[1]JULI!L8</f>
        <v>BARU</v>
      </c>
      <c r="G7" s="12"/>
      <c r="H7" s="281">
        <v>4</v>
      </c>
      <c r="I7" s="108" t="s">
        <v>229</v>
      </c>
      <c r="J7" s="108" t="s">
        <v>230</v>
      </c>
      <c r="K7" s="277">
        <f>COUNTIFS(Dx.JULI!DIAGNOSA,J7,Dx.JULI!UMUR,"&lt;7",Dx.JULI!BARULAMA,"baru",Dx.JULI!GENDER,"L")</f>
        <v>0</v>
      </c>
      <c r="L7" s="278">
        <f>COUNTIFS(Dx.JULI!DIAGNOSA,J7,Dx.JULI!UMUR,"&lt;7",Dx.JULI!BARULAMA,"baru",Dx.JULI!GENDER,"P")</f>
        <v>0</v>
      </c>
      <c r="M7" s="277">
        <f>COUNTIFS(Dx.JULI!DIAGNOSA,J7,Dx.JULI!UMUR,"&gt;=7",Dx.JULI!UMUR,"&lt;=15",Dx.JULI!BARULAMA,"BARU",Dx.JULI!GENDER,"L")</f>
        <v>0</v>
      </c>
      <c r="N7" s="277">
        <f>COUNTIFS(Dx.JULI!DIAGNOSA,J7,Dx.JULI!UMUR,"&gt;=7",Dx.JULI!UMUR,"&lt;=15",Dx.JULI!BARULAMA,"BARU",Dx.JULI!GENDER,"P")</f>
        <v>1</v>
      </c>
      <c r="O7" s="271">
        <f>COUNTIFS(Dx.JULI!DIAGNOSA,J7,Dx.JULI!UMUR,"&gt;=16",Dx.JULI!UMUR,"&lt;=59",Dx.JULI!BARULAMA,"BARU",Dx.JULI!GENDER,"L")</f>
        <v>5</v>
      </c>
      <c r="P7" s="277">
        <f>COUNTIFS(Dx.JULI!DIAGNOSA,J7,Dx.JULI!UMUR,"&gt;=16",Dx.JULI!UMUR,"&lt;=59",Dx.JULI!BARULAMA,"BARU",Dx.JULI!GENDER,"P")</f>
        <v>19</v>
      </c>
      <c r="Q7" s="277">
        <f>COUNTIFS(Dx.JULI!DIAGNOSA,J7,Dx.JULI!UMUR,"&gt;=60",Dx.JULI!BARULAMA,"baru",Dx.JULI!GENDER,"L")</f>
        <v>0</v>
      </c>
      <c r="R7" s="277">
        <f>COUNTIFS(Dx.JULI!DIAGNOSA,J7,Dx.JULI!UMUR,"&gt;=60",Dx.JULI!BARULAMA,"baru",Dx.JULI!GENDER,"P")</f>
        <v>3</v>
      </c>
      <c r="S7" s="277">
        <f>COUNTIFS(Dx.JULI!DIAGNOSA,J7,Dx.JULI!BARULAMA,"LAMA",Dx.JULI!GENDER,"L")</f>
        <v>0</v>
      </c>
      <c r="T7" s="277">
        <f>COUNTIFS(Dx.JULI!DIAGNOSA,J7,Dx.JULI!BARULAMA,"LAMA",Dx.JULI!GENDER,"P")</f>
        <v>2</v>
      </c>
      <c r="U7" s="282">
        <f>COUNTIF(Dx.JULI!DIAGNOSA,J7)</f>
        <v>30</v>
      </c>
      <c r="V7" s="280">
        <f t="shared" si="0"/>
        <v>30</v>
      </c>
      <c r="W7" s="12"/>
      <c r="X7" s="12"/>
      <c r="Y7" s="12"/>
      <c r="Z7" s="12"/>
    </row>
    <row r="8" spans="1:26" ht="15.75" customHeight="1" x14ac:dyDescent="0.3">
      <c r="A8" s="270">
        <f>[1]JULI!A9</f>
        <v>0</v>
      </c>
      <c r="B8" s="271">
        <f>[1]JULI!B9</f>
        <v>4</v>
      </c>
      <c r="C8" s="272" t="str">
        <f>[1]JULI!K9</f>
        <v>K05</v>
      </c>
      <c r="D8" s="271">
        <f>[1]JULI!J9</f>
        <v>50</v>
      </c>
      <c r="E8" s="272" t="str">
        <f>[1]JULI!I9</f>
        <v>P</v>
      </c>
      <c r="F8" s="273" t="str">
        <f>[1]JULI!L9</f>
        <v>BARU</v>
      </c>
      <c r="G8" s="12"/>
      <c r="H8" s="281">
        <v>5</v>
      </c>
      <c r="I8" s="108" t="s">
        <v>231</v>
      </c>
      <c r="J8" s="108" t="s">
        <v>110</v>
      </c>
      <c r="K8" s="277">
        <f>COUNTIFS(Dx.JULI!DIAGNOSA,J8,Dx.JULI!UMUR,"&lt;7",Dx.JULI!BARULAMA,"baru",Dx.JULI!GENDER,"L")</f>
        <v>4</v>
      </c>
      <c r="L8" s="278">
        <f>COUNTIFS(Dx.JULI!DIAGNOSA,J8,Dx.JULI!UMUR,"&lt;7",Dx.JULI!BARULAMA,"baru",Dx.JULI!GENDER,"P")</f>
        <v>7</v>
      </c>
      <c r="M8" s="277">
        <f>COUNTIFS(Dx.JULI!DIAGNOSA,J8,Dx.JULI!UMUR,"&gt;=7",Dx.JULI!UMUR,"&lt;=15",Dx.JULI!BARULAMA,"BARU",Dx.JULI!GENDER,"L")</f>
        <v>6</v>
      </c>
      <c r="N8" s="277">
        <f>COUNTIFS(Dx.JULI!DIAGNOSA,J8,Dx.JULI!UMUR,"&gt;=7",Dx.JULI!UMUR,"&lt;=15",Dx.JULI!BARULAMA,"BARU",Dx.JULI!GENDER,"P")</f>
        <v>4</v>
      </c>
      <c r="O8" s="271">
        <f>COUNTIFS(Dx.JULI!DIAGNOSA,J8,Dx.JULI!UMUR,"&gt;=16",Dx.JULI!UMUR,"&lt;=59",Dx.JULI!BARULAMA,"BARU",Dx.JULI!GENDER,"L")</f>
        <v>14</v>
      </c>
      <c r="P8" s="277">
        <f>COUNTIFS(Dx.JULI!DIAGNOSA,J8,Dx.JULI!UMUR,"&gt;=16",Dx.JULI!UMUR,"&lt;=59",Dx.JULI!BARULAMA,"BARU",Dx.JULI!GENDER,"P")</f>
        <v>54</v>
      </c>
      <c r="Q8" s="277">
        <f>COUNTIFS(Dx.JULI!DIAGNOSA,J8,Dx.JULI!UMUR,"&gt;=60",Dx.JULI!BARULAMA,"baru",Dx.JULI!GENDER,"L")</f>
        <v>7</v>
      </c>
      <c r="R8" s="277">
        <f>COUNTIFS(Dx.JULI!DIAGNOSA,J8,Dx.JULI!UMUR,"&gt;=60",Dx.JULI!BARULAMA,"baru",Dx.JULI!GENDER,"P")</f>
        <v>6</v>
      </c>
      <c r="S8" s="277">
        <f>COUNTIFS(Dx.JULI!DIAGNOSA,J8,Dx.JULI!BARULAMA,"LAMA",Dx.JULI!GENDER,"L")</f>
        <v>4</v>
      </c>
      <c r="T8" s="277">
        <f>COUNTIFS(Dx.JULI!DIAGNOSA,J8,Dx.JULI!BARULAMA,"LAMA",Dx.JULI!GENDER,"P")</f>
        <v>28</v>
      </c>
      <c r="U8" s="282">
        <f>COUNTIF(Dx.JULI!DIAGNOSA,J8)</f>
        <v>134</v>
      </c>
      <c r="V8" s="274">
        <f t="shared" si="0"/>
        <v>134</v>
      </c>
      <c r="W8" s="12"/>
      <c r="X8" s="12"/>
      <c r="Y8" s="12"/>
      <c r="Z8" s="12"/>
    </row>
    <row r="9" spans="1:26" ht="15.75" customHeight="1" x14ac:dyDescent="0.3">
      <c r="A9" s="270">
        <f>[1]JULI!A10</f>
        <v>0</v>
      </c>
      <c r="B9" s="271">
        <f>[1]JULI!B10</f>
        <v>5</v>
      </c>
      <c r="C9" s="272" t="str">
        <f>[1]JULI!K10</f>
        <v>K02</v>
      </c>
      <c r="D9" s="271">
        <f>[1]JULI!J10</f>
        <v>48</v>
      </c>
      <c r="E9" s="272" t="str">
        <f>[1]JULI!I10</f>
        <v>P</v>
      </c>
      <c r="F9" s="273" t="str">
        <f>[1]JULI!L10</f>
        <v>BARU</v>
      </c>
      <c r="G9" s="12"/>
      <c r="H9" s="281">
        <v>6</v>
      </c>
      <c r="I9" s="108" t="s">
        <v>232</v>
      </c>
      <c r="J9" s="108" t="s">
        <v>233</v>
      </c>
      <c r="K9" s="277">
        <f>COUNTIFS(Dx.JULI!DIAGNOSA,J9,Dx.JULI!UMUR,"&lt;7",Dx.JULI!BARULAMA,"baru",Dx.JULI!GENDER,"L")</f>
        <v>0</v>
      </c>
      <c r="L9" s="278">
        <f>COUNTIFS(Dx.JULI!DIAGNOSA,J9,Dx.JULI!UMUR,"&lt;7",Dx.JULI!BARULAMA,"baru",Dx.JULI!GENDER,"P")</f>
        <v>0</v>
      </c>
      <c r="M9" s="277">
        <f>COUNTIFS(Dx.JULI!DIAGNOSA,J9,Dx.JULI!UMUR,"&gt;=7",Dx.JULI!UMUR,"&lt;=15",Dx.JULI!BARULAMA,"BARU",Dx.JULI!GENDER,"L")</f>
        <v>2</v>
      </c>
      <c r="N9" s="277">
        <f>COUNTIFS(Dx.JULI!DIAGNOSA,J9,Dx.JULI!UMUR,"&gt;=7",Dx.JULI!UMUR,"&lt;=15",Dx.JULI!BARULAMA,"BARU",Dx.JULI!GENDER,"P")</f>
        <v>1</v>
      </c>
      <c r="O9" s="271">
        <f>COUNTIFS(Dx.JULI!DIAGNOSA,J9,Dx.JULI!UMUR,"&gt;=16",Dx.JULI!UMUR,"&lt;=59",Dx.JULI!BARULAMA,"BARU",Dx.JULI!GENDER,"L")</f>
        <v>3</v>
      </c>
      <c r="P9" s="277">
        <f>COUNTIFS(Dx.JULI!DIAGNOSA,J9,Dx.JULI!UMUR,"&gt;=16",Dx.JULI!UMUR,"&lt;=59",Dx.JULI!BARULAMA,"BARU",Dx.JULI!GENDER,"P")</f>
        <v>13</v>
      </c>
      <c r="Q9" s="277">
        <f>COUNTIFS(Dx.JULI!DIAGNOSA,J9,Dx.JULI!UMUR,"&gt;=60",Dx.JULI!BARULAMA,"baru",Dx.JULI!GENDER,"L")</f>
        <v>2</v>
      </c>
      <c r="R9" s="277">
        <f>COUNTIFS(Dx.JULI!DIAGNOSA,J9,Dx.JULI!UMUR,"&gt;=60",Dx.JULI!BARULAMA,"baru",Dx.JULI!GENDER,"P")</f>
        <v>2</v>
      </c>
      <c r="S9" s="277">
        <f>COUNTIFS(Dx.JULI!DIAGNOSA,J9,Dx.JULI!BARULAMA,"LAMA",Dx.JULI!GENDER,"L")</f>
        <v>0</v>
      </c>
      <c r="T9" s="277">
        <f>COUNTIFS(Dx.JULI!DIAGNOSA,J9,Dx.JULI!BARULAMA,"LAMA",Dx.JULI!GENDER,"P")</f>
        <v>6</v>
      </c>
      <c r="U9" s="282">
        <f>COUNTIF(Dx.JULI!DIAGNOSA,J9)</f>
        <v>29</v>
      </c>
      <c r="V9" s="274">
        <f t="shared" si="0"/>
        <v>29</v>
      </c>
      <c r="W9" s="12"/>
      <c r="X9" s="12"/>
      <c r="Y9" s="12"/>
      <c r="Z9" s="12"/>
    </row>
    <row r="10" spans="1:26" ht="15.75" customHeight="1" x14ac:dyDescent="0.3">
      <c r="A10" s="270">
        <f>[1]JULI!A11</f>
        <v>0</v>
      </c>
      <c r="B10" s="271">
        <f>[1]JULI!B11</f>
        <v>6</v>
      </c>
      <c r="C10" s="272" t="str">
        <f>[1]JULI!K11</f>
        <v>K00</v>
      </c>
      <c r="D10" s="271">
        <f>[1]JULI!J11</f>
        <v>7</v>
      </c>
      <c r="E10" s="272" t="str">
        <f>[1]JULI!I11</f>
        <v>P</v>
      </c>
      <c r="F10" s="273" t="str">
        <f>[1]JULI!L11</f>
        <v>BARU</v>
      </c>
      <c r="G10" s="12"/>
      <c r="H10" s="281">
        <v>7</v>
      </c>
      <c r="I10" s="108" t="s">
        <v>234</v>
      </c>
      <c r="J10" s="108" t="s">
        <v>235</v>
      </c>
      <c r="K10" s="277">
        <f>COUNTIFS(Dx.JULI!DIAGNOSA,J10,Dx.JULI!UMUR,"&lt;7",Dx.JULI!BARULAMA,"baru",Dx.JULI!GENDER,"L")</f>
        <v>0</v>
      </c>
      <c r="L10" s="278">
        <f>COUNTIFS(Dx.JULI!DIAGNOSA,J10,Dx.JULI!UMUR,"&lt;7",Dx.JULI!BARULAMA,"baru",Dx.JULI!GENDER,"P")</f>
        <v>0</v>
      </c>
      <c r="M10" s="277">
        <f>COUNTIFS(Dx.JULI!DIAGNOSA,J10,Dx.JULI!UMUR,"&gt;=7",Dx.JULI!UMUR,"&lt;=15",Dx.JULI!BARULAMA,"BARU",Dx.JULI!GENDER,"L")</f>
        <v>0</v>
      </c>
      <c r="N10" s="277">
        <f>COUNTIFS(Dx.JULI!DIAGNOSA,J10,Dx.JULI!UMUR,"&gt;=7",Dx.JULI!UMUR,"&lt;=15",Dx.JULI!BARULAMA,"BARU",Dx.JULI!GENDER,"P")</f>
        <v>1</v>
      </c>
      <c r="O10" s="271">
        <f>COUNTIFS(Dx.JULI!DIAGNOSA,J10,Dx.JULI!UMUR,"&gt;=16",Dx.JULI!UMUR,"&lt;=59",Dx.JULI!BARULAMA,"BARU",Dx.JULI!GENDER,"L")</f>
        <v>0</v>
      </c>
      <c r="P10" s="277">
        <f>COUNTIFS(Dx.JULI!DIAGNOSA,J10,Dx.JULI!UMUR,"&gt;=16",Dx.JULI!UMUR,"&lt;=59",Dx.JULI!BARULAMA,"BARU",Dx.JULI!GENDER,"P")</f>
        <v>1</v>
      </c>
      <c r="Q10" s="277">
        <f>COUNTIFS(Dx.JULI!DIAGNOSA,J10,Dx.JULI!UMUR,"&gt;=60",Dx.JULI!BARULAMA,"baru",Dx.JULI!GENDER,"L")</f>
        <v>0</v>
      </c>
      <c r="R10" s="277">
        <f>COUNTIFS(Dx.JULI!DIAGNOSA,J10,Dx.JULI!UMUR,"&gt;=60",Dx.JULI!BARULAMA,"baru",Dx.JULI!GENDER,"P")</f>
        <v>2</v>
      </c>
      <c r="S10" s="277">
        <f>COUNTIFS(Dx.JULI!DIAGNOSA,J10,Dx.JULI!BARULAMA,"LAMA",Dx.JULI!GENDER,"L")</f>
        <v>0</v>
      </c>
      <c r="T10" s="277">
        <f>COUNTIFS(Dx.JULI!DIAGNOSA,J10,Dx.JULI!BARULAMA,"LAMA",Dx.JULI!GENDER,"P")</f>
        <v>1</v>
      </c>
      <c r="U10" s="282">
        <f>COUNTIF(Dx.JULI!DIAGNOSA,J10)</f>
        <v>5</v>
      </c>
      <c r="V10" s="274">
        <f t="shared" si="0"/>
        <v>5</v>
      </c>
      <c r="W10" s="12"/>
      <c r="X10" s="12"/>
      <c r="Y10" s="12"/>
      <c r="Z10" s="12"/>
    </row>
    <row r="11" spans="1:26" ht="15.75" customHeight="1" x14ac:dyDescent="0.3">
      <c r="A11" s="270">
        <f>[1]JULI!A12</f>
        <v>0</v>
      </c>
      <c r="B11" s="271">
        <f>[1]JULI!B12</f>
        <v>6</v>
      </c>
      <c r="C11" s="272" t="str">
        <f>[1]JULI!K12</f>
        <v>K00</v>
      </c>
      <c r="D11" s="271">
        <f>[1]JULI!J12</f>
        <v>7</v>
      </c>
      <c r="E11" s="272" t="str">
        <f>[1]JULI!I12</f>
        <v>P</v>
      </c>
      <c r="F11" s="273" t="str">
        <f>[1]JULI!L12</f>
        <v>BARU</v>
      </c>
      <c r="G11" s="12"/>
      <c r="H11" s="281">
        <v>8</v>
      </c>
      <c r="I11" s="108" t="s">
        <v>236</v>
      </c>
      <c r="J11" s="108" t="s">
        <v>237</v>
      </c>
      <c r="K11" s="277">
        <f>COUNTIFS(Dx.JULI!DIAGNOSA,J11,Dx.JULI!UMUR,"&lt;7",Dx.JULI!BARULAMA,"baru",Dx.JULI!GENDER,"L")</f>
        <v>0</v>
      </c>
      <c r="L11" s="278">
        <f>COUNTIFS(Dx.JULI!DIAGNOSA,J11,Dx.JULI!UMUR,"&lt;7",Dx.JULI!BARULAMA,"baru",Dx.JULI!GENDER,"P")</f>
        <v>0</v>
      </c>
      <c r="M11" s="277">
        <f>COUNTIFS(Dx.JULI!DIAGNOSA,J11,Dx.JULI!UMUR,"&gt;=7",Dx.JULI!UMUR,"&lt;=15",Dx.JULI!BARULAMA,"BARU",Dx.JULI!GENDER,"L")</f>
        <v>0</v>
      </c>
      <c r="N11" s="277">
        <f>COUNTIFS(Dx.JULI!DIAGNOSA,J11,Dx.JULI!UMUR,"&gt;=7",Dx.JULI!UMUR,"&lt;=15",Dx.JULI!BARULAMA,"BARU",Dx.JULI!GENDER,"P")</f>
        <v>0</v>
      </c>
      <c r="O11" s="271">
        <f>COUNTIFS(Dx.JULI!DIAGNOSA,J11,Dx.JULI!UMUR,"&gt;=16",Dx.JULI!UMUR,"&lt;=59",Dx.JULI!BARULAMA,"BARU",Dx.JULI!GENDER,"L")</f>
        <v>0</v>
      </c>
      <c r="P11" s="277">
        <f>COUNTIFS(Dx.JULI!DIAGNOSA,J11,Dx.JULI!UMUR,"&gt;=16",Dx.JULI!UMUR,"&lt;=59",Dx.JULI!BARULAMA,"BARU",Dx.JULI!GENDER,"P")</f>
        <v>0</v>
      </c>
      <c r="Q11" s="277">
        <f>COUNTIFS(Dx.JULI!DIAGNOSA,J11,Dx.JULI!UMUR,"&gt;=60",Dx.JULI!BARULAMA,"baru",Dx.JULI!GENDER,"L")</f>
        <v>0</v>
      </c>
      <c r="R11" s="277">
        <f>COUNTIFS(Dx.JULI!DIAGNOSA,J11,Dx.JULI!UMUR,"&gt;=60",Dx.JULI!BARULAMA,"baru",Dx.JULI!GENDER,"P")</f>
        <v>0</v>
      </c>
      <c r="S11" s="277">
        <f>COUNTIFS(Dx.JULI!DIAGNOSA,J11,Dx.JULI!BARULAMA,"LAMA",Dx.JULI!GENDER,"L")</f>
        <v>0</v>
      </c>
      <c r="T11" s="277">
        <f>COUNTIFS(Dx.JULI!DIAGNOSA,J11,Dx.JULI!BARULAMA,"LAMA",Dx.JULI!GENDER,"P")</f>
        <v>0</v>
      </c>
      <c r="U11" s="282">
        <f>COUNTIF(Dx.JULI!DIAGNOSA,J11)</f>
        <v>0</v>
      </c>
      <c r="V11" s="274">
        <f t="shared" si="0"/>
        <v>0</v>
      </c>
      <c r="W11" s="12"/>
      <c r="X11" s="12"/>
      <c r="Y11" s="12"/>
      <c r="Z11" s="12"/>
    </row>
    <row r="12" spans="1:26" ht="15.75" customHeight="1" x14ac:dyDescent="0.3">
      <c r="A12" s="270">
        <f>[1]JULI!A13</f>
        <v>0</v>
      </c>
      <c r="B12" s="271">
        <f>[1]JULI!B13</f>
        <v>7</v>
      </c>
      <c r="C12" s="272" t="str">
        <f>[1]JULI!K13</f>
        <v>K04</v>
      </c>
      <c r="D12" s="271">
        <f>[1]JULI!J13</f>
        <v>34</v>
      </c>
      <c r="E12" s="272" t="str">
        <f>[1]JULI!I13</f>
        <v>P</v>
      </c>
      <c r="F12" s="273" t="str">
        <f>[1]JULI!L13</f>
        <v>BARU</v>
      </c>
      <c r="G12" s="12"/>
      <c r="H12" s="281">
        <v>9</v>
      </c>
      <c r="I12" s="108" t="s">
        <v>238</v>
      </c>
      <c r="J12" s="108" t="s">
        <v>239</v>
      </c>
      <c r="K12" s="277">
        <f>COUNTIFS(Dx.JULI!DIAGNOSA,J12,Dx.JULI!UMUR,"&lt;7",Dx.JULI!BARULAMA,"baru",Dx.JULI!GENDER,"L")</f>
        <v>1</v>
      </c>
      <c r="L12" s="278">
        <f>COUNTIFS(Dx.JULI!DIAGNOSA,J12,Dx.JULI!UMUR,"&lt;7",Dx.JULI!BARULAMA,"baru",Dx.JULI!GENDER,"P")</f>
        <v>1</v>
      </c>
      <c r="M12" s="277">
        <f>COUNTIFS(Dx.JULI!DIAGNOSA,J12,Dx.JULI!UMUR,"&gt;=7",Dx.JULI!UMUR,"&lt;=15",Dx.JULI!BARULAMA,"BARU",Dx.JULI!GENDER,"L")</f>
        <v>2</v>
      </c>
      <c r="N12" s="277">
        <f>COUNTIFS(Dx.JULI!DIAGNOSA,J12,Dx.JULI!UMUR,"&gt;=7",Dx.JULI!UMUR,"&lt;=15",Dx.JULI!BARULAMA,"BARU",Dx.JULI!GENDER,"P")</f>
        <v>0</v>
      </c>
      <c r="O12" s="271">
        <f>COUNTIFS(Dx.JULI!DIAGNOSA,J12,Dx.JULI!UMUR,"&gt;=16",Dx.JULI!UMUR,"&lt;=59",Dx.JULI!BARULAMA,"BARU",Dx.JULI!GENDER,"L")</f>
        <v>12</v>
      </c>
      <c r="P12" s="277">
        <f>COUNTIFS(Dx.JULI!DIAGNOSA,J12,Dx.JULI!UMUR,"&gt;=16",Dx.JULI!UMUR,"&lt;=59",Dx.JULI!BARULAMA,"BARU",Dx.JULI!GENDER,"P")</f>
        <v>16</v>
      </c>
      <c r="Q12" s="277">
        <f>COUNTIFS(Dx.JULI!DIAGNOSA,J12,Dx.JULI!UMUR,"&gt;=60",Dx.JULI!BARULAMA,"baru",Dx.JULI!GENDER,"L")</f>
        <v>1</v>
      </c>
      <c r="R12" s="277">
        <f>COUNTIFS(Dx.JULI!DIAGNOSA,J12,Dx.JULI!UMUR,"&gt;=60",Dx.JULI!BARULAMA,"baru",Dx.JULI!GENDER,"P")</f>
        <v>2</v>
      </c>
      <c r="S12" s="277">
        <f>COUNTIFS(Dx.JULI!DIAGNOSA,J12,Dx.JULI!BARULAMA,"LAMA",Dx.JULI!GENDER,"L")</f>
        <v>0</v>
      </c>
      <c r="T12" s="277">
        <f>COUNTIFS(Dx.JULI!DIAGNOSA,J12,Dx.JULI!BARULAMA,"LAMA",Dx.JULI!GENDER,"P")</f>
        <v>3</v>
      </c>
      <c r="U12" s="282">
        <f>COUNTIF(Dx.JULI!DIAGNOSA,J12)</f>
        <v>38</v>
      </c>
      <c r="V12" s="274">
        <f t="shared" si="0"/>
        <v>38</v>
      </c>
      <c r="W12" s="12"/>
      <c r="X12" s="12"/>
      <c r="Y12" s="12"/>
      <c r="Z12" s="12"/>
    </row>
    <row r="13" spans="1:26" ht="15.75" customHeight="1" x14ac:dyDescent="0.3">
      <c r="A13" s="270">
        <f>[1]JULI!A14</f>
        <v>0</v>
      </c>
      <c r="B13" s="271">
        <f>[1]JULI!B14</f>
        <v>8</v>
      </c>
      <c r="C13" s="272" t="str">
        <f>[1]JULI!K14</f>
        <v>K04</v>
      </c>
      <c r="D13" s="271">
        <f>[1]JULI!J14</f>
        <v>44</v>
      </c>
      <c r="E13" s="272" t="str">
        <f>[1]JULI!I14</f>
        <v>P</v>
      </c>
      <c r="F13" s="273" t="str">
        <f>[1]JULI!L14</f>
        <v>BARU</v>
      </c>
      <c r="G13" s="12"/>
      <c r="H13" s="281">
        <v>10</v>
      </c>
      <c r="I13" s="168" t="s">
        <v>240</v>
      </c>
      <c r="J13" s="168" t="s">
        <v>241</v>
      </c>
      <c r="K13" s="277">
        <f>COUNTIFS(Dx.JULI!DIAGNOSA,J13,Dx.JULI!UMUR,"&lt;7",Dx.JULI!BARULAMA,"baru",Dx.JULI!GENDER,"L")</f>
        <v>0</v>
      </c>
      <c r="L13" s="278">
        <f>COUNTIFS(Dx.JULI!DIAGNOSA,J13,Dx.JULI!UMUR,"&lt;7",Dx.JULI!BARULAMA,"baru",Dx.JULI!GENDER,"P")</f>
        <v>0</v>
      </c>
      <c r="M13" s="277">
        <f>COUNTIFS(Dx.JULI!DIAGNOSA,J13,Dx.JULI!UMUR,"&gt;=7",Dx.JULI!UMUR,"&lt;=15",Dx.JULI!BARULAMA,"BARU",Dx.JULI!GENDER,"L")</f>
        <v>0</v>
      </c>
      <c r="N13" s="277">
        <f>COUNTIFS(Dx.JULI!DIAGNOSA,J13,Dx.JULI!UMUR,"&gt;=7",Dx.JULI!UMUR,"&lt;=15",Dx.JULI!BARULAMA,"BARU",Dx.JULI!GENDER,"P")</f>
        <v>0</v>
      </c>
      <c r="O13" s="271">
        <f>COUNTIFS(Dx.JULI!DIAGNOSA,J13,Dx.JULI!UMUR,"&gt;=16",Dx.JULI!UMUR,"&lt;=59",Dx.JULI!BARULAMA,"BARU",Dx.JULI!GENDER,"L")</f>
        <v>0</v>
      </c>
      <c r="P13" s="277">
        <f>COUNTIFS(Dx.JULI!DIAGNOSA,J13,Dx.JULI!UMUR,"&gt;=16",Dx.JULI!UMUR,"&lt;=59",Dx.JULI!BARULAMA,"BARU",Dx.JULI!GENDER,"P")</f>
        <v>0</v>
      </c>
      <c r="Q13" s="277">
        <f>COUNTIFS(Dx.JULI!DIAGNOSA,J13,Dx.JULI!UMUR,"&gt;=60",Dx.JULI!BARULAMA,"baru",Dx.JULI!GENDER,"L")</f>
        <v>0</v>
      </c>
      <c r="R13" s="277">
        <f>COUNTIFS(Dx.JULI!DIAGNOSA,J13,Dx.JULI!UMUR,"&gt;=60",Dx.JULI!BARULAMA,"baru",Dx.JULI!GENDER,"P")</f>
        <v>0</v>
      </c>
      <c r="S13" s="277">
        <f>COUNTIFS(Dx.JULI!DIAGNOSA,J13,Dx.JULI!BARULAMA,"LAMA",Dx.JULI!GENDER,"L")</f>
        <v>0</v>
      </c>
      <c r="T13" s="277">
        <f>COUNTIFS(Dx.JULI!DIAGNOSA,J13,Dx.JULI!BARULAMA,"LAMA",Dx.JULI!GENDER,"P")</f>
        <v>0</v>
      </c>
      <c r="U13" s="282">
        <f>COUNTIF(Dx.JULI!DIAGNOSA,J13)</f>
        <v>0</v>
      </c>
      <c r="V13" s="274">
        <f t="shared" si="0"/>
        <v>0</v>
      </c>
      <c r="W13" s="287"/>
      <c r="X13" s="12"/>
      <c r="Y13" s="12"/>
      <c r="Z13" s="12"/>
    </row>
    <row r="14" spans="1:26" ht="15.75" customHeight="1" x14ac:dyDescent="0.3">
      <c r="A14" s="270">
        <f>[1]JULI!A15</f>
        <v>0</v>
      </c>
      <c r="B14" s="271">
        <f>[1]JULI!B15</f>
        <v>9</v>
      </c>
      <c r="C14" s="272" t="str">
        <f>[1]JULI!K15</f>
        <v>K04</v>
      </c>
      <c r="D14" s="271">
        <f>[1]JULI!J15</f>
        <v>30</v>
      </c>
      <c r="E14" s="272" t="str">
        <f>[1]JULI!I15</f>
        <v>P</v>
      </c>
      <c r="F14" s="273" t="str">
        <f>[1]JULI!L15</f>
        <v>BARU</v>
      </c>
      <c r="G14" s="12"/>
      <c r="H14" s="281">
        <v>11</v>
      </c>
      <c r="I14" s="168" t="s">
        <v>242</v>
      </c>
      <c r="J14" s="168" t="s">
        <v>243</v>
      </c>
      <c r="K14" s="277">
        <f>COUNTIFS(Dx.JULI!DIAGNOSA,J14,Dx.JULI!UMUR,"&lt;7",Dx.JULI!BARULAMA,"baru",Dx.JULI!GENDER,"L")</f>
        <v>0</v>
      </c>
      <c r="L14" s="278">
        <f>COUNTIFS(Dx.JULI!DIAGNOSA,J14,Dx.JULI!UMUR,"&lt;7",Dx.JULI!BARULAMA,"baru",Dx.JULI!GENDER,"P")</f>
        <v>0</v>
      </c>
      <c r="M14" s="277">
        <f>COUNTIFS(Dx.JULI!DIAGNOSA,J14,Dx.JULI!UMUR,"&gt;=7",Dx.JULI!UMUR,"&lt;=15",Dx.JULI!BARULAMA,"BARU",Dx.JULI!GENDER,"L")</f>
        <v>0</v>
      </c>
      <c r="N14" s="277">
        <f>COUNTIFS(Dx.JULI!DIAGNOSA,J14,Dx.JULI!UMUR,"&gt;=7",Dx.JULI!UMUR,"&lt;=15",Dx.JULI!BARULAMA,"BARU",Dx.JULI!GENDER,"P")</f>
        <v>0</v>
      </c>
      <c r="O14" s="271">
        <f>COUNTIFS(Dx.JULI!DIAGNOSA,J14,Dx.JULI!UMUR,"&gt;=16",Dx.JULI!UMUR,"&lt;=59",Dx.JULI!BARULAMA,"BARU",Dx.JULI!GENDER,"L")</f>
        <v>0</v>
      </c>
      <c r="P14" s="277">
        <f>COUNTIFS(Dx.JULI!DIAGNOSA,J14,Dx.JULI!UMUR,"&gt;=16",Dx.JULI!UMUR,"&lt;=59",Dx.JULI!BARULAMA,"BARU",Dx.JULI!GENDER,"P")</f>
        <v>0</v>
      </c>
      <c r="Q14" s="277">
        <f>COUNTIFS(Dx.JULI!DIAGNOSA,J14,Dx.JULI!UMUR,"&gt;=60",Dx.JULI!BARULAMA,"baru",Dx.JULI!GENDER,"L")</f>
        <v>0</v>
      </c>
      <c r="R14" s="277">
        <f>COUNTIFS(Dx.JULI!DIAGNOSA,J14,Dx.JULI!UMUR,"&gt;=60",Dx.JULI!BARULAMA,"baru",Dx.JULI!GENDER,"P")</f>
        <v>0</v>
      </c>
      <c r="S14" s="277">
        <f>COUNTIFS(Dx.JULI!DIAGNOSA,J14,Dx.JULI!BARULAMA,"LAMA",Dx.JULI!GENDER,"L")</f>
        <v>0</v>
      </c>
      <c r="T14" s="277">
        <f>COUNTIFS(Dx.JULI!DIAGNOSA,J14,Dx.JULI!BARULAMA,"LAMA",Dx.JULI!GENDER,"P")</f>
        <v>0</v>
      </c>
      <c r="U14" s="282">
        <f>COUNTIF(Dx.JULI!DIAGNOSA,J14)</f>
        <v>0</v>
      </c>
      <c r="V14" s="274">
        <f t="shared" si="0"/>
        <v>0</v>
      </c>
      <c r="W14" s="287"/>
      <c r="X14" s="12"/>
      <c r="Y14" s="12"/>
      <c r="Z14" s="12"/>
    </row>
    <row r="15" spans="1:26" ht="15.75" customHeight="1" x14ac:dyDescent="0.3">
      <c r="A15" s="270">
        <f>[1]JULI!A16</f>
        <v>0</v>
      </c>
      <c r="B15" s="271">
        <f>[1]JULI!B16</f>
        <v>10</v>
      </c>
      <c r="C15" s="272" t="str">
        <f>[1]JULI!K16</f>
        <v>K00</v>
      </c>
      <c r="D15" s="271">
        <f>[1]JULI!J16</f>
        <v>10</v>
      </c>
      <c r="E15" s="272" t="str">
        <f>[1]JULI!I16</f>
        <v>L</v>
      </c>
      <c r="F15" s="273" t="str">
        <f>[1]JULI!L16</f>
        <v>BARU</v>
      </c>
      <c r="G15" s="12"/>
      <c r="H15" s="281">
        <v>12</v>
      </c>
      <c r="I15" s="108" t="s">
        <v>244</v>
      </c>
      <c r="J15" s="108" t="s">
        <v>245</v>
      </c>
      <c r="K15" s="277">
        <f>COUNTIFS(Dx.JULI!DIAGNOSA,J15,Dx.JULI!UMUR,"&lt;7",Dx.JULI!BARULAMA,"baru",Dx.JULI!GENDER,"L")</f>
        <v>0</v>
      </c>
      <c r="L15" s="278">
        <f>COUNTIFS(Dx.JULI!DIAGNOSA,J15,Dx.JULI!UMUR,"&lt;7",Dx.JULI!BARULAMA,"baru",Dx.JULI!GENDER,"P")</f>
        <v>0</v>
      </c>
      <c r="M15" s="277">
        <f>COUNTIFS(Dx.JULI!DIAGNOSA,J15,Dx.JULI!UMUR,"&gt;=7",Dx.JULI!UMUR,"&lt;=15",Dx.JULI!BARULAMA,"BARU",Dx.JULI!GENDER,"L")</f>
        <v>0</v>
      </c>
      <c r="N15" s="277">
        <f>COUNTIFS(Dx.JULI!DIAGNOSA,J15,Dx.JULI!UMUR,"&gt;=7",Dx.JULI!UMUR,"&lt;=15",Dx.JULI!BARULAMA,"BARU",Dx.JULI!GENDER,"P")</f>
        <v>0</v>
      </c>
      <c r="O15" s="271">
        <f>COUNTIFS(Dx.JULI!DIAGNOSA,J15,Dx.JULI!UMUR,"&gt;=16",Dx.JULI!UMUR,"&lt;=59",Dx.JULI!BARULAMA,"BARU",Dx.JULI!GENDER,"L")</f>
        <v>0</v>
      </c>
      <c r="P15" s="277">
        <f>COUNTIFS(Dx.JULI!DIAGNOSA,J15,Dx.JULI!UMUR,"&gt;=16",Dx.JULI!UMUR,"&lt;=59",Dx.JULI!BARULAMA,"BARU",Dx.JULI!GENDER,"P")</f>
        <v>0</v>
      </c>
      <c r="Q15" s="277">
        <f>COUNTIFS(Dx.JULI!DIAGNOSA,J15,Dx.JULI!UMUR,"&gt;=60",Dx.JULI!BARULAMA,"baru",Dx.JULI!GENDER,"L")</f>
        <v>0</v>
      </c>
      <c r="R15" s="277">
        <f>COUNTIFS(Dx.JULI!DIAGNOSA,J15,Dx.JULI!UMUR,"&gt;=60",Dx.JULI!BARULAMA,"baru",Dx.JULI!GENDER,"P")</f>
        <v>0</v>
      </c>
      <c r="S15" s="277">
        <f>COUNTIFS(Dx.JULI!DIAGNOSA,J15,Dx.JULI!BARULAMA,"LAMA",Dx.JULI!GENDER,"L")</f>
        <v>0</v>
      </c>
      <c r="T15" s="277">
        <f>COUNTIFS(Dx.JULI!DIAGNOSA,J15,Dx.JULI!BARULAMA,"LAMA",Dx.JULI!GENDER,"P")</f>
        <v>0</v>
      </c>
      <c r="U15" s="282">
        <f>COUNTIF(Dx.JULI!DIAGNOSA,J15)</f>
        <v>0</v>
      </c>
      <c r="V15" s="274">
        <f t="shared" si="0"/>
        <v>0</v>
      </c>
      <c r="W15" s="12"/>
      <c r="X15" s="12"/>
      <c r="Y15" s="12"/>
      <c r="Z15" s="12"/>
    </row>
    <row r="16" spans="1:26" ht="15.75" customHeight="1" x14ac:dyDescent="0.3">
      <c r="A16" s="270">
        <f>[1]JULI!A17</f>
        <v>0</v>
      </c>
      <c r="B16" s="271">
        <f>[1]JULI!B17</f>
        <v>11</v>
      </c>
      <c r="C16" s="272" t="str">
        <f>[1]JULI!K17</f>
        <v>K05</v>
      </c>
      <c r="D16" s="271">
        <f>[1]JULI!J17</f>
        <v>55</v>
      </c>
      <c r="E16" s="272" t="str">
        <f>[1]JULI!I17</f>
        <v>P</v>
      </c>
      <c r="F16" s="273" t="str">
        <f>[1]JULI!L17</f>
        <v>BARU</v>
      </c>
      <c r="G16" s="12"/>
      <c r="H16" s="281">
        <v>13</v>
      </c>
      <c r="I16" s="108" t="s">
        <v>246</v>
      </c>
      <c r="J16" s="108" t="s">
        <v>247</v>
      </c>
      <c r="K16" s="277">
        <f>COUNTIFS(Dx.JULI!DIAGNOSA,J16,Dx.JULI!UMUR,"&lt;7",Dx.JULI!BARULAMA,"baru",Dx.JULI!GENDER,"L")</f>
        <v>1</v>
      </c>
      <c r="L16" s="278">
        <f>COUNTIFS(Dx.JULI!DIAGNOSA,J16,Dx.JULI!UMUR,"&lt;7",Dx.JULI!BARULAMA,"baru",Dx.JULI!GENDER,"P")</f>
        <v>0</v>
      </c>
      <c r="M16" s="277">
        <f>COUNTIFS(Dx.JULI!DIAGNOSA,J16,Dx.JULI!UMUR,"&gt;=7",Dx.JULI!UMUR,"&lt;=15",Dx.JULI!BARULAMA,"BARU",Dx.JULI!GENDER,"L")</f>
        <v>0</v>
      </c>
      <c r="N16" s="277">
        <f>COUNTIFS(Dx.JULI!DIAGNOSA,J16,Dx.JULI!UMUR,"&gt;=7",Dx.JULI!UMUR,"&lt;=15",Dx.JULI!BARULAMA,"BARU",Dx.JULI!GENDER,"P")</f>
        <v>0</v>
      </c>
      <c r="O16" s="271">
        <f>COUNTIFS(Dx.JULI!DIAGNOSA,J16,Dx.JULI!UMUR,"&gt;=16",Dx.JULI!UMUR,"&lt;=59",Dx.JULI!BARULAMA,"BARU",Dx.JULI!GENDER,"L")</f>
        <v>0</v>
      </c>
      <c r="P16" s="277">
        <f>COUNTIFS(Dx.JULI!DIAGNOSA,J16,Dx.JULI!UMUR,"&gt;=16",Dx.JULI!UMUR,"&lt;=59",Dx.JULI!BARULAMA,"BARU",Dx.JULI!GENDER,"P")</f>
        <v>0</v>
      </c>
      <c r="Q16" s="277">
        <f>COUNTIFS(Dx.JULI!DIAGNOSA,J16,Dx.JULI!UMUR,"&gt;=60",Dx.JULI!BARULAMA,"baru",Dx.JULI!GENDER,"L")</f>
        <v>0</v>
      </c>
      <c r="R16" s="277">
        <f>COUNTIFS(Dx.JULI!DIAGNOSA,J16,Dx.JULI!UMUR,"&gt;=60",Dx.JULI!BARULAMA,"baru",Dx.JULI!GENDER,"P")</f>
        <v>0</v>
      </c>
      <c r="S16" s="277">
        <f>COUNTIFS(Dx.JULI!DIAGNOSA,J16,Dx.JULI!BARULAMA,"LAMA",Dx.JULI!GENDER,"L")</f>
        <v>0</v>
      </c>
      <c r="T16" s="277">
        <f>COUNTIFS(Dx.JULI!DIAGNOSA,J16,Dx.JULI!BARULAMA,"LAMA",Dx.JULI!GENDER,"P")</f>
        <v>0</v>
      </c>
      <c r="U16" s="282">
        <f>COUNTIF(Dx.JULI!DIAGNOSA,J16)</f>
        <v>1</v>
      </c>
      <c r="V16" s="280">
        <f t="shared" si="0"/>
        <v>1</v>
      </c>
      <c r="W16" s="12"/>
      <c r="X16" s="12"/>
      <c r="Y16" s="12"/>
      <c r="Z16" s="12"/>
    </row>
    <row r="17" spans="1:26" ht="15.75" customHeight="1" x14ac:dyDescent="0.3">
      <c r="A17" s="270">
        <f>[1]JULI!A18</f>
        <v>0</v>
      </c>
      <c r="B17" s="271">
        <f>[1]JULI!B18</f>
        <v>12</v>
      </c>
      <c r="C17" s="272" t="str">
        <f>[1]JULI!K18</f>
        <v>K04</v>
      </c>
      <c r="D17" s="271">
        <f>[1]JULI!J18</f>
        <v>36</v>
      </c>
      <c r="E17" s="272" t="str">
        <f>[1]JULI!I18</f>
        <v>P</v>
      </c>
      <c r="F17" s="273" t="str">
        <f>[1]JULI!L18</f>
        <v>BARU</v>
      </c>
      <c r="G17" s="12"/>
      <c r="H17" s="281">
        <v>14</v>
      </c>
      <c r="I17" s="108" t="s">
        <v>248</v>
      </c>
      <c r="J17" s="108" t="s">
        <v>249</v>
      </c>
      <c r="K17" s="277">
        <f>COUNTIFS(Dx.JULI!DIAGNOSA,J17,Dx.JULI!UMUR,"&lt;7",Dx.JULI!BARULAMA,"baru",Dx.JULI!GENDER,"L")</f>
        <v>0</v>
      </c>
      <c r="L17" s="278">
        <f>COUNTIFS(Dx.JULI!DIAGNOSA,J17,Dx.JULI!UMUR,"&lt;7",Dx.JULI!BARULAMA,"baru",Dx.JULI!GENDER,"P")</f>
        <v>0</v>
      </c>
      <c r="M17" s="277">
        <f>COUNTIFS(Dx.JULI!DIAGNOSA,J17,Dx.JULI!UMUR,"&gt;=7",Dx.JULI!UMUR,"&lt;=15",Dx.JULI!BARULAMA,"BARU",Dx.JULI!GENDER,"L")</f>
        <v>0</v>
      </c>
      <c r="N17" s="277">
        <f>COUNTIFS(Dx.JULI!DIAGNOSA,J17,Dx.JULI!UMUR,"&gt;=7",Dx.JULI!UMUR,"&lt;=15",Dx.JULI!BARULAMA,"BARU",Dx.JULI!GENDER,"P")</f>
        <v>0</v>
      </c>
      <c r="O17" s="271">
        <f>COUNTIFS(Dx.JULI!DIAGNOSA,J17,Dx.JULI!UMUR,"&gt;=16",Dx.JULI!UMUR,"&lt;=59",Dx.JULI!BARULAMA,"BARU",Dx.JULI!GENDER,"L")</f>
        <v>0</v>
      </c>
      <c r="P17" s="277">
        <f>COUNTIFS(Dx.JULI!DIAGNOSA,J17,Dx.JULI!UMUR,"&gt;=16",Dx.JULI!UMUR,"&lt;=59",Dx.JULI!BARULAMA,"BARU",Dx.JULI!GENDER,"P")</f>
        <v>0</v>
      </c>
      <c r="Q17" s="277">
        <f>COUNTIFS(Dx.JULI!DIAGNOSA,J17,Dx.JULI!UMUR,"&gt;=60",Dx.JULI!BARULAMA,"baru",Dx.JULI!GENDER,"L")</f>
        <v>0</v>
      </c>
      <c r="R17" s="277">
        <f>COUNTIFS(Dx.JULI!DIAGNOSA,J17,Dx.JULI!UMUR,"&gt;=60",Dx.JULI!BARULAMA,"baru",Dx.JULI!GENDER,"P")</f>
        <v>0</v>
      </c>
      <c r="S17" s="277">
        <f>COUNTIFS(Dx.JULI!DIAGNOSA,J17,Dx.JULI!BARULAMA,"LAMA",Dx.JULI!GENDER,"L")</f>
        <v>0</v>
      </c>
      <c r="T17" s="277">
        <f>COUNTIFS(Dx.JULI!DIAGNOSA,J17,Dx.JULI!BARULAMA,"LAMA",Dx.JULI!GENDER,"P")</f>
        <v>0</v>
      </c>
      <c r="U17" s="282">
        <f>COUNTIF(Dx.JULI!DIAGNOSA,J17)</f>
        <v>0</v>
      </c>
      <c r="V17" s="274">
        <f t="shared" si="0"/>
        <v>0</v>
      </c>
      <c r="W17" s="12"/>
      <c r="X17" s="12"/>
      <c r="Y17" s="12"/>
      <c r="Z17" s="12"/>
    </row>
    <row r="18" spans="1:26" ht="15.75" customHeight="1" x14ac:dyDescent="0.3">
      <c r="A18" s="270">
        <f>[1]JULI!A19</f>
        <v>45836</v>
      </c>
      <c r="B18" s="271">
        <f>[1]JULI!B19</f>
        <v>1</v>
      </c>
      <c r="C18" s="272" t="str">
        <f>[1]JULI!K19</f>
        <v>K04</v>
      </c>
      <c r="D18" s="271">
        <f>[1]JULI!J19</f>
        <v>29</v>
      </c>
      <c r="E18" s="272" t="str">
        <f>[1]JULI!I19</f>
        <v>P</v>
      </c>
      <c r="F18" s="273" t="str">
        <f>[1]JULI!L19</f>
        <v>BARU</v>
      </c>
      <c r="G18" s="12"/>
      <c r="H18" s="281">
        <v>15</v>
      </c>
      <c r="I18" s="108" t="s">
        <v>250</v>
      </c>
      <c r="J18" s="108" t="s">
        <v>251</v>
      </c>
      <c r="K18" s="277">
        <f>COUNTIFS(Dx.JULI!DIAGNOSA,J18,Dx.JULI!UMUR,"&lt;7",Dx.JULI!BARULAMA,"baru",Dx.JULI!GENDER,"L")</f>
        <v>0</v>
      </c>
      <c r="L18" s="278">
        <f>COUNTIFS(Dx.JULI!DIAGNOSA,J18,Dx.JULI!UMUR,"&lt;7",Dx.JULI!BARULAMA,"baru",Dx.JULI!GENDER,"P")</f>
        <v>0</v>
      </c>
      <c r="M18" s="277">
        <f>COUNTIFS(Dx.JULI!DIAGNOSA,J18,Dx.JULI!UMUR,"&gt;=7",Dx.JULI!UMUR,"&lt;=15",Dx.JULI!BARULAMA,"BARU",Dx.JULI!GENDER,"L")</f>
        <v>0</v>
      </c>
      <c r="N18" s="277">
        <f>COUNTIFS(Dx.JULI!DIAGNOSA,J18,Dx.JULI!UMUR,"&gt;=7",Dx.JULI!UMUR,"&lt;=15",Dx.JULI!BARULAMA,"BARU",Dx.JULI!GENDER,"P")</f>
        <v>0</v>
      </c>
      <c r="O18" s="271">
        <f>COUNTIFS(Dx.JULI!DIAGNOSA,J18,Dx.JULI!UMUR,"&gt;=16",Dx.JULI!UMUR,"&lt;=59",Dx.JULI!BARULAMA,"BARU",Dx.JULI!GENDER,"L")</f>
        <v>0</v>
      </c>
      <c r="P18" s="277">
        <f>COUNTIFS(Dx.JULI!DIAGNOSA,J18,Dx.JULI!UMUR,"&gt;=16",Dx.JULI!UMUR,"&lt;=59",Dx.JULI!BARULAMA,"BARU",Dx.JULI!GENDER,"P")</f>
        <v>0</v>
      </c>
      <c r="Q18" s="277">
        <f>COUNTIFS(Dx.JULI!DIAGNOSA,J18,Dx.JULI!UMUR,"&gt;=60",Dx.JULI!BARULAMA,"baru",Dx.JULI!GENDER,"L")</f>
        <v>0</v>
      </c>
      <c r="R18" s="277">
        <f>COUNTIFS(Dx.JULI!DIAGNOSA,J18,Dx.JULI!UMUR,"&gt;=60",Dx.JULI!BARULAMA,"baru",Dx.JULI!GENDER,"P")</f>
        <v>0</v>
      </c>
      <c r="S18" s="277">
        <f>COUNTIFS(Dx.JULI!DIAGNOSA,J18,Dx.JULI!BARULAMA,"LAMA",Dx.JULI!GENDER,"L")</f>
        <v>0</v>
      </c>
      <c r="T18" s="277">
        <f>COUNTIFS(Dx.JULI!DIAGNOSA,J18,Dx.JULI!BARULAMA,"LAMA",Dx.JULI!GENDER,"P")</f>
        <v>0</v>
      </c>
      <c r="U18" s="282">
        <f>COUNTIF(Dx.JULI!DIAGNOSA,J18)</f>
        <v>0</v>
      </c>
      <c r="V18" s="274">
        <f t="shared" si="0"/>
        <v>0</v>
      </c>
      <c r="W18" s="12"/>
      <c r="X18" s="12"/>
      <c r="Y18" s="12"/>
      <c r="Z18" s="12"/>
    </row>
    <row r="19" spans="1:26" ht="15.75" customHeight="1" x14ac:dyDescent="0.3">
      <c r="A19" s="270">
        <f>[1]JULI!A20</f>
        <v>0</v>
      </c>
      <c r="B19" s="271">
        <f>[1]JULI!B20</f>
        <v>2</v>
      </c>
      <c r="C19" s="272" t="str">
        <f>[1]JULI!K20</f>
        <v>K03</v>
      </c>
      <c r="D19" s="271">
        <f>[1]JULI!J20</f>
        <v>40</v>
      </c>
      <c r="E19" s="272" t="str">
        <f>[1]JULI!I20</f>
        <v>P</v>
      </c>
      <c r="F19" s="273" t="str">
        <f>[1]JULI!L20</f>
        <v>BARU</v>
      </c>
      <c r="G19" s="12"/>
      <c r="H19" s="281">
        <v>16</v>
      </c>
      <c r="I19" s="108" t="s">
        <v>252</v>
      </c>
      <c r="J19" s="108" t="s">
        <v>253</v>
      </c>
      <c r="K19" s="277">
        <f>COUNTIFS(Dx.JULI!DIAGNOSA,J19,Dx.JULI!UMUR,"&lt;7",Dx.JULI!BARULAMA,"baru",Dx.JULI!GENDER,"L")</f>
        <v>0</v>
      </c>
      <c r="L19" s="278">
        <f>COUNTIFS(Dx.JULI!DIAGNOSA,J19,Dx.JULI!UMUR,"&lt;7",Dx.JULI!BARULAMA,"baru",Dx.JULI!GENDER,"P")</f>
        <v>0</v>
      </c>
      <c r="M19" s="277">
        <f>COUNTIFS(Dx.JULI!DIAGNOSA,J19,Dx.JULI!UMUR,"&gt;=7",Dx.JULI!UMUR,"&lt;=15",Dx.JULI!BARULAMA,"BARU",Dx.JULI!GENDER,"L")</f>
        <v>0</v>
      </c>
      <c r="N19" s="277">
        <f>COUNTIFS(Dx.JULI!DIAGNOSA,J19,Dx.JULI!UMUR,"&gt;=7",Dx.JULI!UMUR,"&lt;=15",Dx.JULI!BARULAMA,"BARU",Dx.JULI!GENDER,"P")</f>
        <v>0</v>
      </c>
      <c r="O19" s="271">
        <f>COUNTIFS(Dx.JULI!DIAGNOSA,J19,Dx.JULI!UMUR,"&gt;=16",Dx.JULI!UMUR,"&lt;=59",Dx.JULI!BARULAMA,"BARU",Dx.JULI!GENDER,"L")</f>
        <v>0</v>
      </c>
      <c r="P19" s="277">
        <f>COUNTIFS(Dx.JULI!DIAGNOSA,J19,Dx.JULI!UMUR,"&gt;=16",Dx.JULI!UMUR,"&lt;=59",Dx.JULI!BARULAMA,"BARU",Dx.JULI!GENDER,"P")</f>
        <v>0</v>
      </c>
      <c r="Q19" s="277">
        <f>COUNTIFS(Dx.JULI!DIAGNOSA,J19,Dx.JULI!UMUR,"&gt;=60",Dx.JULI!BARULAMA,"baru",Dx.JULI!GENDER,"L")</f>
        <v>0</v>
      </c>
      <c r="R19" s="277">
        <f>COUNTIFS(Dx.JULI!DIAGNOSA,J19,Dx.JULI!UMUR,"&gt;=60",Dx.JULI!BARULAMA,"baru",Dx.JULI!GENDER,"P")</f>
        <v>0</v>
      </c>
      <c r="S19" s="277">
        <f>COUNTIFS(Dx.JULI!DIAGNOSA,J19,Dx.JULI!BARULAMA,"LAMA",Dx.JULI!GENDER,"L")</f>
        <v>0</v>
      </c>
      <c r="T19" s="277">
        <f>COUNTIFS(Dx.JULI!DIAGNOSA,J19,Dx.JULI!BARULAMA,"LAMA",Dx.JULI!GENDER,"P")</f>
        <v>0</v>
      </c>
      <c r="U19" s="282">
        <f>COUNTIF(Dx.JULI!DIAGNOSA,J19)</f>
        <v>0</v>
      </c>
      <c r="V19" s="274">
        <f t="shared" si="0"/>
        <v>0</v>
      </c>
      <c r="W19" s="12"/>
      <c r="X19" s="12"/>
      <c r="Y19" s="12"/>
      <c r="Z19" s="12"/>
    </row>
    <row r="20" spans="1:26" ht="15.75" customHeight="1" x14ac:dyDescent="0.3">
      <c r="A20" s="270">
        <f>[1]JULI!A21</f>
        <v>0</v>
      </c>
      <c r="B20" s="271">
        <f>[1]JULI!B21</f>
        <v>3</v>
      </c>
      <c r="C20" s="272" t="str">
        <f>[1]JULI!K21</f>
        <v>K08</v>
      </c>
      <c r="D20" s="271">
        <f>[1]JULI!J21</f>
        <v>61</v>
      </c>
      <c r="E20" s="272" t="str">
        <f>[1]JULI!I21</f>
        <v>P</v>
      </c>
      <c r="F20" s="273" t="str">
        <f>[1]JULI!L21</f>
        <v>BARU</v>
      </c>
      <c r="G20" s="12"/>
      <c r="H20" s="281">
        <v>17</v>
      </c>
      <c r="I20" s="108" t="s">
        <v>254</v>
      </c>
      <c r="J20" s="108" t="s">
        <v>255</v>
      </c>
      <c r="K20" s="277">
        <f>COUNTIFS(Dx.JULI!DIAGNOSA,J20,Dx.JULI!UMUR,"&lt;7",Dx.JULI!BARULAMA,"baru",Dx.JULI!GENDER,"L")</f>
        <v>0</v>
      </c>
      <c r="L20" s="278">
        <f>COUNTIFS(Dx.JULI!DIAGNOSA,J20,Dx.JULI!UMUR,"&lt;7",Dx.JULI!BARULAMA,"baru",Dx.JULI!GENDER,"P")</f>
        <v>0</v>
      </c>
      <c r="M20" s="277">
        <f>COUNTIFS(Dx.JULI!DIAGNOSA,J20,Dx.JULI!UMUR,"&gt;=7",Dx.JULI!UMUR,"&lt;=15",Dx.JULI!BARULAMA,"BARU",Dx.JULI!GENDER,"L")</f>
        <v>0</v>
      </c>
      <c r="N20" s="277">
        <f>COUNTIFS(Dx.JULI!DIAGNOSA,J20,Dx.JULI!UMUR,"&gt;=7",Dx.JULI!UMUR,"&lt;=15",Dx.JULI!BARULAMA,"BARU",Dx.JULI!GENDER,"P")</f>
        <v>0</v>
      </c>
      <c r="O20" s="271">
        <f>COUNTIFS(Dx.JULI!DIAGNOSA,J20,Dx.JULI!UMUR,"&gt;=16",Dx.JULI!UMUR,"&lt;=59",Dx.JULI!BARULAMA,"BARU",Dx.JULI!GENDER,"L")</f>
        <v>0</v>
      </c>
      <c r="P20" s="277">
        <f>COUNTIFS(Dx.JULI!DIAGNOSA,J20,Dx.JULI!UMUR,"&gt;=16",Dx.JULI!UMUR,"&lt;=59",Dx.JULI!BARULAMA,"BARU",Dx.JULI!GENDER,"P")</f>
        <v>0</v>
      </c>
      <c r="Q20" s="277">
        <f>COUNTIFS(Dx.JULI!DIAGNOSA,J20,Dx.JULI!UMUR,"&gt;=60",Dx.JULI!BARULAMA,"baru",Dx.JULI!GENDER,"L")</f>
        <v>0</v>
      </c>
      <c r="R20" s="277">
        <f>COUNTIFS(Dx.JULI!DIAGNOSA,J20,Dx.JULI!UMUR,"&gt;=60",Dx.JULI!BARULAMA,"baru",Dx.JULI!GENDER,"P")</f>
        <v>0</v>
      </c>
      <c r="S20" s="277">
        <f>COUNTIFS(Dx.JULI!DIAGNOSA,J20,Dx.JULI!BARULAMA,"LAMA",Dx.JULI!GENDER,"L")</f>
        <v>0</v>
      </c>
      <c r="T20" s="277">
        <f>COUNTIFS(Dx.JULI!DIAGNOSA,J20,Dx.JULI!BARULAMA,"LAMA",Dx.JULI!GENDER,"P")</f>
        <v>0</v>
      </c>
      <c r="U20" s="282">
        <f>COUNTIF(Dx.JULI!DIAGNOSA,J20)</f>
        <v>0</v>
      </c>
      <c r="V20" s="274">
        <f t="shared" si="0"/>
        <v>0</v>
      </c>
      <c r="W20" s="12"/>
      <c r="X20" s="12"/>
      <c r="Y20" s="12"/>
      <c r="Z20" s="12"/>
    </row>
    <row r="21" spans="1:26" ht="15.75" customHeight="1" x14ac:dyDescent="0.3">
      <c r="A21" s="270">
        <f>[1]JULI!A22</f>
        <v>0</v>
      </c>
      <c r="B21" s="271">
        <f>[1]JULI!B22</f>
        <v>4</v>
      </c>
      <c r="C21" s="272" t="str">
        <f>[1]JULI!K22</f>
        <v>K04</v>
      </c>
      <c r="D21" s="271">
        <f>[1]JULI!J22</f>
        <v>21</v>
      </c>
      <c r="E21" s="272" t="str">
        <f>[1]JULI!I22</f>
        <v>P</v>
      </c>
      <c r="F21" s="273" t="str">
        <f>[1]JULI!L22</f>
        <v>BARU</v>
      </c>
      <c r="G21" s="12"/>
      <c r="H21" s="281">
        <v>18</v>
      </c>
      <c r="I21" s="108" t="s">
        <v>256</v>
      </c>
      <c r="J21" s="168" t="s">
        <v>257</v>
      </c>
      <c r="K21" s="277">
        <f>COUNTIFS(Dx.JULI!DIAGNOSA,J21,Dx.JULI!UMUR,"&lt;7",Dx.JULI!BARULAMA,"baru",Dx.JULI!GENDER,"L")</f>
        <v>0</v>
      </c>
      <c r="L21" s="278">
        <f>COUNTIFS(Dx.JULI!DIAGNOSA,J21,Dx.JULI!UMUR,"&lt;7",Dx.JULI!BARULAMA,"baru",Dx.JULI!GENDER,"P")</f>
        <v>0</v>
      </c>
      <c r="M21" s="277">
        <f>COUNTIFS(Dx.JULI!DIAGNOSA,J21,Dx.JULI!UMUR,"&gt;=7",Dx.JULI!UMUR,"&lt;=15",Dx.JULI!BARULAMA,"BARU",Dx.JULI!GENDER,"L")</f>
        <v>0</v>
      </c>
      <c r="N21" s="277">
        <f>COUNTIFS(Dx.JULI!DIAGNOSA,J21,Dx.JULI!UMUR,"&gt;=7",Dx.JULI!UMUR,"&lt;=15",Dx.JULI!BARULAMA,"BARU",Dx.JULI!GENDER,"P")</f>
        <v>0</v>
      </c>
      <c r="O21" s="271">
        <f>COUNTIFS(Dx.JULI!DIAGNOSA,J21,Dx.JULI!UMUR,"&gt;=16",Dx.JULI!UMUR,"&lt;=59",Dx.JULI!BARULAMA,"BARU",Dx.JULI!GENDER,"L")</f>
        <v>0</v>
      </c>
      <c r="P21" s="277">
        <f>COUNTIFS(Dx.JULI!DIAGNOSA,J21,Dx.JULI!UMUR,"&gt;=16",Dx.JULI!UMUR,"&lt;=59",Dx.JULI!BARULAMA,"BARU",Dx.JULI!GENDER,"P")</f>
        <v>0</v>
      </c>
      <c r="Q21" s="277">
        <f>COUNTIFS(Dx.JULI!DIAGNOSA,J21,Dx.JULI!UMUR,"&gt;=60",Dx.JULI!BARULAMA,"baru",Dx.JULI!GENDER,"L")</f>
        <v>0</v>
      </c>
      <c r="R21" s="277">
        <f>COUNTIFS(Dx.JULI!DIAGNOSA,J21,Dx.JULI!UMUR,"&gt;=60",Dx.JULI!BARULAMA,"baru",Dx.JULI!GENDER,"P")</f>
        <v>0</v>
      </c>
      <c r="S21" s="277">
        <f>COUNTIFS(Dx.JULI!DIAGNOSA,J21,Dx.JULI!BARULAMA,"LAMA",Dx.JULI!GENDER,"L")</f>
        <v>0</v>
      </c>
      <c r="T21" s="277">
        <f>COUNTIFS(Dx.JULI!DIAGNOSA,J21,Dx.JULI!BARULAMA,"LAMA",Dx.JULI!GENDER,"P")</f>
        <v>0</v>
      </c>
      <c r="U21" s="282">
        <f>COUNTIF(Dx.JULI!DIAGNOSA,J21)</f>
        <v>0</v>
      </c>
      <c r="V21" s="274">
        <f t="shared" si="0"/>
        <v>0</v>
      </c>
      <c r="W21" s="287"/>
      <c r="X21" s="12"/>
      <c r="Y21" s="12"/>
      <c r="Z21" s="12"/>
    </row>
    <row r="22" spans="1:26" ht="15.75" customHeight="1" x14ac:dyDescent="0.3">
      <c r="A22" s="270">
        <f>[1]JULI!A23</f>
        <v>0</v>
      </c>
      <c r="B22" s="271">
        <f>[1]JULI!B23</f>
        <v>5</v>
      </c>
      <c r="C22" s="272" t="str">
        <f>[1]JULI!K23</f>
        <v>K00</v>
      </c>
      <c r="D22" s="271">
        <f>[1]JULI!J23</f>
        <v>7</v>
      </c>
      <c r="E22" s="272" t="str">
        <f>[1]JULI!I23</f>
        <v>L</v>
      </c>
      <c r="F22" s="273" t="str">
        <f>[1]JULI!L23</f>
        <v>BARU</v>
      </c>
      <c r="G22" s="12"/>
      <c r="H22" s="281">
        <v>19</v>
      </c>
      <c r="I22" s="108" t="s">
        <v>258</v>
      </c>
      <c r="J22" s="168" t="s">
        <v>259</v>
      </c>
      <c r="K22" s="277">
        <f>COUNTIFS(Dx.JULI!DIAGNOSA,J22,Dx.JULI!UMUR,"&lt;7",Dx.JULI!BARULAMA,"baru",Dx.JULI!GENDER,"L")</f>
        <v>0</v>
      </c>
      <c r="L22" s="278">
        <f>COUNTIFS(Dx.JULI!DIAGNOSA,J22,Dx.JULI!UMUR,"&lt;7",Dx.JULI!BARULAMA,"baru",Dx.JULI!GENDER,"P")</f>
        <v>0</v>
      </c>
      <c r="M22" s="277">
        <f>COUNTIFS(Dx.JULI!DIAGNOSA,J22,Dx.JULI!UMUR,"&gt;=7",Dx.JULI!UMUR,"&lt;=15",Dx.JULI!BARULAMA,"BARU",Dx.JULI!GENDER,"L")</f>
        <v>0</v>
      </c>
      <c r="N22" s="277">
        <f>COUNTIFS(Dx.JULI!DIAGNOSA,J22,Dx.JULI!UMUR,"&gt;=7",Dx.JULI!UMUR,"&lt;=15",Dx.JULI!BARULAMA,"BARU",Dx.JULI!GENDER,"P")</f>
        <v>0</v>
      </c>
      <c r="O22" s="271">
        <f>COUNTIFS(Dx.JULI!DIAGNOSA,J22,Dx.JULI!UMUR,"&gt;=16",Dx.JULI!UMUR,"&lt;=59",Dx.JULI!BARULAMA,"BARU",Dx.JULI!GENDER,"L")</f>
        <v>0</v>
      </c>
      <c r="P22" s="277">
        <f>COUNTIFS(Dx.JULI!DIAGNOSA,J22,Dx.JULI!UMUR,"&gt;=16",Dx.JULI!UMUR,"&lt;=59",Dx.JULI!BARULAMA,"BARU",Dx.JULI!GENDER,"P")</f>
        <v>0</v>
      </c>
      <c r="Q22" s="277">
        <f>COUNTIFS(Dx.JULI!DIAGNOSA,J22,Dx.JULI!UMUR,"&gt;=60",Dx.JULI!BARULAMA,"baru",Dx.JULI!GENDER,"L")</f>
        <v>0</v>
      </c>
      <c r="R22" s="277">
        <f>COUNTIFS(Dx.JULI!DIAGNOSA,J22,Dx.JULI!UMUR,"&gt;=60",Dx.JULI!BARULAMA,"baru",Dx.JULI!GENDER,"P")</f>
        <v>0</v>
      </c>
      <c r="S22" s="277">
        <f>COUNTIFS(Dx.JULI!DIAGNOSA,J22,Dx.JULI!BARULAMA,"LAMA",Dx.JULI!GENDER,"L")</f>
        <v>0</v>
      </c>
      <c r="T22" s="277">
        <f>COUNTIFS(Dx.JULI!DIAGNOSA,J22,Dx.JULI!BARULAMA,"LAMA",Dx.JULI!GENDER,"P")</f>
        <v>0</v>
      </c>
      <c r="U22" s="282">
        <f>COUNTIF(Dx.JULI!DIAGNOSA,J22)</f>
        <v>0</v>
      </c>
      <c r="V22" s="274">
        <f t="shared" si="0"/>
        <v>0</v>
      </c>
      <c r="W22" s="287"/>
      <c r="X22" s="12"/>
      <c r="Y22" s="12"/>
      <c r="Z22" s="12"/>
    </row>
    <row r="23" spans="1:26" ht="15.75" customHeight="1" x14ac:dyDescent="0.3">
      <c r="A23" s="270">
        <f>[1]JULI!A24</f>
        <v>0</v>
      </c>
      <c r="B23" s="271">
        <f>[1]JULI!B24</f>
        <v>6</v>
      </c>
      <c r="C23" s="272" t="str">
        <f>[1]JULI!K24</f>
        <v>K04</v>
      </c>
      <c r="D23" s="271">
        <f>[1]JULI!J24</f>
        <v>66</v>
      </c>
      <c r="E23" s="272" t="str">
        <f>[1]JULI!I24</f>
        <v>L</v>
      </c>
      <c r="F23" s="273" t="str">
        <f>[1]JULI!L24</f>
        <v>BARU</v>
      </c>
      <c r="G23" s="12"/>
      <c r="H23" s="281">
        <v>20</v>
      </c>
      <c r="I23" s="283" t="s">
        <v>260</v>
      </c>
      <c r="J23" s="108" t="s">
        <v>261</v>
      </c>
      <c r="K23" s="277">
        <f>COUNTIFS(Dx.JULI!DIAGNOSA,J23,Dx.JULI!UMUR,"&lt;7",Dx.JULI!BARULAMA,"baru",Dx.JULI!GENDER,"L")</f>
        <v>0</v>
      </c>
      <c r="L23" s="278">
        <f>COUNTIFS(Dx.JULI!DIAGNOSA,J23,Dx.JULI!UMUR,"&lt;7",Dx.JULI!BARULAMA,"baru",Dx.JULI!GENDER,"P")</f>
        <v>0</v>
      </c>
      <c r="M23" s="277">
        <f>COUNTIFS(Dx.JULI!DIAGNOSA,J23,Dx.JULI!UMUR,"&gt;=7",Dx.JULI!UMUR,"&lt;=15",Dx.JULI!BARULAMA,"BARU",Dx.JULI!GENDER,"L")</f>
        <v>0</v>
      </c>
      <c r="N23" s="277">
        <f>COUNTIFS(Dx.JULI!DIAGNOSA,J23,Dx.JULI!UMUR,"&gt;=7",Dx.JULI!UMUR,"&lt;=15",Dx.JULI!BARULAMA,"BARU",Dx.JULI!GENDER,"P")</f>
        <v>0</v>
      </c>
      <c r="O23" s="271">
        <f>COUNTIFS(Dx.JULI!DIAGNOSA,J23,Dx.JULI!UMUR,"&gt;=16",Dx.JULI!UMUR,"&lt;=59",Dx.JULI!BARULAMA,"BARU",Dx.JULI!GENDER,"L")</f>
        <v>0</v>
      </c>
      <c r="P23" s="277">
        <f>COUNTIFS(Dx.JULI!DIAGNOSA,J23,Dx.JULI!UMUR,"&gt;=16",Dx.JULI!UMUR,"&lt;=59",Dx.JULI!BARULAMA,"BARU",Dx.JULI!GENDER,"P")</f>
        <v>0</v>
      </c>
      <c r="Q23" s="277">
        <f>COUNTIFS(Dx.JULI!DIAGNOSA,J23,Dx.JULI!UMUR,"&gt;=60",Dx.JULI!BARULAMA,"baru",Dx.JULI!GENDER,"L")</f>
        <v>0</v>
      </c>
      <c r="R23" s="277">
        <f>COUNTIFS(Dx.JULI!DIAGNOSA,J23,Dx.JULI!UMUR,"&gt;=60",Dx.JULI!BARULAMA,"baru",Dx.JULI!GENDER,"P")</f>
        <v>0</v>
      </c>
      <c r="S23" s="277">
        <f>COUNTIFS(Dx.JULI!DIAGNOSA,J23,Dx.JULI!BARULAMA,"LAMA",Dx.JULI!GENDER,"L")</f>
        <v>0</v>
      </c>
      <c r="T23" s="277">
        <f>COUNTIFS(Dx.JULI!DIAGNOSA,J23,Dx.JULI!BARULAMA,"LAMA",Dx.JULI!GENDER,"P")</f>
        <v>0</v>
      </c>
      <c r="U23" s="282">
        <f>COUNTIF(Dx.JULI!DIAGNOSA,J23)</f>
        <v>0</v>
      </c>
      <c r="V23" s="274">
        <f t="shared" si="0"/>
        <v>0</v>
      </c>
      <c r="W23" s="12"/>
      <c r="X23" s="12"/>
      <c r="Y23" s="12"/>
      <c r="Z23" s="12"/>
    </row>
    <row r="24" spans="1:26" ht="15.75" customHeight="1" x14ac:dyDescent="0.3">
      <c r="A24" s="270">
        <f>[1]JULI!A25</f>
        <v>0</v>
      </c>
      <c r="B24" s="271">
        <f>[1]JULI!B25</f>
        <v>7</v>
      </c>
      <c r="C24" s="272" t="str">
        <f>[1]JULI!K25</f>
        <v>K04</v>
      </c>
      <c r="D24" s="271">
        <f>[1]JULI!J25</f>
        <v>29</v>
      </c>
      <c r="E24" s="272" t="str">
        <f>[1]JULI!I25</f>
        <v>L</v>
      </c>
      <c r="F24" s="273" t="str">
        <f>[1]JULI!L25</f>
        <v>BARU</v>
      </c>
      <c r="G24" s="12"/>
      <c r="H24" s="328">
        <v>21</v>
      </c>
      <c r="I24" s="108" t="s">
        <v>266</v>
      </c>
      <c r="J24" s="108" t="s">
        <v>267</v>
      </c>
      <c r="K24" s="277">
        <f>COUNTIFS(Dx.JULI!DIAGNOSA,J24,Dx.JULI!UMUR,"&lt;7",Dx.JULI!BARULAMA,"baru",Dx.JULI!GENDER,"L")</f>
        <v>0</v>
      </c>
      <c r="L24" s="278">
        <f>COUNTIFS(Dx.JULI!DIAGNOSA,J24,Dx.JULI!UMUR,"&lt;7",Dx.JULI!BARULAMA,"baru",Dx.JULI!GENDER,"P")</f>
        <v>0</v>
      </c>
      <c r="M24" s="277">
        <f>COUNTIFS(Dx.JULI!DIAGNOSA,J24,Dx.JULI!UMUR,"&gt;=7",Dx.JULI!UMUR,"&lt;=15",Dx.JULI!BARULAMA,"BARU",Dx.JULI!GENDER,"L")</f>
        <v>0</v>
      </c>
      <c r="N24" s="277">
        <f>COUNTIFS(Dx.JULI!DIAGNOSA,J24,Dx.JULI!UMUR,"&gt;=7",Dx.JULI!UMUR,"&lt;=15",Dx.JULI!BARULAMA,"BARU",Dx.JULI!GENDER,"P")</f>
        <v>0</v>
      </c>
      <c r="O24" s="271">
        <f>COUNTIFS(Dx.JULI!DIAGNOSA,J24,Dx.JULI!UMUR,"&gt;=16",Dx.JULI!UMUR,"&lt;=59",Dx.JULI!BARULAMA,"BARU",Dx.JULI!GENDER,"L")</f>
        <v>0</v>
      </c>
      <c r="P24" s="277">
        <f>COUNTIFS(Dx.JULI!DIAGNOSA,J24,Dx.JULI!UMUR,"&gt;=16",Dx.JULI!UMUR,"&lt;=59",Dx.JULI!BARULAMA,"BARU",Dx.JULI!GENDER,"P")</f>
        <v>0</v>
      </c>
      <c r="Q24" s="277">
        <f>COUNTIFS(Dx.JULI!DIAGNOSA,J24,Dx.JULI!UMUR,"&gt;=60",Dx.JULI!BARULAMA,"baru",Dx.JULI!GENDER,"L")</f>
        <v>0</v>
      </c>
      <c r="R24" s="277">
        <f>COUNTIFS(Dx.JULI!DIAGNOSA,J24,Dx.JULI!UMUR,"&gt;=60",Dx.JULI!BARULAMA,"baru",Dx.JULI!GENDER,"P")</f>
        <v>0</v>
      </c>
      <c r="S24" s="277">
        <f>COUNTIFS(Dx.JULI!DIAGNOSA,J24,Dx.JULI!BARULAMA,"LAMA",Dx.JULI!GENDER,"L")</f>
        <v>0</v>
      </c>
      <c r="T24" s="277">
        <f>COUNTIFS(Dx.JULI!DIAGNOSA,J24,Dx.JULI!BARULAMA,"LAMA",Dx.JULI!GENDER,"P")</f>
        <v>0</v>
      </c>
      <c r="U24" s="329">
        <f>COUNTIF(Dx.JULI!DIAGNOSA,J24)</f>
        <v>0</v>
      </c>
      <c r="V24" s="274">
        <f t="shared" si="0"/>
        <v>0</v>
      </c>
      <c r="W24" s="12"/>
      <c r="X24" s="12"/>
      <c r="Y24" s="12"/>
      <c r="Z24" s="12"/>
    </row>
    <row r="25" spans="1:26" ht="15.75" customHeight="1" thickBot="1" x14ac:dyDescent="0.35">
      <c r="A25" s="270">
        <f>[1]JULI!A26</f>
        <v>0</v>
      </c>
      <c r="B25" s="271">
        <f>[1]JULI!B26</f>
        <v>8</v>
      </c>
      <c r="C25" s="272" t="str">
        <f>[1]JULI!K26</f>
        <v>K06</v>
      </c>
      <c r="D25" s="271">
        <f>[1]JULI!J26</f>
        <v>9</v>
      </c>
      <c r="E25" s="272" t="str">
        <f>[1]JULI!I26</f>
        <v>P</v>
      </c>
      <c r="F25" s="273" t="str">
        <f>[1]JULI!L26</f>
        <v>BARU</v>
      </c>
      <c r="G25" s="12"/>
      <c r="H25" s="188"/>
      <c r="I25" s="284" t="s">
        <v>262</v>
      </c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285" t="s">
        <v>263</v>
      </c>
      <c r="U25" s="286">
        <f t="shared" ref="U25:V25" si="1">SUM(U4:U24)</f>
        <v>401</v>
      </c>
      <c r="V25" s="274">
        <f t="shared" si="1"/>
        <v>401</v>
      </c>
      <c r="W25" s="12"/>
      <c r="X25" s="12"/>
      <c r="Y25" s="12"/>
      <c r="Z25" s="12"/>
    </row>
    <row r="26" spans="1:26" ht="15.75" customHeight="1" x14ac:dyDescent="0.3">
      <c r="A26" s="270">
        <f>[1]JULI!A27</f>
        <v>0</v>
      </c>
      <c r="B26" s="271">
        <f>[1]JULI!B27</f>
        <v>9</v>
      </c>
      <c r="C26" s="272" t="str">
        <f>[1]JULI!K27</f>
        <v>K08</v>
      </c>
      <c r="D26" s="271">
        <f>[1]JULI!J27</f>
        <v>40</v>
      </c>
      <c r="E26" s="272" t="str">
        <f>[1]JULI!I27</f>
        <v>L</v>
      </c>
      <c r="F26" s="273" t="str">
        <f>[1]JULI!L27</f>
        <v>BARU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 thickBot="1" x14ac:dyDescent="0.35">
      <c r="A27" s="270">
        <f>[1]JULI!A28</f>
        <v>0</v>
      </c>
      <c r="B27" s="271">
        <f>[1]JULI!B28</f>
        <v>10</v>
      </c>
      <c r="C27" s="272" t="str">
        <f>[1]JULI!K28</f>
        <v>K04</v>
      </c>
      <c r="D27" s="271">
        <f>[1]JULI!J28</f>
        <v>5</v>
      </c>
      <c r="E27" s="272" t="str">
        <f>[1]JULI!I28</f>
        <v>P</v>
      </c>
      <c r="F27" s="273" t="str">
        <f>[1]JULI!L28</f>
        <v>BARU</v>
      </c>
      <c r="G27" s="12"/>
      <c r="H27" s="12"/>
      <c r="I27" s="12"/>
      <c r="J27" s="287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 thickBot="1" x14ac:dyDescent="0.45">
      <c r="A28" s="270">
        <f>[1]JULI!A29</f>
        <v>0</v>
      </c>
      <c r="B28" s="271">
        <f>[1]JULI!B29</f>
        <v>11</v>
      </c>
      <c r="C28" s="272" t="str">
        <f>[1]JULI!K29</f>
        <v>K04</v>
      </c>
      <c r="D28" s="271">
        <f>[1]JULI!J29</f>
        <v>24</v>
      </c>
      <c r="E28" s="272" t="str">
        <f>[1]JULI!I29</f>
        <v>P</v>
      </c>
      <c r="F28" s="273" t="str">
        <f>[1]JULI!L29</f>
        <v>BARU</v>
      </c>
      <c r="G28" s="12"/>
      <c r="H28" s="12"/>
      <c r="I28" s="288" t="s">
        <v>193</v>
      </c>
      <c r="J28" s="289"/>
      <c r="K28" s="290"/>
      <c r="L28" s="291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 thickBot="1" x14ac:dyDescent="0.35">
      <c r="A29" s="270">
        <f>[1]JULI!A30</f>
        <v>0</v>
      </c>
      <c r="B29" s="271">
        <f>[1]JULI!B30</f>
        <v>12</v>
      </c>
      <c r="C29" s="272" t="str">
        <f>[1]JULI!K30</f>
        <v>K05</v>
      </c>
      <c r="D29" s="271">
        <f>[1]JULI!J30</f>
        <v>57</v>
      </c>
      <c r="E29" s="272" t="str">
        <f>[1]JULI!I30</f>
        <v>P</v>
      </c>
      <c r="F29" s="273" t="str">
        <f>[1]JULI!L30</f>
        <v>BARU</v>
      </c>
      <c r="G29" s="12"/>
      <c r="H29" s="12"/>
      <c r="I29" s="292" t="s">
        <v>194</v>
      </c>
      <c r="J29" s="289"/>
      <c r="K29" s="293"/>
      <c r="L29" s="294"/>
      <c r="M29" s="295" t="s">
        <v>108</v>
      </c>
      <c r="N29" s="295" t="s">
        <v>110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 thickBot="1" x14ac:dyDescent="0.35">
      <c r="A30" s="270">
        <f>[1]JULI!A31</f>
        <v>0</v>
      </c>
      <c r="B30" s="271">
        <f>[1]JULI!B31</f>
        <v>13</v>
      </c>
      <c r="C30" s="272" t="str">
        <f>[1]JULI!K31</f>
        <v>K04</v>
      </c>
      <c r="D30" s="271">
        <f>[1]JULI!J31</f>
        <v>44</v>
      </c>
      <c r="E30" s="272" t="str">
        <f>[1]JULI!I31</f>
        <v>P</v>
      </c>
      <c r="F30" s="273" t="str">
        <f>[1]JULI!L31</f>
        <v>BARU</v>
      </c>
      <c r="G30" s="12"/>
      <c r="H30" s="12"/>
      <c r="I30" s="178" t="s">
        <v>197</v>
      </c>
      <c r="J30" s="12"/>
      <c r="K30" s="236"/>
      <c r="L30" s="296">
        <f t="shared" ref="L30:L32" si="2">SUM(M30:N30)</f>
        <v>19</v>
      </c>
      <c r="M30" s="12">
        <f>COUNTIFS(Dx.JULI!DIAGNOSA,J6,Dx.JULI!UMUR,"&lt;=4")</f>
        <v>16</v>
      </c>
      <c r="N30" s="12">
        <f>COUNTIFS(Dx.JULI!DIAGNOSA,J8,Dx.JULI!UMUR,"&lt;=4")</f>
        <v>3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 thickBot="1" x14ac:dyDescent="0.35">
      <c r="A31" s="270">
        <f>[1]JULI!A32</f>
        <v>0</v>
      </c>
      <c r="B31" s="271">
        <f>[1]JULI!B32</f>
        <v>14</v>
      </c>
      <c r="C31" s="272" t="str">
        <f>[1]JULI!K32</f>
        <v>K04</v>
      </c>
      <c r="D31" s="271">
        <f>[1]JULI!J32</f>
        <v>39</v>
      </c>
      <c r="E31" s="272" t="str">
        <f>[1]JULI!I32</f>
        <v>P</v>
      </c>
      <c r="F31" s="273" t="str">
        <f>[1]JULI!L32</f>
        <v>BARU</v>
      </c>
      <c r="G31" s="12"/>
      <c r="H31" s="12"/>
      <c r="I31" s="178" t="s">
        <v>198</v>
      </c>
      <c r="J31" s="12"/>
      <c r="K31" s="236"/>
      <c r="L31" s="296">
        <f t="shared" si="2"/>
        <v>61</v>
      </c>
      <c r="M31" s="12">
        <f>COUNTIFS(Dx.JULI!DIAGNOSA,J6,Dx.JULI!UMUR,"&lt;=18")</f>
        <v>31</v>
      </c>
      <c r="N31" s="12">
        <f>COUNTIFS(Dx.JULI!DIAGNOSA,J8,Dx.JULI!UMUR,"&lt;=18")</f>
        <v>30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 thickBot="1" x14ac:dyDescent="0.35">
      <c r="A32" s="270">
        <f>[1]JULI!A33</f>
        <v>0</v>
      </c>
      <c r="B32" s="271">
        <f>[1]JULI!B33</f>
        <v>15</v>
      </c>
      <c r="C32" s="272" t="str">
        <f>[1]JULI!K33</f>
        <v>K04</v>
      </c>
      <c r="D32" s="271">
        <f>[1]JULI!J33</f>
        <v>16</v>
      </c>
      <c r="E32" s="272" t="str">
        <f>[1]JULI!I33</f>
        <v>P</v>
      </c>
      <c r="F32" s="273" t="str">
        <f>[1]JULI!L33</f>
        <v>BARU</v>
      </c>
      <c r="G32" s="12"/>
      <c r="H32" s="12"/>
      <c r="I32" s="178" t="s">
        <v>199</v>
      </c>
      <c r="J32" s="12"/>
      <c r="K32" s="236"/>
      <c r="L32" s="296">
        <f t="shared" si="2"/>
        <v>16</v>
      </c>
      <c r="M32" s="12">
        <f>COUNTIFS(Dx.JULI!DIAGNOSA,J6,Dx.JULI!UMUR,"&gt;=10",Dx.JULI!UMUR,"&lt;=18")</f>
        <v>5</v>
      </c>
      <c r="N32" s="12">
        <f>COUNTIFS(Dx.JULI!DIAGNOSA,J8,Dx.JULI!UMUR,"&gt;=10",Dx.JULI!UMUR,"&lt;=18")</f>
        <v>11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 thickBot="1" x14ac:dyDescent="0.35">
      <c r="A33" s="270">
        <f>[1]JULI!A34</f>
        <v>0</v>
      </c>
      <c r="B33" s="271">
        <f>[1]JULI!B34</f>
        <v>16</v>
      </c>
      <c r="C33" s="272" t="str">
        <f>[1]JULI!K34</f>
        <v>K02</v>
      </c>
      <c r="D33" s="271">
        <f>[1]JULI!J34</f>
        <v>22</v>
      </c>
      <c r="E33" s="272" t="str">
        <f>[1]JULI!I34</f>
        <v>P</v>
      </c>
      <c r="F33" s="273" t="str">
        <f>[1]JULI!L34</f>
        <v>BARU</v>
      </c>
      <c r="G33" s="12"/>
      <c r="H33" s="12"/>
      <c r="I33" s="292" t="s">
        <v>200</v>
      </c>
      <c r="J33" s="172"/>
      <c r="K33" s="297"/>
      <c r="L33" s="294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 thickBot="1" x14ac:dyDescent="0.35">
      <c r="A34" s="270">
        <f>[1]JULI!A35</f>
        <v>45838</v>
      </c>
      <c r="B34" s="271">
        <f>[1]JULI!B35</f>
        <v>1</v>
      </c>
      <c r="C34" s="272" t="str">
        <f>[1]JULI!K35</f>
        <v>K02</v>
      </c>
      <c r="D34" s="271">
        <f>[1]JULI!J35</f>
        <v>52</v>
      </c>
      <c r="E34" s="272" t="str">
        <f>[1]JULI!I35</f>
        <v>P</v>
      </c>
      <c r="F34" s="273" t="str">
        <f>[1]JULI!L35</f>
        <v>LAMA</v>
      </c>
      <c r="G34" s="12"/>
      <c r="H34" s="12"/>
      <c r="I34" s="298" t="s">
        <v>201</v>
      </c>
      <c r="J34" s="172"/>
      <c r="K34" s="299"/>
      <c r="L34" s="294">
        <f t="shared" ref="L34:L35" si="3">SUM(M34:N34)</f>
        <v>122</v>
      </c>
      <c r="M34" s="12">
        <f>COUNTIFS(Dx.JULI!DIAGNOSA,J6,Dx.JULI!UMUR,"&gt;=18",Dx.JULI!UMUR,"&lt;=59")</f>
        <v>34</v>
      </c>
      <c r="N34" s="12">
        <f>COUNTIFS(Dx.JULI!DIAGNOSA,J8,Dx.JULI!UMUR,"&gt;=18",Dx.JULI!UMUR,"&lt;=59")</f>
        <v>88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 thickBot="1" x14ac:dyDescent="0.35">
      <c r="A35" s="270">
        <f>[1]JULI!A36</f>
        <v>0</v>
      </c>
      <c r="B35" s="271">
        <f>[1]JULI!B36</f>
        <v>1</v>
      </c>
      <c r="C35" s="272" t="str">
        <f>[1]JULI!K36</f>
        <v>K04</v>
      </c>
      <c r="D35" s="271">
        <f>[1]JULI!J36</f>
        <v>52</v>
      </c>
      <c r="E35" s="272" t="str">
        <f>[1]JULI!I36</f>
        <v>P</v>
      </c>
      <c r="F35" s="273" t="str">
        <f>[1]JULI!L36</f>
        <v>BARU</v>
      </c>
      <c r="G35" s="12"/>
      <c r="H35" s="12"/>
      <c r="I35" s="188" t="s">
        <v>202</v>
      </c>
      <c r="J35" s="300"/>
      <c r="K35" s="301"/>
      <c r="L35" s="294">
        <f t="shared" si="3"/>
        <v>19</v>
      </c>
      <c r="M35" s="12">
        <f>COUNTIFS(Dx.JULI!DIAGNOSA,J6,Dx.JULI!UMUR,"&gt;=60")</f>
        <v>1</v>
      </c>
      <c r="N35" s="12">
        <f>COUNTIFS(Dx.JULI!DIAGNOSA,J8,Dx.JULI!UMUR,"&gt;=60")</f>
        <v>18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 x14ac:dyDescent="0.3">
      <c r="A36" s="270">
        <f>[1]JULI!A37</f>
        <v>0</v>
      </c>
      <c r="B36" s="271">
        <f>[1]JULI!B37</f>
        <v>2</v>
      </c>
      <c r="C36" s="272" t="str">
        <f>[1]JULI!K37</f>
        <v>K05</v>
      </c>
      <c r="D36" s="271">
        <f>[1]JULI!J37</f>
        <v>57</v>
      </c>
      <c r="E36" s="272" t="str">
        <f>[1]JULI!I37</f>
        <v>P</v>
      </c>
      <c r="F36" s="273" t="str">
        <f>[1]JULI!L37</f>
        <v>BARU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 x14ac:dyDescent="0.3">
      <c r="A37" s="270">
        <f>[1]JULI!A38</f>
        <v>0</v>
      </c>
      <c r="B37" s="271">
        <f>[1]JULI!B38</f>
        <v>2</v>
      </c>
      <c r="C37" s="272" t="str">
        <f>[1]JULI!K38</f>
        <v>K05</v>
      </c>
      <c r="D37" s="271">
        <f>[1]JULI!J38</f>
        <v>57</v>
      </c>
      <c r="E37" s="272" t="str">
        <f>[1]JULI!I38</f>
        <v>P</v>
      </c>
      <c r="F37" s="273" t="str">
        <f>[1]JULI!L38</f>
        <v>BARU</v>
      </c>
      <c r="G37" s="12"/>
      <c r="H37" s="12"/>
      <c r="I37" s="302"/>
      <c r="J37" s="303"/>
      <c r="K37" s="303"/>
      <c r="L37" s="304"/>
      <c r="M37" s="305"/>
      <c r="N37" s="305"/>
      <c r="O37" s="305"/>
      <c r="P37" s="303"/>
      <c r="Q37" s="303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 x14ac:dyDescent="0.3">
      <c r="A38" s="270">
        <f>[1]JULI!A39</f>
        <v>0</v>
      </c>
      <c r="B38" s="271">
        <f>[1]JULI!B39</f>
        <v>3</v>
      </c>
      <c r="C38" s="272" t="str">
        <f>[1]JULI!K39</f>
        <v>K00</v>
      </c>
      <c r="D38" s="271">
        <f>[1]JULI!J39</f>
        <v>6</v>
      </c>
      <c r="E38" s="272" t="str">
        <f>[1]JULI!I39</f>
        <v>P</v>
      </c>
      <c r="F38" s="273" t="str">
        <f>[1]JULI!L39</f>
        <v>BARU</v>
      </c>
      <c r="G38" s="12"/>
      <c r="H38" s="12"/>
      <c r="I38" s="303"/>
      <c r="J38" s="303"/>
      <c r="K38" s="303"/>
      <c r="L38" s="303"/>
      <c r="M38" s="306"/>
      <c r="N38" s="306"/>
      <c r="O38" s="306"/>
      <c r="P38" s="303"/>
      <c r="Q38" s="303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 x14ac:dyDescent="0.3">
      <c r="A39" s="270">
        <f>[1]JULI!A40</f>
        <v>0</v>
      </c>
      <c r="B39" s="271">
        <f>[1]JULI!B40</f>
        <v>4</v>
      </c>
      <c r="C39" s="272" t="str">
        <f>[1]JULI!K40</f>
        <v>K04</v>
      </c>
      <c r="D39" s="271">
        <f>[1]JULI!J40</f>
        <v>61</v>
      </c>
      <c r="E39" s="272" t="str">
        <f>[1]JULI!I40</f>
        <v>P</v>
      </c>
      <c r="F39" s="273" t="str">
        <f>[1]JULI!L40</f>
        <v>BARU</v>
      </c>
      <c r="G39" s="12"/>
      <c r="H39" s="12"/>
      <c r="I39" s="303"/>
      <c r="J39" s="303"/>
      <c r="K39" s="303"/>
      <c r="L39" s="303"/>
      <c r="M39" s="303"/>
      <c r="N39" s="303"/>
      <c r="O39" s="303"/>
      <c r="P39" s="303"/>
      <c r="Q39" s="303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 x14ac:dyDescent="0.3">
      <c r="A40" s="270">
        <f>[1]JULI!A41</f>
        <v>0</v>
      </c>
      <c r="B40" s="271">
        <f>[1]JULI!B41</f>
        <v>5</v>
      </c>
      <c r="C40" s="272" t="str">
        <f>[1]JULI!K41</f>
        <v>K04</v>
      </c>
      <c r="D40" s="271">
        <f>[1]JULI!J41</f>
        <v>25</v>
      </c>
      <c r="E40" s="272" t="str">
        <f>[1]JULI!I41</f>
        <v>P</v>
      </c>
      <c r="F40" s="273" t="str">
        <f>[1]JULI!L41</f>
        <v>BARU</v>
      </c>
      <c r="G40" s="12"/>
      <c r="H40" s="12"/>
      <c r="I40" s="307"/>
      <c r="J40" s="303"/>
      <c r="K40" s="303"/>
      <c r="L40" s="308"/>
      <c r="M40" s="10"/>
      <c r="N40" s="10"/>
      <c r="O40" s="10"/>
      <c r="P40" s="10"/>
      <c r="Q40" s="10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 x14ac:dyDescent="0.3">
      <c r="A41" s="270">
        <f>[1]JULI!A42</f>
        <v>0</v>
      </c>
      <c r="B41" s="271">
        <f>[1]JULI!B42</f>
        <v>6</v>
      </c>
      <c r="C41" s="272" t="str">
        <f>[1]JULI!K42</f>
        <v>K02</v>
      </c>
      <c r="D41" s="271">
        <f>[1]JULI!J42</f>
        <v>54</v>
      </c>
      <c r="E41" s="272" t="str">
        <f>[1]JULI!I42</f>
        <v>P</v>
      </c>
      <c r="F41" s="273" t="str">
        <f>[1]JULI!L42</f>
        <v>BARU</v>
      </c>
      <c r="G41" s="12"/>
      <c r="H41" s="12"/>
      <c r="I41" s="303"/>
      <c r="J41" s="303"/>
      <c r="K41" s="303"/>
      <c r="L41" s="303"/>
      <c r="M41" s="303"/>
      <c r="N41" s="303"/>
      <c r="O41" s="303"/>
      <c r="P41" s="303"/>
      <c r="Q41" s="303"/>
      <c r="R41" s="330"/>
      <c r="S41" s="12"/>
      <c r="T41" s="12"/>
      <c r="U41" s="12"/>
      <c r="V41" s="12"/>
      <c r="W41" s="12"/>
      <c r="X41" s="12"/>
      <c r="Y41" s="12"/>
      <c r="Z41" s="12"/>
    </row>
    <row r="42" spans="1:26" ht="15.75" customHeight="1" x14ac:dyDescent="0.35">
      <c r="A42" s="270">
        <f>[1]JULI!A43</f>
        <v>0</v>
      </c>
      <c r="B42" s="271">
        <f>[1]JULI!B43</f>
        <v>7</v>
      </c>
      <c r="C42" s="272" t="str">
        <f>[1]JULI!K43</f>
        <v>K04</v>
      </c>
      <c r="D42" s="271">
        <f>[1]JULI!J43</f>
        <v>43</v>
      </c>
      <c r="E42" s="272" t="str">
        <f>[1]JULI!I43</f>
        <v>P</v>
      </c>
      <c r="F42" s="273" t="str">
        <f>[1]JULI!L43</f>
        <v>BARU</v>
      </c>
      <c r="G42" s="12"/>
      <c r="H42" s="12"/>
      <c r="I42" s="309"/>
      <c r="J42" s="10"/>
      <c r="K42" s="10"/>
      <c r="L42" s="304"/>
      <c r="M42" s="304"/>
      <c r="N42" s="304"/>
      <c r="O42" s="304"/>
      <c r="P42" s="304"/>
      <c r="Q42" s="304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 x14ac:dyDescent="0.3">
      <c r="A43" s="270">
        <f>[1]JULI!A44</f>
        <v>0</v>
      </c>
      <c r="B43" s="271">
        <f>[1]JULI!B44</f>
        <v>8</v>
      </c>
      <c r="C43" s="272" t="str">
        <f>[1]JULI!K44</f>
        <v>K04</v>
      </c>
      <c r="D43" s="271">
        <f>[1]JULI!J44</f>
        <v>25</v>
      </c>
      <c r="E43" s="272" t="str">
        <f>[1]JULI!I44</f>
        <v>L</v>
      </c>
      <c r="F43" s="273" t="str">
        <f>[1]JULI!L44</f>
        <v>BARU</v>
      </c>
      <c r="G43" s="12"/>
      <c r="H43" s="12"/>
      <c r="I43" s="10"/>
      <c r="J43" s="10"/>
      <c r="K43" s="10"/>
      <c r="L43" s="10"/>
      <c r="M43" s="10"/>
      <c r="N43" s="10"/>
      <c r="O43" s="10"/>
      <c r="P43" s="10"/>
      <c r="Q43" s="10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 x14ac:dyDescent="0.3">
      <c r="A44" s="270">
        <f>[1]JULI!A45</f>
        <v>0</v>
      </c>
      <c r="B44" s="271">
        <f>[1]JULI!B45</f>
        <v>9</v>
      </c>
      <c r="C44" s="272" t="str">
        <f>[1]JULI!K45</f>
        <v>K04</v>
      </c>
      <c r="D44" s="271">
        <f>[1]JULI!J45</f>
        <v>38</v>
      </c>
      <c r="E44" s="272" t="str">
        <f>[1]JULI!I45</f>
        <v>P</v>
      </c>
      <c r="F44" s="273" t="str">
        <f>[1]JULI!L45</f>
        <v>LAMA</v>
      </c>
      <c r="G44" s="12"/>
      <c r="H44" s="12"/>
      <c r="I44" s="10"/>
      <c r="J44" s="10"/>
      <c r="K44" s="10"/>
      <c r="L44" s="10"/>
      <c r="M44" s="10"/>
      <c r="N44" s="10"/>
      <c r="O44" s="10"/>
      <c r="P44" s="10"/>
      <c r="Q44" s="10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 x14ac:dyDescent="0.3">
      <c r="A45" s="270">
        <f>[1]JULI!A46</f>
        <v>0</v>
      </c>
      <c r="B45" s="271">
        <f>[1]JULI!B46</f>
        <v>10</v>
      </c>
      <c r="C45" s="272" t="str">
        <f>[1]JULI!K46</f>
        <v>K04</v>
      </c>
      <c r="D45" s="271">
        <f>[1]JULI!J46</f>
        <v>9</v>
      </c>
      <c r="E45" s="272" t="str">
        <f>[1]JULI!I46</f>
        <v>L</v>
      </c>
      <c r="F45" s="273" t="str">
        <f>[1]JULI!L46</f>
        <v>BARU</v>
      </c>
      <c r="G45" s="12"/>
      <c r="H45" s="12"/>
      <c r="I45" s="307"/>
      <c r="J45" s="10"/>
      <c r="K45" s="10"/>
      <c r="L45" s="310"/>
      <c r="M45" s="10"/>
      <c r="N45" s="10"/>
      <c r="O45" s="10"/>
      <c r="P45" s="10"/>
      <c r="Q45" s="10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 x14ac:dyDescent="0.3">
      <c r="A46" s="270">
        <f>[1]JULI!A47</f>
        <v>0</v>
      </c>
      <c r="B46" s="271">
        <f>[1]JULI!B47</f>
        <v>11</v>
      </c>
      <c r="C46" s="272" t="str">
        <f>[1]JULI!K47</f>
        <v>K00</v>
      </c>
      <c r="D46" s="271">
        <f>[1]JULI!J47</f>
        <v>7</v>
      </c>
      <c r="E46" s="272" t="str">
        <f>[1]JULI!I47</f>
        <v>L</v>
      </c>
      <c r="F46" s="273" t="str">
        <f>[1]JULI!L47</f>
        <v>BARU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 x14ac:dyDescent="0.3">
      <c r="A47" s="270">
        <f>[1]JULI!A48</f>
        <v>0</v>
      </c>
      <c r="B47" s="271">
        <f>[1]JULI!B48</f>
        <v>12</v>
      </c>
      <c r="C47" s="272" t="str">
        <f>[1]JULI!K48</f>
        <v>K00</v>
      </c>
      <c r="D47" s="271">
        <f>[1]JULI!J48</f>
        <v>9</v>
      </c>
      <c r="E47" s="272" t="str">
        <f>[1]JULI!I48</f>
        <v>P</v>
      </c>
      <c r="F47" s="273" t="str">
        <f>[1]JULI!L48</f>
        <v>BARU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 x14ac:dyDescent="0.3">
      <c r="A48" s="270">
        <f>[1]JULI!A49</f>
        <v>0</v>
      </c>
      <c r="B48" s="271">
        <f>[1]JULI!B49</f>
        <v>13</v>
      </c>
      <c r="C48" s="272" t="str">
        <f>[1]JULI!K49</f>
        <v>K00</v>
      </c>
      <c r="D48" s="271">
        <f>[1]JULI!J49</f>
        <v>11</v>
      </c>
      <c r="E48" s="272" t="str">
        <f>[1]JULI!I49</f>
        <v>L</v>
      </c>
      <c r="F48" s="273" t="str">
        <f>[1]JULI!L49</f>
        <v>BARU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 x14ac:dyDescent="0.3">
      <c r="A49" s="270">
        <f>[1]JULI!A50</f>
        <v>0</v>
      </c>
      <c r="B49" s="271">
        <f>[1]JULI!B50</f>
        <v>14</v>
      </c>
      <c r="C49" s="272" t="str">
        <f>[1]JULI!K50</f>
        <v>K00</v>
      </c>
      <c r="D49" s="271">
        <f>[1]JULI!J50</f>
        <v>7</v>
      </c>
      <c r="E49" s="272" t="str">
        <f>[1]JULI!I50</f>
        <v>L</v>
      </c>
      <c r="F49" s="273" t="str">
        <f>[1]JULI!L50</f>
        <v>BARU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 x14ac:dyDescent="0.3">
      <c r="A50" s="270">
        <f>[1]JULI!A51</f>
        <v>0</v>
      </c>
      <c r="B50" s="271">
        <f>[1]JULI!B51</f>
        <v>15</v>
      </c>
      <c r="C50" s="272" t="str">
        <f>[1]JULI!K51</f>
        <v>K04</v>
      </c>
      <c r="D50" s="271">
        <f>[1]JULI!J51</f>
        <v>27</v>
      </c>
      <c r="E50" s="272" t="str">
        <f>[1]JULI!I51</f>
        <v>L</v>
      </c>
      <c r="F50" s="273" t="str">
        <f>[1]JULI!L51</f>
        <v>BARU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 x14ac:dyDescent="0.3">
      <c r="A51" s="270">
        <f>[1]JULI!A52</f>
        <v>0</v>
      </c>
      <c r="B51" s="271">
        <f>[1]JULI!B52</f>
        <v>16</v>
      </c>
      <c r="C51" s="272" t="str">
        <f>[1]JULI!K52</f>
        <v>K02</v>
      </c>
      <c r="D51" s="271">
        <f>[1]JULI!J52</f>
        <v>36</v>
      </c>
      <c r="E51" s="272" t="str">
        <f>[1]JULI!I52</f>
        <v>P</v>
      </c>
      <c r="F51" s="273" t="str">
        <f>[1]JULI!L52</f>
        <v>LAMA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 x14ac:dyDescent="0.3">
      <c r="A52" s="270">
        <f>[1]JULI!A53</f>
        <v>0</v>
      </c>
      <c r="B52" s="271">
        <f>[1]JULI!B53</f>
        <v>17</v>
      </c>
      <c r="C52" s="272" t="str">
        <f>[1]JULI!K53</f>
        <v>K02</v>
      </c>
      <c r="D52" s="271">
        <f>[1]JULI!J53</f>
        <v>24</v>
      </c>
      <c r="E52" s="272" t="str">
        <f>[1]JULI!I53</f>
        <v>P</v>
      </c>
      <c r="F52" s="273" t="str">
        <f>[1]JULI!L53</f>
        <v>BARU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 x14ac:dyDescent="0.3">
      <c r="A53" s="270">
        <f>[1]JULI!A54</f>
        <v>0</v>
      </c>
      <c r="B53" s="271">
        <f>[1]JULI!B54</f>
        <v>18</v>
      </c>
      <c r="C53" s="272" t="str">
        <f>[1]JULI!K54</f>
        <v>K04</v>
      </c>
      <c r="D53" s="271">
        <f>[1]JULI!J54</f>
        <v>37</v>
      </c>
      <c r="E53" s="272" t="str">
        <f>[1]JULI!I54</f>
        <v>P</v>
      </c>
      <c r="F53" s="273" t="str">
        <f>[1]JULI!L54</f>
        <v>BARU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 x14ac:dyDescent="0.3">
      <c r="A54" s="270">
        <f>[1]JULI!A55</f>
        <v>0</v>
      </c>
      <c r="B54" s="271">
        <f>[1]JULI!B55</f>
        <v>19</v>
      </c>
      <c r="C54" s="272" t="str">
        <f>[1]JULI!K55</f>
        <v>K00</v>
      </c>
      <c r="D54" s="271">
        <f>[1]JULI!J55</f>
        <v>10</v>
      </c>
      <c r="E54" s="272" t="str">
        <f>[1]JULI!I55</f>
        <v>P</v>
      </c>
      <c r="F54" s="273" t="str">
        <f>[1]JULI!L55</f>
        <v>BARU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 x14ac:dyDescent="0.3">
      <c r="A55" s="270">
        <f>[1]JULI!A56</f>
        <v>0</v>
      </c>
      <c r="B55" s="271">
        <f>[1]JULI!B56</f>
        <v>19</v>
      </c>
      <c r="C55" s="272" t="str">
        <f>[1]JULI!K56</f>
        <v>K00</v>
      </c>
      <c r="D55" s="271">
        <f>[1]JULI!J56</f>
        <v>10</v>
      </c>
      <c r="E55" s="272" t="str">
        <f>[1]JULI!I56</f>
        <v>P</v>
      </c>
      <c r="F55" s="273" t="str">
        <f>[1]JULI!L56</f>
        <v>BARU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 x14ac:dyDescent="0.3">
      <c r="A56" s="270">
        <f>[1]JULI!A57</f>
        <v>45839</v>
      </c>
      <c r="B56" s="271">
        <f>[1]JULI!B57</f>
        <v>1</v>
      </c>
      <c r="C56" s="272" t="str">
        <f>[1]JULI!K57</f>
        <v>K01</v>
      </c>
      <c r="D56" s="271">
        <f>[1]JULI!J57</f>
        <v>23</v>
      </c>
      <c r="E56" s="272" t="str">
        <f>[1]JULI!I57</f>
        <v>P</v>
      </c>
      <c r="F56" s="273" t="str">
        <f>[1]JULI!L57</f>
        <v>BARU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 x14ac:dyDescent="0.3">
      <c r="A57" s="270">
        <f>[1]JULI!A58</f>
        <v>0</v>
      </c>
      <c r="B57" s="271">
        <f>[1]JULI!B58</f>
        <v>2</v>
      </c>
      <c r="C57" s="272" t="str">
        <f>[1]JULI!K58</f>
        <v>K04</v>
      </c>
      <c r="D57" s="271">
        <f>[1]JULI!J58</f>
        <v>7</v>
      </c>
      <c r="E57" s="272" t="str">
        <f>[1]JULI!I58</f>
        <v>L</v>
      </c>
      <c r="F57" s="273" t="str">
        <f>[1]JULI!L58</f>
        <v>BARU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 x14ac:dyDescent="0.3">
      <c r="A58" s="270">
        <f>[1]JULI!A59</f>
        <v>0</v>
      </c>
      <c r="B58" s="271">
        <f>[1]JULI!B59</f>
        <v>3</v>
      </c>
      <c r="C58" s="272" t="str">
        <f>[1]JULI!K59</f>
        <v>K08</v>
      </c>
      <c r="D58" s="271">
        <f>[1]JULI!J59</f>
        <v>13</v>
      </c>
      <c r="E58" s="272" t="str">
        <f>[1]JULI!I59</f>
        <v>L</v>
      </c>
      <c r="F58" s="273" t="str">
        <f>[1]JULI!L59</f>
        <v>BARU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 x14ac:dyDescent="0.3">
      <c r="A59" s="270">
        <f>[1]JULI!A60</f>
        <v>0</v>
      </c>
      <c r="B59" s="271">
        <f>[1]JULI!B60</f>
        <v>4</v>
      </c>
      <c r="C59" s="272" t="str">
        <f>[1]JULI!K60</f>
        <v>K00</v>
      </c>
      <c r="D59" s="271">
        <f>[1]JULI!J60</f>
        <v>6</v>
      </c>
      <c r="E59" s="272" t="str">
        <f>[1]JULI!I60</f>
        <v>L</v>
      </c>
      <c r="F59" s="273" t="str">
        <f>[1]JULI!L60</f>
        <v>BARU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 x14ac:dyDescent="0.3">
      <c r="A60" s="270">
        <f>[1]JULI!A61</f>
        <v>0</v>
      </c>
      <c r="B60" s="271">
        <f>[1]JULI!B61</f>
        <v>4</v>
      </c>
      <c r="C60" s="272" t="str">
        <f>[1]JULI!K61</f>
        <v>K00</v>
      </c>
      <c r="D60" s="271">
        <f>[1]JULI!J61</f>
        <v>6</v>
      </c>
      <c r="E60" s="272" t="str">
        <f>[1]JULI!I61</f>
        <v>L</v>
      </c>
      <c r="F60" s="273" t="str">
        <f>[1]JULI!L61</f>
        <v>BARU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 x14ac:dyDescent="0.3">
      <c r="A61" s="270">
        <f>[1]JULI!A62</f>
        <v>0</v>
      </c>
      <c r="B61" s="271">
        <f>[1]JULI!B62</f>
        <v>5</v>
      </c>
      <c r="C61" s="272" t="str">
        <f>[1]JULI!K62</f>
        <v>K00</v>
      </c>
      <c r="D61" s="271">
        <f>[1]JULI!J62</f>
        <v>7</v>
      </c>
      <c r="E61" s="272" t="str">
        <f>[1]JULI!I62</f>
        <v>L</v>
      </c>
      <c r="F61" s="273" t="str">
        <f>[1]JULI!L62</f>
        <v>BARU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 x14ac:dyDescent="0.3">
      <c r="A62" s="270">
        <f>[1]JULI!A63</f>
        <v>0</v>
      </c>
      <c r="B62" s="271">
        <f>[1]JULI!B63</f>
        <v>6</v>
      </c>
      <c r="C62" s="272" t="str">
        <f>[1]JULI!K63</f>
        <v>K00</v>
      </c>
      <c r="D62" s="271">
        <f>[1]JULI!J63</f>
        <v>6</v>
      </c>
      <c r="E62" s="272" t="str">
        <f>[1]JULI!I63</f>
        <v>P</v>
      </c>
      <c r="F62" s="273" t="str">
        <f>[1]JULI!L63</f>
        <v>BARU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 x14ac:dyDescent="0.3">
      <c r="A63" s="270">
        <f>[1]JULI!A64</f>
        <v>0</v>
      </c>
      <c r="B63" s="271">
        <f>[1]JULI!B64</f>
        <v>7</v>
      </c>
      <c r="C63" s="272" t="str">
        <f>[1]JULI!K64</f>
        <v>K03</v>
      </c>
      <c r="D63" s="271">
        <f>[1]JULI!J64</f>
        <v>30</v>
      </c>
      <c r="E63" s="272" t="str">
        <f>[1]JULI!I64</f>
        <v>P</v>
      </c>
      <c r="F63" s="273" t="str">
        <f>[1]JULI!L64</f>
        <v>BARU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 x14ac:dyDescent="0.3">
      <c r="A64" s="270">
        <f>[1]JULI!A65</f>
        <v>0</v>
      </c>
      <c r="B64" s="271">
        <f>[1]JULI!B65</f>
        <v>8</v>
      </c>
      <c r="C64" s="272" t="str">
        <f>[1]JULI!K65</f>
        <v>K04</v>
      </c>
      <c r="D64" s="271">
        <f>[1]JULI!J65</f>
        <v>19</v>
      </c>
      <c r="E64" s="272" t="str">
        <f>[1]JULI!I65</f>
        <v>P</v>
      </c>
      <c r="F64" s="273" t="str">
        <f>[1]JULI!L65</f>
        <v>BARU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 x14ac:dyDescent="0.3">
      <c r="A65" s="270">
        <f>[1]JULI!A66</f>
        <v>0</v>
      </c>
      <c r="B65" s="271">
        <f>[1]JULI!B66</f>
        <v>8</v>
      </c>
      <c r="C65" s="272" t="str">
        <f>[1]JULI!K66</f>
        <v>K01</v>
      </c>
      <c r="D65" s="271">
        <f>[1]JULI!J66</f>
        <v>19</v>
      </c>
      <c r="E65" s="272" t="str">
        <f>[1]JULI!I66</f>
        <v>P</v>
      </c>
      <c r="F65" s="273" t="str">
        <f>[1]JULI!L66</f>
        <v>BARU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 x14ac:dyDescent="0.3">
      <c r="A66" s="270">
        <f>[1]JULI!A67</f>
        <v>0</v>
      </c>
      <c r="B66" s="271">
        <f>[1]JULI!B67</f>
        <v>9</v>
      </c>
      <c r="C66" s="272" t="str">
        <f>[1]JULI!K67</f>
        <v>K03</v>
      </c>
      <c r="D66" s="271">
        <f>[1]JULI!J67</f>
        <v>19</v>
      </c>
      <c r="E66" s="272" t="str">
        <f>[1]JULI!I67</f>
        <v>P</v>
      </c>
      <c r="F66" s="273" t="str">
        <f>[1]JULI!L67</f>
        <v>BARU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 x14ac:dyDescent="0.3">
      <c r="A67" s="270">
        <f>[1]JULI!A68</f>
        <v>0</v>
      </c>
      <c r="B67" s="271">
        <f>[1]JULI!B68</f>
        <v>10</v>
      </c>
      <c r="C67" s="272" t="str">
        <f>[1]JULI!K68</f>
        <v>K00</v>
      </c>
      <c r="D67" s="271">
        <f>[1]JULI!J68</f>
        <v>10</v>
      </c>
      <c r="E67" s="272" t="str">
        <f>[1]JULI!I68</f>
        <v>P</v>
      </c>
      <c r="F67" s="273" t="str">
        <f>[1]JULI!L68</f>
        <v>BARU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 x14ac:dyDescent="0.3">
      <c r="A68" s="270">
        <f>[1]JULI!A69</f>
        <v>0</v>
      </c>
      <c r="B68" s="271">
        <f>[1]JULI!B69</f>
        <v>11</v>
      </c>
      <c r="C68" s="272" t="str">
        <f>[1]JULI!K69</f>
        <v>K00</v>
      </c>
      <c r="D68" s="271">
        <f>[1]JULI!J69</f>
        <v>7</v>
      </c>
      <c r="E68" s="272" t="str">
        <f>[1]JULI!I69</f>
        <v>L</v>
      </c>
      <c r="F68" s="273" t="str">
        <f>[1]JULI!L69</f>
        <v>BARU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 x14ac:dyDescent="0.3">
      <c r="A69" s="270">
        <f>[1]JULI!A70</f>
        <v>0</v>
      </c>
      <c r="B69" s="271">
        <f>[1]JULI!B70</f>
        <v>12</v>
      </c>
      <c r="C69" s="272" t="str">
        <f>[1]JULI!K70</f>
        <v>K02</v>
      </c>
      <c r="D69" s="271">
        <f>[1]JULI!J70</f>
        <v>13</v>
      </c>
      <c r="E69" s="272" t="str">
        <f>[1]JULI!I70</f>
        <v>L</v>
      </c>
      <c r="F69" s="273" t="str">
        <f>[1]JULI!L70</f>
        <v>BARU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 x14ac:dyDescent="0.3">
      <c r="A70" s="270">
        <f>[1]JULI!A71</f>
        <v>0</v>
      </c>
      <c r="B70" s="271">
        <f>[1]JULI!B71</f>
        <v>13</v>
      </c>
      <c r="C70" s="272" t="str">
        <f>[1]JULI!K71</f>
        <v>K00</v>
      </c>
      <c r="D70" s="271">
        <f>[1]JULI!J71</f>
        <v>11</v>
      </c>
      <c r="E70" s="272" t="str">
        <f>[1]JULI!I71</f>
        <v>P</v>
      </c>
      <c r="F70" s="273" t="str">
        <f>[1]JULI!L71</f>
        <v>BARU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 x14ac:dyDescent="0.3">
      <c r="A71" s="270">
        <f>[1]JULI!A72</f>
        <v>0</v>
      </c>
      <c r="B71" s="271">
        <f>[1]JULI!B72</f>
        <v>14</v>
      </c>
      <c r="C71" s="272" t="str">
        <f>[1]JULI!K72</f>
        <v>K00</v>
      </c>
      <c r="D71" s="271">
        <f>[1]JULI!J72</f>
        <v>6</v>
      </c>
      <c r="E71" s="272" t="str">
        <f>[1]JULI!I72</f>
        <v>P</v>
      </c>
      <c r="F71" s="273" t="str">
        <f>[1]JULI!L72</f>
        <v>BARU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 x14ac:dyDescent="0.3">
      <c r="A72" s="270">
        <f>[1]JULI!A73</f>
        <v>0</v>
      </c>
      <c r="B72" s="271">
        <f>[1]JULI!B73</f>
        <v>15</v>
      </c>
      <c r="C72" s="272" t="str">
        <f>[1]JULI!K73</f>
        <v>K04</v>
      </c>
      <c r="D72" s="271">
        <f>[1]JULI!J73</f>
        <v>40</v>
      </c>
      <c r="E72" s="272" t="str">
        <f>[1]JULI!I73</f>
        <v>P</v>
      </c>
      <c r="F72" s="273" t="str">
        <f>[1]JULI!L73</f>
        <v>LAMA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 x14ac:dyDescent="0.3">
      <c r="A73" s="270">
        <f>[1]JULI!A74</f>
        <v>0</v>
      </c>
      <c r="B73" s="271">
        <f>[1]JULI!B74</f>
        <v>16</v>
      </c>
      <c r="C73" s="272" t="str">
        <f>[1]JULI!K74</f>
        <v>K08</v>
      </c>
      <c r="D73" s="271">
        <f>[1]JULI!J74</f>
        <v>49</v>
      </c>
      <c r="E73" s="272" t="str">
        <f>[1]JULI!I74</f>
        <v>L</v>
      </c>
      <c r="F73" s="273" t="str">
        <f>[1]JULI!L74</f>
        <v>BARU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 x14ac:dyDescent="0.3">
      <c r="A74" s="270">
        <f>[1]JULI!A75</f>
        <v>0</v>
      </c>
      <c r="B74" s="271">
        <f>[1]JULI!B75</f>
        <v>16</v>
      </c>
      <c r="C74" s="272" t="str">
        <f>[1]JULI!K75</f>
        <v>K08</v>
      </c>
      <c r="D74" s="271">
        <f>[1]JULI!J75</f>
        <v>49</v>
      </c>
      <c r="E74" s="272" t="str">
        <f>[1]JULI!I75</f>
        <v>L</v>
      </c>
      <c r="F74" s="273" t="str">
        <f>[1]JULI!L75</f>
        <v>BARU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 x14ac:dyDescent="0.3">
      <c r="A75" s="270">
        <f>[1]JULI!A76</f>
        <v>0</v>
      </c>
      <c r="B75" s="271">
        <f>[1]JULI!B76</f>
        <v>17</v>
      </c>
      <c r="C75" s="272" t="str">
        <f>[1]JULI!K76</f>
        <v>K04</v>
      </c>
      <c r="D75" s="271">
        <f>[1]JULI!J76</f>
        <v>7</v>
      </c>
      <c r="E75" s="272" t="str">
        <f>[1]JULI!I76</f>
        <v>L</v>
      </c>
      <c r="F75" s="273" t="str">
        <f>[1]JULI!L76</f>
        <v>BARU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 x14ac:dyDescent="0.3">
      <c r="A76" s="270">
        <f>[1]JULI!A77</f>
        <v>45840</v>
      </c>
      <c r="B76" s="271">
        <f>[1]JULI!B77</f>
        <v>1</v>
      </c>
      <c r="C76" s="272" t="str">
        <f>[1]JULI!K77</f>
        <v>K04</v>
      </c>
      <c r="D76" s="271">
        <f>[1]JULI!J77</f>
        <v>54</v>
      </c>
      <c r="E76" s="272" t="str">
        <f>[1]JULI!I77</f>
        <v>L</v>
      </c>
      <c r="F76" s="273" t="str">
        <f>[1]JULI!L77</f>
        <v>BARU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 x14ac:dyDescent="0.3">
      <c r="A77" s="270">
        <f>[1]JULI!A78</f>
        <v>0</v>
      </c>
      <c r="B77" s="271">
        <f>[1]JULI!B78</f>
        <v>2</v>
      </c>
      <c r="C77" s="272" t="str">
        <f>[1]JULI!K78</f>
        <v>K04</v>
      </c>
      <c r="D77" s="271">
        <f>[1]JULI!J78</f>
        <v>4</v>
      </c>
      <c r="E77" s="272" t="str">
        <f>[1]JULI!I78</f>
        <v>P</v>
      </c>
      <c r="F77" s="273" t="str">
        <f>[1]JULI!L78</f>
        <v>BARU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 x14ac:dyDescent="0.3">
      <c r="A78" s="270">
        <f>[1]JULI!A79</f>
        <v>0</v>
      </c>
      <c r="B78" s="271">
        <f>[1]JULI!B79</f>
        <v>3</v>
      </c>
      <c r="C78" s="272" t="str">
        <f>[1]JULI!K79</f>
        <v>K05</v>
      </c>
      <c r="D78" s="271">
        <f>[1]JULI!J79</f>
        <v>62</v>
      </c>
      <c r="E78" s="272" t="str">
        <f>[1]JULI!I79</f>
        <v>P</v>
      </c>
      <c r="F78" s="273" t="str">
        <f>[1]JULI!L79</f>
        <v>BARU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 x14ac:dyDescent="0.3">
      <c r="A79" s="270">
        <f>[1]JULI!A80</f>
        <v>0</v>
      </c>
      <c r="B79" s="271">
        <f>[1]JULI!B80</f>
        <v>4</v>
      </c>
      <c r="C79" s="272" t="str">
        <f>[1]JULI!K80</f>
        <v>K00</v>
      </c>
      <c r="D79" s="271">
        <f>[1]JULI!J80</f>
        <v>6</v>
      </c>
      <c r="E79" s="272" t="str">
        <f>[1]JULI!I80</f>
        <v>L</v>
      </c>
      <c r="F79" s="273" t="str">
        <f>[1]JULI!L80</f>
        <v>BARU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 x14ac:dyDescent="0.3">
      <c r="A80" s="270">
        <f>[1]JULI!A81</f>
        <v>0</v>
      </c>
      <c r="B80" s="271">
        <f>[1]JULI!B81</f>
        <v>4</v>
      </c>
      <c r="C80" s="272" t="str">
        <f>[1]JULI!K81</f>
        <v>K00</v>
      </c>
      <c r="D80" s="271">
        <f>[1]JULI!J81</f>
        <v>6</v>
      </c>
      <c r="E80" s="272" t="str">
        <f>[1]JULI!I81</f>
        <v>L</v>
      </c>
      <c r="F80" s="273" t="str">
        <f>[1]JULI!L81</f>
        <v>BARU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 x14ac:dyDescent="0.3">
      <c r="A81" s="270">
        <f>[1]JULI!A82</f>
        <v>0</v>
      </c>
      <c r="B81" s="271">
        <f>[1]JULI!B82</f>
        <v>5</v>
      </c>
      <c r="C81" s="272" t="str">
        <f>[1]JULI!K82</f>
        <v>K08</v>
      </c>
      <c r="D81" s="271">
        <f>[1]JULI!J82</f>
        <v>58</v>
      </c>
      <c r="E81" s="272" t="str">
        <f>[1]JULI!I82</f>
        <v>L</v>
      </c>
      <c r="F81" s="273" t="str">
        <f>[1]JULI!L82</f>
        <v>BARU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 x14ac:dyDescent="0.3">
      <c r="A82" s="270">
        <f>[1]JULI!A83</f>
        <v>0</v>
      </c>
      <c r="B82" s="271">
        <f>[1]JULI!B83</f>
        <v>6</v>
      </c>
      <c r="C82" s="272" t="str">
        <f>[1]JULI!K83</f>
        <v>K04</v>
      </c>
      <c r="D82" s="271">
        <f>[1]JULI!J83</f>
        <v>61</v>
      </c>
      <c r="E82" s="272" t="str">
        <f>[1]JULI!I83</f>
        <v>P</v>
      </c>
      <c r="F82" s="273" t="str">
        <f>[1]JULI!L83</f>
        <v>BARU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 x14ac:dyDescent="0.3">
      <c r="A83" s="270">
        <f>[1]JULI!A84</f>
        <v>0</v>
      </c>
      <c r="B83" s="271">
        <f>[1]JULI!B84</f>
        <v>7</v>
      </c>
      <c r="C83" s="272" t="str">
        <f>[1]JULI!K84</f>
        <v>K03</v>
      </c>
      <c r="D83" s="271">
        <f>[1]JULI!J84</f>
        <v>30</v>
      </c>
      <c r="E83" s="272" t="str">
        <f>[1]JULI!I84</f>
        <v>P</v>
      </c>
      <c r="F83" s="273" t="str">
        <f>[1]JULI!L84</f>
        <v>LAMA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 x14ac:dyDescent="0.3">
      <c r="A84" s="270">
        <f>[1]JULI!A85</f>
        <v>0</v>
      </c>
      <c r="B84" s="271">
        <f>[1]JULI!B85</f>
        <v>8</v>
      </c>
      <c r="C84" s="272" t="str">
        <f>[1]JULI!K85</f>
        <v>K04</v>
      </c>
      <c r="D84" s="271">
        <f>[1]JULI!J85</f>
        <v>57</v>
      </c>
      <c r="E84" s="272" t="str">
        <f>[1]JULI!I85</f>
        <v>P</v>
      </c>
      <c r="F84" s="273" t="str">
        <f>[1]JULI!L85</f>
        <v>BARU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 x14ac:dyDescent="0.3">
      <c r="A85" s="270">
        <f>[1]JULI!A86</f>
        <v>0</v>
      </c>
      <c r="B85" s="271">
        <f>[1]JULI!B86</f>
        <v>9</v>
      </c>
      <c r="C85" s="272" t="str">
        <f>[1]JULI!K86</f>
        <v>K02</v>
      </c>
      <c r="D85" s="271">
        <f>[1]JULI!J86</f>
        <v>38</v>
      </c>
      <c r="E85" s="272" t="str">
        <f>[1]JULI!I86</f>
        <v>P</v>
      </c>
      <c r="F85" s="273" t="str">
        <f>[1]JULI!L86</f>
        <v>BARU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 x14ac:dyDescent="0.3">
      <c r="A86" s="270">
        <f>[1]JULI!A87</f>
        <v>0</v>
      </c>
      <c r="B86" s="271">
        <f>[1]JULI!B87</f>
        <v>10</v>
      </c>
      <c r="C86" s="272" t="str">
        <f>[1]JULI!K87</f>
        <v>K04</v>
      </c>
      <c r="D86" s="271">
        <f>[1]JULI!J87</f>
        <v>53</v>
      </c>
      <c r="E86" s="272" t="str">
        <f>[1]JULI!I87</f>
        <v>P</v>
      </c>
      <c r="F86" s="273" t="str">
        <f>[1]JULI!L87</f>
        <v>BARU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 x14ac:dyDescent="0.3">
      <c r="A87" s="270">
        <f>[1]JULI!A88</f>
        <v>0</v>
      </c>
      <c r="B87" s="271">
        <f>[1]JULI!B88</f>
        <v>11</v>
      </c>
      <c r="C87" s="272" t="str">
        <f>[1]JULI!K88</f>
        <v>K03</v>
      </c>
      <c r="D87" s="271">
        <f>[1]JULI!J88</f>
        <v>34</v>
      </c>
      <c r="E87" s="272" t="str">
        <f>[1]JULI!I88</f>
        <v>P</v>
      </c>
      <c r="F87" s="273" t="str">
        <f>[1]JULI!L88</f>
        <v>BARU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 x14ac:dyDescent="0.3">
      <c r="A88" s="270">
        <f>[1]JULI!A89</f>
        <v>0</v>
      </c>
      <c r="B88" s="271">
        <f>[1]JULI!B89</f>
        <v>12</v>
      </c>
      <c r="C88" s="272" t="str">
        <f>[1]JULI!K89</f>
        <v>K08</v>
      </c>
      <c r="D88" s="271">
        <f>[1]JULI!J89</f>
        <v>56</v>
      </c>
      <c r="E88" s="272" t="str">
        <f>[1]JULI!I89</f>
        <v>P</v>
      </c>
      <c r="F88" s="273" t="str">
        <f>[1]JULI!L89</f>
        <v>BARU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 x14ac:dyDescent="0.3">
      <c r="A89" s="270">
        <f>[1]JULI!A90</f>
        <v>0</v>
      </c>
      <c r="B89" s="271">
        <f>[1]JULI!B90</f>
        <v>13</v>
      </c>
      <c r="C89" s="272" t="str">
        <f>[1]JULI!K90</f>
        <v>K03</v>
      </c>
      <c r="D89" s="271">
        <f>[1]JULI!J90</f>
        <v>60</v>
      </c>
      <c r="E89" s="272" t="str">
        <f>[1]JULI!I90</f>
        <v>P</v>
      </c>
      <c r="F89" s="273" t="str">
        <f>[1]JULI!L90</f>
        <v>BARU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 x14ac:dyDescent="0.3">
      <c r="A90" s="270">
        <f>[1]JULI!A91</f>
        <v>0</v>
      </c>
      <c r="B90" s="271">
        <f>[1]JULI!B91</f>
        <v>14</v>
      </c>
      <c r="C90" s="272" t="str">
        <f>[1]JULI!K91</f>
        <v>K04</v>
      </c>
      <c r="D90" s="271">
        <f>[1]JULI!J91</f>
        <v>5</v>
      </c>
      <c r="E90" s="272" t="str">
        <f>[1]JULI!I91</f>
        <v>L</v>
      </c>
      <c r="F90" s="273" t="str">
        <f>[1]JULI!L91</f>
        <v>BARU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 x14ac:dyDescent="0.3">
      <c r="A91" s="270">
        <f>[1]JULI!A92</f>
        <v>0</v>
      </c>
      <c r="B91" s="271">
        <f>[1]JULI!B92</f>
        <v>15</v>
      </c>
      <c r="C91" s="272" t="str">
        <f>[1]JULI!K92</f>
        <v>K04</v>
      </c>
      <c r="D91" s="271">
        <f>[1]JULI!J92</f>
        <v>29</v>
      </c>
      <c r="E91" s="272" t="str">
        <f>[1]JULI!I92</f>
        <v>P</v>
      </c>
      <c r="F91" s="273" t="str">
        <f>[1]JULI!L92</f>
        <v>BARU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 x14ac:dyDescent="0.3">
      <c r="A92" s="270">
        <f>[1]JULI!A93</f>
        <v>0</v>
      </c>
      <c r="B92" s="271">
        <f>[1]JULI!B93</f>
        <v>16</v>
      </c>
      <c r="C92" s="272" t="str">
        <f>[1]JULI!K93</f>
        <v>K02</v>
      </c>
      <c r="D92" s="271">
        <f>[1]JULI!J93</f>
        <v>34</v>
      </c>
      <c r="E92" s="272" t="str">
        <f>[1]JULI!I93</f>
        <v>P</v>
      </c>
      <c r="F92" s="273" t="str">
        <f>[1]JULI!L93</f>
        <v>LAMA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 x14ac:dyDescent="0.3">
      <c r="A93" s="270">
        <f>[1]JULI!A94</f>
        <v>0</v>
      </c>
      <c r="B93" s="271">
        <f>[1]JULI!B94</f>
        <v>17</v>
      </c>
      <c r="C93" s="272" t="str">
        <f>[1]JULI!K94</f>
        <v>K04</v>
      </c>
      <c r="D93" s="271">
        <f>[1]JULI!J94</f>
        <v>31</v>
      </c>
      <c r="E93" s="272" t="str">
        <f>[1]JULI!I94</f>
        <v>P</v>
      </c>
      <c r="F93" s="273" t="str">
        <f>[1]JULI!L94</f>
        <v>LAMA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 x14ac:dyDescent="0.3">
      <c r="A94" s="270">
        <f>[1]JULI!A95</f>
        <v>45723</v>
      </c>
      <c r="B94" s="271">
        <f>[1]JULI!B95</f>
        <v>1</v>
      </c>
      <c r="C94" s="272" t="str">
        <f>[1]JULI!K95</f>
        <v>K03</v>
      </c>
      <c r="D94" s="271">
        <f>[1]JULI!J95</f>
        <v>61</v>
      </c>
      <c r="E94" s="272" t="str">
        <f>[1]JULI!I95</f>
        <v>P</v>
      </c>
      <c r="F94" s="273" t="str">
        <f>[1]JULI!L95</f>
        <v>BARU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 x14ac:dyDescent="0.3">
      <c r="A95" s="270">
        <f>[1]JULI!A96</f>
        <v>0</v>
      </c>
      <c r="B95" s="271">
        <f>[1]JULI!B96</f>
        <v>2</v>
      </c>
      <c r="C95" s="272" t="str">
        <f>[1]JULI!K96</f>
        <v>K04</v>
      </c>
      <c r="D95" s="271">
        <f>[1]JULI!J96</f>
        <v>16</v>
      </c>
      <c r="E95" s="272" t="str">
        <f>[1]JULI!I96</f>
        <v>P</v>
      </c>
      <c r="F95" s="273" t="str">
        <f>[1]JULI!L96</f>
        <v>BARU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 x14ac:dyDescent="0.3">
      <c r="A96" s="270">
        <f>[1]JULI!A97</f>
        <v>0</v>
      </c>
      <c r="B96" s="271">
        <f>[1]JULI!B97</f>
        <v>3</v>
      </c>
      <c r="C96" s="272" t="str">
        <f>[1]JULI!K97</f>
        <v>K04</v>
      </c>
      <c r="D96" s="271">
        <f>[1]JULI!J97</f>
        <v>4</v>
      </c>
      <c r="E96" s="272" t="str">
        <f>[1]JULI!I97</f>
        <v>L</v>
      </c>
      <c r="F96" s="273" t="str">
        <f>[1]JULI!L97</f>
        <v>BARU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 x14ac:dyDescent="0.3">
      <c r="A97" s="270">
        <f>[1]JULI!A98</f>
        <v>0</v>
      </c>
      <c r="B97" s="271">
        <f>[1]JULI!B98</f>
        <v>4</v>
      </c>
      <c r="C97" s="272" t="str">
        <f>[1]JULI!K98</f>
        <v>K04</v>
      </c>
      <c r="D97" s="271">
        <f>[1]JULI!J98</f>
        <v>33</v>
      </c>
      <c r="E97" s="272" t="str">
        <f>[1]JULI!I98</f>
        <v>P</v>
      </c>
      <c r="F97" s="273" t="str">
        <f>[1]JULI!L98</f>
        <v>BARU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 x14ac:dyDescent="0.3">
      <c r="A98" s="270">
        <f>[1]JULI!A99</f>
        <v>0</v>
      </c>
      <c r="B98" s="271">
        <f>[1]JULI!B99</f>
        <v>5</v>
      </c>
      <c r="C98" s="272" t="str">
        <f>[1]JULI!K99</f>
        <v>K04</v>
      </c>
      <c r="D98" s="271">
        <f>[1]JULI!J99</f>
        <v>32</v>
      </c>
      <c r="E98" s="272" t="str">
        <f>[1]JULI!I99</f>
        <v>P</v>
      </c>
      <c r="F98" s="273" t="str">
        <f>[1]JULI!L99</f>
        <v>LAMA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 x14ac:dyDescent="0.3">
      <c r="A99" s="270">
        <f>[1]JULI!A100</f>
        <v>0</v>
      </c>
      <c r="B99" s="271">
        <f>[1]JULI!B100</f>
        <v>6</v>
      </c>
      <c r="C99" s="272" t="str">
        <f>[1]JULI!K100</f>
        <v>K02</v>
      </c>
      <c r="D99" s="271">
        <f>[1]JULI!J100</f>
        <v>20</v>
      </c>
      <c r="E99" s="272" t="str">
        <f>[1]JULI!I100</f>
        <v>P</v>
      </c>
      <c r="F99" s="273" t="str">
        <f>[1]JULI!L100</f>
        <v>LAMA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 x14ac:dyDescent="0.3">
      <c r="A100" s="270">
        <f>[1]JULI!A101</f>
        <v>0</v>
      </c>
      <c r="B100" s="271">
        <f>[1]JULI!B101</f>
        <v>7</v>
      </c>
      <c r="C100" s="272" t="str">
        <f>[1]JULI!K101</f>
        <v>K00</v>
      </c>
      <c r="D100" s="271">
        <f>[1]JULI!J101</f>
        <v>9</v>
      </c>
      <c r="E100" s="272" t="str">
        <f>[1]JULI!I101</f>
        <v>P</v>
      </c>
      <c r="F100" s="273" t="str">
        <f>[1]JULI!L101</f>
        <v>BARU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 x14ac:dyDescent="0.3">
      <c r="A101" s="270">
        <f>[1]JULI!A102</f>
        <v>0</v>
      </c>
      <c r="B101" s="271">
        <f>[1]JULI!B102</f>
        <v>8</v>
      </c>
      <c r="C101" s="272" t="str">
        <f>[1]JULI!K102</f>
        <v>K01</v>
      </c>
      <c r="D101" s="271">
        <f>[1]JULI!J102</f>
        <v>31</v>
      </c>
      <c r="E101" s="272" t="str">
        <f>[1]JULI!I102</f>
        <v>L</v>
      </c>
      <c r="F101" s="273" t="str">
        <f>[1]JULI!L102</f>
        <v>BARU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 x14ac:dyDescent="0.3">
      <c r="A102" s="270">
        <f>[1]JULI!A103</f>
        <v>0</v>
      </c>
      <c r="B102" s="271">
        <f>[1]JULI!B103</f>
        <v>9</v>
      </c>
      <c r="C102" s="272" t="str">
        <f>[1]JULI!K103</f>
        <v>K08</v>
      </c>
      <c r="D102" s="271">
        <f>[1]JULI!J103</f>
        <v>30</v>
      </c>
      <c r="E102" s="272" t="str">
        <f>[1]JULI!I103</f>
        <v>L</v>
      </c>
      <c r="F102" s="273" t="str">
        <f>[1]JULI!L103</f>
        <v>BARU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 x14ac:dyDescent="0.3">
      <c r="A103" s="270">
        <f>[1]JULI!A104</f>
        <v>0</v>
      </c>
      <c r="B103" s="271">
        <f>[1]JULI!B104</f>
        <v>10</v>
      </c>
      <c r="C103" s="272" t="str">
        <f>[1]JULI!K104</f>
        <v>K00</v>
      </c>
      <c r="D103" s="271">
        <f>[1]JULI!J104</f>
        <v>6</v>
      </c>
      <c r="E103" s="272" t="str">
        <f>[1]JULI!I104</f>
        <v>P</v>
      </c>
      <c r="F103" s="273" t="str">
        <f>[1]JULI!L104</f>
        <v>BARU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 x14ac:dyDescent="0.3">
      <c r="A104" s="270">
        <f>[1]JULI!A105</f>
        <v>0</v>
      </c>
      <c r="B104" s="271">
        <f>[1]JULI!B105</f>
        <v>11</v>
      </c>
      <c r="C104" s="272" t="str">
        <f>[1]JULI!K105</f>
        <v>K03</v>
      </c>
      <c r="D104" s="271">
        <f>[1]JULI!J105</f>
        <v>27</v>
      </c>
      <c r="E104" s="272" t="str">
        <f>[1]JULI!I105</f>
        <v>P</v>
      </c>
      <c r="F104" s="273" t="str">
        <f>[1]JULI!L105</f>
        <v>BARU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 x14ac:dyDescent="0.3">
      <c r="A105" s="270">
        <f>[1]JULI!A106</f>
        <v>0</v>
      </c>
      <c r="B105" s="271">
        <f>[1]JULI!B106</f>
        <v>12</v>
      </c>
      <c r="C105" s="272" t="str">
        <f>[1]JULI!K106</f>
        <v>K08</v>
      </c>
      <c r="D105" s="271">
        <f>[1]JULI!J106</f>
        <v>34</v>
      </c>
      <c r="E105" s="272" t="str">
        <f>[1]JULI!I106</f>
        <v>L</v>
      </c>
      <c r="F105" s="273" t="str">
        <f>[1]JULI!L106</f>
        <v>BARU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 x14ac:dyDescent="0.3">
      <c r="A106" s="270">
        <f>[1]JULI!A107</f>
        <v>0</v>
      </c>
      <c r="B106" s="271">
        <f>[1]JULI!B107</f>
        <v>13</v>
      </c>
      <c r="C106" s="272" t="str">
        <f>[1]JULI!K107</f>
        <v>K04</v>
      </c>
      <c r="D106" s="271">
        <f>[1]JULI!J107</f>
        <v>50</v>
      </c>
      <c r="E106" s="272" t="str">
        <f>[1]JULI!I107</f>
        <v>P</v>
      </c>
      <c r="F106" s="273" t="str">
        <f>[1]JULI!L107</f>
        <v>LAMA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 x14ac:dyDescent="0.3">
      <c r="A107" s="270">
        <f>[1]JULI!A108</f>
        <v>0</v>
      </c>
      <c r="B107" s="271">
        <f>[1]JULI!B108</f>
        <v>14</v>
      </c>
      <c r="C107" s="272" t="str">
        <f>[1]JULI!K108</f>
        <v>K03</v>
      </c>
      <c r="D107" s="271">
        <f>[1]JULI!J108</f>
        <v>35</v>
      </c>
      <c r="E107" s="272" t="str">
        <f>[1]JULI!I108</f>
        <v>P</v>
      </c>
      <c r="F107" s="273" t="str">
        <f>[1]JULI!L108</f>
        <v>BARU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 x14ac:dyDescent="0.3">
      <c r="A108" s="270">
        <f>[1]JULI!A109</f>
        <v>45754</v>
      </c>
      <c r="B108" s="271">
        <f>[1]JULI!B109</f>
        <v>1</v>
      </c>
      <c r="C108" s="272" t="str">
        <f>[1]JULI!K109</f>
        <v>K08</v>
      </c>
      <c r="D108" s="271">
        <f>[1]JULI!J109</f>
        <v>63</v>
      </c>
      <c r="E108" s="272" t="str">
        <f>[1]JULI!I109</f>
        <v>P</v>
      </c>
      <c r="F108" s="273" t="str">
        <f>[1]JULI!L109</f>
        <v>BARU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 x14ac:dyDescent="0.3">
      <c r="A109" s="270">
        <f>[1]JULI!A110</f>
        <v>0</v>
      </c>
      <c r="B109" s="271">
        <f>[1]JULI!B110</f>
        <v>2</v>
      </c>
      <c r="C109" s="272" t="str">
        <f>[1]JULI!K110</f>
        <v>K04</v>
      </c>
      <c r="D109" s="271">
        <f>[1]JULI!J110</f>
        <v>53</v>
      </c>
      <c r="E109" s="272" t="str">
        <f>[1]JULI!I110</f>
        <v>P</v>
      </c>
      <c r="F109" s="273" t="str">
        <f>[1]JULI!L110</f>
        <v>BARU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 x14ac:dyDescent="0.3">
      <c r="A110" s="270">
        <f>[1]JULI!A111</f>
        <v>0</v>
      </c>
      <c r="B110" s="271">
        <f>[1]JULI!B111</f>
        <v>3</v>
      </c>
      <c r="C110" s="272" t="str">
        <f>[1]JULI!K111</f>
        <v>K04</v>
      </c>
      <c r="D110" s="271">
        <f>[1]JULI!J111</f>
        <v>30</v>
      </c>
      <c r="E110" s="272" t="str">
        <f>[1]JULI!I111</f>
        <v>P</v>
      </c>
      <c r="F110" s="273" t="str">
        <f>[1]JULI!L111</f>
        <v>BARU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 x14ac:dyDescent="0.3">
      <c r="A111" s="270">
        <f>[1]JULI!A112</f>
        <v>0</v>
      </c>
      <c r="B111" s="271">
        <f>[1]JULI!B112</f>
        <v>4</v>
      </c>
      <c r="C111" s="272" t="str">
        <f>[1]JULI!K112</f>
        <v>K00</v>
      </c>
      <c r="D111" s="271">
        <f>[1]JULI!J112</f>
        <v>6</v>
      </c>
      <c r="E111" s="272" t="str">
        <f>[1]JULI!I112</f>
        <v>P</v>
      </c>
      <c r="F111" s="273" t="str">
        <f>[1]JULI!L112</f>
        <v>BARU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 x14ac:dyDescent="0.3">
      <c r="A112" s="270">
        <f>[1]JULI!A113</f>
        <v>0</v>
      </c>
      <c r="B112" s="271">
        <f>[1]JULI!B113</f>
        <v>5</v>
      </c>
      <c r="C112" s="272" t="str">
        <f>[1]JULI!K113</f>
        <v>K08</v>
      </c>
      <c r="D112" s="271">
        <f>[1]JULI!J113</f>
        <v>37</v>
      </c>
      <c r="E112" s="272" t="str">
        <f>[1]JULI!I113</f>
        <v>P</v>
      </c>
      <c r="F112" s="273" t="str">
        <f>[1]JULI!L113</f>
        <v>BARU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 x14ac:dyDescent="0.3">
      <c r="A113" s="270">
        <f>[1]JULI!A114</f>
        <v>0</v>
      </c>
      <c r="B113" s="271">
        <f>[1]JULI!B114</f>
        <v>5</v>
      </c>
      <c r="C113" s="272" t="str">
        <f>[1]JULI!K114</f>
        <v>K08</v>
      </c>
      <c r="D113" s="271">
        <f>[1]JULI!J114</f>
        <v>37</v>
      </c>
      <c r="E113" s="272" t="str">
        <f>[1]JULI!I114</f>
        <v>P</v>
      </c>
      <c r="F113" s="273" t="str">
        <f>[1]JULI!L114</f>
        <v>BARU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 x14ac:dyDescent="0.3">
      <c r="A114" s="270">
        <f>[1]JULI!A115</f>
        <v>0</v>
      </c>
      <c r="B114" s="271">
        <f>[1]JULI!B115</f>
        <v>6</v>
      </c>
      <c r="C114" s="272" t="str">
        <f>[1]JULI!K115</f>
        <v>K04</v>
      </c>
      <c r="D114" s="271">
        <f>[1]JULI!J115</f>
        <v>7</v>
      </c>
      <c r="E114" s="272" t="str">
        <f>[1]JULI!I115</f>
        <v>L</v>
      </c>
      <c r="F114" s="273" t="str">
        <f>[1]JULI!L115</f>
        <v>BARU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 x14ac:dyDescent="0.3">
      <c r="A115" s="270">
        <f>[1]JULI!A116</f>
        <v>0</v>
      </c>
      <c r="B115" s="271">
        <f>[1]JULI!B116</f>
        <v>7</v>
      </c>
      <c r="C115" s="272" t="str">
        <f>[1]JULI!K116</f>
        <v>K03</v>
      </c>
      <c r="D115" s="271">
        <f>[1]JULI!J116</f>
        <v>14</v>
      </c>
      <c r="E115" s="272" t="str">
        <f>[1]JULI!I116</f>
        <v>P</v>
      </c>
      <c r="F115" s="273" t="str">
        <f>[1]JULI!L116</f>
        <v>BARU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 x14ac:dyDescent="0.3">
      <c r="A116" s="270">
        <f>[1]JULI!A117</f>
        <v>0</v>
      </c>
      <c r="B116" s="271">
        <f>[1]JULI!B117</f>
        <v>8</v>
      </c>
      <c r="C116" s="272" t="str">
        <f>[1]JULI!K117</f>
        <v>K02</v>
      </c>
      <c r="D116" s="271">
        <f>[1]JULI!J117</f>
        <v>54</v>
      </c>
      <c r="E116" s="272" t="str">
        <f>[1]JULI!I117</f>
        <v>P</v>
      </c>
      <c r="F116" s="273" t="str">
        <f>[1]JULI!L117</f>
        <v>LAMA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 x14ac:dyDescent="0.3">
      <c r="A117" s="270">
        <f>[1]JULI!A118</f>
        <v>0</v>
      </c>
      <c r="B117" s="271">
        <f>[1]JULI!B118</f>
        <v>9</v>
      </c>
      <c r="C117" s="272" t="str">
        <f>[1]JULI!K118</f>
        <v>K02</v>
      </c>
      <c r="D117" s="271">
        <f>[1]JULI!J118</f>
        <v>38</v>
      </c>
      <c r="E117" s="272" t="str">
        <f>[1]JULI!I118</f>
        <v>L</v>
      </c>
      <c r="F117" s="273" t="str">
        <f>[1]JULI!L118</f>
        <v>LAMA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 x14ac:dyDescent="0.3">
      <c r="A118" s="270">
        <f>[1]JULI!A119</f>
        <v>0</v>
      </c>
      <c r="B118" s="271">
        <f>[1]JULI!B119</f>
        <v>10</v>
      </c>
      <c r="C118" s="272" t="str">
        <f>[1]JULI!K119</f>
        <v>K04</v>
      </c>
      <c r="D118" s="271">
        <f>[1]JULI!J119</f>
        <v>50</v>
      </c>
      <c r="E118" s="272" t="str">
        <f>[1]JULI!I119</f>
        <v>P</v>
      </c>
      <c r="F118" s="273" t="str">
        <f>[1]JULI!L119</f>
        <v>BARU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 x14ac:dyDescent="0.3">
      <c r="A119" s="270">
        <f>[1]JULI!A120</f>
        <v>0</v>
      </c>
      <c r="B119" s="271">
        <f>[1]JULI!B120</f>
        <v>11</v>
      </c>
      <c r="C119" s="272" t="str">
        <f>[1]JULI!K120</f>
        <v>K04</v>
      </c>
      <c r="D119" s="271">
        <f>[1]JULI!J120</f>
        <v>36</v>
      </c>
      <c r="E119" s="272" t="str">
        <f>[1]JULI!I120</f>
        <v>P</v>
      </c>
      <c r="F119" s="273" t="str">
        <f>[1]JULI!L120</f>
        <v>LAMA</v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 x14ac:dyDescent="0.3">
      <c r="A120" s="270">
        <f>[1]JULI!A121</f>
        <v>0</v>
      </c>
      <c r="B120" s="271">
        <f>[1]JULI!B121</f>
        <v>12</v>
      </c>
      <c r="C120" s="272" t="str">
        <f>[1]JULI!K121</f>
        <v>K00</v>
      </c>
      <c r="D120" s="271">
        <f>[1]JULI!J121</f>
        <v>11</v>
      </c>
      <c r="E120" s="272" t="str">
        <f>[1]JULI!I121</f>
        <v>P</v>
      </c>
      <c r="F120" s="273" t="str">
        <f>[1]JULI!L121</f>
        <v>BARU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 x14ac:dyDescent="0.3">
      <c r="A121" s="270">
        <f>[1]JULI!A122</f>
        <v>0</v>
      </c>
      <c r="B121" s="271">
        <f>[1]JULI!B122</f>
        <v>13</v>
      </c>
      <c r="C121" s="272" t="str">
        <f>[1]JULI!K122</f>
        <v>K08</v>
      </c>
      <c r="D121" s="271">
        <f>[1]JULI!J122</f>
        <v>49</v>
      </c>
      <c r="E121" s="272" t="str">
        <f>[1]JULI!I122</f>
        <v>L</v>
      </c>
      <c r="F121" s="273" t="str">
        <f>[1]JULI!L122</f>
        <v>BARU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 x14ac:dyDescent="0.3">
      <c r="A122" s="270">
        <f>[1]JULI!A123</f>
        <v>0</v>
      </c>
      <c r="B122" s="271">
        <f>[1]JULI!B123</f>
        <v>13</v>
      </c>
      <c r="C122" s="272" t="str">
        <f>[1]JULI!K123</f>
        <v>K08</v>
      </c>
      <c r="D122" s="271">
        <f>[1]JULI!J123</f>
        <v>49</v>
      </c>
      <c r="E122" s="272" t="str">
        <f>[1]JULI!I123</f>
        <v>L</v>
      </c>
      <c r="F122" s="273" t="str">
        <f>[1]JULI!L123</f>
        <v>BARU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 x14ac:dyDescent="0.3">
      <c r="A123" s="270">
        <f>[1]JULI!A124</f>
        <v>0</v>
      </c>
      <c r="B123" s="271">
        <f>[1]JULI!B124</f>
        <v>14</v>
      </c>
      <c r="C123" s="272" t="str">
        <f>[1]JULI!K124</f>
        <v>K00</v>
      </c>
      <c r="D123" s="271">
        <f>[1]JULI!J124</f>
        <v>1</v>
      </c>
      <c r="E123" s="272" t="str">
        <f>[1]JULI!I124</f>
        <v>L</v>
      </c>
      <c r="F123" s="273" t="str">
        <f>[1]JULI!L124</f>
        <v>BARU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 x14ac:dyDescent="0.3">
      <c r="A124" s="270">
        <f>[1]JULI!A125</f>
        <v>0</v>
      </c>
      <c r="B124" s="271">
        <f>[1]JULI!B125</f>
        <v>15</v>
      </c>
      <c r="C124" s="272" t="str">
        <f>[1]JULI!K125</f>
        <v>K00</v>
      </c>
      <c r="D124" s="271">
        <f>[1]JULI!J125</f>
        <v>4</v>
      </c>
      <c r="E124" s="272" t="str">
        <f>[1]JULI!I125</f>
        <v>L</v>
      </c>
      <c r="F124" s="273" t="str">
        <f>[1]JULI!L125</f>
        <v>BARU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 x14ac:dyDescent="0.3">
      <c r="A125" s="270">
        <f>[1]JULI!A126</f>
        <v>0</v>
      </c>
      <c r="B125" s="271">
        <f>[1]JULI!B126</f>
        <v>16</v>
      </c>
      <c r="C125" s="272" t="str">
        <f>[1]JULI!K126</f>
        <v>K00</v>
      </c>
      <c r="D125" s="271">
        <f>[1]JULI!J126</f>
        <v>2</v>
      </c>
      <c r="E125" s="272" t="str">
        <f>[1]JULI!I126</f>
        <v>P</v>
      </c>
      <c r="F125" s="273" t="str">
        <f>[1]JULI!L126</f>
        <v>BARU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 x14ac:dyDescent="0.3">
      <c r="A126" s="270">
        <f>[1]JULI!A127</f>
        <v>0</v>
      </c>
      <c r="B126" s="271">
        <f>[1]JULI!B127</f>
        <v>17</v>
      </c>
      <c r="C126" s="272" t="str">
        <f>[1]JULI!K127</f>
        <v>K04</v>
      </c>
      <c r="D126" s="271">
        <f>[1]JULI!J127</f>
        <v>5</v>
      </c>
      <c r="E126" s="272" t="str">
        <f>[1]JULI!I127</f>
        <v>P</v>
      </c>
      <c r="F126" s="273" t="str">
        <f>[1]JULI!L127</f>
        <v>BARU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 x14ac:dyDescent="0.3">
      <c r="A127" s="270">
        <f>[1]JULI!A128</f>
        <v>0</v>
      </c>
      <c r="B127" s="271">
        <f>[1]JULI!B128</f>
        <v>18</v>
      </c>
      <c r="C127" s="272" t="str">
        <f>[1]JULI!K128</f>
        <v>K02</v>
      </c>
      <c r="D127" s="271">
        <f>[1]JULI!J128</f>
        <v>3</v>
      </c>
      <c r="E127" s="272" t="str">
        <f>[1]JULI!I128</f>
        <v>L</v>
      </c>
      <c r="F127" s="273" t="str">
        <f>[1]JULI!L128</f>
        <v>BARU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 x14ac:dyDescent="0.3">
      <c r="A128" s="270">
        <f>[1]JULI!A129</f>
        <v>0</v>
      </c>
      <c r="B128" s="271">
        <f>[1]JULI!B129</f>
        <v>19</v>
      </c>
      <c r="C128" s="272" t="str">
        <f>[1]JULI!K129</f>
        <v>K02</v>
      </c>
      <c r="D128" s="271">
        <f>[1]JULI!J129</f>
        <v>3</v>
      </c>
      <c r="E128" s="272" t="str">
        <f>[1]JULI!I129</f>
        <v>L</v>
      </c>
      <c r="F128" s="273" t="str">
        <f>[1]JULI!L129</f>
        <v>BARU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 x14ac:dyDescent="0.3">
      <c r="A129" s="270">
        <f>[1]JULI!A130</f>
        <v>0</v>
      </c>
      <c r="B129" s="271">
        <f>[1]JULI!B130</f>
        <v>20</v>
      </c>
      <c r="C129" s="272" t="str">
        <f>[1]JULI!K130</f>
        <v>K00</v>
      </c>
      <c r="D129" s="271">
        <f>[1]JULI!J130</f>
        <v>1</v>
      </c>
      <c r="E129" s="272" t="str">
        <f>[1]JULI!I130</f>
        <v>L</v>
      </c>
      <c r="F129" s="273" t="str">
        <f>[1]JULI!L130</f>
        <v>BARU</v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 x14ac:dyDescent="0.3">
      <c r="A130" s="270">
        <f>[1]JULI!A131</f>
        <v>0</v>
      </c>
      <c r="B130" s="271">
        <f>[1]JULI!B131</f>
        <v>21</v>
      </c>
      <c r="C130" s="272" t="str">
        <f>[1]JULI!K131</f>
        <v>K00</v>
      </c>
      <c r="D130" s="271">
        <f>[1]JULI!J131</f>
        <v>1</v>
      </c>
      <c r="E130" s="272" t="str">
        <f>[1]JULI!I131</f>
        <v>L</v>
      </c>
      <c r="F130" s="273" t="str">
        <f>[1]JULI!L131</f>
        <v>BARU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 x14ac:dyDescent="0.3">
      <c r="A131" s="270">
        <f>[1]JULI!A132</f>
        <v>0</v>
      </c>
      <c r="B131" s="271">
        <f>[1]JULI!B132</f>
        <v>22</v>
      </c>
      <c r="C131" s="272" t="str">
        <f>[1]JULI!K132</f>
        <v>K02</v>
      </c>
      <c r="D131" s="271">
        <f>[1]JULI!J132</f>
        <v>2</v>
      </c>
      <c r="E131" s="272" t="str">
        <f>[1]JULI!I132</f>
        <v>L</v>
      </c>
      <c r="F131" s="273" t="str">
        <f>[1]JULI!L132</f>
        <v>BARU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 x14ac:dyDescent="0.3">
      <c r="A132" s="270">
        <f>[1]JULI!A133</f>
        <v>0</v>
      </c>
      <c r="B132" s="271">
        <f>[1]JULI!B133</f>
        <v>23</v>
      </c>
      <c r="C132" s="272" t="str">
        <f>[1]JULI!K133</f>
        <v>K04</v>
      </c>
      <c r="D132" s="271">
        <f>[1]JULI!J133</f>
        <v>5</v>
      </c>
      <c r="E132" s="272" t="str">
        <f>[1]JULI!I133</f>
        <v>L</v>
      </c>
      <c r="F132" s="273" t="str">
        <f>[1]JULI!L133</f>
        <v>BARU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 x14ac:dyDescent="0.3">
      <c r="A133" s="270">
        <f>[1]JULI!A134</f>
        <v>0</v>
      </c>
      <c r="B133" s="271">
        <f>[1]JULI!B134</f>
        <v>24</v>
      </c>
      <c r="C133" s="272" t="str">
        <f>[1]JULI!K134</f>
        <v>K00</v>
      </c>
      <c r="D133" s="271">
        <f>[1]JULI!J134</f>
        <v>2</v>
      </c>
      <c r="E133" s="272" t="str">
        <f>[1]JULI!I134</f>
        <v>L</v>
      </c>
      <c r="F133" s="273" t="str">
        <f>[1]JULI!L134</f>
        <v>BARU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 x14ac:dyDescent="0.3">
      <c r="A134" s="270">
        <f>[1]JULI!A135</f>
        <v>0</v>
      </c>
      <c r="B134" s="271">
        <f>[1]JULI!B135</f>
        <v>25</v>
      </c>
      <c r="C134" s="272" t="str">
        <f>[1]JULI!K135</f>
        <v>K00</v>
      </c>
      <c r="D134" s="271">
        <f>[1]JULI!J135</f>
        <v>2</v>
      </c>
      <c r="E134" s="272" t="str">
        <f>[1]JULI!I135</f>
        <v>P</v>
      </c>
      <c r="F134" s="273" t="str">
        <f>[1]JULI!L135</f>
        <v>BARU</v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 x14ac:dyDescent="0.3">
      <c r="A135" s="270">
        <f>[1]JULI!A136</f>
        <v>0</v>
      </c>
      <c r="B135" s="271">
        <f>[1]JULI!B136</f>
        <v>26</v>
      </c>
      <c r="C135" s="272" t="str">
        <f>[1]JULI!K136</f>
        <v>K00</v>
      </c>
      <c r="D135" s="271">
        <f>[1]JULI!J136</f>
        <v>1</v>
      </c>
      <c r="E135" s="272" t="str">
        <f>[1]JULI!I136</f>
        <v>L</v>
      </c>
      <c r="F135" s="273" t="str">
        <f>[1]JULI!L136</f>
        <v>BARU</v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 x14ac:dyDescent="0.3">
      <c r="A136" s="270">
        <f>[1]JULI!A137</f>
        <v>0</v>
      </c>
      <c r="B136" s="271">
        <f>[1]JULI!B137</f>
        <v>27</v>
      </c>
      <c r="C136" s="272" t="str">
        <f>[1]JULI!K137</f>
        <v>K00</v>
      </c>
      <c r="D136" s="271">
        <f>[1]JULI!J137</f>
        <v>2</v>
      </c>
      <c r="E136" s="272" t="str">
        <f>[1]JULI!I137</f>
        <v>P</v>
      </c>
      <c r="F136" s="273" t="str">
        <f>[1]JULI!L137</f>
        <v>BARU</v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 x14ac:dyDescent="0.3">
      <c r="A137" s="270">
        <f>[1]JULI!A138</f>
        <v>0</v>
      </c>
      <c r="B137" s="271">
        <f>[1]JULI!B138</f>
        <v>28</v>
      </c>
      <c r="C137" s="272" t="str">
        <f>[1]JULI!K138</f>
        <v>K02</v>
      </c>
      <c r="D137" s="271">
        <f>[1]JULI!J138</f>
        <v>3</v>
      </c>
      <c r="E137" s="272" t="str">
        <f>[1]JULI!I138</f>
        <v>P</v>
      </c>
      <c r="F137" s="273" t="str">
        <f>[1]JULI!L138</f>
        <v>BARU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 x14ac:dyDescent="0.3">
      <c r="A138" s="270">
        <f>[1]JULI!A139</f>
        <v>0</v>
      </c>
      <c r="B138" s="271">
        <f>[1]JULI!B139</f>
        <v>29</v>
      </c>
      <c r="C138" s="272" t="str">
        <f>[1]JULI!K139</f>
        <v>K00</v>
      </c>
      <c r="D138" s="271">
        <f>[1]JULI!J139</f>
        <v>2</v>
      </c>
      <c r="E138" s="272" t="str">
        <f>[1]JULI!I139</f>
        <v>P</v>
      </c>
      <c r="F138" s="273" t="str">
        <f>[1]JULI!L139</f>
        <v>BARU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 x14ac:dyDescent="0.3">
      <c r="A139" s="270">
        <f>[1]JULI!A140</f>
        <v>0</v>
      </c>
      <c r="B139" s="271">
        <f>[1]JULI!B140</f>
        <v>30</v>
      </c>
      <c r="C139" s="272" t="str">
        <f>[1]JULI!K140</f>
        <v>K02</v>
      </c>
      <c r="D139" s="271">
        <f>[1]JULI!J140</f>
        <v>3</v>
      </c>
      <c r="E139" s="272" t="str">
        <f>[1]JULI!I140</f>
        <v>P</v>
      </c>
      <c r="F139" s="273" t="str">
        <f>[1]JULI!L140</f>
        <v>BARU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 x14ac:dyDescent="0.3">
      <c r="A140" s="270">
        <f>[1]JULI!A141</f>
        <v>0</v>
      </c>
      <c r="B140" s="271">
        <f>[1]JULI!B141</f>
        <v>31</v>
      </c>
      <c r="C140" s="272" t="str">
        <f>[1]JULI!K141</f>
        <v>K02</v>
      </c>
      <c r="D140" s="271">
        <f>[1]JULI!J141</f>
        <v>5</v>
      </c>
      <c r="E140" s="272" t="str">
        <f>[1]JULI!I141</f>
        <v>L</v>
      </c>
      <c r="F140" s="273" t="str">
        <f>[1]JULI!L141</f>
        <v>BARU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 x14ac:dyDescent="0.3">
      <c r="A141" s="270">
        <f>[1]JULI!A142</f>
        <v>0</v>
      </c>
      <c r="B141" s="271">
        <f>[1]JULI!B142</f>
        <v>32</v>
      </c>
      <c r="C141" s="272" t="str">
        <f>[1]JULI!K142</f>
        <v>K00</v>
      </c>
      <c r="D141" s="271">
        <f>[1]JULI!J142</f>
        <v>2</v>
      </c>
      <c r="E141" s="272" t="str">
        <f>[1]JULI!I142</f>
        <v>P</v>
      </c>
      <c r="F141" s="273" t="str">
        <f>[1]JULI!L142</f>
        <v>BARU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 x14ac:dyDescent="0.3">
      <c r="A142" s="270">
        <f>[1]JULI!A143</f>
        <v>0</v>
      </c>
      <c r="B142" s="271">
        <f>[1]JULI!B143</f>
        <v>33</v>
      </c>
      <c r="C142" s="272" t="str">
        <f>[1]JULI!K143</f>
        <v>K02</v>
      </c>
      <c r="D142" s="271">
        <f>[1]JULI!J143</f>
        <v>1</v>
      </c>
      <c r="E142" s="272" t="str">
        <f>[1]JULI!I143</f>
        <v>P</v>
      </c>
      <c r="F142" s="273" t="str">
        <f>[1]JULI!L143</f>
        <v>BARU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 x14ac:dyDescent="0.3">
      <c r="A143" s="270">
        <f>[1]JULI!A144</f>
        <v>0</v>
      </c>
      <c r="B143" s="271">
        <f>[1]JULI!B144</f>
        <v>34</v>
      </c>
      <c r="C143" s="272" t="str">
        <f>[1]JULI!K144</f>
        <v>K02</v>
      </c>
      <c r="D143" s="271">
        <f>[1]JULI!J144</f>
        <v>2</v>
      </c>
      <c r="E143" s="272" t="str">
        <f>[1]JULI!I144</f>
        <v>L</v>
      </c>
      <c r="F143" s="273" t="str">
        <f>[1]JULI!L144</f>
        <v>BARU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 x14ac:dyDescent="0.3">
      <c r="A144" s="270">
        <f>[1]JULI!A145</f>
        <v>0</v>
      </c>
      <c r="B144" s="271">
        <f>[1]JULI!B145</f>
        <v>35</v>
      </c>
      <c r="C144" s="272" t="str">
        <f>[1]JULI!K145</f>
        <v>K00</v>
      </c>
      <c r="D144" s="271">
        <f>[1]JULI!J145</f>
        <v>2</v>
      </c>
      <c r="E144" s="272" t="str">
        <f>[1]JULI!I145</f>
        <v>L</v>
      </c>
      <c r="F144" s="273" t="str">
        <f>[1]JULI!L145</f>
        <v>BARU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 x14ac:dyDescent="0.3">
      <c r="A145" s="270">
        <f>[1]JULI!A146</f>
        <v>0</v>
      </c>
      <c r="B145" s="271">
        <f>[1]JULI!B146</f>
        <v>36</v>
      </c>
      <c r="C145" s="272" t="str">
        <f>[1]JULI!K146</f>
        <v>K02</v>
      </c>
      <c r="D145" s="271">
        <f>[1]JULI!J146</f>
        <v>2</v>
      </c>
      <c r="E145" s="272" t="str">
        <f>[1]JULI!I146</f>
        <v>P</v>
      </c>
      <c r="F145" s="273" t="str">
        <f>[1]JULI!L146</f>
        <v>BARU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 x14ac:dyDescent="0.3">
      <c r="A146" s="270">
        <f>[1]JULI!A147</f>
        <v>0</v>
      </c>
      <c r="B146" s="271">
        <f>[1]JULI!B147</f>
        <v>37</v>
      </c>
      <c r="C146" s="272" t="str">
        <f>[1]JULI!K147</f>
        <v>K00</v>
      </c>
      <c r="D146" s="271">
        <f>[1]JULI!J147</f>
        <v>1</v>
      </c>
      <c r="E146" s="272" t="str">
        <f>[1]JULI!I147</f>
        <v>P</v>
      </c>
      <c r="F146" s="273" t="str">
        <f>[1]JULI!L147</f>
        <v>BARU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 x14ac:dyDescent="0.3">
      <c r="A147" s="270">
        <f>[1]JULI!A148</f>
        <v>0</v>
      </c>
      <c r="B147" s="271">
        <f>[1]JULI!B148</f>
        <v>38</v>
      </c>
      <c r="C147" s="272" t="str">
        <f>[1]JULI!K148</f>
        <v>K00</v>
      </c>
      <c r="D147" s="271">
        <f>[1]JULI!J148</f>
        <v>1</v>
      </c>
      <c r="E147" s="272" t="str">
        <f>[1]JULI!I148</f>
        <v>L</v>
      </c>
      <c r="F147" s="273" t="str">
        <f>[1]JULI!L148</f>
        <v>BARU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 x14ac:dyDescent="0.3">
      <c r="A148" s="270">
        <f>[1]JULI!A149</f>
        <v>0</v>
      </c>
      <c r="B148" s="271">
        <f>[1]JULI!B149</f>
        <v>39</v>
      </c>
      <c r="C148" s="272" t="str">
        <f>[1]JULI!K149</f>
        <v>K00</v>
      </c>
      <c r="D148" s="271">
        <f>[1]JULI!J149</f>
        <v>1</v>
      </c>
      <c r="E148" s="272" t="str">
        <f>[1]JULI!I149</f>
        <v>P</v>
      </c>
      <c r="F148" s="273" t="str">
        <f>[1]JULI!L149</f>
        <v>BARU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 x14ac:dyDescent="0.3">
      <c r="A149" s="270">
        <f>[1]JULI!A150</f>
        <v>0</v>
      </c>
      <c r="B149" s="271">
        <f>[1]JULI!B150</f>
        <v>40</v>
      </c>
      <c r="C149" s="272" t="str">
        <f>[1]JULI!K150</f>
        <v>K00</v>
      </c>
      <c r="D149" s="271">
        <f>[1]JULI!J150</f>
        <v>4</v>
      </c>
      <c r="E149" s="272" t="str">
        <f>[1]JULI!I150</f>
        <v>P</v>
      </c>
      <c r="F149" s="273" t="str">
        <f>[1]JULI!L150</f>
        <v>BARU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 x14ac:dyDescent="0.3">
      <c r="A150" s="270">
        <f>[1]JULI!A151</f>
        <v>0</v>
      </c>
      <c r="B150" s="271">
        <f>[1]JULI!B151</f>
        <v>41</v>
      </c>
      <c r="C150" s="272" t="str">
        <f>[1]JULI!K151</f>
        <v>K00</v>
      </c>
      <c r="D150" s="271">
        <f>[1]JULI!J151</f>
        <v>1</v>
      </c>
      <c r="E150" s="272" t="str">
        <f>[1]JULI!I151</f>
        <v>P</v>
      </c>
      <c r="F150" s="273" t="str">
        <f>[1]JULI!L151</f>
        <v>BARU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 x14ac:dyDescent="0.3">
      <c r="A151" s="270">
        <f>[1]JULI!A152</f>
        <v>0</v>
      </c>
      <c r="B151" s="271">
        <f>[1]JULI!B152</f>
        <v>42</v>
      </c>
      <c r="C151" s="272" t="str">
        <f>[1]JULI!K152</f>
        <v>K00</v>
      </c>
      <c r="D151" s="271">
        <f>[1]JULI!J152</f>
        <v>1</v>
      </c>
      <c r="E151" s="272" t="str">
        <f>[1]JULI!I152</f>
        <v>P</v>
      </c>
      <c r="F151" s="273" t="str">
        <f>[1]JULI!L152</f>
        <v>BARU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 x14ac:dyDescent="0.3">
      <c r="A152" s="270">
        <f>[1]JULI!A153</f>
        <v>0</v>
      </c>
      <c r="B152" s="271">
        <f>[1]JULI!B153</f>
        <v>43</v>
      </c>
      <c r="C152" s="272" t="str">
        <f>[1]JULI!K153</f>
        <v>K00</v>
      </c>
      <c r="D152" s="271">
        <f>[1]JULI!J153</f>
        <v>1</v>
      </c>
      <c r="E152" s="272" t="str">
        <f>[1]JULI!I153</f>
        <v>L</v>
      </c>
      <c r="F152" s="273" t="str">
        <f>[1]JULI!L153</f>
        <v>BARU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 x14ac:dyDescent="0.3">
      <c r="A153" s="270">
        <f>[1]JULI!A154</f>
        <v>0</v>
      </c>
      <c r="B153" s="271">
        <f>[1]JULI!B154</f>
        <v>44</v>
      </c>
      <c r="C153" s="272" t="str">
        <f>[1]JULI!K154</f>
        <v>K00</v>
      </c>
      <c r="D153" s="271">
        <f>[1]JULI!J154</f>
        <v>1</v>
      </c>
      <c r="E153" s="272" t="str">
        <f>[1]JULI!I154</f>
        <v>L</v>
      </c>
      <c r="F153" s="273" t="str">
        <f>[1]JULI!L154</f>
        <v>BARU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 x14ac:dyDescent="0.3">
      <c r="A154" s="270">
        <f>[1]JULI!A155</f>
        <v>0</v>
      </c>
      <c r="B154" s="271">
        <f>[1]JULI!B155</f>
        <v>45</v>
      </c>
      <c r="C154" s="272" t="str">
        <f>[1]JULI!K155</f>
        <v>K00</v>
      </c>
      <c r="D154" s="271">
        <f>[1]JULI!J155</f>
        <v>1</v>
      </c>
      <c r="E154" s="272" t="str">
        <f>[1]JULI!I155</f>
        <v>L</v>
      </c>
      <c r="F154" s="273" t="str">
        <f>[1]JULI!L155</f>
        <v>BARU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 x14ac:dyDescent="0.3">
      <c r="A155" s="270">
        <f>[1]JULI!A156</f>
        <v>0</v>
      </c>
      <c r="B155" s="271">
        <f>[1]JULI!B156</f>
        <v>46</v>
      </c>
      <c r="C155" s="272" t="str">
        <f>[1]JULI!K156</f>
        <v>K00</v>
      </c>
      <c r="D155" s="271">
        <f>[1]JULI!J156</f>
        <v>1</v>
      </c>
      <c r="E155" s="272" t="str">
        <f>[1]JULI!I156</f>
        <v>P</v>
      </c>
      <c r="F155" s="273" t="str">
        <f>[1]JULI!L156</f>
        <v>BARU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 x14ac:dyDescent="0.3">
      <c r="A156" s="270">
        <f>[1]JULI!A157</f>
        <v>0</v>
      </c>
      <c r="B156" s="271">
        <f>[1]JULI!B157</f>
        <v>47</v>
      </c>
      <c r="C156" s="272" t="str">
        <f>[1]JULI!K157</f>
        <v>K00</v>
      </c>
      <c r="D156" s="271">
        <f>[1]JULI!J157</f>
        <v>1</v>
      </c>
      <c r="E156" s="272" t="str">
        <f>[1]JULI!I157</f>
        <v>P</v>
      </c>
      <c r="F156" s="273" t="str">
        <f>[1]JULI!L157</f>
        <v>BARU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 x14ac:dyDescent="0.3">
      <c r="A157" s="270">
        <f>[1]JULI!A158</f>
        <v>0</v>
      </c>
      <c r="B157" s="271">
        <f>[1]JULI!B158</f>
        <v>48</v>
      </c>
      <c r="C157" s="272" t="str">
        <f>[1]JULI!K158</f>
        <v>K02</v>
      </c>
      <c r="D157" s="271">
        <f>[1]JULI!J158</f>
        <v>4</v>
      </c>
      <c r="E157" s="272" t="str">
        <f>[1]JULI!I158</f>
        <v>L</v>
      </c>
      <c r="F157" s="273" t="str">
        <f>[1]JULI!L158</f>
        <v>BARU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 x14ac:dyDescent="0.3">
      <c r="A158" s="270">
        <f>[1]JULI!A159</f>
        <v>0</v>
      </c>
      <c r="B158" s="271">
        <f>[1]JULI!B159</f>
        <v>49</v>
      </c>
      <c r="C158" s="272" t="str">
        <f>[1]JULI!K159</f>
        <v>K00</v>
      </c>
      <c r="D158" s="271">
        <f>[1]JULI!J159</f>
        <v>1</v>
      </c>
      <c r="E158" s="272" t="str">
        <f>[1]JULI!I159</f>
        <v>P</v>
      </c>
      <c r="F158" s="273" t="str">
        <f>[1]JULI!L159</f>
        <v>BARU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 x14ac:dyDescent="0.3">
      <c r="A159" s="270">
        <f>[1]JULI!A160</f>
        <v>0</v>
      </c>
      <c r="B159" s="271">
        <f>[1]JULI!B160</f>
        <v>50</v>
      </c>
      <c r="C159" s="272" t="str">
        <f>[1]JULI!K160</f>
        <v>K00</v>
      </c>
      <c r="D159" s="271">
        <f>[1]JULI!J160</f>
        <v>1</v>
      </c>
      <c r="E159" s="272" t="str">
        <f>[1]JULI!I160</f>
        <v>L</v>
      </c>
      <c r="F159" s="273" t="str">
        <f>[1]JULI!L160</f>
        <v>BARU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 x14ac:dyDescent="0.3">
      <c r="A160" s="270">
        <f>[1]JULI!A161</f>
        <v>0</v>
      </c>
      <c r="B160" s="271">
        <f>[1]JULI!B161</f>
        <v>51</v>
      </c>
      <c r="C160" s="272" t="str">
        <f>[1]JULI!K161</f>
        <v>K00</v>
      </c>
      <c r="D160" s="271">
        <f>[1]JULI!J161</f>
        <v>1</v>
      </c>
      <c r="E160" s="272" t="str">
        <f>[1]JULI!I161</f>
        <v>P</v>
      </c>
      <c r="F160" s="273" t="str">
        <f>[1]JULI!L161</f>
        <v>BARU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 x14ac:dyDescent="0.3">
      <c r="A161" s="270">
        <f>[1]JULI!A162</f>
        <v>0</v>
      </c>
      <c r="B161" s="271">
        <f>[1]JULI!B162</f>
        <v>52</v>
      </c>
      <c r="C161" s="272" t="str">
        <f>[1]JULI!K162</f>
        <v>K00</v>
      </c>
      <c r="D161" s="271">
        <f>[1]JULI!J162</f>
        <v>1</v>
      </c>
      <c r="E161" s="272" t="str">
        <f>[1]JULI!I162</f>
        <v>L</v>
      </c>
      <c r="F161" s="273" t="str">
        <f>[1]JULI!L162</f>
        <v>BARU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 x14ac:dyDescent="0.3">
      <c r="A162" s="270">
        <f>[1]JULI!A163</f>
        <v>0</v>
      </c>
      <c r="B162" s="271">
        <f>[1]JULI!B163</f>
        <v>53</v>
      </c>
      <c r="C162" s="272" t="str">
        <f>[1]JULI!K163</f>
        <v>K00</v>
      </c>
      <c r="D162" s="271">
        <f>[1]JULI!J163</f>
        <v>1</v>
      </c>
      <c r="E162" s="272" t="str">
        <f>[1]JULI!I163</f>
        <v>L</v>
      </c>
      <c r="F162" s="273" t="str">
        <f>[1]JULI!L163</f>
        <v>BARU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 x14ac:dyDescent="0.3">
      <c r="A163" s="270">
        <f>[1]JULI!A164</f>
        <v>0</v>
      </c>
      <c r="B163" s="271">
        <f>[1]JULI!B164</f>
        <v>54</v>
      </c>
      <c r="C163" s="272" t="str">
        <f>[1]JULI!K164</f>
        <v>K02</v>
      </c>
      <c r="D163" s="271">
        <f>[1]JULI!J164</f>
        <v>4</v>
      </c>
      <c r="E163" s="272" t="str">
        <f>[1]JULI!I164</f>
        <v>L</v>
      </c>
      <c r="F163" s="273" t="str">
        <f>[1]JULI!L164</f>
        <v>BARU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 x14ac:dyDescent="0.3">
      <c r="A164" s="270">
        <f>[1]JULI!A165</f>
        <v>0</v>
      </c>
      <c r="B164" s="271">
        <f>[1]JULI!B165</f>
        <v>55</v>
      </c>
      <c r="C164" s="272" t="str">
        <f>[1]JULI!K165</f>
        <v>K00</v>
      </c>
      <c r="D164" s="271">
        <f>[1]JULI!J165</f>
        <v>2</v>
      </c>
      <c r="E164" s="272" t="str">
        <f>[1]JULI!I165</f>
        <v>L</v>
      </c>
      <c r="F164" s="273" t="str">
        <f>[1]JULI!L165</f>
        <v>BARU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 x14ac:dyDescent="0.3">
      <c r="A165" s="270">
        <f>[1]JULI!A166</f>
        <v>0</v>
      </c>
      <c r="B165" s="271">
        <f>[1]JULI!B166</f>
        <v>56</v>
      </c>
      <c r="C165" s="272" t="str">
        <f>[1]JULI!K166</f>
        <v>K00</v>
      </c>
      <c r="D165" s="271">
        <f>[1]JULI!J166</f>
        <v>2</v>
      </c>
      <c r="E165" s="272" t="str">
        <f>[1]JULI!I166</f>
        <v>P</v>
      </c>
      <c r="F165" s="273" t="str">
        <f>[1]JULI!L166</f>
        <v>BARU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 x14ac:dyDescent="0.3">
      <c r="A166" s="270">
        <f>[1]JULI!A167</f>
        <v>0</v>
      </c>
      <c r="B166" s="271">
        <f>[1]JULI!B167</f>
        <v>57</v>
      </c>
      <c r="C166" s="272" t="str">
        <f>[1]JULI!K167</f>
        <v>K00</v>
      </c>
      <c r="D166" s="271">
        <f>[1]JULI!J167</f>
        <v>1</v>
      </c>
      <c r="E166" s="272" t="str">
        <f>[1]JULI!I167</f>
        <v>P</v>
      </c>
      <c r="F166" s="273" t="str">
        <f>[1]JULI!L167</f>
        <v>BARU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 x14ac:dyDescent="0.3">
      <c r="A167" s="270">
        <f>[1]JULI!A168</f>
        <v>0</v>
      </c>
      <c r="B167" s="271">
        <f>[1]JULI!B168</f>
        <v>58</v>
      </c>
      <c r="C167" s="272" t="str">
        <f>[1]JULI!K168</f>
        <v>K00</v>
      </c>
      <c r="D167" s="271">
        <f>[1]JULI!J168</f>
        <v>1</v>
      </c>
      <c r="E167" s="272" t="str">
        <f>[1]JULI!I168</f>
        <v>L</v>
      </c>
      <c r="F167" s="273" t="str">
        <f>[1]JULI!L168</f>
        <v>LAMA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 x14ac:dyDescent="0.3">
      <c r="A168" s="270">
        <f>[1]JULI!A169</f>
        <v>0</v>
      </c>
      <c r="B168" s="271">
        <f>[1]JULI!B169</f>
        <v>59</v>
      </c>
      <c r="C168" s="272" t="str">
        <f>[1]JULI!K169</f>
        <v>K02</v>
      </c>
      <c r="D168" s="271">
        <f>[1]JULI!J169</f>
        <v>4</v>
      </c>
      <c r="E168" s="272" t="str">
        <f>[1]JULI!I169</f>
        <v>L</v>
      </c>
      <c r="F168" s="273" t="str">
        <f>[1]JULI!L169</f>
        <v>BARU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 x14ac:dyDescent="0.3">
      <c r="A169" s="270">
        <f>[1]JULI!A170</f>
        <v>0</v>
      </c>
      <c r="B169" s="271">
        <f>[1]JULI!B170</f>
        <v>60</v>
      </c>
      <c r="C169" s="272" t="str">
        <f>[1]JULI!K170</f>
        <v>K00</v>
      </c>
      <c r="D169" s="271">
        <f>[1]JULI!J170</f>
        <v>3</v>
      </c>
      <c r="E169" s="272" t="str">
        <f>[1]JULI!I170</f>
        <v>L</v>
      </c>
      <c r="F169" s="273" t="str">
        <f>[1]JULI!L170</f>
        <v>BARU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 x14ac:dyDescent="0.3">
      <c r="A170" s="270">
        <f>[1]JULI!A171</f>
        <v>0</v>
      </c>
      <c r="B170" s="271">
        <f>[1]JULI!B171</f>
        <v>61</v>
      </c>
      <c r="C170" s="272" t="str">
        <f>[1]JULI!K171</f>
        <v>K02</v>
      </c>
      <c r="D170" s="271">
        <f>[1]JULI!J171</f>
        <v>31</v>
      </c>
      <c r="E170" s="272" t="str">
        <f>[1]JULI!I171</f>
        <v>P</v>
      </c>
      <c r="F170" s="273" t="str">
        <f>[1]JULI!L171</f>
        <v>BARU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 x14ac:dyDescent="0.3">
      <c r="A171" s="270">
        <f>[1]JULI!A172</f>
        <v>0</v>
      </c>
      <c r="B171" s="271">
        <f>[1]JULI!B172</f>
        <v>62</v>
      </c>
      <c r="C171" s="272" t="str">
        <f>[1]JULI!K172</f>
        <v>K02</v>
      </c>
      <c r="D171" s="271">
        <f>[1]JULI!J172</f>
        <v>35</v>
      </c>
      <c r="E171" s="272" t="str">
        <f>[1]JULI!I172</f>
        <v>P</v>
      </c>
      <c r="F171" s="273" t="str">
        <f>[1]JULI!L172</f>
        <v>BARU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 x14ac:dyDescent="0.3">
      <c r="A172" s="270">
        <f>[1]JULI!A173</f>
        <v>0</v>
      </c>
      <c r="B172" s="271">
        <f>[1]JULI!B173</f>
        <v>63</v>
      </c>
      <c r="C172" s="272" t="str">
        <f>[1]JULI!K173</f>
        <v>K02</v>
      </c>
      <c r="D172" s="271">
        <f>[1]JULI!J173</f>
        <v>23</v>
      </c>
      <c r="E172" s="272" t="str">
        <f>[1]JULI!I173</f>
        <v>P</v>
      </c>
      <c r="F172" s="273" t="str">
        <f>[1]JULI!L173</f>
        <v>BARU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 x14ac:dyDescent="0.3">
      <c r="A173" s="270">
        <f>[1]JULI!A174</f>
        <v>0</v>
      </c>
      <c r="B173" s="271">
        <f>[1]JULI!B174</f>
        <v>64</v>
      </c>
      <c r="C173" s="272" t="str">
        <f>[1]JULI!K174</f>
        <v>K02</v>
      </c>
      <c r="D173" s="271">
        <f>[1]JULI!J174</f>
        <v>27</v>
      </c>
      <c r="E173" s="272" t="str">
        <f>[1]JULI!I174</f>
        <v>P</v>
      </c>
      <c r="F173" s="273" t="str">
        <f>[1]JULI!L174</f>
        <v>BARU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 x14ac:dyDescent="0.3">
      <c r="A174" s="270">
        <f>[1]JULI!A175</f>
        <v>0</v>
      </c>
      <c r="B174" s="271">
        <f>[1]JULI!B175</f>
        <v>65</v>
      </c>
      <c r="C174" s="272" t="str">
        <f>[1]JULI!K175</f>
        <v>K02</v>
      </c>
      <c r="D174" s="271">
        <f>[1]JULI!J175</f>
        <v>34</v>
      </c>
      <c r="E174" s="272" t="str">
        <f>[1]JULI!I175</f>
        <v>P</v>
      </c>
      <c r="F174" s="273" t="str">
        <f>[1]JULI!L175</f>
        <v>BARU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 x14ac:dyDescent="0.3">
      <c r="A175" s="270">
        <f>[1]JULI!A176</f>
        <v>0</v>
      </c>
      <c r="B175" s="271">
        <f>[1]JULI!B176</f>
        <v>66</v>
      </c>
      <c r="C175" s="272" t="str">
        <f>[1]JULI!K176</f>
        <v>K04</v>
      </c>
      <c r="D175" s="271">
        <f>[1]JULI!J176</f>
        <v>30</v>
      </c>
      <c r="E175" s="272" t="str">
        <f>[1]JULI!I176</f>
        <v>P</v>
      </c>
      <c r="F175" s="273" t="str">
        <f>[1]JULI!L176</f>
        <v>BARU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 x14ac:dyDescent="0.3">
      <c r="A176" s="270">
        <f>[1]JULI!A177</f>
        <v>0</v>
      </c>
      <c r="B176" s="271">
        <f>[1]JULI!B177</f>
        <v>67</v>
      </c>
      <c r="C176" s="272" t="str">
        <f>[1]JULI!K177</f>
        <v>K00</v>
      </c>
      <c r="D176" s="271">
        <f>[1]JULI!J177</f>
        <v>1</v>
      </c>
      <c r="E176" s="272" t="str">
        <f>[1]JULI!I177</f>
        <v>P</v>
      </c>
      <c r="F176" s="273" t="str">
        <f>[1]JULI!L177</f>
        <v>LAMA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 x14ac:dyDescent="0.3">
      <c r="A177" s="270">
        <f>[1]JULI!A178</f>
        <v>0</v>
      </c>
      <c r="B177" s="271">
        <f>[1]JULI!B178</f>
        <v>68</v>
      </c>
      <c r="C177" s="272" t="str">
        <f>[1]JULI!K178</f>
        <v>K00</v>
      </c>
      <c r="D177" s="271">
        <f>[1]JULI!J178</f>
        <v>1</v>
      </c>
      <c r="E177" s="272" t="str">
        <f>[1]JULI!I178</f>
        <v>L</v>
      </c>
      <c r="F177" s="273" t="str">
        <f>[1]JULI!L178</f>
        <v>LAMA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 x14ac:dyDescent="0.3">
      <c r="A178" s="270">
        <f>[1]JULI!A179</f>
        <v>0</v>
      </c>
      <c r="B178" s="271">
        <f>[1]JULI!B179</f>
        <v>69</v>
      </c>
      <c r="C178" s="272" t="str">
        <f>[1]JULI!K179</f>
        <v>K02</v>
      </c>
      <c r="D178" s="271">
        <f>[1]JULI!J179</f>
        <v>2</v>
      </c>
      <c r="E178" s="272" t="str">
        <f>[1]JULI!I179</f>
        <v>P</v>
      </c>
      <c r="F178" s="273" t="str">
        <f>[1]JULI!L179</f>
        <v>LAMA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 x14ac:dyDescent="0.3">
      <c r="A179" s="270">
        <f>[1]JULI!A180</f>
        <v>0</v>
      </c>
      <c r="B179" s="271">
        <f>[1]JULI!B180</f>
        <v>70</v>
      </c>
      <c r="C179" s="272" t="str">
        <f>[1]JULI!K180</f>
        <v>K02</v>
      </c>
      <c r="D179" s="271">
        <f>[1]JULI!J180</f>
        <v>2</v>
      </c>
      <c r="E179" s="272" t="str">
        <f>[1]JULI!I180</f>
        <v>L</v>
      </c>
      <c r="F179" s="273" t="str">
        <f>[1]JULI!L180</f>
        <v>BARU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 x14ac:dyDescent="0.3">
      <c r="A180" s="270">
        <f>[1]JULI!A181</f>
        <v>0</v>
      </c>
      <c r="B180" s="271">
        <f>[1]JULI!B181</f>
        <v>71</v>
      </c>
      <c r="C180" s="272" t="str">
        <f>[1]JULI!K181</f>
        <v>K00</v>
      </c>
      <c r="D180" s="271">
        <f>[1]JULI!J181</f>
        <v>1</v>
      </c>
      <c r="E180" s="272" t="str">
        <f>[1]JULI!I181</f>
        <v>P</v>
      </c>
      <c r="F180" s="273" t="str">
        <f>[1]JULI!L181</f>
        <v>BARU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 x14ac:dyDescent="0.3">
      <c r="A181" s="270">
        <f>[1]JULI!A182</f>
        <v>45784</v>
      </c>
      <c r="B181" s="271">
        <f>[1]JULI!B182</f>
        <v>1</v>
      </c>
      <c r="C181" s="272" t="str">
        <f>[1]JULI!K182</f>
        <v>K04</v>
      </c>
      <c r="D181" s="271">
        <f>[1]JULI!J182</f>
        <v>61</v>
      </c>
      <c r="E181" s="272" t="str">
        <f>[1]JULI!I182</f>
        <v>P</v>
      </c>
      <c r="F181" s="273" t="str">
        <f>[1]JULI!L182</f>
        <v>BARU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 x14ac:dyDescent="0.3">
      <c r="A182" s="270">
        <f>[1]JULI!A183</f>
        <v>0</v>
      </c>
      <c r="B182" s="271">
        <f>[1]JULI!B183</f>
        <v>2</v>
      </c>
      <c r="C182" s="272" t="str">
        <f>[1]JULI!K183</f>
        <v>K04</v>
      </c>
      <c r="D182" s="271">
        <f>[1]JULI!J183</f>
        <v>57</v>
      </c>
      <c r="E182" s="272" t="str">
        <f>[1]JULI!I183</f>
        <v>L</v>
      </c>
      <c r="F182" s="273" t="str">
        <f>[1]JULI!L183</f>
        <v>BARU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 x14ac:dyDescent="0.3">
      <c r="A183" s="270">
        <f>[1]JULI!A184</f>
        <v>0</v>
      </c>
      <c r="B183" s="271">
        <f>[1]JULI!B184</f>
        <v>3</v>
      </c>
      <c r="C183" s="272" t="str">
        <f>[1]JULI!K184</f>
        <v>K00</v>
      </c>
      <c r="D183" s="271">
        <f>[1]JULI!J184</f>
        <v>9</v>
      </c>
      <c r="E183" s="272" t="str">
        <f>[1]JULI!I184</f>
        <v>L</v>
      </c>
      <c r="F183" s="273" t="str">
        <f>[1]JULI!L184</f>
        <v>BARU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 x14ac:dyDescent="0.3">
      <c r="A184" s="270">
        <f>[1]JULI!A185</f>
        <v>0</v>
      </c>
      <c r="B184" s="271">
        <f>[1]JULI!B185</f>
        <v>4</v>
      </c>
      <c r="C184" s="272" t="str">
        <f>[1]JULI!K185</f>
        <v>K02</v>
      </c>
      <c r="D184" s="271">
        <f>[1]JULI!J185</f>
        <v>23</v>
      </c>
      <c r="E184" s="272" t="str">
        <f>[1]JULI!I185</f>
        <v>P</v>
      </c>
      <c r="F184" s="273" t="str">
        <f>[1]JULI!L185</f>
        <v>LAMA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 x14ac:dyDescent="0.3">
      <c r="A185" s="270">
        <f>[1]JULI!A186</f>
        <v>0</v>
      </c>
      <c r="B185" s="271">
        <f>[1]JULI!B186</f>
        <v>5</v>
      </c>
      <c r="C185" s="272" t="str">
        <f>[1]JULI!K186</f>
        <v>K00</v>
      </c>
      <c r="D185" s="271">
        <f>[1]JULI!J186</f>
        <v>6</v>
      </c>
      <c r="E185" s="272" t="str">
        <f>[1]JULI!I186</f>
        <v>P</v>
      </c>
      <c r="F185" s="273" t="str">
        <f>[1]JULI!L186</f>
        <v>LAMA</v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 x14ac:dyDescent="0.3">
      <c r="A186" s="270">
        <f>[1]JULI!A187</f>
        <v>0</v>
      </c>
      <c r="B186" s="271">
        <f>[1]JULI!B187</f>
        <v>6</v>
      </c>
      <c r="C186" s="272" t="str">
        <f>[1]JULI!K187</f>
        <v>K02</v>
      </c>
      <c r="D186" s="271">
        <f>[1]JULI!J187</f>
        <v>5</v>
      </c>
      <c r="E186" s="272" t="str">
        <f>[1]JULI!I187</f>
        <v>L</v>
      </c>
      <c r="F186" s="273" t="str">
        <f>[1]JULI!L187</f>
        <v>LAMA</v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 x14ac:dyDescent="0.3">
      <c r="A187" s="270">
        <f>[1]JULI!A188</f>
        <v>0</v>
      </c>
      <c r="B187" s="271">
        <f>[1]JULI!B188</f>
        <v>7</v>
      </c>
      <c r="C187" s="272" t="str">
        <f>[1]JULI!K188</f>
        <v>K08</v>
      </c>
      <c r="D187" s="271">
        <f>[1]JULI!J188</f>
        <v>28</v>
      </c>
      <c r="E187" s="272" t="str">
        <f>[1]JULI!I188</f>
        <v>P</v>
      </c>
      <c r="F187" s="273" t="str">
        <f>[1]JULI!L188</f>
        <v>BARU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 x14ac:dyDescent="0.3">
      <c r="A188" s="270">
        <f>[1]JULI!A189</f>
        <v>0</v>
      </c>
      <c r="B188" s="271">
        <f>[1]JULI!B189</f>
        <v>8</v>
      </c>
      <c r="C188" s="272" t="str">
        <f>[1]JULI!K189</f>
        <v>K05</v>
      </c>
      <c r="D188" s="271">
        <f>[1]JULI!J189</f>
        <v>46</v>
      </c>
      <c r="E188" s="272" t="str">
        <f>[1]JULI!I189</f>
        <v>L</v>
      </c>
      <c r="F188" s="273" t="str">
        <f>[1]JULI!L189</f>
        <v>BARU</v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 x14ac:dyDescent="0.3">
      <c r="A189" s="270">
        <f>[1]JULI!A190</f>
        <v>0</v>
      </c>
      <c r="B189" s="271">
        <f>[1]JULI!B190</f>
        <v>9</v>
      </c>
      <c r="C189" s="272" t="str">
        <f>[1]JULI!K190</f>
        <v>K03</v>
      </c>
      <c r="D189" s="271">
        <f>[1]JULI!J190</f>
        <v>14</v>
      </c>
      <c r="E189" s="272" t="str">
        <f>[1]JULI!I190</f>
        <v>P</v>
      </c>
      <c r="F189" s="273" t="str">
        <f>[1]JULI!L190</f>
        <v>LAMA</v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 x14ac:dyDescent="0.3">
      <c r="A190" s="270">
        <f>[1]JULI!A191</f>
        <v>0</v>
      </c>
      <c r="B190" s="271">
        <f>[1]JULI!B191</f>
        <v>10</v>
      </c>
      <c r="C190" s="272" t="str">
        <f>[1]JULI!K191</f>
        <v>K05</v>
      </c>
      <c r="D190" s="271">
        <f>[1]JULI!J191</f>
        <v>62</v>
      </c>
      <c r="E190" s="272" t="str">
        <f>[1]JULI!I191</f>
        <v>L</v>
      </c>
      <c r="F190" s="273" t="str">
        <f>[1]JULI!L191</f>
        <v>BARU</v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 x14ac:dyDescent="0.3">
      <c r="A191" s="270">
        <f>[1]JULI!A192</f>
        <v>45845</v>
      </c>
      <c r="B191" s="271">
        <f>[1]JULI!B192</f>
        <v>1</v>
      </c>
      <c r="C191" s="272" t="str">
        <f>[1]JULI!K192</f>
        <v>K02</v>
      </c>
      <c r="D191" s="271">
        <f>[1]JULI!J192</f>
        <v>47</v>
      </c>
      <c r="E191" s="272" t="str">
        <f>[1]JULI!I192</f>
        <v>P</v>
      </c>
      <c r="F191" s="273" t="str">
        <f>[1]JULI!L192</f>
        <v>BARU</v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 x14ac:dyDescent="0.3">
      <c r="A192" s="270">
        <f>[1]JULI!A193</f>
        <v>0</v>
      </c>
      <c r="B192" s="271">
        <f>[1]JULI!B193</f>
        <v>2</v>
      </c>
      <c r="C192" s="272" t="str">
        <f>[1]JULI!K193</f>
        <v>K04</v>
      </c>
      <c r="D192" s="271">
        <f>[1]JULI!J193</f>
        <v>43</v>
      </c>
      <c r="E192" s="272" t="str">
        <f>[1]JULI!I193</f>
        <v>P</v>
      </c>
      <c r="F192" s="273" t="str">
        <f>[1]JULI!L193</f>
        <v>LAMA</v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 x14ac:dyDescent="0.3">
      <c r="A193" s="270">
        <f>[1]JULI!A194</f>
        <v>0</v>
      </c>
      <c r="B193" s="271">
        <f>[1]JULI!B194</f>
        <v>3</v>
      </c>
      <c r="C193" s="272" t="str">
        <f>[1]JULI!K194</f>
        <v>K02</v>
      </c>
      <c r="D193" s="271">
        <f>[1]JULI!J194</f>
        <v>6</v>
      </c>
      <c r="E193" s="272" t="str">
        <f>[1]JULI!I194</f>
        <v>P</v>
      </c>
      <c r="F193" s="273" t="str">
        <f>[1]JULI!L194</f>
        <v>BARU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 x14ac:dyDescent="0.3">
      <c r="A194" s="270">
        <f>[1]JULI!A195</f>
        <v>0</v>
      </c>
      <c r="B194" s="271">
        <f>[1]JULI!B195</f>
        <v>4</v>
      </c>
      <c r="C194" s="272" t="str">
        <f>[1]JULI!K195</f>
        <v>K00</v>
      </c>
      <c r="D194" s="271">
        <f>[1]JULI!J195</f>
        <v>6</v>
      </c>
      <c r="E194" s="272" t="str">
        <f>[1]JULI!I195</f>
        <v>P</v>
      </c>
      <c r="F194" s="273" t="str">
        <f>[1]JULI!L195</f>
        <v>BARU</v>
      </c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 x14ac:dyDescent="0.3">
      <c r="A195" s="270">
        <f>[1]JULI!A196</f>
        <v>0</v>
      </c>
      <c r="B195" s="271">
        <f>[1]JULI!B196</f>
        <v>5</v>
      </c>
      <c r="C195" s="272" t="str">
        <f>[1]JULI!K196</f>
        <v>K00</v>
      </c>
      <c r="D195" s="271">
        <f>[1]JULI!J196</f>
        <v>6</v>
      </c>
      <c r="E195" s="272" t="str">
        <f>[1]JULI!I196</f>
        <v>P</v>
      </c>
      <c r="F195" s="273" t="str">
        <f>[1]JULI!L196</f>
        <v>BARU</v>
      </c>
    </row>
    <row r="196" spans="1:26" ht="15.75" customHeight="1" x14ac:dyDescent="0.3">
      <c r="A196" s="270">
        <f>[1]JULI!A197</f>
        <v>0</v>
      </c>
      <c r="B196" s="271">
        <f>[1]JULI!B197</f>
        <v>6</v>
      </c>
      <c r="C196" s="272" t="str">
        <f>[1]JULI!K197</f>
        <v>K04</v>
      </c>
      <c r="D196" s="271">
        <f>[1]JULI!J197</f>
        <v>71</v>
      </c>
      <c r="E196" s="272" t="str">
        <f>[1]JULI!I197</f>
        <v>P</v>
      </c>
      <c r="F196" s="273" t="str">
        <f>[1]JULI!L197</f>
        <v>LAMA</v>
      </c>
    </row>
    <row r="197" spans="1:26" ht="15.75" customHeight="1" x14ac:dyDescent="0.3">
      <c r="A197" s="270">
        <f>[1]JULI!A198</f>
        <v>0</v>
      </c>
      <c r="B197" s="271">
        <f>[1]JULI!B198</f>
        <v>7</v>
      </c>
      <c r="C197" s="272" t="str">
        <f>[1]JULI!K198</f>
        <v>K00</v>
      </c>
      <c r="D197" s="271">
        <f>[1]JULI!J198</f>
        <v>10</v>
      </c>
      <c r="E197" s="272" t="str">
        <f>[1]JULI!I198</f>
        <v>P</v>
      </c>
      <c r="F197" s="273" t="str">
        <f>[1]JULI!L198</f>
        <v>BARU</v>
      </c>
    </row>
    <row r="198" spans="1:26" ht="15.75" customHeight="1" x14ac:dyDescent="0.3">
      <c r="A198" s="270">
        <f>[1]JULI!A199</f>
        <v>0</v>
      </c>
      <c r="B198" s="271">
        <f>[1]JULI!B199</f>
        <v>8</v>
      </c>
      <c r="C198" s="272" t="str">
        <f>[1]JULI!K199</f>
        <v>K00</v>
      </c>
      <c r="D198" s="271">
        <f>[1]JULI!J199</f>
        <v>7</v>
      </c>
      <c r="E198" s="272" t="str">
        <f>[1]JULI!I199</f>
        <v>L</v>
      </c>
      <c r="F198" s="273" t="str">
        <f>[1]JULI!L199</f>
        <v>BARU</v>
      </c>
    </row>
    <row r="199" spans="1:26" ht="15.75" customHeight="1" x14ac:dyDescent="0.3">
      <c r="A199" s="270">
        <f>[1]JULI!A200</f>
        <v>0</v>
      </c>
      <c r="B199" s="271">
        <f>[1]JULI!B200</f>
        <v>9</v>
      </c>
      <c r="C199" s="272" t="str">
        <f>[1]JULI!K200</f>
        <v>K08</v>
      </c>
      <c r="D199" s="271">
        <f>[1]JULI!J200</f>
        <v>6</v>
      </c>
      <c r="E199" s="272" t="str">
        <f>[1]JULI!I200</f>
        <v>P</v>
      </c>
      <c r="F199" s="273" t="str">
        <f>[1]JULI!L200</f>
        <v>BARU</v>
      </c>
    </row>
    <row r="200" spans="1:26" ht="15.75" customHeight="1" x14ac:dyDescent="0.3">
      <c r="A200" s="270">
        <f>[1]JULI!A201</f>
        <v>0</v>
      </c>
      <c r="B200" s="271">
        <f>[1]JULI!B201</f>
        <v>10</v>
      </c>
      <c r="C200" s="272" t="str">
        <f>[1]JULI!K201</f>
        <v>K08</v>
      </c>
      <c r="D200" s="271">
        <f>[1]JULI!J201</f>
        <v>50</v>
      </c>
      <c r="E200" s="272" t="str">
        <f>[1]JULI!I201</f>
        <v>L</v>
      </c>
      <c r="F200" s="273" t="str">
        <f>[1]JULI!L201</f>
        <v>BARU</v>
      </c>
    </row>
    <row r="201" spans="1:26" ht="15.75" customHeight="1" x14ac:dyDescent="0.3">
      <c r="A201" s="270">
        <f>[1]JULI!A202</f>
        <v>0</v>
      </c>
      <c r="B201" s="271">
        <f>[1]JULI!B202</f>
        <v>11</v>
      </c>
      <c r="C201" s="272" t="str">
        <f>[1]JULI!K202</f>
        <v>K08</v>
      </c>
      <c r="D201" s="271">
        <f>[1]JULI!J202</f>
        <v>50</v>
      </c>
      <c r="E201" s="272" t="str">
        <f>[1]JULI!I202</f>
        <v>L</v>
      </c>
      <c r="F201" s="273" t="str">
        <f>[1]JULI!L202</f>
        <v>BARU</v>
      </c>
    </row>
    <row r="202" spans="1:26" ht="15.75" customHeight="1" x14ac:dyDescent="0.3">
      <c r="A202" s="270">
        <f>[1]JULI!A203</f>
        <v>0</v>
      </c>
      <c r="B202" s="271">
        <f>[1]JULI!B203</f>
        <v>12</v>
      </c>
      <c r="C202" s="272" t="str">
        <f>[1]JULI!K203</f>
        <v>K04</v>
      </c>
      <c r="D202" s="271">
        <f>[1]JULI!J203</f>
        <v>23</v>
      </c>
      <c r="E202" s="272" t="str">
        <f>[1]JULI!I203</f>
        <v>P</v>
      </c>
      <c r="F202" s="273" t="str">
        <f>[1]JULI!L203</f>
        <v>LAMA</v>
      </c>
    </row>
    <row r="203" spans="1:26" ht="15.75" customHeight="1" x14ac:dyDescent="0.3">
      <c r="A203" s="270">
        <f>[1]JULI!A204</f>
        <v>0</v>
      </c>
      <c r="B203" s="271">
        <f>[1]JULI!B204</f>
        <v>13</v>
      </c>
      <c r="C203" s="272" t="str">
        <f>[1]JULI!K204</f>
        <v>K00</v>
      </c>
      <c r="D203" s="271">
        <f>[1]JULI!J204</f>
        <v>6</v>
      </c>
      <c r="E203" s="272" t="str">
        <f>[1]JULI!I204</f>
        <v>L</v>
      </c>
      <c r="F203" s="273" t="str">
        <f>[1]JULI!L204</f>
        <v>BARU</v>
      </c>
    </row>
    <row r="204" spans="1:26" ht="15.75" customHeight="1" x14ac:dyDescent="0.3">
      <c r="A204" s="270">
        <f>[1]JULI!A205</f>
        <v>0</v>
      </c>
      <c r="B204" s="271">
        <f>[1]JULI!B205</f>
        <v>14</v>
      </c>
      <c r="C204" s="272" t="str">
        <f>[1]JULI!K205</f>
        <v>K04</v>
      </c>
      <c r="D204" s="271">
        <f>[1]JULI!J205</f>
        <v>62</v>
      </c>
      <c r="E204" s="272" t="str">
        <f>[1]JULI!I205</f>
        <v>P</v>
      </c>
      <c r="F204" s="273" t="str">
        <f>[1]JULI!L205</f>
        <v>LAMA</v>
      </c>
    </row>
    <row r="205" spans="1:26" ht="15.75" customHeight="1" x14ac:dyDescent="0.3">
      <c r="A205" s="270">
        <f>[1]JULI!A206</f>
        <v>45846</v>
      </c>
      <c r="B205" s="271">
        <f>[1]JULI!B206</f>
        <v>1</v>
      </c>
      <c r="C205" s="272" t="str">
        <f>[1]JULI!K206</f>
        <v>K00</v>
      </c>
      <c r="D205" s="271">
        <f>[1]JULI!J206</f>
        <v>9</v>
      </c>
      <c r="E205" s="272" t="str">
        <f>[1]JULI!I206</f>
        <v>L</v>
      </c>
      <c r="F205" s="273" t="str">
        <f>[1]JULI!L206</f>
        <v>BARU</v>
      </c>
    </row>
    <row r="206" spans="1:26" ht="15.75" customHeight="1" x14ac:dyDescent="0.3">
      <c r="A206" s="270">
        <f>[1]JULI!A207</f>
        <v>0</v>
      </c>
      <c r="B206" s="271">
        <f>[1]JULI!B207</f>
        <v>2</v>
      </c>
      <c r="C206" s="272" t="str">
        <f>[1]JULI!K207</f>
        <v>K04</v>
      </c>
      <c r="D206" s="271">
        <f>[1]JULI!J207</f>
        <v>43</v>
      </c>
      <c r="E206" s="272" t="str">
        <f>[1]JULI!I207</f>
        <v>L</v>
      </c>
      <c r="F206" s="273" t="str">
        <f>[1]JULI!L207</f>
        <v>BARU</v>
      </c>
    </row>
    <row r="207" spans="1:26" ht="15.75" customHeight="1" x14ac:dyDescent="0.3">
      <c r="A207" s="270">
        <f>[1]JULI!A208</f>
        <v>0</v>
      </c>
      <c r="B207" s="271">
        <f>[1]JULI!B208</f>
        <v>3</v>
      </c>
      <c r="C207" s="272" t="str">
        <f>[1]JULI!K208</f>
        <v>K00</v>
      </c>
      <c r="D207" s="271">
        <f>[1]JULI!J208</f>
        <v>7</v>
      </c>
      <c r="E207" s="272" t="str">
        <f>[1]JULI!I208</f>
        <v>L</v>
      </c>
      <c r="F207" s="273" t="str">
        <f>[1]JULI!L208</f>
        <v>BARU</v>
      </c>
    </row>
    <row r="208" spans="1:26" ht="15.75" customHeight="1" x14ac:dyDescent="0.3">
      <c r="A208" s="270">
        <f>[1]JULI!A209</f>
        <v>0</v>
      </c>
      <c r="B208" s="271">
        <f>[1]JULI!B209</f>
        <v>4</v>
      </c>
      <c r="C208" s="272" t="str">
        <f>[1]JULI!K209</f>
        <v>K04</v>
      </c>
      <c r="D208" s="271">
        <f>[1]JULI!J209</f>
        <v>45</v>
      </c>
      <c r="E208" s="272" t="str">
        <f>[1]JULI!I209</f>
        <v>L</v>
      </c>
      <c r="F208" s="273" t="str">
        <f>[1]JULI!L209</f>
        <v>BARU</v>
      </c>
    </row>
    <row r="209" spans="1:26" ht="15.75" customHeight="1" x14ac:dyDescent="0.3">
      <c r="A209" s="270">
        <f>[1]JULI!A210</f>
        <v>0</v>
      </c>
      <c r="B209" s="271">
        <f>[1]JULI!B210</f>
        <v>5</v>
      </c>
      <c r="C209" s="272" t="str">
        <f>[1]JULI!K210</f>
        <v>K04</v>
      </c>
      <c r="D209" s="271">
        <f>[1]JULI!J210</f>
        <v>25</v>
      </c>
      <c r="E209" s="272" t="str">
        <f>[1]JULI!I210</f>
        <v>P</v>
      </c>
      <c r="F209" s="273" t="str">
        <f>[1]JULI!L210</f>
        <v>BARU</v>
      </c>
    </row>
    <row r="210" spans="1:26" ht="15.75" customHeight="1" x14ac:dyDescent="0.3">
      <c r="A210" s="270">
        <f>[1]JULI!A211</f>
        <v>0</v>
      </c>
      <c r="B210" s="271">
        <f>[1]JULI!B211</f>
        <v>6</v>
      </c>
      <c r="C210" s="272" t="str">
        <f>[1]JULI!K211</f>
        <v>K02</v>
      </c>
      <c r="D210" s="271">
        <f>[1]JULI!J211</f>
        <v>8</v>
      </c>
      <c r="E210" s="272" t="str">
        <f>[1]JULI!I211</f>
        <v>P</v>
      </c>
      <c r="F210" s="273" t="str">
        <f>[1]JULI!L211</f>
        <v>BARU</v>
      </c>
    </row>
    <row r="211" spans="1:26" ht="15.75" customHeight="1" x14ac:dyDescent="0.3">
      <c r="A211" s="270">
        <f>[1]JULI!A212</f>
        <v>0</v>
      </c>
      <c r="B211" s="271">
        <f>[1]JULI!B212</f>
        <v>7</v>
      </c>
      <c r="C211" s="272" t="str">
        <f>[1]JULI!K212</f>
        <v>K02</v>
      </c>
      <c r="D211" s="271">
        <f>[1]JULI!J212</f>
        <v>41</v>
      </c>
      <c r="E211" s="272" t="str">
        <f>[1]JULI!I212</f>
        <v>L</v>
      </c>
      <c r="F211" s="273" t="str">
        <f>[1]JULI!L212</f>
        <v>LAMA</v>
      </c>
    </row>
    <row r="212" spans="1:26" ht="15.75" customHeight="1" x14ac:dyDescent="0.3">
      <c r="A212" s="270">
        <f>[1]JULI!A213</f>
        <v>0</v>
      </c>
      <c r="B212" s="271">
        <f>[1]JULI!B213</f>
        <v>9</v>
      </c>
      <c r="C212" s="272" t="str">
        <f>[1]JULI!K213</f>
        <v>K04</v>
      </c>
      <c r="D212" s="271">
        <f>[1]JULI!J213</f>
        <v>43</v>
      </c>
      <c r="E212" s="272" t="str">
        <f>[1]JULI!I213</f>
        <v>P</v>
      </c>
      <c r="F212" s="273" t="str">
        <f>[1]JULI!L213</f>
        <v>BARU</v>
      </c>
    </row>
    <row r="213" spans="1:26" ht="15.75" customHeight="1" x14ac:dyDescent="0.3">
      <c r="A213" s="270">
        <f>[1]JULI!A214</f>
        <v>0</v>
      </c>
      <c r="B213" s="271">
        <f>[1]JULI!B214</f>
        <v>10</v>
      </c>
      <c r="C213" s="272" t="str">
        <f>[1]JULI!K214</f>
        <v>K04</v>
      </c>
      <c r="D213" s="271">
        <f>[1]JULI!J214</f>
        <v>8</v>
      </c>
      <c r="E213" s="272" t="str">
        <f>[1]JULI!I214</f>
        <v>P</v>
      </c>
      <c r="F213" s="273" t="str">
        <f>[1]JULI!L214</f>
        <v>BARU</v>
      </c>
    </row>
    <row r="214" spans="1:26" ht="15.75" customHeight="1" x14ac:dyDescent="0.3">
      <c r="A214" s="270">
        <f>[1]JULI!A215</f>
        <v>0</v>
      </c>
      <c r="B214" s="271">
        <f>[1]JULI!B215</f>
        <v>11</v>
      </c>
      <c r="C214" s="272" t="str">
        <f>[1]JULI!K215</f>
        <v>K03</v>
      </c>
      <c r="D214" s="271">
        <f>[1]JULI!J215</f>
        <v>28</v>
      </c>
      <c r="E214" s="272" t="str">
        <f>[1]JULI!I215</f>
        <v>P</v>
      </c>
      <c r="F214" s="273" t="str">
        <f>[1]JULI!L215</f>
        <v>BARU</v>
      </c>
    </row>
    <row r="215" spans="1:26" ht="15.75" customHeight="1" x14ac:dyDescent="0.3">
      <c r="A215" s="270">
        <f>[1]JULI!A216</f>
        <v>0</v>
      </c>
      <c r="B215" s="271">
        <f>[1]JULI!B216</f>
        <v>12</v>
      </c>
      <c r="C215" s="272" t="str">
        <f>[1]JULI!K216</f>
        <v>K03</v>
      </c>
      <c r="D215" s="271">
        <f>[1]JULI!J216</f>
        <v>63</v>
      </c>
      <c r="E215" s="272" t="str">
        <f>[1]JULI!I216</f>
        <v>P</v>
      </c>
      <c r="F215" s="273" t="str">
        <f>[1]JULI!L216</f>
        <v>BARU</v>
      </c>
    </row>
    <row r="216" spans="1:26" ht="15.75" customHeight="1" x14ac:dyDescent="0.3">
      <c r="A216" s="270">
        <f>[1]JULI!A217</f>
        <v>0</v>
      </c>
      <c r="B216" s="271">
        <f>[1]JULI!B217</f>
        <v>13</v>
      </c>
      <c r="C216" s="272" t="str">
        <f>[1]JULI!K217</f>
        <v>K04</v>
      </c>
      <c r="D216" s="271">
        <f>[1]JULI!J217</f>
        <v>29</v>
      </c>
      <c r="E216" s="272" t="str">
        <f>[1]JULI!I217</f>
        <v>P</v>
      </c>
      <c r="F216" s="273" t="str">
        <f>[1]JULI!L217</f>
        <v>BARU</v>
      </c>
    </row>
    <row r="217" spans="1:26" ht="15" customHeight="1" x14ac:dyDescent="0.3">
      <c r="A217" s="270">
        <f>[1]JULI!A218</f>
        <v>0</v>
      </c>
      <c r="B217" s="271">
        <f>[1]JULI!B218</f>
        <v>14</v>
      </c>
      <c r="C217" s="272" t="str">
        <f>[1]JULI!K218</f>
        <v>K02</v>
      </c>
      <c r="D217" s="271">
        <f>[1]JULI!J218</f>
        <v>10</v>
      </c>
      <c r="E217" s="272" t="str">
        <f>[1]JULI!I218</f>
        <v>P</v>
      </c>
      <c r="F217" s="273" t="str">
        <f>[1]JULI!L218</f>
        <v>BARU</v>
      </c>
    </row>
    <row r="218" spans="1:26" ht="15.75" customHeight="1" x14ac:dyDescent="0.3">
      <c r="A218" s="270">
        <f>[1]JULI!A219</f>
        <v>0</v>
      </c>
      <c r="B218" s="271">
        <f>[1]JULI!B219</f>
        <v>15</v>
      </c>
      <c r="C218" s="272" t="str">
        <f>[1]JULI!K219</f>
        <v>K04</v>
      </c>
      <c r="D218" s="271">
        <f>[1]JULI!J219</f>
        <v>60</v>
      </c>
      <c r="E218" s="272" t="str">
        <f>[1]JULI!I219</f>
        <v>P</v>
      </c>
      <c r="F218" s="273" t="str">
        <f>[1]JULI!L219</f>
        <v>BARU</v>
      </c>
      <c r="G218" s="322"/>
      <c r="H218" s="322"/>
      <c r="I218" s="322"/>
      <c r="J218" s="322"/>
      <c r="K218" s="322"/>
      <c r="L218" s="322"/>
      <c r="M218" s="322"/>
      <c r="N218" s="322"/>
      <c r="O218" s="322"/>
      <c r="P218" s="322"/>
      <c r="Q218" s="322"/>
      <c r="R218" s="322"/>
      <c r="S218" s="322"/>
      <c r="T218" s="322"/>
      <c r="U218" s="322"/>
      <c r="V218" s="322"/>
      <c r="W218" s="322"/>
      <c r="X218" s="322"/>
      <c r="Y218" s="322"/>
      <c r="Z218" s="322"/>
    </row>
    <row r="219" spans="1:26" ht="15.75" customHeight="1" x14ac:dyDescent="0.3">
      <c r="A219" s="270">
        <f>[1]JULI!A220</f>
        <v>0</v>
      </c>
      <c r="B219" s="271">
        <f>[1]JULI!B220</f>
        <v>16</v>
      </c>
      <c r="C219" s="272" t="str">
        <f>[1]JULI!K220</f>
        <v>K03</v>
      </c>
      <c r="D219" s="271">
        <f>[1]JULI!J220</f>
        <v>35</v>
      </c>
      <c r="E219" s="272" t="str">
        <f>[1]JULI!I220</f>
        <v>P</v>
      </c>
      <c r="F219" s="273" t="str">
        <f>[1]JULI!L220</f>
        <v>BARU</v>
      </c>
    </row>
    <row r="220" spans="1:26" ht="15.75" customHeight="1" x14ac:dyDescent="0.3">
      <c r="A220" s="270">
        <f>[1]JULI!A221</f>
        <v>0</v>
      </c>
      <c r="B220" s="271">
        <f>[1]JULI!B221</f>
        <v>17</v>
      </c>
      <c r="C220" s="272" t="str">
        <f>[1]JULI!K221</f>
        <v>K04</v>
      </c>
      <c r="D220" s="271">
        <f>[1]JULI!J221</f>
        <v>47</v>
      </c>
      <c r="E220" s="272" t="str">
        <f>[1]JULI!I221</f>
        <v>P</v>
      </c>
      <c r="F220" s="273" t="str">
        <f>[1]JULI!L221</f>
        <v>BARU</v>
      </c>
    </row>
    <row r="221" spans="1:26" ht="15.75" customHeight="1" x14ac:dyDescent="0.3">
      <c r="A221" s="270">
        <f>[1]JULI!A222</f>
        <v>0</v>
      </c>
      <c r="B221" s="271">
        <f>[1]JULI!B222</f>
        <v>18</v>
      </c>
      <c r="C221" s="272" t="str">
        <f>[1]JULI!K222</f>
        <v>K04</v>
      </c>
      <c r="D221" s="271">
        <f>[1]JULI!J222</f>
        <v>29</v>
      </c>
      <c r="E221" s="272" t="str">
        <f>[1]JULI!I222</f>
        <v>P</v>
      </c>
      <c r="F221" s="273" t="str">
        <f>[1]JULI!L222</f>
        <v>BARU</v>
      </c>
    </row>
    <row r="222" spans="1:26" ht="15.75" customHeight="1" x14ac:dyDescent="0.3">
      <c r="A222" s="270">
        <f>[1]JULI!A223</f>
        <v>0</v>
      </c>
      <c r="B222" s="271">
        <f>[1]JULI!B223</f>
        <v>19</v>
      </c>
      <c r="C222" s="272" t="str">
        <f>[1]JULI!K223</f>
        <v>K00</v>
      </c>
      <c r="D222" s="271">
        <f>[1]JULI!J223</f>
        <v>7</v>
      </c>
      <c r="E222" s="272" t="str">
        <f>[1]JULI!I223</f>
        <v>P</v>
      </c>
      <c r="F222" s="273" t="str">
        <f>[1]JULI!L223</f>
        <v>BARU</v>
      </c>
    </row>
    <row r="223" spans="1:26" ht="15.75" customHeight="1" x14ac:dyDescent="0.3">
      <c r="A223" s="270">
        <f>[1]JULI!A224</f>
        <v>0</v>
      </c>
      <c r="B223" s="271">
        <f>[1]JULI!B224</f>
        <v>20</v>
      </c>
      <c r="C223" s="272" t="str">
        <f>[1]JULI!K224</f>
        <v>K00</v>
      </c>
      <c r="D223" s="271">
        <f>[1]JULI!J224</f>
        <v>6</v>
      </c>
      <c r="E223" s="272" t="str">
        <f>[1]JULI!I224</f>
        <v>P</v>
      </c>
      <c r="F223" s="273" t="str">
        <f>[1]JULI!L224</f>
        <v>BARU</v>
      </c>
    </row>
    <row r="224" spans="1:26" ht="15.75" customHeight="1" x14ac:dyDescent="0.3">
      <c r="A224" s="270">
        <f>[1]JULI!A225</f>
        <v>45847</v>
      </c>
      <c r="B224" s="271">
        <f>[1]JULI!B225</f>
        <v>1</v>
      </c>
      <c r="C224" s="272" t="str">
        <f>[1]JULI!K225</f>
        <v>K00</v>
      </c>
      <c r="D224" s="271">
        <f>[1]JULI!J225</f>
        <v>7</v>
      </c>
      <c r="E224" s="272" t="str">
        <f>[1]JULI!I225</f>
        <v>L</v>
      </c>
      <c r="F224" s="273" t="str">
        <f>[1]JULI!L225</f>
        <v>BARU</v>
      </c>
    </row>
    <row r="225" spans="1:26" ht="15.75" customHeight="1" x14ac:dyDescent="0.3">
      <c r="A225" s="270">
        <f>[1]JULI!A226</f>
        <v>0</v>
      </c>
      <c r="B225" s="271">
        <f>[1]JULI!B226</f>
        <v>2</v>
      </c>
      <c r="C225" s="272" t="str">
        <f>[1]JULI!K226</f>
        <v>K02</v>
      </c>
      <c r="D225" s="271">
        <f>[1]JULI!J226</f>
        <v>7</v>
      </c>
      <c r="E225" s="272" t="str">
        <f>[1]JULI!I226</f>
        <v>P</v>
      </c>
      <c r="F225" s="273" t="str">
        <f>[1]JULI!L226</f>
        <v>BARU</v>
      </c>
    </row>
    <row r="226" spans="1:26" ht="15.75" customHeight="1" x14ac:dyDescent="0.3">
      <c r="A226" s="270">
        <f>[1]JULI!A227</f>
        <v>0</v>
      </c>
      <c r="B226" s="271">
        <f>[1]JULI!B227</f>
        <v>3</v>
      </c>
      <c r="C226" s="272" t="str">
        <f>[1]JULI!K227</f>
        <v>K04</v>
      </c>
      <c r="D226" s="271">
        <f>[1]JULI!J227</f>
        <v>32</v>
      </c>
      <c r="E226" s="272" t="str">
        <f>[1]JULI!I227</f>
        <v>P</v>
      </c>
      <c r="F226" s="273" t="str">
        <f>[1]JULI!L227</f>
        <v>BARU</v>
      </c>
    </row>
    <row r="227" spans="1:26" ht="15.75" customHeight="1" x14ac:dyDescent="0.3">
      <c r="A227" s="270">
        <f>[1]JULI!A228</f>
        <v>0</v>
      </c>
      <c r="B227" s="271">
        <f>[1]JULI!B228</f>
        <v>4</v>
      </c>
      <c r="C227" s="272" t="str">
        <f>[1]JULI!K228</f>
        <v>K04</v>
      </c>
      <c r="D227" s="271">
        <f>[1]JULI!J228</f>
        <v>32</v>
      </c>
      <c r="E227" s="272" t="str">
        <f>[1]JULI!I228</f>
        <v>P</v>
      </c>
      <c r="F227" s="273" t="str">
        <f>[1]JULI!L228</f>
        <v>BARU</v>
      </c>
    </row>
    <row r="228" spans="1:26" ht="15.75" customHeight="1" x14ac:dyDescent="0.3">
      <c r="A228" s="270">
        <f>[1]JULI!A229</f>
        <v>0</v>
      </c>
      <c r="B228" s="271">
        <f>[1]JULI!B229</f>
        <v>5</v>
      </c>
      <c r="C228" s="272" t="str">
        <f>[1]JULI!K229</f>
        <v>K05</v>
      </c>
      <c r="D228" s="271">
        <f>[1]JULI!J229</f>
        <v>62</v>
      </c>
      <c r="E228" s="272" t="str">
        <f>[1]JULI!I229</f>
        <v>P</v>
      </c>
      <c r="F228" s="273" t="str">
        <f>[1]JULI!L229</f>
        <v>BARU</v>
      </c>
    </row>
    <row r="229" spans="1:26" ht="15.75" customHeight="1" x14ac:dyDescent="0.3">
      <c r="A229" s="270">
        <f>[1]JULI!A230</f>
        <v>0</v>
      </c>
      <c r="B229" s="271">
        <f>[1]JULI!B230</f>
        <v>6</v>
      </c>
      <c r="C229" s="272" t="str">
        <f>[1]JULI!K230</f>
        <v>K02</v>
      </c>
      <c r="D229" s="271">
        <f>[1]JULI!J230</f>
        <v>22</v>
      </c>
      <c r="E229" s="272" t="str">
        <f>[1]JULI!I230</f>
        <v>P</v>
      </c>
      <c r="F229" s="273" t="str">
        <f>[1]JULI!L230</f>
        <v>BARU</v>
      </c>
    </row>
    <row r="230" spans="1:26" ht="15.75" customHeight="1" x14ac:dyDescent="0.3">
      <c r="A230" s="270">
        <f>[1]JULI!A231</f>
        <v>0</v>
      </c>
      <c r="B230" s="271">
        <f>[1]JULI!B231</f>
        <v>7</v>
      </c>
      <c r="C230" s="272" t="str">
        <f>[1]JULI!K231</f>
        <v>K05</v>
      </c>
      <c r="D230" s="271">
        <f>[1]JULI!J231</f>
        <v>22</v>
      </c>
      <c r="E230" s="272" t="str">
        <f>[1]JULI!I231</f>
        <v>P</v>
      </c>
      <c r="F230" s="273" t="str">
        <f>[1]JULI!L231</f>
        <v>BARU</v>
      </c>
    </row>
    <row r="231" spans="1:26" ht="15.75" customHeight="1" x14ac:dyDescent="0.3">
      <c r="A231" s="270">
        <f>[1]JULI!A232</f>
        <v>0</v>
      </c>
      <c r="B231" s="271">
        <f>[1]JULI!B232</f>
        <v>8</v>
      </c>
      <c r="C231" s="272" t="str">
        <f>[1]JULI!K232</f>
        <v>K02</v>
      </c>
      <c r="D231" s="271">
        <f>[1]JULI!J232</f>
        <v>27</v>
      </c>
      <c r="E231" s="272" t="str">
        <f>[1]JULI!I232</f>
        <v>P</v>
      </c>
      <c r="F231" s="273" t="str">
        <f>[1]JULI!L232</f>
        <v>LAMA</v>
      </c>
      <c r="G231" s="322"/>
      <c r="H231" s="322"/>
      <c r="I231" s="322"/>
      <c r="J231" s="322"/>
      <c r="K231" s="322"/>
      <c r="L231" s="322"/>
      <c r="M231" s="322"/>
      <c r="N231" s="322"/>
      <c r="O231" s="322"/>
      <c r="P231" s="322"/>
      <c r="Q231" s="322"/>
      <c r="R231" s="322"/>
      <c r="S231" s="322"/>
      <c r="T231" s="322"/>
      <c r="U231" s="322"/>
      <c r="V231" s="322"/>
      <c r="W231" s="322"/>
      <c r="X231" s="322"/>
      <c r="Y231" s="322"/>
      <c r="Z231" s="322"/>
    </row>
    <row r="232" spans="1:26" ht="15.75" customHeight="1" x14ac:dyDescent="0.3">
      <c r="A232" s="270">
        <f>[1]JULI!A233</f>
        <v>0</v>
      </c>
      <c r="B232" s="271">
        <f>[1]JULI!B233</f>
        <v>9</v>
      </c>
      <c r="C232" s="272" t="str">
        <f>[1]JULI!K233</f>
        <v>K05</v>
      </c>
      <c r="D232" s="271">
        <f>[1]JULI!J233</f>
        <v>37</v>
      </c>
      <c r="E232" s="272" t="str">
        <f>[1]JULI!I233</f>
        <v>P</v>
      </c>
      <c r="F232" s="273" t="str">
        <f>[1]JULI!L233</f>
        <v>LAMA</v>
      </c>
    </row>
    <row r="233" spans="1:26" ht="15.75" customHeight="1" x14ac:dyDescent="0.3">
      <c r="A233" s="270">
        <f>[1]JULI!A234</f>
        <v>0</v>
      </c>
      <c r="B233" s="271">
        <f>[1]JULI!B234</f>
        <v>10</v>
      </c>
      <c r="C233" s="272" t="str">
        <f>[1]JULI!K234</f>
        <v>K04</v>
      </c>
      <c r="D233" s="271">
        <f>[1]JULI!J234</f>
        <v>13</v>
      </c>
      <c r="E233" s="272" t="str">
        <f>[1]JULI!I234</f>
        <v>P</v>
      </c>
      <c r="F233" s="273" t="str">
        <f>[1]JULI!L234</f>
        <v>BARU</v>
      </c>
    </row>
    <row r="234" spans="1:26" ht="15.75" customHeight="1" x14ac:dyDescent="0.3">
      <c r="A234" s="270">
        <f>[1]JULI!A235</f>
        <v>0</v>
      </c>
      <c r="B234" s="271">
        <f>[1]JULI!B235</f>
        <v>11</v>
      </c>
      <c r="C234" s="272" t="str">
        <f>[1]JULI!K235</f>
        <v>K04</v>
      </c>
      <c r="D234" s="271">
        <f>[1]JULI!J235</f>
        <v>16</v>
      </c>
      <c r="E234" s="272" t="str">
        <f>[1]JULI!I235</f>
        <v>P</v>
      </c>
      <c r="F234" s="273" t="str">
        <f>[1]JULI!L235</f>
        <v>LAMA</v>
      </c>
    </row>
    <row r="235" spans="1:26" ht="15.75" customHeight="1" x14ac:dyDescent="0.3">
      <c r="A235" s="270">
        <f>[1]JULI!A236</f>
        <v>0</v>
      </c>
      <c r="B235" s="271">
        <f>[1]JULI!B236</f>
        <v>12</v>
      </c>
      <c r="C235" s="272" t="str">
        <f>[1]JULI!K236</f>
        <v>K03</v>
      </c>
      <c r="D235" s="271">
        <f>[1]JULI!J236</f>
        <v>31</v>
      </c>
      <c r="E235" s="272" t="str">
        <f>[1]JULI!I236</f>
        <v>P</v>
      </c>
      <c r="F235" s="273" t="str">
        <f>[1]JULI!L236</f>
        <v>BARU</v>
      </c>
    </row>
    <row r="236" spans="1:26" ht="15.75" customHeight="1" x14ac:dyDescent="0.3">
      <c r="A236" s="270">
        <f>[1]JULI!A237</f>
        <v>0</v>
      </c>
      <c r="B236" s="271">
        <f>[1]JULI!B237</f>
        <v>13</v>
      </c>
      <c r="C236" s="272" t="str">
        <f>[1]JULI!K237</f>
        <v>K02</v>
      </c>
      <c r="D236" s="271">
        <f>[1]JULI!J237</f>
        <v>11</v>
      </c>
      <c r="E236" s="272" t="str">
        <f>[1]JULI!I237</f>
        <v>P</v>
      </c>
      <c r="F236" s="273" t="str">
        <f>[1]JULI!L237</f>
        <v>LAMA</v>
      </c>
    </row>
    <row r="237" spans="1:26" ht="15.75" customHeight="1" x14ac:dyDescent="0.3">
      <c r="A237" s="270">
        <f>[1]JULI!A238</f>
        <v>0</v>
      </c>
      <c r="B237" s="271">
        <f>[1]JULI!B238</f>
        <v>14</v>
      </c>
      <c r="C237" s="272" t="str">
        <f>[1]JULI!K238</f>
        <v>K08</v>
      </c>
      <c r="D237" s="271">
        <f>[1]JULI!J238</f>
        <v>40</v>
      </c>
      <c r="E237" s="272" t="str">
        <f>[1]JULI!I238</f>
        <v>P</v>
      </c>
      <c r="F237" s="273" t="str">
        <f>[1]JULI!L238</f>
        <v>BARU</v>
      </c>
    </row>
    <row r="238" spans="1:26" ht="15.75" customHeight="1" x14ac:dyDescent="0.3">
      <c r="A238" s="270">
        <f>[1]JULI!A239</f>
        <v>0</v>
      </c>
      <c r="B238" s="271">
        <f>[1]JULI!B239</f>
        <v>15</v>
      </c>
      <c r="C238" s="272" t="str">
        <f>[1]JULI!K239</f>
        <v>K08</v>
      </c>
      <c r="D238" s="271">
        <f>[1]JULI!J239</f>
        <v>8</v>
      </c>
      <c r="E238" s="272" t="str">
        <f>[1]JULI!I239</f>
        <v>L</v>
      </c>
      <c r="F238" s="273" t="str">
        <f>[1]JULI!L239</f>
        <v>BARU</v>
      </c>
    </row>
    <row r="239" spans="1:26" ht="15.75" customHeight="1" x14ac:dyDescent="0.3">
      <c r="A239" s="270">
        <f>[1]JULI!A240</f>
        <v>0</v>
      </c>
      <c r="B239" s="271">
        <f>[1]JULI!B240</f>
        <v>16</v>
      </c>
      <c r="C239" s="272" t="str">
        <f>[1]JULI!K240</f>
        <v>K08</v>
      </c>
      <c r="D239" s="271">
        <f>[1]JULI!J240</f>
        <v>40</v>
      </c>
      <c r="E239" s="272" t="str">
        <f>[1]JULI!I240</f>
        <v>P</v>
      </c>
      <c r="F239" s="273" t="str">
        <f>[1]JULI!L240</f>
        <v>BARU</v>
      </c>
    </row>
    <row r="240" spans="1:26" ht="15.75" customHeight="1" x14ac:dyDescent="0.3">
      <c r="A240" s="270">
        <f>[1]JULI!A241</f>
        <v>0</v>
      </c>
      <c r="B240" s="271">
        <f>[1]JULI!B241</f>
        <v>17</v>
      </c>
      <c r="C240" s="272" t="str">
        <f>[1]JULI!K241</f>
        <v>K00</v>
      </c>
      <c r="D240" s="271">
        <f>[1]JULI!J241</f>
        <v>7</v>
      </c>
      <c r="E240" s="272" t="str">
        <f>[1]JULI!I241</f>
        <v>L</v>
      </c>
      <c r="F240" s="273" t="str">
        <f>[1]JULI!L241</f>
        <v>BARU</v>
      </c>
    </row>
    <row r="241" spans="1:6" ht="15.75" customHeight="1" x14ac:dyDescent="0.3">
      <c r="A241" s="270">
        <f>[1]JULI!A242</f>
        <v>0</v>
      </c>
      <c r="B241" s="271">
        <f>[1]JULI!B242</f>
        <v>18</v>
      </c>
      <c r="C241" s="272" t="str">
        <f>[1]JULI!K242</f>
        <v>K04</v>
      </c>
      <c r="D241" s="271">
        <f>[1]JULI!J242</f>
        <v>40</v>
      </c>
      <c r="E241" s="272" t="str">
        <f>[1]JULI!I242</f>
        <v>P</v>
      </c>
      <c r="F241" s="273" t="str">
        <f>[1]JULI!L242</f>
        <v>LAMA</v>
      </c>
    </row>
    <row r="242" spans="1:6" ht="15.75" customHeight="1" x14ac:dyDescent="0.3">
      <c r="A242" s="270">
        <f>[1]JULI!A243</f>
        <v>0</v>
      </c>
      <c r="B242" s="271">
        <f>[1]JULI!B243</f>
        <v>19</v>
      </c>
      <c r="C242" s="272" t="str">
        <f>[1]JULI!K243</f>
        <v>K03</v>
      </c>
      <c r="D242" s="271">
        <f>[1]JULI!J243</f>
        <v>28</v>
      </c>
      <c r="E242" s="272" t="str">
        <f>[1]JULI!I243</f>
        <v>L</v>
      </c>
      <c r="F242" s="273" t="str">
        <f>[1]JULI!L243</f>
        <v>BARU</v>
      </c>
    </row>
    <row r="243" spans="1:6" ht="15.75" customHeight="1" x14ac:dyDescent="0.3">
      <c r="A243" s="270">
        <f>[1]JULI!A244</f>
        <v>0</v>
      </c>
      <c r="B243" s="271">
        <f>[1]JULI!B244</f>
        <v>20</v>
      </c>
      <c r="C243" s="272" t="str">
        <f>[1]JULI!K244</f>
        <v>K04</v>
      </c>
      <c r="D243" s="271">
        <f>[1]JULI!J244</f>
        <v>39</v>
      </c>
      <c r="E243" s="272" t="str">
        <f>[1]JULI!I244</f>
        <v>P</v>
      </c>
      <c r="F243" s="273" t="str">
        <f>[1]JULI!L244</f>
        <v>BARU</v>
      </c>
    </row>
    <row r="244" spans="1:6" ht="15.75" customHeight="1" x14ac:dyDescent="0.3">
      <c r="A244" s="270">
        <f>[1]JULI!A245</f>
        <v>45848</v>
      </c>
      <c r="B244" s="271">
        <f>[1]JULI!B245</f>
        <v>1</v>
      </c>
      <c r="C244" s="272" t="str">
        <f>[1]JULI!K245</f>
        <v>K04</v>
      </c>
      <c r="D244" s="271">
        <f>[1]JULI!J245</f>
        <v>4</v>
      </c>
      <c r="E244" s="272" t="str">
        <f>[1]JULI!I245</f>
        <v>P</v>
      </c>
      <c r="F244" s="273" t="str">
        <f>[1]JULI!L245</f>
        <v>BARU</v>
      </c>
    </row>
    <row r="245" spans="1:6" ht="15.75" customHeight="1" x14ac:dyDescent="0.3">
      <c r="A245" s="270">
        <f>[1]JULI!A246</f>
        <v>0</v>
      </c>
      <c r="B245" s="271">
        <f>[1]JULI!B246</f>
        <v>2</v>
      </c>
      <c r="C245" s="272" t="str">
        <f>[1]JULI!K246</f>
        <v>K04</v>
      </c>
      <c r="D245" s="271">
        <f>[1]JULI!J246</f>
        <v>31</v>
      </c>
      <c r="E245" s="272" t="str">
        <f>[1]JULI!I246</f>
        <v>P</v>
      </c>
      <c r="F245" s="273" t="str">
        <f>[1]JULI!L246</f>
        <v>BARU</v>
      </c>
    </row>
    <row r="246" spans="1:6" ht="15.75" customHeight="1" x14ac:dyDescent="0.3">
      <c r="A246" s="270">
        <f>[1]JULI!A247</f>
        <v>0</v>
      </c>
      <c r="B246" s="271">
        <f>[1]JULI!B247</f>
        <v>3</v>
      </c>
      <c r="C246" s="272" t="str">
        <f>[1]JULI!K247</f>
        <v>K02</v>
      </c>
      <c r="D246" s="271">
        <f>[1]JULI!J247</f>
        <v>55</v>
      </c>
      <c r="E246" s="272" t="str">
        <f>[1]JULI!I247</f>
        <v>P</v>
      </c>
      <c r="F246" s="273" t="str">
        <f>[1]JULI!L247</f>
        <v>BARU</v>
      </c>
    </row>
    <row r="247" spans="1:6" ht="15.75" customHeight="1" x14ac:dyDescent="0.3">
      <c r="A247" s="270">
        <f>[1]JULI!A248</f>
        <v>0</v>
      </c>
      <c r="B247" s="271">
        <f>[1]JULI!B248</f>
        <v>4</v>
      </c>
      <c r="C247" s="272" t="str">
        <f>[1]JULI!K248</f>
        <v>K04</v>
      </c>
      <c r="D247" s="271">
        <f>[1]JULI!J248</f>
        <v>59</v>
      </c>
      <c r="E247" s="272" t="str">
        <f>[1]JULI!I248</f>
        <v>L</v>
      </c>
      <c r="F247" s="273" t="str">
        <f>[1]JULI!L248</f>
        <v>BARU</v>
      </c>
    </row>
    <row r="248" spans="1:6" ht="15.75" customHeight="1" x14ac:dyDescent="0.3">
      <c r="A248" s="270">
        <f>[1]JULI!A249</f>
        <v>0</v>
      </c>
      <c r="B248" s="271">
        <f>[1]JULI!B249</f>
        <v>5</v>
      </c>
      <c r="C248" s="272" t="str">
        <f>[1]JULI!K249</f>
        <v>K04</v>
      </c>
      <c r="D248" s="271">
        <f>[1]JULI!J249</f>
        <v>51</v>
      </c>
      <c r="E248" s="272" t="str">
        <f>[1]JULI!I249</f>
        <v>P</v>
      </c>
      <c r="F248" s="273" t="str">
        <f>[1]JULI!L249</f>
        <v>BARU</v>
      </c>
    </row>
    <row r="249" spans="1:6" ht="15.75" customHeight="1" x14ac:dyDescent="0.3">
      <c r="A249" s="270">
        <f>[1]JULI!A250</f>
        <v>0</v>
      </c>
      <c r="B249" s="271">
        <f>[1]JULI!B250</f>
        <v>6</v>
      </c>
      <c r="C249" s="272" t="str">
        <f>[1]JULI!K250</f>
        <v>K05</v>
      </c>
      <c r="D249" s="271">
        <f>[1]JULI!J250</f>
        <v>7</v>
      </c>
      <c r="E249" s="272" t="str">
        <f>[1]JULI!I250</f>
        <v>P</v>
      </c>
      <c r="F249" s="273" t="str">
        <f>[1]JULI!L250</f>
        <v>LAMA</v>
      </c>
    </row>
    <row r="250" spans="1:6" ht="15.75" customHeight="1" x14ac:dyDescent="0.3">
      <c r="A250" s="270">
        <f>[1]JULI!A251</f>
        <v>0</v>
      </c>
      <c r="B250" s="271">
        <f>[1]JULI!B251</f>
        <v>7</v>
      </c>
      <c r="C250" s="272" t="str">
        <f>[1]JULI!K251</f>
        <v>K00</v>
      </c>
      <c r="D250" s="271">
        <f>[1]JULI!J251</f>
        <v>10</v>
      </c>
      <c r="E250" s="272" t="str">
        <f>[1]JULI!I251</f>
        <v>P</v>
      </c>
      <c r="F250" s="273" t="str">
        <f>[1]JULI!L251</f>
        <v>BARU</v>
      </c>
    </row>
    <row r="251" spans="1:6" ht="15.75" customHeight="1" x14ac:dyDescent="0.3">
      <c r="A251" s="270">
        <f>[1]JULI!A252</f>
        <v>0</v>
      </c>
      <c r="B251" s="271">
        <f>[1]JULI!B252</f>
        <v>8</v>
      </c>
      <c r="C251" s="272" t="str">
        <f>[1]JULI!K252</f>
        <v>K04</v>
      </c>
      <c r="D251" s="271">
        <f>[1]JULI!J252</f>
        <v>62</v>
      </c>
      <c r="E251" s="272" t="str">
        <f>[1]JULI!I252</f>
        <v>L</v>
      </c>
      <c r="F251" s="273" t="str">
        <f>[1]JULI!L252</f>
        <v>BARU</v>
      </c>
    </row>
    <row r="252" spans="1:6" ht="15.75" customHeight="1" x14ac:dyDescent="0.3">
      <c r="A252" s="270">
        <f>[1]JULI!A253</f>
        <v>0</v>
      </c>
      <c r="B252" s="271">
        <f>[1]JULI!B253</f>
        <v>9</v>
      </c>
      <c r="C252" s="272" t="str">
        <f>[1]JULI!K253</f>
        <v>K04</v>
      </c>
      <c r="D252" s="271">
        <f>[1]JULI!J253</f>
        <v>24</v>
      </c>
      <c r="E252" s="272" t="str">
        <f>[1]JULI!I253</f>
        <v>L</v>
      </c>
      <c r="F252" s="273" t="str">
        <f>[1]JULI!L253</f>
        <v>BARU</v>
      </c>
    </row>
    <row r="253" spans="1:6" ht="15.75" customHeight="1" x14ac:dyDescent="0.3">
      <c r="A253" s="270">
        <f>[1]JULI!A254</f>
        <v>0</v>
      </c>
      <c r="B253" s="271">
        <f>[1]JULI!B254</f>
        <v>10</v>
      </c>
      <c r="C253" s="272" t="str">
        <f>[1]JULI!K254</f>
        <v>K00</v>
      </c>
      <c r="D253" s="271">
        <f>[1]JULI!J254</f>
        <v>9</v>
      </c>
      <c r="E253" s="272" t="str">
        <f>[1]JULI!I254</f>
        <v>P</v>
      </c>
      <c r="F253" s="273" t="str">
        <f>[1]JULI!L254</f>
        <v>BARU</v>
      </c>
    </row>
    <row r="254" spans="1:6" ht="15.75" customHeight="1" x14ac:dyDescent="0.3">
      <c r="A254" s="270">
        <f>[1]JULI!A255</f>
        <v>0</v>
      </c>
      <c r="B254" s="271">
        <f>[1]JULI!B255</f>
        <v>11</v>
      </c>
      <c r="C254" s="272" t="str">
        <f>[1]JULI!K255</f>
        <v>K00</v>
      </c>
      <c r="D254" s="271">
        <f>[1]JULI!J255</f>
        <v>6</v>
      </c>
      <c r="E254" s="272" t="str">
        <f>[1]JULI!I255</f>
        <v>P</v>
      </c>
      <c r="F254" s="273" t="str">
        <f>[1]JULI!L255</f>
        <v>BARU</v>
      </c>
    </row>
    <row r="255" spans="1:6" ht="15.75" customHeight="1" x14ac:dyDescent="0.3">
      <c r="A255" s="270">
        <f>[1]JULI!A256</f>
        <v>0</v>
      </c>
      <c r="B255" s="271">
        <f>[1]JULI!B256</f>
        <v>12</v>
      </c>
      <c r="C255" s="272" t="str">
        <f>[1]JULI!K256</f>
        <v>K00</v>
      </c>
      <c r="D255" s="271">
        <f>[1]JULI!J256</f>
        <v>6</v>
      </c>
      <c r="E255" s="272" t="str">
        <f>[1]JULI!I256</f>
        <v>P</v>
      </c>
      <c r="F255" s="273" t="str">
        <f>[1]JULI!L256</f>
        <v>BARU</v>
      </c>
    </row>
    <row r="256" spans="1:6" ht="15.75" customHeight="1" x14ac:dyDescent="0.3">
      <c r="A256" s="270">
        <f>[1]JULI!A257</f>
        <v>45849</v>
      </c>
      <c r="B256" s="271">
        <f>[1]JULI!B257</f>
        <v>1</v>
      </c>
      <c r="C256" s="272" t="str">
        <f>[1]JULI!K257</f>
        <v>K02</v>
      </c>
      <c r="D256" s="271">
        <f>[1]JULI!J257</f>
        <v>52</v>
      </c>
      <c r="E256" s="272" t="str">
        <f>[1]JULI!I257</f>
        <v>P</v>
      </c>
      <c r="F256" s="273" t="str">
        <f>[1]JULI!L257</f>
        <v>LAMA</v>
      </c>
    </row>
    <row r="257" spans="1:6" ht="15.75" customHeight="1" x14ac:dyDescent="0.3">
      <c r="A257" s="270">
        <f>[1]JULI!A258</f>
        <v>0</v>
      </c>
      <c r="B257" s="271">
        <f>[1]JULI!B258</f>
        <v>2</v>
      </c>
      <c r="C257" s="272" t="str">
        <f>[1]JULI!K258</f>
        <v>K02</v>
      </c>
      <c r="D257" s="271">
        <f>[1]JULI!J258</f>
        <v>18</v>
      </c>
      <c r="E257" s="272" t="str">
        <f>[1]JULI!I258</f>
        <v>P</v>
      </c>
      <c r="F257" s="273" t="str">
        <f>[1]JULI!L258</f>
        <v>LAMA</v>
      </c>
    </row>
    <row r="258" spans="1:6" ht="15.75" customHeight="1" x14ac:dyDescent="0.3">
      <c r="A258" s="270">
        <f>[1]JULI!A259</f>
        <v>0</v>
      </c>
      <c r="B258" s="271">
        <f>[1]JULI!B259</f>
        <v>3</v>
      </c>
      <c r="C258" s="272" t="str">
        <f>[1]JULI!K259</f>
        <v>K05</v>
      </c>
      <c r="D258" s="271">
        <f>[1]JULI!J259</f>
        <v>74</v>
      </c>
      <c r="E258" s="272" t="str">
        <f>[1]JULI!I259</f>
        <v>L</v>
      </c>
      <c r="F258" s="273" t="str">
        <f>[1]JULI!L259</f>
        <v>BARU</v>
      </c>
    </row>
    <row r="259" spans="1:6" ht="15.75" customHeight="1" x14ac:dyDescent="0.3">
      <c r="A259" s="270">
        <f>[1]JULI!A260</f>
        <v>0</v>
      </c>
      <c r="B259" s="271">
        <f>[1]JULI!B260</f>
        <v>4</v>
      </c>
      <c r="C259" s="272" t="str">
        <f>[1]JULI!K260</f>
        <v>K04</v>
      </c>
      <c r="D259" s="271">
        <f>[1]JULI!J260</f>
        <v>34</v>
      </c>
      <c r="E259" s="272" t="str">
        <f>[1]JULI!I260</f>
        <v>P</v>
      </c>
      <c r="F259" s="273" t="str">
        <f>[1]JULI!L260</f>
        <v>LAMA</v>
      </c>
    </row>
    <row r="260" spans="1:6" ht="15.75" customHeight="1" x14ac:dyDescent="0.3">
      <c r="A260" s="270">
        <f>[1]JULI!A261</f>
        <v>0</v>
      </c>
      <c r="B260" s="271">
        <f>[1]JULI!B261</f>
        <v>5</v>
      </c>
      <c r="C260" s="272" t="str">
        <f>[1]JULI!K261</f>
        <v>K00</v>
      </c>
      <c r="D260" s="271">
        <f>[1]JULI!J261</f>
        <v>13</v>
      </c>
      <c r="E260" s="272" t="str">
        <f>[1]JULI!I261</f>
        <v>P</v>
      </c>
      <c r="F260" s="273" t="str">
        <f>[1]JULI!L261</f>
        <v>BARU</v>
      </c>
    </row>
    <row r="261" spans="1:6" ht="15.75" customHeight="1" x14ac:dyDescent="0.3">
      <c r="A261" s="270">
        <f>[1]JULI!A262</f>
        <v>0</v>
      </c>
      <c r="B261" s="271">
        <f>[1]JULI!B262</f>
        <v>6</v>
      </c>
      <c r="C261" s="272" t="str">
        <f>[1]JULI!K262</f>
        <v>K03</v>
      </c>
      <c r="D261" s="271">
        <f>[1]JULI!J262</f>
        <v>34</v>
      </c>
      <c r="E261" s="272" t="str">
        <f>[1]JULI!I262</f>
        <v>P</v>
      </c>
      <c r="F261" s="273" t="str">
        <f>[1]JULI!L262</f>
        <v>BARU</v>
      </c>
    </row>
    <row r="262" spans="1:6" ht="15.75" customHeight="1" x14ac:dyDescent="0.3">
      <c r="A262" s="270">
        <f>[1]JULI!A263</f>
        <v>0</v>
      </c>
      <c r="B262" s="271">
        <f>[1]JULI!B263</f>
        <v>7</v>
      </c>
      <c r="C262" s="272" t="str">
        <f>[1]JULI!K263</f>
        <v>K08</v>
      </c>
      <c r="D262" s="271">
        <f>[1]JULI!J263</f>
        <v>37</v>
      </c>
      <c r="E262" s="272" t="str">
        <f>[1]JULI!I263</f>
        <v>P</v>
      </c>
      <c r="F262" s="273" t="str">
        <f>[1]JULI!L263</f>
        <v>BARU</v>
      </c>
    </row>
    <row r="263" spans="1:6" ht="15.75" customHeight="1" x14ac:dyDescent="0.3">
      <c r="A263" s="270">
        <f>[1]JULI!A264</f>
        <v>0</v>
      </c>
      <c r="B263" s="271">
        <f>[1]JULI!B264</f>
        <v>8</v>
      </c>
      <c r="C263" s="272" t="str">
        <f>[1]JULI!K264</f>
        <v>K04</v>
      </c>
      <c r="D263" s="271">
        <f>[1]JULI!J264</f>
        <v>23</v>
      </c>
      <c r="E263" s="272" t="str">
        <f>[1]JULI!I264</f>
        <v>P</v>
      </c>
      <c r="F263" s="273" t="str">
        <f>[1]JULI!L264</f>
        <v>BARU</v>
      </c>
    </row>
    <row r="264" spans="1:6" ht="15.75" customHeight="1" x14ac:dyDescent="0.3">
      <c r="A264" s="270">
        <f>[1]JULI!A265</f>
        <v>0</v>
      </c>
      <c r="B264" s="271">
        <f>[1]JULI!B265</f>
        <v>9</v>
      </c>
      <c r="C264" s="272" t="str">
        <f>[1]JULI!K265</f>
        <v>K03</v>
      </c>
      <c r="D264" s="271">
        <f>[1]JULI!J265</f>
        <v>32</v>
      </c>
      <c r="E264" s="272" t="str">
        <f>[1]JULI!I265</f>
        <v>P</v>
      </c>
      <c r="F264" s="273" t="str">
        <f>[1]JULI!L265</f>
        <v>BARU</v>
      </c>
    </row>
    <row r="265" spans="1:6" ht="15.75" customHeight="1" x14ac:dyDescent="0.3">
      <c r="A265" s="270">
        <f>[1]JULI!A266</f>
        <v>45998</v>
      </c>
      <c r="B265" s="271">
        <f>[1]JULI!B266</f>
        <v>1</v>
      </c>
      <c r="C265" s="272" t="str">
        <f>[1]JULI!K266</f>
        <v>K06</v>
      </c>
      <c r="D265" s="271">
        <f>[1]JULI!J266</f>
        <v>61</v>
      </c>
      <c r="E265" s="272" t="str">
        <f>[1]JULI!I266</f>
        <v>P</v>
      </c>
      <c r="F265" s="273" t="str">
        <f>[1]JULI!L266</f>
        <v>BARU</v>
      </c>
    </row>
    <row r="266" spans="1:6" ht="15.75" customHeight="1" x14ac:dyDescent="0.3">
      <c r="A266" s="270">
        <f>[1]JULI!A267</f>
        <v>0</v>
      </c>
      <c r="B266" s="271">
        <f>[1]JULI!B267</f>
        <v>2</v>
      </c>
      <c r="C266" s="272" t="str">
        <f>[1]JULI!K267</f>
        <v>K08</v>
      </c>
      <c r="D266" s="271">
        <f>[1]JULI!J267</f>
        <v>31</v>
      </c>
      <c r="E266" s="272" t="str">
        <f>[1]JULI!I267</f>
        <v>P</v>
      </c>
      <c r="F266" s="273" t="str">
        <f>[1]JULI!L267</f>
        <v>LAMA</v>
      </c>
    </row>
    <row r="267" spans="1:6" ht="15.75" customHeight="1" x14ac:dyDescent="0.3">
      <c r="A267" s="270">
        <f>[1]JULI!A268</f>
        <v>0</v>
      </c>
      <c r="B267" s="271">
        <f>[1]JULI!B268</f>
        <v>3</v>
      </c>
      <c r="C267" s="272" t="str">
        <f>[1]JULI!K268</f>
        <v>K08</v>
      </c>
      <c r="D267" s="271">
        <f>[1]JULI!J268</f>
        <v>31</v>
      </c>
      <c r="E267" s="272" t="str">
        <f>[1]JULI!I268</f>
        <v>P</v>
      </c>
      <c r="F267" s="273" t="str">
        <f>[1]JULI!L268</f>
        <v>LAMA</v>
      </c>
    </row>
    <row r="268" spans="1:6" ht="15.75" customHeight="1" x14ac:dyDescent="0.3">
      <c r="A268" s="270">
        <f>[1]JULI!A269</f>
        <v>0</v>
      </c>
      <c r="B268" s="271">
        <f>[1]JULI!B269</f>
        <v>4</v>
      </c>
      <c r="C268" s="272" t="str">
        <f>[1]JULI!K269</f>
        <v>K08</v>
      </c>
      <c r="D268" s="271">
        <f>[1]JULI!J269</f>
        <v>31</v>
      </c>
      <c r="E268" s="272" t="str">
        <f>[1]JULI!I269</f>
        <v>P</v>
      </c>
      <c r="F268" s="273" t="str">
        <f>[1]JULI!L269</f>
        <v>LAMA</v>
      </c>
    </row>
    <row r="269" spans="1:6" ht="15.75" customHeight="1" x14ac:dyDescent="0.3">
      <c r="A269" s="270">
        <f>[1]JULI!A270</f>
        <v>0</v>
      </c>
      <c r="B269" s="271">
        <f>[1]JULI!B270</f>
        <v>5</v>
      </c>
      <c r="C269" s="272" t="str">
        <f>[1]JULI!K270</f>
        <v>K01</v>
      </c>
      <c r="D269" s="271">
        <f>[1]JULI!J270</f>
        <v>34</v>
      </c>
      <c r="E269" s="272" t="str">
        <f>[1]JULI!I270</f>
        <v>L</v>
      </c>
      <c r="F269" s="273" t="str">
        <f>[1]JULI!L270</f>
        <v>BARU</v>
      </c>
    </row>
    <row r="270" spans="1:6" ht="15.75" customHeight="1" x14ac:dyDescent="0.3">
      <c r="A270" s="270">
        <f>[1]JULI!A271</f>
        <v>0</v>
      </c>
      <c r="B270" s="271">
        <f>[1]JULI!B271</f>
        <v>6</v>
      </c>
      <c r="C270" s="272" t="str">
        <f>[1]JULI!K271</f>
        <v>K03</v>
      </c>
      <c r="D270" s="271">
        <f>[1]JULI!J271</f>
        <v>23</v>
      </c>
      <c r="E270" s="272" t="str">
        <f>[1]JULI!I271</f>
        <v>L</v>
      </c>
      <c r="F270" s="273" t="str">
        <f>[1]JULI!L271</f>
        <v>BARU</v>
      </c>
    </row>
    <row r="271" spans="1:6" ht="15.75" customHeight="1" x14ac:dyDescent="0.3">
      <c r="A271" s="270">
        <f>[1]JULI!A272</f>
        <v>0</v>
      </c>
      <c r="B271" s="271">
        <f>[1]JULI!B272</f>
        <v>7</v>
      </c>
      <c r="C271" s="272" t="str">
        <f>[1]JULI!K272</f>
        <v>K04</v>
      </c>
      <c r="D271" s="271">
        <f>[1]JULI!J272</f>
        <v>60</v>
      </c>
      <c r="E271" s="272" t="str">
        <f>[1]JULI!I272</f>
        <v>L</v>
      </c>
      <c r="F271" s="273" t="str">
        <f>[1]JULI!L272</f>
        <v>BARU</v>
      </c>
    </row>
    <row r="272" spans="1:6" ht="15.75" customHeight="1" x14ac:dyDescent="0.3">
      <c r="A272" s="270">
        <f>[1]JULI!A273</f>
        <v>0</v>
      </c>
      <c r="B272" s="271">
        <f>[1]JULI!B273</f>
        <v>8</v>
      </c>
      <c r="C272" s="272" t="str">
        <f>[1]JULI!K273</f>
        <v>K08</v>
      </c>
      <c r="D272" s="271">
        <f>[1]JULI!J273</f>
        <v>36</v>
      </c>
      <c r="E272" s="272" t="str">
        <f>[1]JULI!I273</f>
        <v>P</v>
      </c>
      <c r="F272" s="273" t="str">
        <f>[1]JULI!L273</f>
        <v>BARU</v>
      </c>
    </row>
    <row r="273" spans="1:6" ht="15.75" customHeight="1" x14ac:dyDescent="0.3">
      <c r="A273" s="270">
        <f>[1]JULI!A274</f>
        <v>0</v>
      </c>
      <c r="B273" s="271">
        <f>[1]JULI!B274</f>
        <v>9</v>
      </c>
      <c r="C273" s="272" t="str">
        <f>[1]JULI!K274</f>
        <v>K00</v>
      </c>
      <c r="D273" s="271">
        <f>[1]JULI!J274</f>
        <v>6</v>
      </c>
      <c r="E273" s="272" t="str">
        <f>[1]JULI!I274</f>
        <v>P</v>
      </c>
      <c r="F273" s="273" t="str">
        <f>[1]JULI!L274</f>
        <v>BARU</v>
      </c>
    </row>
    <row r="274" spans="1:6" ht="15.75" customHeight="1" x14ac:dyDescent="0.3">
      <c r="A274" s="270">
        <f>[1]JULI!A275</f>
        <v>0</v>
      </c>
      <c r="B274" s="271">
        <f>[1]JULI!B275</f>
        <v>10</v>
      </c>
      <c r="C274" s="272" t="str">
        <f>[1]JULI!K275</f>
        <v>K00</v>
      </c>
      <c r="D274" s="271">
        <f>[1]JULI!J275</f>
        <v>6</v>
      </c>
      <c r="E274" s="272" t="str">
        <f>[1]JULI!I275</f>
        <v>L</v>
      </c>
      <c r="F274" s="273" t="str">
        <f>[1]JULI!L275</f>
        <v>BARU</v>
      </c>
    </row>
    <row r="275" spans="1:6" ht="15.75" customHeight="1" x14ac:dyDescent="0.3">
      <c r="A275" s="270">
        <f>[1]JULI!A276</f>
        <v>0</v>
      </c>
      <c r="B275" s="271">
        <f>[1]JULI!B276</f>
        <v>11</v>
      </c>
      <c r="C275" s="272" t="str">
        <f>[1]JULI!K276</f>
        <v>K04</v>
      </c>
      <c r="D275" s="271">
        <f>[1]JULI!J276</f>
        <v>5</v>
      </c>
      <c r="E275" s="272" t="str">
        <f>[1]JULI!I276</f>
        <v>L</v>
      </c>
      <c r="F275" s="273" t="str">
        <f>[1]JULI!L276</f>
        <v>BARU</v>
      </c>
    </row>
    <row r="276" spans="1:6" ht="15.75" customHeight="1" x14ac:dyDescent="0.3">
      <c r="A276" s="270">
        <f>[1]JULI!A277</f>
        <v>0</v>
      </c>
      <c r="B276" s="271">
        <f>[1]JULI!B277</f>
        <v>12</v>
      </c>
      <c r="C276" s="272" t="str">
        <f>[1]JULI!K277</f>
        <v>K04</v>
      </c>
      <c r="D276" s="271">
        <f>[1]JULI!J277</f>
        <v>22</v>
      </c>
      <c r="E276" s="272" t="str">
        <f>[1]JULI!I277</f>
        <v>P</v>
      </c>
      <c r="F276" s="273" t="str">
        <f>[1]JULI!L277</f>
        <v>LAMA</v>
      </c>
    </row>
    <row r="277" spans="1:6" ht="15.75" customHeight="1" x14ac:dyDescent="0.3">
      <c r="A277" s="270">
        <f>[1]JULI!A278</f>
        <v>0</v>
      </c>
      <c r="B277" s="271">
        <f>[1]JULI!B278</f>
        <v>13</v>
      </c>
      <c r="C277" s="272" t="str">
        <f>[1]JULI!K278</f>
        <v>K04</v>
      </c>
      <c r="D277" s="271">
        <f>[1]JULI!J278</f>
        <v>6</v>
      </c>
      <c r="E277" s="272" t="str">
        <f>[1]JULI!I278</f>
        <v>L</v>
      </c>
      <c r="F277" s="273" t="str">
        <f>[1]JULI!L278</f>
        <v>LAMA</v>
      </c>
    </row>
    <row r="278" spans="1:6" ht="15.75" customHeight="1" x14ac:dyDescent="0.3">
      <c r="A278" s="270">
        <f>[1]JULI!A279</f>
        <v>0</v>
      </c>
      <c r="B278" s="271">
        <f>[1]JULI!B279</f>
        <v>14</v>
      </c>
      <c r="C278" s="272" t="str">
        <f>[1]JULI!K279</f>
        <v>K08</v>
      </c>
      <c r="D278" s="271">
        <f>[1]JULI!J279</f>
        <v>50</v>
      </c>
      <c r="E278" s="272" t="str">
        <f>[1]JULI!I279</f>
        <v>L</v>
      </c>
      <c r="F278" s="273" t="str">
        <f>[1]JULI!L279</f>
        <v>BARU</v>
      </c>
    </row>
    <row r="279" spans="1:6" ht="15.75" customHeight="1" x14ac:dyDescent="0.3">
      <c r="A279" s="270">
        <f>[1]JULI!A280</f>
        <v>0</v>
      </c>
      <c r="B279" s="271">
        <f>[1]JULI!B280</f>
        <v>15</v>
      </c>
      <c r="C279" s="272" t="str">
        <f>[1]JULI!K280</f>
        <v>K04</v>
      </c>
      <c r="D279" s="271">
        <f>[1]JULI!J280</f>
        <v>40</v>
      </c>
      <c r="E279" s="272" t="str">
        <f>[1]JULI!I280</f>
        <v>P</v>
      </c>
      <c r="F279" s="273" t="str">
        <f>[1]JULI!L280</f>
        <v>BARU</v>
      </c>
    </row>
    <row r="280" spans="1:6" ht="15.75" customHeight="1" x14ac:dyDescent="0.3">
      <c r="A280" s="270">
        <f>[1]JULI!A281</f>
        <v>45852</v>
      </c>
      <c r="B280" s="271">
        <f>[1]JULI!B281</f>
        <v>1</v>
      </c>
      <c r="C280" s="272" t="str">
        <f>[1]JULI!K281</f>
        <v>K02</v>
      </c>
      <c r="D280" s="271">
        <f>[1]JULI!J281</f>
        <v>36</v>
      </c>
      <c r="E280" s="272" t="str">
        <f>[1]JULI!I281</f>
        <v>P</v>
      </c>
      <c r="F280" s="273" t="str">
        <f>[1]JULI!L281</f>
        <v>BARU</v>
      </c>
    </row>
    <row r="281" spans="1:6" ht="15.75" customHeight="1" x14ac:dyDescent="0.3">
      <c r="A281" s="270">
        <f>[1]JULI!A282</f>
        <v>0</v>
      </c>
      <c r="B281" s="271">
        <f>[1]JULI!B282</f>
        <v>2</v>
      </c>
      <c r="C281" s="272" t="str">
        <f>[1]JULI!K282</f>
        <v>K05</v>
      </c>
      <c r="D281" s="271">
        <f>[1]JULI!J282</f>
        <v>20</v>
      </c>
      <c r="E281" s="272" t="str">
        <f>[1]JULI!I282</f>
        <v>P</v>
      </c>
      <c r="F281" s="273" t="str">
        <f>[1]JULI!L282</f>
        <v>LAMA</v>
      </c>
    </row>
    <row r="282" spans="1:6" ht="15.75" customHeight="1" x14ac:dyDescent="0.3">
      <c r="A282" s="270">
        <f>[1]JULI!A283</f>
        <v>0</v>
      </c>
      <c r="B282" s="271">
        <f>[1]JULI!B283</f>
        <v>3</v>
      </c>
      <c r="C282" s="272" t="str">
        <f>[1]JULI!K283</f>
        <v>K00</v>
      </c>
      <c r="D282" s="271">
        <f>[1]JULI!J283</f>
        <v>6</v>
      </c>
      <c r="E282" s="272" t="str">
        <f>[1]JULI!I283</f>
        <v>L</v>
      </c>
      <c r="F282" s="273" t="str">
        <f>[1]JULI!L283</f>
        <v>BARU</v>
      </c>
    </row>
    <row r="283" spans="1:6" ht="15.75" customHeight="1" x14ac:dyDescent="0.3">
      <c r="A283" s="270">
        <f>[1]JULI!A284</f>
        <v>0</v>
      </c>
      <c r="B283" s="271">
        <f>[1]JULI!B284</f>
        <v>4</v>
      </c>
      <c r="C283" s="272" t="str">
        <f>[1]JULI!K284</f>
        <v>K02</v>
      </c>
      <c r="D283" s="271">
        <f>[1]JULI!J284</f>
        <v>55</v>
      </c>
      <c r="E283" s="272" t="str">
        <f>[1]JULI!I284</f>
        <v>P</v>
      </c>
      <c r="F283" s="273" t="str">
        <f>[1]JULI!L284</f>
        <v>BARU</v>
      </c>
    </row>
    <row r="284" spans="1:6" ht="15.75" customHeight="1" x14ac:dyDescent="0.3">
      <c r="A284" s="270">
        <f>[1]JULI!A285</f>
        <v>0</v>
      </c>
      <c r="B284" s="271">
        <f>[1]JULI!B285</f>
        <v>5</v>
      </c>
      <c r="C284" s="272" t="str">
        <f>[1]JULI!K285</f>
        <v>K02</v>
      </c>
      <c r="D284" s="271">
        <f>[1]JULI!J285</f>
        <v>9</v>
      </c>
      <c r="E284" s="272" t="str">
        <f>[1]JULI!I285</f>
        <v>L</v>
      </c>
      <c r="F284" s="273" t="str">
        <f>[1]JULI!L285</f>
        <v>BARU</v>
      </c>
    </row>
    <row r="285" spans="1:6" ht="15.75" customHeight="1" x14ac:dyDescent="0.3">
      <c r="A285" s="270">
        <f>[1]JULI!A286</f>
        <v>0</v>
      </c>
      <c r="B285" s="271">
        <f>[1]JULI!B286</f>
        <v>6</v>
      </c>
      <c r="C285" s="272" t="str">
        <f>[1]JULI!K286</f>
        <v>K12</v>
      </c>
      <c r="D285" s="271">
        <f>[1]JULI!J286</f>
        <v>5</v>
      </c>
      <c r="E285" s="272" t="str">
        <f>[1]JULI!I286</f>
        <v>L</v>
      </c>
      <c r="F285" s="273" t="str">
        <f>[1]JULI!L286</f>
        <v>BARU</v>
      </c>
    </row>
    <row r="286" spans="1:6" ht="15.75" customHeight="1" x14ac:dyDescent="0.3">
      <c r="A286" s="270">
        <f>[1]JULI!A287</f>
        <v>0</v>
      </c>
      <c r="B286" s="271">
        <f>[1]JULI!B287</f>
        <v>7</v>
      </c>
      <c r="C286" s="272" t="str">
        <f>[1]JULI!K287</f>
        <v>K06</v>
      </c>
      <c r="D286" s="271">
        <f>[1]JULI!J287</f>
        <v>24</v>
      </c>
      <c r="E286" s="272" t="str">
        <f>[1]JULI!I287</f>
        <v>P</v>
      </c>
      <c r="F286" s="273" t="str">
        <f>[1]JULI!L287</f>
        <v>LAMA</v>
      </c>
    </row>
    <row r="287" spans="1:6" ht="15.75" customHeight="1" x14ac:dyDescent="0.3">
      <c r="A287" s="270">
        <f>[1]JULI!A288</f>
        <v>0</v>
      </c>
      <c r="B287" s="271">
        <f>[1]JULI!B288</f>
        <v>8</v>
      </c>
      <c r="C287" s="272" t="str">
        <f>[1]JULI!K288</f>
        <v>K02</v>
      </c>
      <c r="D287" s="271">
        <f>[1]JULI!J288</f>
        <v>24</v>
      </c>
      <c r="E287" s="272" t="str">
        <f>[1]JULI!I288</f>
        <v>L</v>
      </c>
      <c r="F287" s="273" t="str">
        <f>[1]JULI!L288</f>
        <v>BARU</v>
      </c>
    </row>
    <row r="288" spans="1:6" ht="15.75" customHeight="1" x14ac:dyDescent="0.3">
      <c r="A288" s="270">
        <f>[1]JULI!A289</f>
        <v>0</v>
      </c>
      <c r="B288" s="271">
        <f>[1]JULI!B289</f>
        <v>9</v>
      </c>
      <c r="C288" s="272" t="str">
        <f>[1]JULI!K289</f>
        <v>K05</v>
      </c>
      <c r="D288" s="271">
        <f>[1]JULI!J289</f>
        <v>37</v>
      </c>
      <c r="E288" s="272" t="str">
        <f>[1]JULI!I289</f>
        <v>P</v>
      </c>
      <c r="F288" s="273" t="str">
        <f>[1]JULI!L289</f>
        <v>LAMA</v>
      </c>
    </row>
    <row r="289" spans="1:6" ht="15.75" customHeight="1" x14ac:dyDescent="0.3">
      <c r="A289" s="270">
        <f>[1]JULI!A290</f>
        <v>0</v>
      </c>
      <c r="B289" s="271">
        <f>[1]JULI!B290</f>
        <v>10</v>
      </c>
      <c r="C289" s="272" t="str">
        <f>[1]JULI!K290</f>
        <v>K05</v>
      </c>
      <c r="D289" s="271">
        <f>[1]JULI!J290</f>
        <v>18</v>
      </c>
      <c r="E289" s="272" t="str">
        <f>[1]JULI!I290</f>
        <v>P</v>
      </c>
      <c r="F289" s="273" t="str">
        <f>[1]JULI!L290</f>
        <v>BARU</v>
      </c>
    </row>
    <row r="290" spans="1:6" ht="15.75" customHeight="1" x14ac:dyDescent="0.3">
      <c r="A290" s="270">
        <f>[1]JULI!A291</f>
        <v>0</v>
      </c>
      <c r="B290" s="271">
        <f>[1]JULI!B291</f>
        <v>11</v>
      </c>
      <c r="C290" s="272" t="str">
        <f>[1]JULI!K291</f>
        <v>K08</v>
      </c>
      <c r="D290" s="271">
        <f>[1]JULI!J291</f>
        <v>27</v>
      </c>
      <c r="E290" s="272" t="str">
        <f>[1]JULI!I291</f>
        <v>P</v>
      </c>
      <c r="F290" s="273" t="str">
        <f>[1]JULI!L291</f>
        <v>BARU</v>
      </c>
    </row>
    <row r="291" spans="1:6" ht="15.75" customHeight="1" x14ac:dyDescent="0.3">
      <c r="A291" s="270">
        <f>[1]JULI!A292</f>
        <v>0</v>
      </c>
      <c r="B291" s="271">
        <f>[1]JULI!B292</f>
        <v>12</v>
      </c>
      <c r="C291" s="272" t="str">
        <f>[1]JULI!K292</f>
        <v>K05</v>
      </c>
      <c r="D291" s="271">
        <f>[1]JULI!J292</f>
        <v>8</v>
      </c>
      <c r="E291" s="272" t="str">
        <f>[1]JULI!I292</f>
        <v>L</v>
      </c>
      <c r="F291" s="273" t="str">
        <f>[1]JULI!L292</f>
        <v>BARU</v>
      </c>
    </row>
    <row r="292" spans="1:6" ht="15.75" customHeight="1" x14ac:dyDescent="0.3">
      <c r="A292" s="270">
        <f>[1]JULI!A293</f>
        <v>0</v>
      </c>
      <c r="B292" s="271">
        <f>[1]JULI!B293</f>
        <v>13</v>
      </c>
      <c r="C292" s="272" t="str">
        <f>[1]JULI!K293</f>
        <v>K04</v>
      </c>
      <c r="D292" s="271">
        <f>[1]JULI!J293</f>
        <v>62</v>
      </c>
      <c r="E292" s="272" t="str">
        <f>[1]JULI!I293</f>
        <v>P</v>
      </c>
      <c r="F292" s="273" t="str">
        <f>[1]JULI!L293</f>
        <v>LAMA</v>
      </c>
    </row>
    <row r="293" spans="1:6" ht="15.75" customHeight="1" x14ac:dyDescent="0.3">
      <c r="A293" s="270">
        <f>[1]JULI!A294</f>
        <v>0</v>
      </c>
      <c r="B293" s="271">
        <f>[1]JULI!B294</f>
        <v>14</v>
      </c>
      <c r="C293" s="272" t="str">
        <f>[1]JULI!K294</f>
        <v>K00</v>
      </c>
      <c r="D293" s="271">
        <f>[1]JULI!J294</f>
        <v>10</v>
      </c>
      <c r="E293" s="272" t="str">
        <f>[1]JULI!I294</f>
        <v>P</v>
      </c>
      <c r="F293" s="273" t="str">
        <f>[1]JULI!L294</f>
        <v>BARU</v>
      </c>
    </row>
    <row r="294" spans="1:6" ht="15.75" customHeight="1" x14ac:dyDescent="0.3">
      <c r="A294" s="270">
        <f>[1]JULI!A295</f>
        <v>45853</v>
      </c>
      <c r="B294" s="271">
        <f>[1]JULI!B295</f>
        <v>1</v>
      </c>
      <c r="C294" s="272" t="str">
        <f>[1]JULI!K295</f>
        <v>K04</v>
      </c>
      <c r="D294" s="271">
        <f>[1]JULI!J295</f>
        <v>30</v>
      </c>
      <c r="E294" s="272" t="str">
        <f>[1]JULI!I295</f>
        <v>L</v>
      </c>
      <c r="F294" s="273" t="str">
        <f>[1]JULI!L295</f>
        <v>LAMA</v>
      </c>
    </row>
    <row r="295" spans="1:6" ht="15.75" customHeight="1" x14ac:dyDescent="0.3">
      <c r="A295" s="270">
        <f>[1]JULI!A296</f>
        <v>0</v>
      </c>
      <c r="B295" s="271">
        <f>[1]JULI!B296</f>
        <v>2</v>
      </c>
      <c r="C295" s="272" t="str">
        <f>[1]JULI!K296</f>
        <v>K04</v>
      </c>
      <c r="D295" s="271">
        <f>[1]JULI!J296</f>
        <v>19</v>
      </c>
      <c r="E295" s="272" t="str">
        <f>[1]JULI!I296</f>
        <v>P</v>
      </c>
      <c r="F295" s="273" t="str">
        <f>[1]JULI!L296</f>
        <v>BARU</v>
      </c>
    </row>
    <row r="296" spans="1:6" ht="15.75" customHeight="1" x14ac:dyDescent="0.3">
      <c r="A296" s="270">
        <f>[1]JULI!A297</f>
        <v>0</v>
      </c>
      <c r="B296" s="271">
        <f>[1]JULI!B297</f>
        <v>3</v>
      </c>
      <c r="C296" s="272" t="str">
        <f>[1]JULI!K297</f>
        <v>K04</v>
      </c>
      <c r="D296" s="271">
        <f>[1]JULI!J297</f>
        <v>5</v>
      </c>
      <c r="E296" s="272" t="str">
        <f>[1]JULI!I297</f>
        <v>P</v>
      </c>
      <c r="F296" s="273" t="str">
        <f>[1]JULI!L297</f>
        <v>BARU</v>
      </c>
    </row>
    <row r="297" spans="1:6" ht="15.75" customHeight="1" x14ac:dyDescent="0.3">
      <c r="A297" s="270">
        <f>[1]JULI!A298</f>
        <v>0</v>
      </c>
      <c r="B297" s="271">
        <f>[1]JULI!B298</f>
        <v>4</v>
      </c>
      <c r="C297" s="272" t="str">
        <f>[1]JULI!K298</f>
        <v>K02</v>
      </c>
      <c r="D297" s="271">
        <f>[1]JULI!J298</f>
        <v>22</v>
      </c>
      <c r="E297" s="272" t="str">
        <f>[1]JULI!I298</f>
        <v>P</v>
      </c>
      <c r="F297" s="273" t="str">
        <f>[1]JULI!L298</f>
        <v>BARU</v>
      </c>
    </row>
    <row r="298" spans="1:6" ht="15.75" customHeight="1" x14ac:dyDescent="0.3">
      <c r="A298" s="270">
        <f>[1]JULI!A299</f>
        <v>0</v>
      </c>
      <c r="B298" s="271">
        <f>[1]JULI!B299</f>
        <v>5</v>
      </c>
      <c r="C298" s="272" t="str">
        <f>[1]JULI!K299</f>
        <v>K04</v>
      </c>
      <c r="D298" s="271">
        <f>[1]JULI!J299</f>
        <v>21</v>
      </c>
      <c r="E298" s="272" t="str">
        <f>[1]JULI!I299</f>
        <v>P</v>
      </c>
      <c r="F298" s="273" t="str">
        <f>[1]JULI!L299</f>
        <v>LAMA</v>
      </c>
    </row>
    <row r="299" spans="1:6" ht="15.75" customHeight="1" x14ac:dyDescent="0.3">
      <c r="A299" s="270">
        <f>[1]JULI!A300</f>
        <v>0</v>
      </c>
      <c r="B299" s="271">
        <f>[1]JULI!B300</f>
        <v>6</v>
      </c>
      <c r="C299" s="272" t="str">
        <f>[1]JULI!K300</f>
        <v>K01</v>
      </c>
      <c r="D299" s="271">
        <f>[1]JULI!J300</f>
        <v>28</v>
      </c>
      <c r="E299" s="272" t="str">
        <f>[1]JULI!I300</f>
        <v>P</v>
      </c>
      <c r="F299" s="273" t="str">
        <f>[1]JULI!L300</f>
        <v>BARU</v>
      </c>
    </row>
    <row r="300" spans="1:6" ht="15.75" customHeight="1" x14ac:dyDescent="0.3">
      <c r="A300" s="270">
        <f>[1]JULI!A301</f>
        <v>0</v>
      </c>
      <c r="B300" s="271">
        <f>[1]JULI!B301</f>
        <v>7</v>
      </c>
      <c r="C300" s="272" t="str">
        <f>[1]JULI!K301</f>
        <v>K04</v>
      </c>
      <c r="D300" s="271">
        <f>[1]JULI!J301</f>
        <v>20</v>
      </c>
      <c r="E300" s="272" t="str">
        <f>[1]JULI!I301</f>
        <v>P</v>
      </c>
      <c r="F300" s="273" t="str">
        <f>[1]JULI!L301</f>
        <v>BARU</v>
      </c>
    </row>
    <row r="301" spans="1:6" ht="15.75" customHeight="1" x14ac:dyDescent="0.3">
      <c r="A301" s="270">
        <f>[1]JULI!A302</f>
        <v>0</v>
      </c>
      <c r="B301" s="271">
        <f>[1]JULI!B302</f>
        <v>8</v>
      </c>
      <c r="C301" s="272" t="str">
        <f>[1]JULI!K302</f>
        <v>K04</v>
      </c>
      <c r="D301" s="271">
        <f>[1]JULI!J302</f>
        <v>24</v>
      </c>
      <c r="E301" s="272" t="str">
        <f>[1]JULI!I302</f>
        <v>P</v>
      </c>
      <c r="F301" s="273" t="str">
        <f>[1]JULI!L302</f>
        <v>BARU</v>
      </c>
    </row>
    <row r="302" spans="1:6" ht="15.75" customHeight="1" x14ac:dyDescent="0.3">
      <c r="A302" s="270">
        <f>[1]JULI!A303</f>
        <v>0</v>
      </c>
      <c r="B302" s="271">
        <f>[1]JULI!B303</f>
        <v>9</v>
      </c>
      <c r="C302" s="272" t="str">
        <f>[1]JULI!K303</f>
        <v>K00</v>
      </c>
      <c r="D302" s="271">
        <f>[1]JULI!J303</f>
        <v>6</v>
      </c>
      <c r="E302" s="272" t="str">
        <f>[1]JULI!I303</f>
        <v>P</v>
      </c>
      <c r="F302" s="273" t="str">
        <f>[1]JULI!L303</f>
        <v>BARU</v>
      </c>
    </row>
    <row r="303" spans="1:6" ht="15.75" customHeight="1" x14ac:dyDescent="0.3">
      <c r="A303" s="270">
        <f>[1]JULI!A304</f>
        <v>0</v>
      </c>
      <c r="B303" s="271">
        <f>[1]JULI!B304</f>
        <v>10</v>
      </c>
      <c r="C303" s="272" t="str">
        <f>[1]JULI!K304</f>
        <v>K00</v>
      </c>
      <c r="D303" s="271">
        <f>[1]JULI!J304</f>
        <v>6</v>
      </c>
      <c r="E303" s="272" t="str">
        <f>[1]JULI!I304</f>
        <v>P</v>
      </c>
      <c r="F303" s="273" t="str">
        <f>[1]JULI!L304</f>
        <v>BARU</v>
      </c>
    </row>
    <row r="304" spans="1:6" ht="15.75" customHeight="1" x14ac:dyDescent="0.3">
      <c r="A304" s="270">
        <f>[1]JULI!A305</f>
        <v>0</v>
      </c>
      <c r="B304" s="271">
        <f>[1]JULI!B305</f>
        <v>11</v>
      </c>
      <c r="C304" s="272" t="str">
        <f>[1]JULI!K305</f>
        <v>K03</v>
      </c>
      <c r="D304" s="271">
        <f>[1]JULI!J305</f>
        <v>23</v>
      </c>
      <c r="E304" s="272" t="str">
        <f>[1]JULI!I305</f>
        <v>P</v>
      </c>
      <c r="F304" s="273" t="str">
        <f>[1]JULI!L305</f>
        <v>BARU</v>
      </c>
    </row>
    <row r="305" spans="1:6" ht="15.75" customHeight="1" x14ac:dyDescent="0.3">
      <c r="A305" s="270">
        <f>[1]JULI!A306</f>
        <v>0</v>
      </c>
      <c r="B305" s="271">
        <f>[1]JULI!B306</f>
        <v>12</v>
      </c>
      <c r="C305" s="272" t="str">
        <f>[1]JULI!K306</f>
        <v>K08</v>
      </c>
      <c r="D305" s="271">
        <f>[1]JULI!J306</f>
        <v>23</v>
      </c>
      <c r="E305" s="272" t="str">
        <f>[1]JULI!I306</f>
        <v>P</v>
      </c>
      <c r="F305" s="273" t="str">
        <f>[1]JULI!L306</f>
        <v>BARU</v>
      </c>
    </row>
    <row r="306" spans="1:6" ht="15.75" customHeight="1" x14ac:dyDescent="0.3">
      <c r="A306" s="270">
        <f>[1]JULI!A307</f>
        <v>0</v>
      </c>
      <c r="B306" s="271">
        <f>[1]JULI!B307</f>
        <v>13</v>
      </c>
      <c r="C306" s="272" t="str">
        <f>[1]JULI!K307</f>
        <v>K04</v>
      </c>
      <c r="D306" s="271">
        <f>[1]JULI!J307</f>
        <v>26</v>
      </c>
      <c r="E306" s="272" t="str">
        <f>[1]JULI!I307</f>
        <v>P</v>
      </c>
      <c r="F306" s="273" t="str">
        <f>[1]JULI!L307</f>
        <v>BARU</v>
      </c>
    </row>
    <row r="307" spans="1:6" ht="15.75" customHeight="1" x14ac:dyDescent="0.3">
      <c r="A307" s="270">
        <f>[1]JULI!A308</f>
        <v>0</v>
      </c>
      <c r="B307" s="271">
        <f>[1]JULI!B308</f>
        <v>14</v>
      </c>
      <c r="C307" s="272" t="str">
        <f>[1]JULI!K308</f>
        <v>K08</v>
      </c>
      <c r="D307" s="271">
        <f>[1]JULI!J308</f>
        <v>63</v>
      </c>
      <c r="E307" s="272" t="str">
        <f>[1]JULI!I308</f>
        <v>L</v>
      </c>
      <c r="F307" s="273" t="str">
        <f>[1]JULI!L308</f>
        <v>BARU</v>
      </c>
    </row>
    <row r="308" spans="1:6" ht="15.75" customHeight="1" x14ac:dyDescent="0.3">
      <c r="A308" s="270">
        <f>[1]JULI!A309</f>
        <v>0</v>
      </c>
      <c r="B308" s="271">
        <f>[1]JULI!B309</f>
        <v>15</v>
      </c>
      <c r="C308" s="272" t="str">
        <f>[1]JULI!K309</f>
        <v>K03</v>
      </c>
      <c r="D308" s="271">
        <f>[1]JULI!J309</f>
        <v>28</v>
      </c>
      <c r="E308" s="272" t="str">
        <f>[1]JULI!I309</f>
        <v>P</v>
      </c>
      <c r="F308" s="273" t="str">
        <f>[1]JULI!L309</f>
        <v>BARU</v>
      </c>
    </row>
    <row r="309" spans="1:6" ht="15.75" customHeight="1" x14ac:dyDescent="0.3">
      <c r="A309" s="270">
        <f>[1]JULI!A310</f>
        <v>0</v>
      </c>
      <c r="B309" s="271">
        <f>[1]JULI!B310</f>
        <v>16</v>
      </c>
      <c r="C309" s="272" t="str">
        <f>[1]JULI!K310</f>
        <v>K05</v>
      </c>
      <c r="D309" s="271">
        <f>[1]JULI!J310</f>
        <v>56</v>
      </c>
      <c r="E309" s="272" t="str">
        <f>[1]JULI!I310</f>
        <v>P</v>
      </c>
      <c r="F309" s="273" t="str">
        <f>[1]JULI!L310</f>
        <v>LAMA</v>
      </c>
    </row>
    <row r="310" spans="1:6" ht="15.75" customHeight="1" x14ac:dyDescent="0.3">
      <c r="A310" s="270">
        <f>[1]JULI!A311</f>
        <v>0</v>
      </c>
      <c r="B310" s="271">
        <f>[1]JULI!B311</f>
        <v>17</v>
      </c>
      <c r="C310" s="272" t="str">
        <f>[1]JULI!K311</f>
        <v>K04</v>
      </c>
      <c r="D310" s="271">
        <f>[1]JULI!J311</f>
        <v>43</v>
      </c>
      <c r="E310" s="272" t="str">
        <f>[1]JULI!I311</f>
        <v>L</v>
      </c>
      <c r="F310" s="273" t="str">
        <f>[1]JULI!L311</f>
        <v>BARU</v>
      </c>
    </row>
    <row r="311" spans="1:6" ht="15.75" customHeight="1" x14ac:dyDescent="0.3">
      <c r="A311" s="270">
        <f>[1]JULI!A312</f>
        <v>0</v>
      </c>
      <c r="B311" s="271">
        <f>[1]JULI!B312</f>
        <v>18</v>
      </c>
      <c r="C311" s="272" t="str">
        <f>[1]JULI!K312</f>
        <v>K03</v>
      </c>
      <c r="D311" s="271">
        <f>[1]JULI!J312</f>
        <v>30</v>
      </c>
      <c r="E311" s="272" t="str">
        <f>[1]JULI!I312</f>
        <v>P</v>
      </c>
      <c r="F311" s="273" t="str">
        <f>[1]JULI!L312</f>
        <v>BARU</v>
      </c>
    </row>
    <row r="312" spans="1:6" ht="15.75" customHeight="1" x14ac:dyDescent="0.3">
      <c r="A312" s="270">
        <f>[1]JULI!A313</f>
        <v>0</v>
      </c>
      <c r="B312" s="271">
        <f>[1]JULI!B313</f>
        <v>19</v>
      </c>
      <c r="C312" s="272" t="str">
        <f>[1]JULI!K313</f>
        <v>K08</v>
      </c>
      <c r="D312" s="271">
        <f>[1]JULI!J313</f>
        <v>29</v>
      </c>
      <c r="E312" s="272" t="str">
        <f>[1]JULI!I313</f>
        <v>P</v>
      </c>
      <c r="F312" s="273" t="str">
        <f>[1]JULI!L313</f>
        <v>BARU</v>
      </c>
    </row>
    <row r="313" spans="1:6" ht="15.75" customHeight="1" x14ac:dyDescent="0.3">
      <c r="A313" s="270">
        <f>[1]JULI!A314</f>
        <v>45854</v>
      </c>
      <c r="B313" s="271">
        <f>[1]JULI!B314</f>
        <v>1</v>
      </c>
      <c r="C313" s="272" t="str">
        <f>[1]JULI!K314</f>
        <v>K03</v>
      </c>
      <c r="D313" s="271">
        <f>[1]JULI!J314</f>
        <v>31</v>
      </c>
      <c r="E313" s="272" t="str">
        <f>[1]JULI!I314</f>
        <v>P</v>
      </c>
      <c r="F313" s="273" t="str">
        <f>[1]JULI!L314</f>
        <v>BARU</v>
      </c>
    </row>
    <row r="314" spans="1:6" ht="15.75" customHeight="1" x14ac:dyDescent="0.3">
      <c r="A314" s="270">
        <f>[1]JULI!A315</f>
        <v>0</v>
      </c>
      <c r="B314" s="271">
        <f>[1]JULI!B315</f>
        <v>2</v>
      </c>
      <c r="C314" s="272" t="str">
        <f>[1]JULI!K315</f>
        <v>K02</v>
      </c>
      <c r="D314" s="271">
        <f>[1]JULI!J315</f>
        <v>57</v>
      </c>
      <c r="E314" s="272" t="str">
        <f>[1]JULI!I315</f>
        <v>P</v>
      </c>
      <c r="F314" s="273" t="str">
        <f>[1]JULI!L315</f>
        <v>LAMA</v>
      </c>
    </row>
    <row r="315" spans="1:6" ht="15.75" customHeight="1" x14ac:dyDescent="0.3">
      <c r="A315" s="270">
        <f>[1]JULI!A316</f>
        <v>0</v>
      </c>
      <c r="B315" s="271">
        <f>[1]JULI!B316</f>
        <v>3</v>
      </c>
      <c r="C315" s="272" t="str">
        <f>[1]JULI!K316</f>
        <v>K04</v>
      </c>
      <c r="D315" s="271">
        <f>[1]JULI!J316</f>
        <v>62</v>
      </c>
      <c r="E315" s="272" t="str">
        <f>[1]JULI!I316</f>
        <v>L</v>
      </c>
      <c r="F315" s="273" t="str">
        <f>[1]JULI!L316</f>
        <v>BARU</v>
      </c>
    </row>
    <row r="316" spans="1:6" ht="15.75" customHeight="1" x14ac:dyDescent="0.3">
      <c r="A316" s="270">
        <f>[1]JULI!A317</f>
        <v>0</v>
      </c>
      <c r="B316" s="271">
        <f>[1]JULI!B317</f>
        <v>4</v>
      </c>
      <c r="C316" s="272" t="str">
        <f>[1]JULI!K317</f>
        <v>K04</v>
      </c>
      <c r="D316" s="271">
        <f>[1]JULI!J317</f>
        <v>5</v>
      </c>
      <c r="E316" s="272" t="str">
        <f>[1]JULI!I317</f>
        <v>P</v>
      </c>
      <c r="F316" s="273" t="str">
        <f>[1]JULI!L317</f>
        <v>BARU</v>
      </c>
    </row>
    <row r="317" spans="1:6" ht="15.75" customHeight="1" x14ac:dyDescent="0.3">
      <c r="A317" s="270">
        <f>[1]JULI!A318</f>
        <v>0</v>
      </c>
      <c r="B317" s="271">
        <f>[1]JULI!B318</f>
        <v>5</v>
      </c>
      <c r="C317" s="272" t="str">
        <f>[1]JULI!K318</f>
        <v>K04</v>
      </c>
      <c r="D317" s="271">
        <f>[1]JULI!J318</f>
        <v>29</v>
      </c>
      <c r="E317" s="272" t="str">
        <f>[1]JULI!I318</f>
        <v>P</v>
      </c>
      <c r="F317" s="273" t="str">
        <f>[1]JULI!L318</f>
        <v>BARU</v>
      </c>
    </row>
    <row r="318" spans="1:6" ht="15.75" customHeight="1" x14ac:dyDescent="0.3">
      <c r="A318" s="270">
        <f>[1]JULI!A319</f>
        <v>0</v>
      </c>
      <c r="B318" s="271">
        <f>[1]JULI!B319</f>
        <v>6</v>
      </c>
      <c r="C318" s="272" t="str">
        <f>[1]JULI!K319</f>
        <v>K04</v>
      </c>
      <c r="D318" s="271">
        <f>[1]JULI!J319</f>
        <v>19</v>
      </c>
      <c r="E318" s="272" t="str">
        <f>[1]JULI!I319</f>
        <v>P</v>
      </c>
      <c r="F318" s="273" t="str">
        <f>[1]JULI!L319</f>
        <v>BARU</v>
      </c>
    </row>
    <row r="319" spans="1:6" ht="15.75" customHeight="1" x14ac:dyDescent="0.3">
      <c r="A319" s="270">
        <f>[1]JULI!A320</f>
        <v>0</v>
      </c>
      <c r="B319" s="271">
        <f>[1]JULI!B320</f>
        <v>7</v>
      </c>
      <c r="C319" s="272" t="str">
        <f>[1]JULI!K320</f>
        <v>K08</v>
      </c>
      <c r="D319" s="271">
        <f>[1]JULI!J320</f>
        <v>24</v>
      </c>
      <c r="E319" s="272" t="str">
        <f>[1]JULI!I320</f>
        <v>P</v>
      </c>
      <c r="F319" s="273" t="str">
        <f>[1]JULI!L320</f>
        <v>BARU</v>
      </c>
    </row>
    <row r="320" spans="1:6" ht="15.75" customHeight="1" x14ac:dyDescent="0.3">
      <c r="A320" s="270">
        <f>[1]JULI!A321</f>
        <v>0</v>
      </c>
      <c r="B320" s="271">
        <f>[1]JULI!B321</f>
        <v>8</v>
      </c>
      <c r="C320" s="272" t="str">
        <f>[1]JULI!K321</f>
        <v>K04</v>
      </c>
      <c r="D320" s="271">
        <f>[1]JULI!J321</f>
        <v>48</v>
      </c>
      <c r="E320" s="272" t="str">
        <f>[1]JULI!I321</f>
        <v>P</v>
      </c>
      <c r="F320" s="273" t="str">
        <f>[1]JULI!L321</f>
        <v>BARU</v>
      </c>
    </row>
    <row r="321" spans="1:6" ht="15.75" customHeight="1" x14ac:dyDescent="0.3">
      <c r="A321" s="270">
        <f>[1]JULI!A322</f>
        <v>0</v>
      </c>
      <c r="B321" s="271">
        <f>[1]JULI!B322</f>
        <v>9</v>
      </c>
      <c r="C321" s="272" t="str">
        <f>[1]JULI!K322</f>
        <v>K00</v>
      </c>
      <c r="D321" s="271">
        <f>[1]JULI!J322</f>
        <v>8</v>
      </c>
      <c r="E321" s="272" t="str">
        <f>[1]JULI!I322</f>
        <v>P</v>
      </c>
      <c r="F321" s="273" t="str">
        <f>[1]JULI!L322</f>
        <v>BARU</v>
      </c>
    </row>
    <row r="322" spans="1:6" ht="15.75" customHeight="1" x14ac:dyDescent="0.3">
      <c r="A322" s="270">
        <f>[1]JULI!A323</f>
        <v>0</v>
      </c>
      <c r="B322" s="271">
        <f>[1]JULI!B323</f>
        <v>10</v>
      </c>
      <c r="C322" s="272" t="str">
        <f>[1]JULI!K323</f>
        <v>K04</v>
      </c>
      <c r="D322" s="271">
        <f>[1]JULI!J323</f>
        <v>40</v>
      </c>
      <c r="E322" s="272" t="str">
        <f>[1]JULI!I323</f>
        <v>P</v>
      </c>
      <c r="F322" s="273" t="str">
        <f>[1]JULI!L323</f>
        <v>BARU</v>
      </c>
    </row>
    <row r="323" spans="1:6" ht="15.75" customHeight="1" x14ac:dyDescent="0.3">
      <c r="A323" s="270">
        <f>[1]JULI!A324</f>
        <v>45855</v>
      </c>
      <c r="B323" s="271">
        <f>[1]JULI!B324</f>
        <v>1</v>
      </c>
      <c r="C323" s="272" t="str">
        <f>[1]JULI!K324</f>
        <v>K05</v>
      </c>
      <c r="D323" s="271">
        <f>[1]JULI!J324</f>
        <v>9</v>
      </c>
      <c r="E323" s="272" t="str">
        <f>[1]JULI!I324</f>
        <v>L</v>
      </c>
      <c r="F323" s="273" t="str">
        <f>[1]JULI!L324</f>
        <v>BARU</v>
      </c>
    </row>
    <row r="324" spans="1:6" ht="15.75" customHeight="1" x14ac:dyDescent="0.3">
      <c r="A324" s="270">
        <f>[1]JULI!A325</f>
        <v>0</v>
      </c>
      <c r="B324" s="271">
        <f>[1]JULI!B325</f>
        <v>2</v>
      </c>
      <c r="C324" s="272" t="str">
        <f>[1]JULI!K325</f>
        <v>K02</v>
      </c>
      <c r="D324" s="271">
        <f>[1]JULI!J325</f>
        <v>32</v>
      </c>
      <c r="E324" s="272" t="str">
        <f>[1]JULI!I325</f>
        <v>P</v>
      </c>
      <c r="F324" s="273" t="str">
        <f>[1]JULI!L325</f>
        <v>BARU</v>
      </c>
    </row>
    <row r="325" spans="1:6" ht="15.75" customHeight="1" x14ac:dyDescent="0.3">
      <c r="A325" s="270">
        <f>[1]JULI!A326</f>
        <v>0</v>
      </c>
      <c r="B325" s="271">
        <f>[1]JULI!B326</f>
        <v>3</v>
      </c>
      <c r="C325" s="272" t="str">
        <f>[1]JULI!K326</f>
        <v>K06</v>
      </c>
      <c r="D325" s="271">
        <f>[1]JULI!J326</f>
        <v>61</v>
      </c>
      <c r="E325" s="272" t="str">
        <f>[1]JULI!I326</f>
        <v>P</v>
      </c>
      <c r="F325" s="273" t="str">
        <f>[1]JULI!L326</f>
        <v>BARU</v>
      </c>
    </row>
    <row r="326" spans="1:6" ht="15.75" customHeight="1" x14ac:dyDescent="0.3">
      <c r="A326" s="270">
        <f>[1]JULI!A327</f>
        <v>0</v>
      </c>
      <c r="B326" s="271">
        <f>[1]JULI!B327</f>
        <v>4</v>
      </c>
      <c r="C326" s="272" t="str">
        <f>[1]JULI!K327</f>
        <v>K05</v>
      </c>
      <c r="D326" s="271">
        <f>[1]JULI!J327</f>
        <v>14</v>
      </c>
      <c r="E326" s="272" t="str">
        <f>[1]JULI!I327</f>
        <v>P</v>
      </c>
      <c r="F326" s="273" t="str">
        <f>[1]JULI!L327</f>
        <v>BARU</v>
      </c>
    </row>
    <row r="327" spans="1:6" ht="15.75" customHeight="1" x14ac:dyDescent="0.3">
      <c r="A327" s="270">
        <f>[1]JULI!A328</f>
        <v>0</v>
      </c>
      <c r="B327" s="271">
        <f>[1]JULI!B328</f>
        <v>5</v>
      </c>
      <c r="C327" s="272" t="str">
        <f>[1]JULI!K328</f>
        <v>K05</v>
      </c>
      <c r="D327" s="271">
        <f>[1]JULI!J328</f>
        <v>25</v>
      </c>
      <c r="E327" s="272" t="str">
        <f>[1]JULI!I328</f>
        <v>P</v>
      </c>
      <c r="F327" s="273" t="str">
        <f>[1]JULI!L328</f>
        <v>BARU</v>
      </c>
    </row>
    <row r="328" spans="1:6" ht="15.75" customHeight="1" x14ac:dyDescent="0.3">
      <c r="A328" s="270">
        <f>[1]JULI!A329</f>
        <v>0</v>
      </c>
      <c r="B328" s="271">
        <f>[1]JULI!B329</f>
        <v>6</v>
      </c>
      <c r="C328" s="272" t="str">
        <f>[1]JULI!K329</f>
        <v>K04</v>
      </c>
      <c r="D328" s="271">
        <f>[1]JULI!J329</f>
        <v>60</v>
      </c>
      <c r="E328" s="272" t="str">
        <f>[1]JULI!I329</f>
        <v>L</v>
      </c>
      <c r="F328" s="273" t="str">
        <f>[1]JULI!L329</f>
        <v>LAMA</v>
      </c>
    </row>
    <row r="329" spans="1:6" ht="15.75" customHeight="1" x14ac:dyDescent="0.3">
      <c r="A329" s="270">
        <f>[1]JULI!A330</f>
        <v>0</v>
      </c>
      <c r="B329" s="271">
        <f>[1]JULI!B330</f>
        <v>7</v>
      </c>
      <c r="C329" s="272" t="str">
        <f>[1]JULI!K330</f>
        <v>K02</v>
      </c>
      <c r="D329" s="271">
        <f>[1]JULI!J330</f>
        <v>18</v>
      </c>
      <c r="E329" s="272" t="str">
        <f>[1]JULI!I330</f>
        <v>P</v>
      </c>
      <c r="F329" s="273" t="str">
        <f>[1]JULI!L330</f>
        <v>BARU</v>
      </c>
    </row>
    <row r="330" spans="1:6" ht="15.75" customHeight="1" x14ac:dyDescent="0.3">
      <c r="A330" s="270">
        <f>[1]JULI!A331</f>
        <v>0</v>
      </c>
      <c r="B330" s="271">
        <f>[1]JULI!B331</f>
        <v>8</v>
      </c>
      <c r="C330" s="272" t="str">
        <f>[1]JULI!K331</f>
        <v>K04</v>
      </c>
      <c r="D330" s="271">
        <f>[1]JULI!J331</f>
        <v>57</v>
      </c>
      <c r="E330" s="272" t="str">
        <f>[1]JULI!I331</f>
        <v>P</v>
      </c>
      <c r="F330" s="273" t="str">
        <f>[1]JULI!L331</f>
        <v>BARU</v>
      </c>
    </row>
    <row r="331" spans="1:6" ht="15.75" customHeight="1" x14ac:dyDescent="0.3">
      <c r="A331" s="270">
        <f>[1]JULI!A332</f>
        <v>0</v>
      </c>
      <c r="B331" s="271">
        <f>[1]JULI!B332</f>
        <v>9</v>
      </c>
      <c r="C331" s="272" t="str">
        <f>[1]JULI!K332</f>
        <v>K04</v>
      </c>
      <c r="D331" s="271">
        <f>[1]JULI!J332</f>
        <v>16</v>
      </c>
      <c r="E331" s="272" t="str">
        <f>[1]JULI!I332</f>
        <v>P</v>
      </c>
      <c r="F331" s="273" t="str">
        <f>[1]JULI!L332</f>
        <v>LAMA</v>
      </c>
    </row>
    <row r="332" spans="1:6" ht="15.75" customHeight="1" x14ac:dyDescent="0.3">
      <c r="A332" s="270">
        <f>[1]JULI!A333</f>
        <v>0</v>
      </c>
      <c r="B332" s="271">
        <f>[1]JULI!B333</f>
        <v>10</v>
      </c>
      <c r="C332" s="272" t="str">
        <f>[1]JULI!K333</f>
        <v>K04</v>
      </c>
      <c r="D332" s="271">
        <f>[1]JULI!J333</f>
        <v>30</v>
      </c>
      <c r="E332" s="272" t="str">
        <f>[1]JULI!I333</f>
        <v>L</v>
      </c>
      <c r="F332" s="273" t="str">
        <f>[1]JULI!L333</f>
        <v>BARU</v>
      </c>
    </row>
    <row r="333" spans="1:6" ht="15.75" customHeight="1" x14ac:dyDescent="0.3">
      <c r="A333" s="270">
        <f>[1]JULI!A334</f>
        <v>0</v>
      </c>
      <c r="B333" s="271">
        <f>[1]JULI!B334</f>
        <v>11</v>
      </c>
      <c r="C333" s="272" t="str">
        <f>[1]JULI!K334</f>
        <v>K04</v>
      </c>
      <c r="D333" s="271">
        <f>[1]JULI!J334</f>
        <v>11</v>
      </c>
      <c r="E333" s="272" t="str">
        <f>[1]JULI!I334</f>
        <v>L</v>
      </c>
      <c r="F333" s="273" t="str">
        <f>[1]JULI!L334</f>
        <v>BARU</v>
      </c>
    </row>
    <row r="334" spans="1:6" ht="15.75" customHeight="1" x14ac:dyDescent="0.3">
      <c r="A334" s="270">
        <f>[1]JULI!A335</f>
        <v>0</v>
      </c>
      <c r="B334" s="271">
        <f>[1]JULI!B335</f>
        <v>12</v>
      </c>
      <c r="C334" s="272" t="str">
        <f>[1]JULI!K335</f>
        <v>K00</v>
      </c>
      <c r="D334" s="271">
        <f>[1]JULI!J335</f>
        <v>17</v>
      </c>
      <c r="E334" s="272" t="str">
        <f>[1]JULI!I335</f>
        <v>P</v>
      </c>
      <c r="F334" s="273" t="str">
        <f>[1]JULI!L335</f>
        <v>BARU</v>
      </c>
    </row>
    <row r="335" spans="1:6" ht="15.75" customHeight="1" x14ac:dyDescent="0.3">
      <c r="A335" s="270">
        <f>[1]JULI!A336</f>
        <v>0</v>
      </c>
      <c r="B335" s="271">
        <f>[1]JULI!B336</f>
        <v>13</v>
      </c>
      <c r="C335" s="272" t="str">
        <f>[1]JULI!K336</f>
        <v>K05</v>
      </c>
      <c r="D335" s="271">
        <f>[1]JULI!J336</f>
        <v>38</v>
      </c>
      <c r="E335" s="272" t="str">
        <f>[1]JULI!I336</f>
        <v>P</v>
      </c>
      <c r="F335" s="273" t="str">
        <f>[1]JULI!L336</f>
        <v>BARU</v>
      </c>
    </row>
    <row r="336" spans="1:6" ht="15.75" customHeight="1" x14ac:dyDescent="0.3">
      <c r="A336" s="270">
        <f>[1]JULI!A337</f>
        <v>45856</v>
      </c>
      <c r="B336" s="271">
        <f>[1]JULI!B337</f>
        <v>1</v>
      </c>
      <c r="C336" s="272" t="str">
        <f>[1]JULI!K337</f>
        <v>K08</v>
      </c>
      <c r="D336" s="271">
        <f>[1]JULI!J337</f>
        <v>33</v>
      </c>
      <c r="E336" s="272" t="str">
        <f>[1]JULI!I337</f>
        <v>P</v>
      </c>
      <c r="F336" s="273" t="str">
        <f>[1]JULI!L337</f>
        <v>BARU</v>
      </c>
    </row>
    <row r="337" spans="1:6" ht="15.75" customHeight="1" x14ac:dyDescent="0.3">
      <c r="A337" s="270">
        <f>[1]JULI!A338</f>
        <v>0</v>
      </c>
      <c r="B337" s="271">
        <f>[1]JULI!B338</f>
        <v>2</v>
      </c>
      <c r="C337" s="272" t="str">
        <f>[1]JULI!K338</f>
        <v>K04</v>
      </c>
      <c r="D337" s="271">
        <f>[1]JULI!J338</f>
        <v>40</v>
      </c>
      <c r="E337" s="272" t="str">
        <f>[1]JULI!I338</f>
        <v>P</v>
      </c>
      <c r="F337" s="273" t="str">
        <f>[1]JULI!L338</f>
        <v>LAMA</v>
      </c>
    </row>
    <row r="338" spans="1:6" ht="15.75" customHeight="1" x14ac:dyDescent="0.3">
      <c r="A338" s="270">
        <f>[1]JULI!A339</f>
        <v>0</v>
      </c>
      <c r="B338" s="271">
        <f>[1]JULI!B339</f>
        <v>3</v>
      </c>
      <c r="C338" s="272" t="str">
        <f>[1]JULI!K339</f>
        <v>K03</v>
      </c>
      <c r="D338" s="271">
        <f>[1]JULI!J339</f>
        <v>30</v>
      </c>
      <c r="E338" s="272" t="str">
        <f>[1]JULI!I339</f>
        <v>P</v>
      </c>
      <c r="F338" s="273" t="str">
        <f>[1]JULI!L339</f>
        <v>BARU</v>
      </c>
    </row>
    <row r="339" spans="1:6" ht="15.75" customHeight="1" x14ac:dyDescent="0.3">
      <c r="A339" s="270">
        <f>[1]JULI!A340</f>
        <v>45857</v>
      </c>
      <c r="B339" s="271">
        <f>[1]JULI!B340</f>
        <v>1</v>
      </c>
      <c r="C339" s="272" t="str">
        <f>[1]JULI!K340</f>
        <v>K03</v>
      </c>
      <c r="D339" s="271">
        <f>[1]JULI!J340</f>
        <v>23</v>
      </c>
      <c r="E339" s="272" t="str">
        <f>[1]JULI!I340</f>
        <v>L</v>
      </c>
      <c r="F339" s="273" t="str">
        <f>[1]JULI!L340</f>
        <v>BARU</v>
      </c>
    </row>
    <row r="340" spans="1:6" ht="15.75" customHeight="1" x14ac:dyDescent="0.3">
      <c r="A340" s="270">
        <f>[1]JULI!A341</f>
        <v>0</v>
      </c>
      <c r="B340" s="271">
        <f>[1]JULI!B341</f>
        <v>2</v>
      </c>
      <c r="C340" s="272" t="str">
        <f>[1]JULI!K341</f>
        <v>K02</v>
      </c>
      <c r="D340" s="271">
        <f>[1]JULI!J341</f>
        <v>5</v>
      </c>
      <c r="E340" s="272" t="str">
        <f>[1]JULI!I341</f>
        <v>P</v>
      </c>
      <c r="F340" s="273" t="str">
        <f>[1]JULI!L341</f>
        <v>LAMA</v>
      </c>
    </row>
    <row r="341" spans="1:6" ht="15.75" customHeight="1" x14ac:dyDescent="0.3">
      <c r="A341" s="270">
        <f>[1]JULI!A342</f>
        <v>0</v>
      </c>
      <c r="B341" s="271">
        <f>[1]JULI!B342</f>
        <v>3</v>
      </c>
      <c r="C341" s="272" t="str">
        <f>[1]JULI!K342</f>
        <v>K05</v>
      </c>
      <c r="D341" s="271">
        <f>[1]JULI!J342</f>
        <v>31</v>
      </c>
      <c r="E341" s="272" t="str">
        <f>[1]JULI!I342</f>
        <v>P</v>
      </c>
      <c r="F341" s="273" t="str">
        <f>[1]JULI!L342</f>
        <v>BARU</v>
      </c>
    </row>
    <row r="342" spans="1:6" ht="15.75" customHeight="1" x14ac:dyDescent="0.3">
      <c r="A342" s="270">
        <f>[1]JULI!A343</f>
        <v>0</v>
      </c>
      <c r="B342" s="271">
        <f>[1]JULI!B343</f>
        <v>4</v>
      </c>
      <c r="C342" s="272" t="str">
        <f>[1]JULI!K343</f>
        <v>K00</v>
      </c>
      <c r="D342" s="271">
        <f>[1]JULI!J343</f>
        <v>7</v>
      </c>
      <c r="E342" s="272" t="str">
        <f>[1]JULI!I343</f>
        <v>P</v>
      </c>
      <c r="F342" s="273" t="str">
        <f>[1]JULI!L343</f>
        <v>BARU</v>
      </c>
    </row>
    <row r="343" spans="1:6" ht="15.75" customHeight="1" x14ac:dyDescent="0.3">
      <c r="A343" s="270">
        <f>[1]JULI!A344</f>
        <v>0</v>
      </c>
      <c r="B343" s="271">
        <f>[1]JULI!B344</f>
        <v>5</v>
      </c>
      <c r="C343" s="272" t="str">
        <f>[1]JULI!K344</f>
        <v>K04</v>
      </c>
      <c r="D343" s="271">
        <f>[1]JULI!J344</f>
        <v>44</v>
      </c>
      <c r="E343" s="272" t="str">
        <f>[1]JULI!I344</f>
        <v>L</v>
      </c>
      <c r="F343" s="273" t="str">
        <f>[1]JULI!L344</f>
        <v>BARU</v>
      </c>
    </row>
    <row r="344" spans="1:6" ht="15.75" customHeight="1" x14ac:dyDescent="0.3">
      <c r="A344" s="270">
        <f>[1]JULI!A345</f>
        <v>0</v>
      </c>
      <c r="B344" s="271">
        <f>[1]JULI!B345</f>
        <v>6</v>
      </c>
      <c r="C344" s="272" t="str">
        <f>[1]JULI!K345</f>
        <v>K05</v>
      </c>
      <c r="D344" s="271">
        <f>[1]JULI!J345</f>
        <v>28</v>
      </c>
      <c r="E344" s="272" t="str">
        <f>[1]JULI!I345</f>
        <v>P</v>
      </c>
      <c r="F344" s="273" t="str">
        <f>[1]JULI!L345</f>
        <v>BARU</v>
      </c>
    </row>
    <row r="345" spans="1:6" ht="15.75" customHeight="1" x14ac:dyDescent="0.3">
      <c r="A345" s="270">
        <f>[1]JULI!A346</f>
        <v>0</v>
      </c>
      <c r="B345" s="271">
        <f>[1]JULI!B346</f>
        <v>7</v>
      </c>
      <c r="C345" s="272" t="str">
        <f>[1]JULI!K346</f>
        <v>K04</v>
      </c>
      <c r="D345" s="271">
        <f>[1]JULI!J346</f>
        <v>19</v>
      </c>
      <c r="E345" s="272" t="str">
        <f>[1]JULI!I346</f>
        <v>P</v>
      </c>
      <c r="F345" s="273" t="str">
        <f>[1]JULI!L346</f>
        <v>LAMA</v>
      </c>
    </row>
    <row r="346" spans="1:6" ht="15.75" customHeight="1" x14ac:dyDescent="0.3">
      <c r="A346" s="270">
        <f>[1]JULI!A347</f>
        <v>0</v>
      </c>
      <c r="B346" s="271">
        <f>[1]JULI!B347</f>
        <v>8</v>
      </c>
      <c r="C346" s="272" t="str">
        <f>[1]JULI!K347</f>
        <v>K04</v>
      </c>
      <c r="D346" s="271">
        <f>[1]JULI!J347</f>
        <v>46</v>
      </c>
      <c r="E346" s="272" t="str">
        <f>[1]JULI!I347</f>
        <v>P</v>
      </c>
      <c r="F346" s="273" t="str">
        <f>[1]JULI!L347</f>
        <v>LAMA</v>
      </c>
    </row>
    <row r="347" spans="1:6" ht="15.75" customHeight="1" x14ac:dyDescent="0.3">
      <c r="A347" s="270">
        <f>[1]JULI!A348</f>
        <v>0</v>
      </c>
      <c r="B347" s="271">
        <f>[1]JULI!B348</f>
        <v>9</v>
      </c>
      <c r="C347" s="272" t="str">
        <f>[1]JULI!K348</f>
        <v>K02</v>
      </c>
      <c r="D347" s="271">
        <f>[1]JULI!J348</f>
        <v>5</v>
      </c>
      <c r="E347" s="272" t="str">
        <f>[1]JULI!I348</f>
        <v>L</v>
      </c>
      <c r="F347" s="273" t="str">
        <f>[1]JULI!L348</f>
        <v>LAMA</v>
      </c>
    </row>
    <row r="348" spans="1:6" ht="15.75" customHeight="1" x14ac:dyDescent="0.3">
      <c r="A348" s="270">
        <f>[1]JULI!A349</f>
        <v>0</v>
      </c>
      <c r="B348" s="271">
        <f>[1]JULI!B349</f>
        <v>10</v>
      </c>
      <c r="C348" s="272" t="str">
        <f>[1]JULI!K349</f>
        <v>K00</v>
      </c>
      <c r="D348" s="271">
        <f>[1]JULI!J349</f>
        <v>7</v>
      </c>
      <c r="E348" s="272" t="str">
        <f>[1]JULI!I349</f>
        <v>L</v>
      </c>
      <c r="F348" s="273" t="str">
        <f>[1]JULI!L349</f>
        <v>BARU</v>
      </c>
    </row>
    <row r="349" spans="1:6" ht="15.75" customHeight="1" x14ac:dyDescent="0.3">
      <c r="A349" s="270">
        <f>[1]JULI!A350</f>
        <v>0</v>
      </c>
      <c r="B349" s="271">
        <f>[1]JULI!B350</f>
        <v>11</v>
      </c>
      <c r="C349" s="272" t="str">
        <f>[1]JULI!K350</f>
        <v>K04</v>
      </c>
      <c r="D349" s="271">
        <f>[1]JULI!J350</f>
        <v>60</v>
      </c>
      <c r="E349" s="272" t="str">
        <f>[1]JULI!I350</f>
        <v>P</v>
      </c>
      <c r="F349" s="273" t="str">
        <f>[1]JULI!L350</f>
        <v>BARU</v>
      </c>
    </row>
    <row r="350" spans="1:6" ht="15.75" customHeight="1" x14ac:dyDescent="0.3">
      <c r="A350" s="270">
        <f>[1]JULI!A351</f>
        <v>0</v>
      </c>
      <c r="B350" s="271">
        <f>[1]JULI!B351</f>
        <v>12</v>
      </c>
      <c r="C350" s="272" t="str">
        <f>[1]JULI!K351</f>
        <v>K08</v>
      </c>
      <c r="D350" s="271">
        <f>[1]JULI!J351</f>
        <v>59</v>
      </c>
      <c r="E350" s="272" t="str">
        <f>[1]JULI!I351</f>
        <v>L</v>
      </c>
      <c r="F350" s="273" t="str">
        <f>[1]JULI!L351</f>
        <v>BARU</v>
      </c>
    </row>
    <row r="351" spans="1:6" ht="15.75" customHeight="1" x14ac:dyDescent="0.3">
      <c r="A351" s="270" t="str">
        <f>[1]JULI!A352</f>
        <v>21/07/2025</v>
      </c>
      <c r="B351" s="271">
        <f>[1]JULI!B352</f>
        <v>1</v>
      </c>
      <c r="C351" s="272" t="str">
        <f>[1]JULI!K352</f>
        <v>K03</v>
      </c>
      <c r="D351" s="271">
        <f>[1]JULI!J352</f>
        <v>48</v>
      </c>
      <c r="E351" s="272" t="str">
        <f>[1]JULI!I352</f>
        <v>L</v>
      </c>
      <c r="F351" s="273" t="str">
        <f>[1]JULI!L352</f>
        <v>BARU</v>
      </c>
    </row>
    <row r="352" spans="1:6" ht="15.75" customHeight="1" x14ac:dyDescent="0.3">
      <c r="A352" s="270">
        <f>[1]JULI!A353</f>
        <v>0</v>
      </c>
      <c r="B352" s="271">
        <f>[1]JULI!B353</f>
        <v>2</v>
      </c>
      <c r="C352" s="272" t="str">
        <f>[1]JULI!K353</f>
        <v>K08</v>
      </c>
      <c r="D352" s="271">
        <f>[1]JULI!J353</f>
        <v>24</v>
      </c>
      <c r="E352" s="272" t="str">
        <f>[1]JULI!I353</f>
        <v>P</v>
      </c>
      <c r="F352" s="273" t="str">
        <f>[1]JULI!L353</f>
        <v>BARU</v>
      </c>
    </row>
    <row r="353" spans="1:6" ht="15.75" customHeight="1" x14ac:dyDescent="0.3">
      <c r="A353" s="270">
        <f>[1]JULI!A354</f>
        <v>0</v>
      </c>
      <c r="B353" s="271">
        <f>[1]JULI!B354</f>
        <v>3</v>
      </c>
      <c r="C353" s="272" t="str">
        <f>[1]JULI!K354</f>
        <v>K02</v>
      </c>
      <c r="D353" s="271">
        <f>[1]JULI!J354</f>
        <v>52</v>
      </c>
      <c r="E353" s="272" t="str">
        <f>[1]JULI!I354</f>
        <v>P</v>
      </c>
      <c r="F353" s="273" t="str">
        <f>[1]JULI!L354</f>
        <v>LAMA</v>
      </c>
    </row>
    <row r="354" spans="1:6" ht="15.75" customHeight="1" x14ac:dyDescent="0.3">
      <c r="A354" s="270">
        <f>[1]JULI!A355</f>
        <v>0</v>
      </c>
      <c r="B354" s="271">
        <f>[1]JULI!B355</f>
        <v>4</v>
      </c>
      <c r="C354" s="272" t="str">
        <f>[1]JULI!K355</f>
        <v>K02</v>
      </c>
      <c r="D354" s="271">
        <f>[1]JULI!J355</f>
        <v>69</v>
      </c>
      <c r="E354" s="272" t="str">
        <f>[1]JULI!I355</f>
        <v>P</v>
      </c>
      <c r="F354" s="273" t="str">
        <f>[1]JULI!L355</f>
        <v>LAMA</v>
      </c>
    </row>
    <row r="355" spans="1:6" ht="15.75" customHeight="1" x14ac:dyDescent="0.3">
      <c r="A355" s="270">
        <f>[1]JULI!A356</f>
        <v>0</v>
      </c>
      <c r="B355" s="271">
        <f>[1]JULI!B356</f>
        <v>5</v>
      </c>
      <c r="C355" s="272" t="str">
        <f>[1]JULI!K356</f>
        <v>K04</v>
      </c>
      <c r="D355" s="271">
        <f>[1]JULI!J356</f>
        <v>64</v>
      </c>
      <c r="E355" s="272" t="str">
        <f>[1]JULI!I356</f>
        <v>L</v>
      </c>
      <c r="F355" s="273" t="str">
        <f>[1]JULI!L356</f>
        <v>BARU</v>
      </c>
    </row>
    <row r="356" spans="1:6" ht="15.75" customHeight="1" x14ac:dyDescent="0.3">
      <c r="A356" s="270">
        <f>[1]JULI!A357</f>
        <v>0</v>
      </c>
      <c r="B356" s="271">
        <f>[1]JULI!B357</f>
        <v>6</v>
      </c>
      <c r="C356" s="272" t="str">
        <f>[1]JULI!K357</f>
        <v>K04</v>
      </c>
      <c r="D356" s="271">
        <f>[1]JULI!J357</f>
        <v>38</v>
      </c>
      <c r="E356" s="272" t="str">
        <f>[1]JULI!I357</f>
        <v>L</v>
      </c>
      <c r="F356" s="273" t="str">
        <f>[1]JULI!L357</f>
        <v>BARU</v>
      </c>
    </row>
    <row r="357" spans="1:6" ht="15.75" customHeight="1" x14ac:dyDescent="0.3">
      <c r="A357" s="270">
        <f>[1]JULI!A358</f>
        <v>0</v>
      </c>
      <c r="B357" s="271">
        <f>[1]JULI!B358</f>
        <v>7</v>
      </c>
      <c r="C357" s="272" t="str">
        <f>[1]JULI!K358</f>
        <v>K00</v>
      </c>
      <c r="D357" s="271">
        <f>[1]JULI!J358</f>
        <v>10</v>
      </c>
      <c r="E357" s="272" t="str">
        <f>[1]JULI!I358</f>
        <v>P</v>
      </c>
      <c r="F357" s="273" t="str">
        <f>[1]JULI!L358</f>
        <v>BARU</v>
      </c>
    </row>
    <row r="358" spans="1:6" ht="15.75" customHeight="1" x14ac:dyDescent="0.3">
      <c r="A358" s="270">
        <f>[1]JULI!A359</f>
        <v>0</v>
      </c>
      <c r="B358" s="271">
        <f>[1]JULI!B359</f>
        <v>8</v>
      </c>
      <c r="C358" s="272" t="str">
        <f>[1]JULI!K359</f>
        <v>K00</v>
      </c>
      <c r="D358" s="271">
        <f>[1]JULI!J359</f>
        <v>10</v>
      </c>
      <c r="E358" s="272" t="str">
        <f>[1]JULI!I359</f>
        <v>P</v>
      </c>
      <c r="F358" s="273" t="str">
        <f>[1]JULI!L359</f>
        <v>BARU</v>
      </c>
    </row>
    <row r="359" spans="1:6" ht="15.75" customHeight="1" x14ac:dyDescent="0.3">
      <c r="A359" s="270">
        <f>[1]JULI!A360</f>
        <v>0</v>
      </c>
      <c r="B359" s="271">
        <f>[1]JULI!B360</f>
        <v>9</v>
      </c>
      <c r="C359" s="272" t="str">
        <f>[1]JULI!K360</f>
        <v>K04</v>
      </c>
      <c r="D359" s="271">
        <f>[1]JULI!J360</f>
        <v>27</v>
      </c>
      <c r="E359" s="272" t="str">
        <f>[1]JULI!I360</f>
        <v>P</v>
      </c>
      <c r="F359" s="273" t="str">
        <f>[1]JULI!L360</f>
        <v>BARU</v>
      </c>
    </row>
    <row r="360" spans="1:6" ht="15.75" customHeight="1" x14ac:dyDescent="0.3">
      <c r="A360" s="270">
        <f>[1]JULI!A361</f>
        <v>0</v>
      </c>
      <c r="B360" s="271">
        <f>[1]JULI!B361</f>
        <v>10</v>
      </c>
      <c r="C360" s="272" t="str">
        <f>[1]JULI!K361</f>
        <v>K04</v>
      </c>
      <c r="D360" s="271">
        <f>[1]JULI!J361</f>
        <v>29</v>
      </c>
      <c r="E360" s="272" t="str">
        <f>[1]JULI!I361</f>
        <v>P</v>
      </c>
      <c r="F360" s="273" t="str">
        <f>[1]JULI!L361</f>
        <v>LAMA</v>
      </c>
    </row>
    <row r="361" spans="1:6" ht="15.75" customHeight="1" x14ac:dyDescent="0.3">
      <c r="A361" s="270">
        <f>[1]JULI!A362</f>
        <v>0</v>
      </c>
      <c r="B361" s="271">
        <f>[1]JULI!B362</f>
        <v>11</v>
      </c>
      <c r="C361" s="272" t="str">
        <f>[1]JULI!K362</f>
        <v>K02</v>
      </c>
      <c r="D361" s="271">
        <f>[1]JULI!J362</f>
        <v>25</v>
      </c>
      <c r="E361" s="272" t="str">
        <f>[1]JULI!I362</f>
        <v>P</v>
      </c>
      <c r="F361" s="273" t="str">
        <f>[1]JULI!L362</f>
        <v>LAMA</v>
      </c>
    </row>
    <row r="362" spans="1:6" ht="15.75" customHeight="1" x14ac:dyDescent="0.3">
      <c r="A362" s="270">
        <f>[1]JULI!A363</f>
        <v>0</v>
      </c>
      <c r="B362" s="271">
        <f>[1]JULI!B363</f>
        <v>12</v>
      </c>
      <c r="C362" s="272" t="str">
        <f>[1]JULI!K363</f>
        <v>K01</v>
      </c>
      <c r="D362" s="271">
        <f>[1]JULI!J363</f>
        <v>23</v>
      </c>
      <c r="E362" s="272" t="str">
        <f>[1]JULI!I363</f>
        <v>L</v>
      </c>
      <c r="F362" s="273" t="str">
        <f>[1]JULI!L363</f>
        <v>BARU</v>
      </c>
    </row>
    <row r="363" spans="1:6" ht="15.75" customHeight="1" x14ac:dyDescent="0.3">
      <c r="A363" s="270">
        <f>[1]JULI!A364</f>
        <v>0</v>
      </c>
      <c r="B363" s="271">
        <f>[1]JULI!B364</f>
        <v>13</v>
      </c>
      <c r="C363" s="272" t="str">
        <f>[1]JULI!K364</f>
        <v>K04</v>
      </c>
      <c r="D363" s="271">
        <f>[1]JULI!J364</f>
        <v>48</v>
      </c>
      <c r="E363" s="272" t="str">
        <f>[1]JULI!I364</f>
        <v>L</v>
      </c>
      <c r="F363" s="273" t="str">
        <f>[1]JULI!L364</f>
        <v>BARU</v>
      </c>
    </row>
    <row r="364" spans="1:6" ht="15.75" customHeight="1" x14ac:dyDescent="0.3">
      <c r="A364" s="270">
        <f>[1]JULI!A365</f>
        <v>0</v>
      </c>
      <c r="B364" s="271">
        <f>[1]JULI!B365</f>
        <v>14</v>
      </c>
      <c r="C364" s="272" t="str">
        <f>[1]JULI!K365</f>
        <v>K01</v>
      </c>
      <c r="D364" s="271">
        <f>[1]JULI!J365</f>
        <v>23</v>
      </c>
      <c r="E364" s="272" t="str">
        <f>[1]JULI!I365</f>
        <v>P</v>
      </c>
      <c r="F364" s="273" t="str">
        <f>[1]JULI!L365</f>
        <v>BARU</v>
      </c>
    </row>
    <row r="365" spans="1:6" ht="15.75" customHeight="1" x14ac:dyDescent="0.3">
      <c r="A365" s="270">
        <f>[1]JULI!A366</f>
        <v>0</v>
      </c>
      <c r="B365" s="271">
        <f>[1]JULI!B366</f>
        <v>15</v>
      </c>
      <c r="C365" s="272" t="str">
        <f>[1]JULI!K366</f>
        <v>K04</v>
      </c>
      <c r="D365" s="271">
        <f>[1]JULI!J366</f>
        <v>16</v>
      </c>
      <c r="E365" s="272" t="str">
        <f>[1]JULI!I366</f>
        <v>P</v>
      </c>
      <c r="F365" s="273" t="str">
        <f>[1]JULI!L366</f>
        <v>LAMA</v>
      </c>
    </row>
    <row r="366" spans="1:6" ht="15.75" customHeight="1" x14ac:dyDescent="0.3">
      <c r="A366" s="270" t="str">
        <f>[1]JULI!A367</f>
        <v>22/07/2025</v>
      </c>
      <c r="B366" s="271">
        <f>[1]JULI!B367</f>
        <v>1</v>
      </c>
      <c r="C366" s="272" t="str">
        <f>[1]JULI!K367</f>
        <v>K04</v>
      </c>
      <c r="D366" s="271">
        <f>[1]JULI!J367</f>
        <v>18</v>
      </c>
      <c r="E366" s="272" t="str">
        <f>[1]JULI!I367</f>
        <v>P</v>
      </c>
      <c r="F366" s="273" t="str">
        <f>[1]JULI!L367</f>
        <v>LAMA</v>
      </c>
    </row>
    <row r="367" spans="1:6" ht="15.75" customHeight="1" x14ac:dyDescent="0.3">
      <c r="A367" s="270">
        <f>[1]JULI!A368</f>
        <v>0</v>
      </c>
      <c r="B367" s="271">
        <f>[1]JULI!B368</f>
        <v>2</v>
      </c>
      <c r="C367" s="272" t="str">
        <f>[1]JULI!K368</f>
        <v>K02</v>
      </c>
      <c r="D367" s="271">
        <f>[1]JULI!J368</f>
        <v>4</v>
      </c>
      <c r="E367" s="272" t="str">
        <f>[1]JULI!I368</f>
        <v>P</v>
      </c>
      <c r="F367" s="273" t="str">
        <f>[1]JULI!L368</f>
        <v>BARU</v>
      </c>
    </row>
    <row r="368" spans="1:6" ht="15.75" customHeight="1" x14ac:dyDescent="0.3">
      <c r="A368" s="270">
        <f>[1]JULI!A369</f>
        <v>0</v>
      </c>
      <c r="B368" s="271">
        <f>[1]JULI!B369</f>
        <v>3</v>
      </c>
      <c r="C368" s="272" t="str">
        <f>[1]JULI!K369</f>
        <v>K04</v>
      </c>
      <c r="D368" s="271">
        <f>[1]JULI!J369</f>
        <v>24</v>
      </c>
      <c r="E368" s="272" t="str">
        <f>[1]JULI!I369</f>
        <v>P</v>
      </c>
      <c r="F368" s="273" t="str">
        <f>[1]JULI!L369</f>
        <v>LAMA</v>
      </c>
    </row>
    <row r="369" spans="1:6" ht="15.75" customHeight="1" x14ac:dyDescent="0.3">
      <c r="A369" s="270">
        <f>[1]JULI!A370</f>
        <v>0</v>
      </c>
      <c r="B369" s="271">
        <f>[1]JULI!B370</f>
        <v>4</v>
      </c>
      <c r="C369" s="272" t="str">
        <f>[1]JULI!K370</f>
        <v>K04</v>
      </c>
      <c r="D369" s="271">
        <f>[1]JULI!J370</f>
        <v>16</v>
      </c>
      <c r="E369" s="272" t="str">
        <f>[1]JULI!I370</f>
        <v>P</v>
      </c>
      <c r="F369" s="273" t="str">
        <f>[1]JULI!L370</f>
        <v>BARU</v>
      </c>
    </row>
    <row r="370" spans="1:6" ht="15.75" customHeight="1" x14ac:dyDescent="0.3">
      <c r="A370" s="270">
        <f>[1]JULI!A371</f>
        <v>0</v>
      </c>
      <c r="B370" s="271">
        <f>[1]JULI!B371</f>
        <v>5</v>
      </c>
      <c r="C370" s="272" t="str">
        <f>[1]JULI!K371</f>
        <v>K04</v>
      </c>
      <c r="D370" s="271">
        <f>[1]JULI!J371</f>
        <v>64</v>
      </c>
      <c r="E370" s="272" t="str">
        <f>[1]JULI!I371</f>
        <v>P</v>
      </c>
      <c r="F370" s="273" t="str">
        <f>[1]JULI!L371</f>
        <v>BARU</v>
      </c>
    </row>
    <row r="371" spans="1:6" ht="15.75" customHeight="1" x14ac:dyDescent="0.3">
      <c r="A371" s="270">
        <f>[1]JULI!A372</f>
        <v>0</v>
      </c>
      <c r="B371" s="271">
        <f>[1]JULI!B372</f>
        <v>6</v>
      </c>
      <c r="C371" s="272" t="str">
        <f>[1]JULI!K372</f>
        <v>K04</v>
      </c>
      <c r="D371" s="271">
        <f>[1]JULI!J372</f>
        <v>28</v>
      </c>
      <c r="E371" s="272" t="str">
        <f>[1]JULI!I372</f>
        <v>P</v>
      </c>
      <c r="F371" s="273" t="str">
        <f>[1]JULI!L372</f>
        <v>BARU</v>
      </c>
    </row>
    <row r="372" spans="1:6" ht="15.75" customHeight="1" x14ac:dyDescent="0.3">
      <c r="A372" s="270">
        <f>[1]JULI!A373</f>
        <v>0</v>
      </c>
      <c r="B372" s="271">
        <f>[1]JULI!B373</f>
        <v>7</v>
      </c>
      <c r="C372" s="272" t="str">
        <f>[1]JULI!K373</f>
        <v>K04</v>
      </c>
      <c r="D372" s="271">
        <f>[1]JULI!J373</f>
        <v>45</v>
      </c>
      <c r="E372" s="272" t="str">
        <f>[1]JULI!I373</f>
        <v>P</v>
      </c>
      <c r="F372" s="273" t="str">
        <f>[1]JULI!L373</f>
        <v>BARU</v>
      </c>
    </row>
    <row r="373" spans="1:6" ht="15.75" customHeight="1" x14ac:dyDescent="0.3">
      <c r="A373" s="270">
        <f>[1]JULI!A374</f>
        <v>0</v>
      </c>
      <c r="B373" s="271">
        <f>[1]JULI!B374</f>
        <v>8</v>
      </c>
      <c r="C373" s="272" t="str">
        <f>[1]JULI!K374</f>
        <v>K04</v>
      </c>
      <c r="D373" s="271">
        <f>[1]JULI!J374</f>
        <v>56</v>
      </c>
      <c r="E373" s="272" t="str">
        <f>[1]JULI!I374</f>
        <v>P</v>
      </c>
      <c r="F373" s="273" t="str">
        <f>[1]JULI!L374</f>
        <v>LAMA</v>
      </c>
    </row>
    <row r="374" spans="1:6" ht="15.75" customHeight="1" x14ac:dyDescent="0.3">
      <c r="A374" s="270">
        <f>[1]JULI!A375</f>
        <v>0</v>
      </c>
      <c r="B374" s="271">
        <f>[1]JULI!B375</f>
        <v>9</v>
      </c>
      <c r="C374" s="272" t="str">
        <f>[1]JULI!K375</f>
        <v>K03</v>
      </c>
      <c r="D374" s="271">
        <f>[1]JULI!J375</f>
        <v>29</v>
      </c>
      <c r="E374" s="272" t="str">
        <f>[1]JULI!I375</f>
        <v>P</v>
      </c>
      <c r="F374" s="273" t="str">
        <f>[1]JULI!L375</f>
        <v>BARU</v>
      </c>
    </row>
    <row r="375" spans="1:6" ht="15.75" customHeight="1" x14ac:dyDescent="0.3">
      <c r="A375" s="270">
        <f>[1]JULI!A376</f>
        <v>0</v>
      </c>
      <c r="B375" s="271">
        <f>[1]JULI!B376</f>
        <v>10</v>
      </c>
      <c r="C375" s="272" t="str">
        <f>[1]JULI!K376</f>
        <v>K04</v>
      </c>
      <c r="D375" s="271">
        <f>[1]JULI!J376</f>
        <v>18</v>
      </c>
      <c r="E375" s="272" t="str">
        <f>[1]JULI!I376</f>
        <v>L</v>
      </c>
      <c r="F375" s="273" t="str">
        <f>[1]JULI!L376</f>
        <v>LAMA</v>
      </c>
    </row>
    <row r="376" spans="1:6" ht="15.75" customHeight="1" x14ac:dyDescent="0.3">
      <c r="A376" s="270">
        <f>[1]JULI!A377</f>
        <v>45861</v>
      </c>
      <c r="B376" s="271">
        <f>[1]JULI!B377</f>
        <v>1</v>
      </c>
      <c r="C376" s="272" t="str">
        <f>[1]JULI!K377</f>
        <v>K06</v>
      </c>
      <c r="D376" s="271">
        <f>[1]JULI!J377</f>
        <v>29</v>
      </c>
      <c r="E376" s="272" t="str">
        <f>[1]JULI!I377</f>
        <v>P</v>
      </c>
      <c r="F376" s="273" t="str">
        <f>[1]JULI!L377</f>
        <v>BARU</v>
      </c>
    </row>
    <row r="377" spans="1:6" ht="15.75" customHeight="1" x14ac:dyDescent="0.3">
      <c r="A377" s="270">
        <f>[1]JULI!A378</f>
        <v>0</v>
      </c>
      <c r="B377" s="271">
        <f>[1]JULI!B378</f>
        <v>2</v>
      </c>
      <c r="C377" s="272" t="str">
        <f>[1]JULI!K378</f>
        <v>K05</v>
      </c>
      <c r="D377" s="271">
        <f>[1]JULI!J378</f>
        <v>45</v>
      </c>
      <c r="E377" s="272" t="str">
        <f>[1]JULI!I378</f>
        <v>P</v>
      </c>
      <c r="F377" s="273" t="str">
        <f>[1]JULI!L378</f>
        <v>BARU</v>
      </c>
    </row>
    <row r="378" spans="1:6" ht="15.75" customHeight="1" x14ac:dyDescent="0.3">
      <c r="A378" s="270">
        <f>[1]JULI!A379</f>
        <v>0</v>
      </c>
      <c r="B378" s="271">
        <f>[1]JULI!B379</f>
        <v>3</v>
      </c>
      <c r="C378" s="272" t="str">
        <f>[1]JULI!K379</f>
        <v>K08</v>
      </c>
      <c r="D378" s="271">
        <f>[1]JULI!J379</f>
        <v>54</v>
      </c>
      <c r="E378" s="272" t="str">
        <f>[1]JULI!I379</f>
        <v>P</v>
      </c>
      <c r="F378" s="273" t="str">
        <f>[1]JULI!L379</f>
        <v>BARU</v>
      </c>
    </row>
    <row r="379" spans="1:6" ht="15.75" customHeight="1" x14ac:dyDescent="0.3">
      <c r="A379" s="270">
        <f>[1]JULI!A380</f>
        <v>0</v>
      </c>
      <c r="B379" s="271">
        <f>[1]JULI!B380</f>
        <v>4</v>
      </c>
      <c r="C379" s="272" t="str">
        <f>[1]JULI!K380</f>
        <v>K04</v>
      </c>
      <c r="D379" s="271">
        <f>[1]JULI!J380</f>
        <v>41</v>
      </c>
      <c r="E379" s="272" t="str">
        <f>[1]JULI!I380</f>
        <v>P</v>
      </c>
      <c r="F379" s="273" t="str">
        <f>[1]JULI!L380</f>
        <v>BARU</v>
      </c>
    </row>
    <row r="380" spans="1:6" ht="15.75" customHeight="1" x14ac:dyDescent="0.3">
      <c r="A380" s="270">
        <f>[1]JULI!A381</f>
        <v>0</v>
      </c>
      <c r="B380" s="271">
        <f>[1]JULI!B381</f>
        <v>5</v>
      </c>
      <c r="C380" s="272" t="str">
        <f>[1]JULI!K381</f>
        <v>K04</v>
      </c>
      <c r="D380" s="271">
        <f>[1]JULI!J381</f>
        <v>44</v>
      </c>
      <c r="E380" s="272" t="str">
        <f>[1]JULI!I381</f>
        <v>P</v>
      </c>
      <c r="F380" s="273" t="str">
        <f>[1]JULI!L381</f>
        <v>BARU</v>
      </c>
    </row>
    <row r="381" spans="1:6" ht="15.75" customHeight="1" x14ac:dyDescent="0.3">
      <c r="A381" s="270">
        <f>[1]JULI!A382</f>
        <v>0</v>
      </c>
      <c r="B381" s="271">
        <f>[1]JULI!B382</f>
        <v>6</v>
      </c>
      <c r="C381" s="272" t="str">
        <f>[1]JULI!K382</f>
        <v>K04</v>
      </c>
      <c r="D381" s="271">
        <f>[1]JULI!J382</f>
        <v>13</v>
      </c>
      <c r="E381" s="272" t="str">
        <f>[1]JULI!I382</f>
        <v>P</v>
      </c>
      <c r="F381" s="273" t="str">
        <f>[1]JULI!L382</f>
        <v>BARU</v>
      </c>
    </row>
    <row r="382" spans="1:6" ht="15.75" customHeight="1" x14ac:dyDescent="0.3">
      <c r="A382" s="270">
        <f>[1]JULI!A383</f>
        <v>0</v>
      </c>
      <c r="B382" s="271">
        <f>[1]JULI!B383</f>
        <v>7</v>
      </c>
      <c r="C382" s="272" t="str">
        <f>[1]JULI!K383</f>
        <v>K04</v>
      </c>
      <c r="D382" s="271">
        <f>[1]JULI!J383</f>
        <v>9</v>
      </c>
      <c r="E382" s="272" t="str">
        <f>[1]JULI!I383</f>
        <v>L</v>
      </c>
      <c r="F382" s="273" t="str">
        <f>[1]JULI!L383</f>
        <v>BARU</v>
      </c>
    </row>
    <row r="383" spans="1:6" ht="15.75" customHeight="1" x14ac:dyDescent="0.3">
      <c r="A383" s="270">
        <f>[1]JULI!A384</f>
        <v>0</v>
      </c>
      <c r="B383" s="271">
        <f>[1]JULI!B384</f>
        <v>8</v>
      </c>
      <c r="C383" s="272" t="str">
        <f>[1]JULI!K384</f>
        <v>K05</v>
      </c>
      <c r="D383" s="271">
        <f>[1]JULI!J384</f>
        <v>49</v>
      </c>
      <c r="E383" s="272" t="str">
        <f>[1]JULI!I384</f>
        <v>L</v>
      </c>
      <c r="F383" s="273" t="str">
        <f>[1]JULI!L384</f>
        <v>BARU</v>
      </c>
    </row>
    <row r="384" spans="1:6" ht="15.75" customHeight="1" x14ac:dyDescent="0.3">
      <c r="A384" s="270">
        <f>[1]JULI!A385</f>
        <v>0</v>
      </c>
      <c r="B384" s="271">
        <f>[1]JULI!B385</f>
        <v>9</v>
      </c>
      <c r="C384" s="272" t="str">
        <f>[1]JULI!K385</f>
        <v>K03</v>
      </c>
      <c r="D384" s="271">
        <f>[1]JULI!J385</f>
        <v>25</v>
      </c>
      <c r="E384" s="272" t="str">
        <f>[1]JULI!I385</f>
        <v>P</v>
      </c>
      <c r="F384" s="273" t="str">
        <f>[1]JULI!L385</f>
        <v>BARU</v>
      </c>
    </row>
    <row r="385" spans="1:6" ht="15.75" customHeight="1" x14ac:dyDescent="0.3">
      <c r="A385" s="270">
        <f>[1]JULI!A386</f>
        <v>0</v>
      </c>
      <c r="B385" s="271">
        <f>[1]JULI!B386</f>
        <v>10</v>
      </c>
      <c r="C385" s="272" t="str">
        <f>[1]JULI!K386</f>
        <v>K04</v>
      </c>
      <c r="D385" s="271">
        <f>[1]JULI!J386</f>
        <v>37</v>
      </c>
      <c r="E385" s="272" t="str">
        <f>[1]JULI!I386</f>
        <v>P</v>
      </c>
      <c r="F385" s="273" t="str">
        <f>[1]JULI!L386</f>
        <v>LAMA</v>
      </c>
    </row>
    <row r="386" spans="1:6" ht="15.75" customHeight="1" x14ac:dyDescent="0.3">
      <c r="A386" s="270">
        <f>[1]JULI!A387</f>
        <v>45862</v>
      </c>
      <c r="B386" s="271">
        <f>[1]JULI!B387</f>
        <v>1</v>
      </c>
      <c r="C386" s="272" t="str">
        <f>[1]JULI!K387</f>
        <v>K04</v>
      </c>
      <c r="D386" s="271">
        <f>[1]JULI!J387</f>
        <v>31</v>
      </c>
      <c r="E386" s="272" t="str">
        <f>[1]JULI!I387</f>
        <v>P</v>
      </c>
      <c r="F386" s="273" t="str">
        <f>[1]JULI!L387</f>
        <v>BARU</v>
      </c>
    </row>
    <row r="387" spans="1:6" ht="15.75" customHeight="1" x14ac:dyDescent="0.3">
      <c r="A387" s="270">
        <f>[1]JULI!A388</f>
        <v>0</v>
      </c>
      <c r="B387" s="271">
        <f>[1]JULI!B388</f>
        <v>2</v>
      </c>
      <c r="C387" s="272" t="str">
        <f>[1]JULI!K388</f>
        <v>K04</v>
      </c>
      <c r="D387" s="271">
        <f>[1]JULI!J388</f>
        <v>8</v>
      </c>
      <c r="E387" s="272" t="str">
        <f>[1]JULI!I388</f>
        <v>P</v>
      </c>
      <c r="F387" s="273" t="str">
        <f>[1]JULI!L388</f>
        <v>BARU</v>
      </c>
    </row>
    <row r="388" spans="1:6" ht="15.75" customHeight="1" x14ac:dyDescent="0.3">
      <c r="A388" s="270">
        <f>[1]JULI!A389</f>
        <v>0</v>
      </c>
      <c r="B388" s="271">
        <f>[1]JULI!B389</f>
        <v>3</v>
      </c>
      <c r="C388" s="272" t="str">
        <f>[1]JULI!K389</f>
        <v>K04</v>
      </c>
      <c r="D388" s="271">
        <f>[1]JULI!J389</f>
        <v>64</v>
      </c>
      <c r="E388" s="272" t="str">
        <f>[1]JULI!I389</f>
        <v>L</v>
      </c>
      <c r="F388" s="273" t="str">
        <f>[1]JULI!L389</f>
        <v>BARU</v>
      </c>
    </row>
    <row r="389" spans="1:6" ht="15.75" customHeight="1" x14ac:dyDescent="0.3">
      <c r="A389" s="270">
        <f>[1]JULI!A390</f>
        <v>0</v>
      </c>
      <c r="B389" s="271">
        <f>[1]JULI!B390</f>
        <v>4</v>
      </c>
      <c r="C389" s="272" t="str">
        <f>[1]JULI!K390</f>
        <v>K04</v>
      </c>
      <c r="D389" s="271">
        <f>[1]JULI!J390</f>
        <v>68</v>
      </c>
      <c r="E389" s="272" t="str">
        <f>[1]JULI!I390</f>
        <v>L</v>
      </c>
      <c r="F389" s="273" t="str">
        <f>[1]JULI!L390</f>
        <v>BARU</v>
      </c>
    </row>
    <row r="390" spans="1:6" ht="15.75" customHeight="1" x14ac:dyDescent="0.3">
      <c r="A390" s="270">
        <f>[1]JULI!A391</f>
        <v>0</v>
      </c>
      <c r="B390" s="271">
        <f>[1]JULI!B391</f>
        <v>5</v>
      </c>
      <c r="C390" s="272" t="str">
        <f>[1]JULI!K391</f>
        <v>K02</v>
      </c>
      <c r="D390" s="271">
        <f>[1]JULI!J391</f>
        <v>1</v>
      </c>
      <c r="E390" s="272" t="str">
        <f>[1]JULI!I391</f>
        <v>P</v>
      </c>
      <c r="F390" s="273" t="str">
        <f>[1]JULI!L391</f>
        <v>BARU</v>
      </c>
    </row>
    <row r="391" spans="1:6" ht="15.75" customHeight="1" x14ac:dyDescent="0.3">
      <c r="A391" s="270">
        <f>[1]JULI!A392</f>
        <v>0</v>
      </c>
      <c r="B391" s="271">
        <f>[1]JULI!B392</f>
        <v>6</v>
      </c>
      <c r="C391" s="272" t="str">
        <f>[1]JULI!K392</f>
        <v>K08</v>
      </c>
      <c r="D391" s="271">
        <f>[1]JULI!J392</f>
        <v>5</v>
      </c>
      <c r="E391" s="272" t="str">
        <f>[1]JULI!I392</f>
        <v>L</v>
      </c>
      <c r="F391" s="273" t="str">
        <f>[1]JULI!L392</f>
        <v>BARU</v>
      </c>
    </row>
    <row r="392" spans="1:6" ht="15.75" customHeight="1" x14ac:dyDescent="0.3">
      <c r="A392" s="270">
        <f>[1]JULI!A393</f>
        <v>0</v>
      </c>
      <c r="B392" s="271">
        <f>[1]JULI!B393</f>
        <v>7</v>
      </c>
      <c r="C392" s="272" t="str">
        <f>[1]JULI!K393</f>
        <v>K00</v>
      </c>
      <c r="D392" s="271">
        <f>[1]JULI!J393</f>
        <v>7</v>
      </c>
      <c r="E392" s="272" t="str">
        <f>[1]JULI!I393</f>
        <v>L</v>
      </c>
      <c r="F392" s="273" t="str">
        <f>[1]JULI!L393</f>
        <v>BARU</v>
      </c>
    </row>
    <row r="393" spans="1:6" ht="15.75" customHeight="1" x14ac:dyDescent="0.3">
      <c r="A393" s="270">
        <f>[1]JULI!A394</f>
        <v>0</v>
      </c>
      <c r="B393" s="271">
        <f>[1]JULI!B394</f>
        <v>8</v>
      </c>
      <c r="C393" s="272" t="str">
        <f>[1]JULI!K394</f>
        <v>K02</v>
      </c>
      <c r="D393" s="271">
        <f>[1]JULI!J394</f>
        <v>44</v>
      </c>
      <c r="E393" s="272" t="str">
        <f>[1]JULI!I394</f>
        <v>L</v>
      </c>
      <c r="F393" s="273" t="str">
        <f>[1]JULI!L394</f>
        <v>BARU</v>
      </c>
    </row>
    <row r="394" spans="1:6" ht="15.75" customHeight="1" x14ac:dyDescent="0.3">
      <c r="A394" s="270">
        <f>[1]JULI!A395</f>
        <v>0</v>
      </c>
      <c r="B394" s="271">
        <f>[1]JULI!B395</f>
        <v>9</v>
      </c>
      <c r="C394" s="272" t="str">
        <f>[1]JULI!K395</f>
        <v>K04</v>
      </c>
      <c r="D394" s="271">
        <f>[1]JULI!J395</f>
        <v>71</v>
      </c>
      <c r="E394" s="272" t="str">
        <f>[1]JULI!I395</f>
        <v>P</v>
      </c>
      <c r="F394" s="273" t="str">
        <f>[1]JULI!L395</f>
        <v>LAMA</v>
      </c>
    </row>
    <row r="395" spans="1:6" ht="15.75" customHeight="1" x14ac:dyDescent="0.3">
      <c r="A395" s="270">
        <f>[1]JULI!A396</f>
        <v>0</v>
      </c>
      <c r="B395" s="271">
        <f>[1]JULI!B396</f>
        <v>10</v>
      </c>
      <c r="C395" s="272" t="str">
        <f>[1]JULI!K396</f>
        <v>K08</v>
      </c>
      <c r="D395" s="271">
        <f>[1]JULI!J396</f>
        <v>31</v>
      </c>
      <c r="E395" s="272" t="str">
        <f>[1]JULI!I396</f>
        <v>P</v>
      </c>
      <c r="F395" s="273" t="str">
        <f>[1]JULI!L396</f>
        <v>BARU</v>
      </c>
    </row>
    <row r="396" spans="1:6" ht="15.75" customHeight="1" x14ac:dyDescent="0.3">
      <c r="A396" s="270">
        <f>[1]JULI!A397</f>
        <v>0</v>
      </c>
      <c r="B396" s="271">
        <f>[1]JULI!B397</f>
        <v>11</v>
      </c>
      <c r="C396" s="272" t="str">
        <f>[1]JULI!K397</f>
        <v>K03</v>
      </c>
      <c r="D396" s="271">
        <f>[1]JULI!J397</f>
        <v>36</v>
      </c>
      <c r="E396" s="272" t="str">
        <f>[1]JULI!I397</f>
        <v>P</v>
      </c>
      <c r="F396" s="273" t="str">
        <f>[1]JULI!L397</f>
        <v>BARU</v>
      </c>
    </row>
    <row r="397" spans="1:6" ht="15.75" customHeight="1" x14ac:dyDescent="0.3">
      <c r="A397" s="270">
        <f>[1]JULI!A398</f>
        <v>0</v>
      </c>
      <c r="B397" s="271">
        <f>[1]JULI!B398</f>
        <v>12</v>
      </c>
      <c r="C397" s="272" t="str">
        <f>[1]JULI!K398</f>
        <v>K02</v>
      </c>
      <c r="D397" s="271">
        <f>[1]JULI!J398</f>
        <v>4</v>
      </c>
      <c r="E397" s="272" t="str">
        <f>[1]JULI!I398</f>
        <v>L</v>
      </c>
      <c r="F397" s="273" t="str">
        <f>[1]JULI!L398</f>
        <v>BARU</v>
      </c>
    </row>
    <row r="398" spans="1:6" ht="15.75" customHeight="1" x14ac:dyDescent="0.3">
      <c r="A398" s="270">
        <f>[1]JULI!A399</f>
        <v>45863</v>
      </c>
      <c r="B398" s="271">
        <f>[1]JULI!B399</f>
        <v>1</v>
      </c>
      <c r="C398" s="272" t="str">
        <f>[1]JULI!K399</f>
        <v>K04</v>
      </c>
      <c r="D398" s="271">
        <f>[1]JULI!J399</f>
        <v>38</v>
      </c>
      <c r="E398" s="272" t="str">
        <f>[1]JULI!I399</f>
        <v>P</v>
      </c>
      <c r="F398" s="273" t="str">
        <f>[1]JULI!L399</f>
        <v>LAMA</v>
      </c>
    </row>
    <row r="399" spans="1:6" ht="15.75" customHeight="1" x14ac:dyDescent="0.3">
      <c r="A399" s="270">
        <f>[1]JULI!A400</f>
        <v>0</v>
      </c>
      <c r="B399" s="271">
        <f>[1]JULI!B400</f>
        <v>2</v>
      </c>
      <c r="C399" s="272" t="str">
        <f>[1]JULI!K400</f>
        <v>K05</v>
      </c>
      <c r="D399" s="271">
        <f>[1]JULI!J400</f>
        <v>26</v>
      </c>
      <c r="E399" s="272" t="str">
        <f>[1]JULI!I400</f>
        <v>P</v>
      </c>
      <c r="F399" s="273" t="str">
        <f>[1]JULI!L400</f>
        <v>BARU</v>
      </c>
    </row>
    <row r="400" spans="1:6" ht="15.75" customHeight="1" x14ac:dyDescent="0.3">
      <c r="A400" s="270">
        <f>[1]JULI!A401</f>
        <v>0</v>
      </c>
      <c r="B400" s="271">
        <f>[1]JULI!B401</f>
        <v>3</v>
      </c>
      <c r="C400" s="272" t="str">
        <f>[1]JULI!K401</f>
        <v>K04</v>
      </c>
      <c r="D400" s="271">
        <f>[1]JULI!J401</f>
        <v>28</v>
      </c>
      <c r="E400" s="272" t="str">
        <f>[1]JULI!I401</f>
        <v>P</v>
      </c>
      <c r="F400" s="273" t="str">
        <f>[1]JULI!L401</f>
        <v>BARU</v>
      </c>
    </row>
    <row r="401" spans="1:26" ht="15.75" customHeight="1" x14ac:dyDescent="0.3">
      <c r="A401" s="270">
        <f>[1]JULI!A402</f>
        <v>0</v>
      </c>
      <c r="B401" s="271">
        <f>[1]JULI!B402</f>
        <v>4</v>
      </c>
      <c r="C401" s="272" t="str">
        <f>[1]JULI!K402</f>
        <v>K05</v>
      </c>
      <c r="D401" s="271">
        <f>[1]JULI!J402</f>
        <v>60</v>
      </c>
      <c r="E401" s="272" t="str">
        <f>[1]JULI!I402</f>
        <v>P</v>
      </c>
      <c r="F401" s="273" t="str">
        <f>[1]JULI!L402</f>
        <v>LAMA</v>
      </c>
    </row>
    <row r="402" spans="1:26" ht="15.75" customHeight="1" x14ac:dyDescent="0.3">
      <c r="A402" s="270">
        <f>[1]JULI!A403</f>
        <v>0</v>
      </c>
      <c r="B402" s="271">
        <f>[1]JULI!B403</f>
        <v>5</v>
      </c>
      <c r="C402" s="272" t="str">
        <f>[1]JULI!K403</f>
        <v>K04</v>
      </c>
      <c r="D402" s="271">
        <f>[1]JULI!J403</f>
        <v>27</v>
      </c>
      <c r="E402" s="272" t="str">
        <f>[1]JULI!I403</f>
        <v>P</v>
      </c>
      <c r="F402" s="273" t="str">
        <f>[1]JULI!L403</f>
        <v>BARU</v>
      </c>
    </row>
    <row r="403" spans="1:26" ht="15.75" customHeight="1" x14ac:dyDescent="0.3">
      <c r="A403" s="270">
        <f>[1]JULI!A404</f>
        <v>0</v>
      </c>
      <c r="B403" s="271">
        <f>[1]JULI!B404</f>
        <v>6</v>
      </c>
      <c r="C403" s="272" t="str">
        <f>[1]JULI!K404</f>
        <v>K04</v>
      </c>
      <c r="D403" s="271">
        <f>[1]JULI!J404</f>
        <v>6</v>
      </c>
      <c r="E403" s="272" t="str">
        <f>[1]JULI!I404</f>
        <v>P</v>
      </c>
      <c r="F403" s="273" t="str">
        <f>[1]JULI!L404</f>
        <v>BARU</v>
      </c>
    </row>
    <row r="404" spans="1:26" ht="15.75" customHeight="1" x14ac:dyDescent="0.3">
      <c r="A404" s="270">
        <f>[1]JULI!A405</f>
        <v>0</v>
      </c>
      <c r="B404" s="271">
        <f>[1]JULI!B405</f>
        <v>7</v>
      </c>
      <c r="C404" s="272" t="str">
        <f>[1]JULI!K405</f>
        <v>K03</v>
      </c>
      <c r="D404" s="271">
        <f>[1]JULI!J405</f>
        <v>23</v>
      </c>
      <c r="E404" s="272" t="str">
        <f>[1]JULI!I405</f>
        <v>L</v>
      </c>
      <c r="F404" s="273" t="str">
        <f>[1]JULI!L405</f>
        <v>BARU</v>
      </c>
    </row>
    <row r="405" spans="1:26" ht="15.75" customHeight="1" x14ac:dyDescent="0.3">
      <c r="A405" s="323">
        <f>[1]JULI!A406</f>
        <v>0</v>
      </c>
      <c r="B405" s="324">
        <f>[1]JULI!B406</f>
        <v>0</v>
      </c>
      <c r="C405" s="325">
        <f>[1]JULI!K406</f>
        <v>0</v>
      </c>
      <c r="D405" s="324">
        <f>[1]JULI!J406</f>
        <v>0</v>
      </c>
      <c r="E405" s="325">
        <f>[1]JULI!I406</f>
        <v>0</v>
      </c>
      <c r="F405" s="326">
        <f>[1]JULI!L406</f>
        <v>0</v>
      </c>
      <c r="G405" s="327"/>
      <c r="H405" s="327"/>
      <c r="I405" s="327"/>
      <c r="J405" s="327"/>
      <c r="K405" s="327"/>
      <c r="L405" s="327"/>
      <c r="M405" s="327"/>
      <c r="N405" s="327"/>
      <c r="O405" s="327"/>
      <c r="P405" s="327"/>
      <c r="Q405" s="327"/>
      <c r="R405" s="327"/>
      <c r="S405" s="327"/>
      <c r="T405" s="327"/>
      <c r="U405" s="327"/>
      <c r="V405" s="327"/>
      <c r="W405" s="327"/>
      <c r="X405" s="327"/>
      <c r="Y405" s="327"/>
      <c r="Z405" s="327"/>
    </row>
    <row r="406" spans="1:26" ht="15.75" customHeight="1" x14ac:dyDescent="0.3">
      <c r="A406" s="270">
        <f>[1]JULI!A407</f>
        <v>0</v>
      </c>
      <c r="B406" s="271">
        <f>[1]JULI!B407</f>
        <v>0</v>
      </c>
      <c r="C406" s="272">
        <f>[1]JULI!K407</f>
        <v>0</v>
      </c>
      <c r="D406" s="271">
        <f>[1]JULI!J407</f>
        <v>0</v>
      </c>
      <c r="E406" s="272">
        <f>[1]JULI!I407</f>
        <v>0</v>
      </c>
      <c r="F406" s="273">
        <f>[1]JULI!L407</f>
        <v>0</v>
      </c>
    </row>
    <row r="407" spans="1:26" ht="15.75" customHeight="1" x14ac:dyDescent="0.3">
      <c r="A407" s="270">
        <f>[1]JULI!A408</f>
        <v>0</v>
      </c>
      <c r="B407" s="271">
        <f>[1]JULI!B408</f>
        <v>0</v>
      </c>
      <c r="C407" s="272">
        <f>[1]JULI!K408</f>
        <v>0</v>
      </c>
      <c r="D407" s="271">
        <f>[1]JULI!J408</f>
        <v>0</v>
      </c>
      <c r="E407" s="272">
        <f>[1]JULI!I408</f>
        <v>0</v>
      </c>
      <c r="F407" s="273">
        <f>[1]JULI!L408</f>
        <v>0</v>
      </c>
    </row>
    <row r="408" spans="1:26" ht="15.75" customHeight="1" x14ac:dyDescent="0.3">
      <c r="A408" s="270">
        <f>[1]JULI!A409</f>
        <v>0</v>
      </c>
      <c r="B408" s="271">
        <f>[1]JULI!B409</f>
        <v>0</v>
      </c>
      <c r="C408" s="272">
        <f>[1]JULI!K409</f>
        <v>0</v>
      </c>
      <c r="D408" s="271">
        <f>[1]JULI!J409</f>
        <v>0</v>
      </c>
      <c r="E408" s="272">
        <f>[1]JULI!I409</f>
        <v>0</v>
      </c>
      <c r="F408" s="273">
        <f>[1]JULI!L409</f>
        <v>0</v>
      </c>
    </row>
    <row r="409" spans="1:26" ht="15.75" customHeight="1" x14ac:dyDescent="0.3">
      <c r="A409" s="270">
        <f>[1]JULI!A410</f>
        <v>0</v>
      </c>
      <c r="B409" s="271">
        <f>[1]JULI!B410</f>
        <v>0</v>
      </c>
      <c r="C409" s="272">
        <f>[1]JULI!K410</f>
        <v>0</v>
      </c>
      <c r="D409" s="271">
        <f>[1]JULI!J410</f>
        <v>0</v>
      </c>
      <c r="E409" s="272">
        <f>[1]JULI!I410</f>
        <v>0</v>
      </c>
      <c r="F409" s="273">
        <f>[1]JULI!L410</f>
        <v>0</v>
      </c>
    </row>
    <row r="410" spans="1:26" ht="15.75" customHeight="1" x14ac:dyDescent="0.3">
      <c r="A410" s="270">
        <f>[1]JULI!A411</f>
        <v>0</v>
      </c>
      <c r="B410" s="271">
        <f>[1]JULI!B411</f>
        <v>0</v>
      </c>
      <c r="C410" s="272">
        <f>[1]JULI!K411</f>
        <v>0</v>
      </c>
      <c r="D410" s="271">
        <f>[1]JULI!J411</f>
        <v>0</v>
      </c>
      <c r="E410" s="272">
        <f>[1]JULI!I411</f>
        <v>0</v>
      </c>
      <c r="F410" s="273">
        <f>[1]JULI!L411</f>
        <v>0</v>
      </c>
    </row>
    <row r="411" spans="1:26" ht="15.75" customHeight="1" x14ac:dyDescent="0.3">
      <c r="A411" s="270">
        <f>[1]JULI!A412</f>
        <v>0</v>
      </c>
      <c r="B411" s="271">
        <f>[1]JULI!B412</f>
        <v>0</v>
      </c>
      <c r="C411" s="272">
        <f>[1]JULI!K412</f>
        <v>0</v>
      </c>
      <c r="D411" s="271">
        <f>[1]JULI!J412</f>
        <v>0</v>
      </c>
      <c r="E411" s="272">
        <f>[1]JULI!I412</f>
        <v>0</v>
      </c>
      <c r="F411" s="273">
        <f>[1]JULI!L412</f>
        <v>0</v>
      </c>
    </row>
    <row r="412" spans="1:26" ht="15.75" customHeight="1" x14ac:dyDescent="0.3">
      <c r="A412" s="270">
        <f>[1]JULI!A413</f>
        <v>0</v>
      </c>
      <c r="B412" s="271">
        <f>[1]JULI!B413</f>
        <v>0</v>
      </c>
      <c r="C412" s="272">
        <f>[1]JULI!K413</f>
        <v>0</v>
      </c>
      <c r="D412" s="271">
        <f>[1]JULI!J413</f>
        <v>0</v>
      </c>
      <c r="E412" s="272">
        <f>[1]JULI!I413</f>
        <v>0</v>
      </c>
      <c r="F412" s="273">
        <f>[1]JULI!L413</f>
        <v>0</v>
      </c>
    </row>
    <row r="413" spans="1:26" ht="15.75" customHeight="1" x14ac:dyDescent="0.3">
      <c r="A413" s="270">
        <f>[1]JULI!A414</f>
        <v>0</v>
      </c>
      <c r="B413" s="271">
        <f>[1]JULI!B414</f>
        <v>0</v>
      </c>
      <c r="C413" s="272">
        <f>[1]JULI!K414</f>
        <v>0</v>
      </c>
      <c r="D413" s="271">
        <f>[1]JULI!J414</f>
        <v>0</v>
      </c>
      <c r="E413" s="272">
        <f>[1]JULI!I414</f>
        <v>0</v>
      </c>
      <c r="F413" s="273">
        <f>[1]JULI!L414</f>
        <v>0</v>
      </c>
    </row>
    <row r="414" spans="1:26" ht="15.75" customHeight="1" x14ac:dyDescent="0.3">
      <c r="A414" s="270">
        <f>[1]JULI!A415</f>
        <v>0</v>
      </c>
      <c r="B414" s="271">
        <f>[1]JULI!B415</f>
        <v>0</v>
      </c>
      <c r="C414" s="272">
        <f>[1]JULI!K415</f>
        <v>0</v>
      </c>
      <c r="D414" s="271">
        <f>[1]JULI!J415</f>
        <v>0</v>
      </c>
      <c r="E414" s="272">
        <f>[1]JULI!I415</f>
        <v>0</v>
      </c>
      <c r="F414" s="273">
        <f>[1]JULI!L415</f>
        <v>0</v>
      </c>
    </row>
    <row r="415" spans="1:26" ht="15.75" customHeight="1" x14ac:dyDescent="0.3">
      <c r="A415" s="270">
        <f>[1]JULI!A416</f>
        <v>0</v>
      </c>
      <c r="B415" s="271">
        <f>[1]JULI!B416</f>
        <v>0</v>
      </c>
      <c r="C415" s="272">
        <f>[1]JULI!K416</f>
        <v>0</v>
      </c>
      <c r="D415" s="271">
        <f>[1]JULI!J416</f>
        <v>0</v>
      </c>
      <c r="E415" s="272">
        <f>[1]JULI!I416</f>
        <v>0</v>
      </c>
      <c r="F415" s="273">
        <f>[1]JULI!L416</f>
        <v>0</v>
      </c>
    </row>
    <row r="416" spans="1:2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</sheetData>
  <autoFilter ref="A3:F139" xr:uid="{00000000-0009-0000-0000-000010000000}"/>
  <mergeCells count="6">
    <mergeCell ref="K1:R1"/>
    <mergeCell ref="S1:T2"/>
    <mergeCell ref="K2:L2"/>
    <mergeCell ref="M2:N2"/>
    <mergeCell ref="O2:P2"/>
    <mergeCell ref="Q2:R2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F2CE2-E2BE-4B33-9441-4DB83D9EDACD}">
  <sheetPr>
    <outlinePr summaryBelow="0" summaryRight="0"/>
    <pageSetUpPr fitToPage="1"/>
  </sheetPr>
  <dimension ref="A1:AM961"/>
  <sheetViews>
    <sheetView workbookViewId="0">
      <pane ySplit="3" topLeftCell="A4" activePane="bottomLeft" state="frozen"/>
      <selection pane="bottomLeft" activeCell="B5" sqref="B5"/>
    </sheetView>
  </sheetViews>
  <sheetFormatPr defaultColWidth="12.6640625" defaultRowHeight="15" customHeight="1" x14ac:dyDescent="0.3"/>
  <cols>
    <col min="1" max="1" width="9.44140625" customWidth="1"/>
    <col min="2" max="2" width="6.33203125" customWidth="1"/>
    <col min="3" max="3" width="5.77734375" customWidth="1"/>
    <col min="4" max="4" width="7.21875" customWidth="1"/>
    <col min="5" max="5" width="8.88671875" customWidth="1"/>
    <col min="6" max="6" width="9.77734375" customWidth="1"/>
    <col min="7" max="7" width="8.21875" customWidth="1"/>
    <col min="8" max="8" width="5.6640625" customWidth="1"/>
    <col min="9" max="9" width="30" customWidth="1"/>
    <col min="10" max="10" width="9.109375" customWidth="1"/>
    <col min="11" max="11" width="7" customWidth="1"/>
    <col min="12" max="12" width="7.21875" customWidth="1"/>
    <col min="13" max="20" width="7" customWidth="1"/>
    <col min="21" max="21" width="8.33203125" customWidth="1"/>
    <col min="22" max="22" width="6.6640625" customWidth="1"/>
    <col min="23" max="23" width="6.88671875" customWidth="1"/>
    <col min="24" max="24" width="7.44140625" customWidth="1"/>
    <col min="25" max="25" width="25.77734375" customWidth="1"/>
    <col min="26" max="26" width="8" customWidth="1"/>
    <col min="27" max="27" width="12.21875" customWidth="1"/>
    <col min="28" max="28" width="10.21875" customWidth="1"/>
    <col min="29" max="29" width="9.6640625" customWidth="1"/>
    <col min="30" max="30" width="10.21875" customWidth="1"/>
    <col min="31" max="31" width="5.21875" customWidth="1"/>
    <col min="32" max="32" width="7.44140625" customWidth="1"/>
    <col min="33" max="33" width="25.77734375" customWidth="1"/>
    <col min="34" max="34" width="8" customWidth="1"/>
    <col min="35" max="35" width="12.21875" customWidth="1"/>
    <col min="36" max="37" width="10.21875" customWidth="1"/>
    <col min="38" max="38" width="13.44140625" customWidth="1"/>
    <col min="39" max="39" width="10.21875" customWidth="1"/>
  </cols>
  <sheetData>
    <row r="1" spans="1:39" ht="33" customHeight="1" x14ac:dyDescent="0.3">
      <c r="A1" s="240"/>
      <c r="B1" s="240"/>
      <c r="C1" s="240"/>
      <c r="D1" s="240"/>
      <c r="E1" s="241" t="s">
        <v>211</v>
      </c>
      <c r="F1" s="242" t="s">
        <v>264</v>
      </c>
      <c r="G1" s="12"/>
      <c r="H1" s="244" t="s">
        <v>22</v>
      </c>
      <c r="I1" s="245" t="s">
        <v>213</v>
      </c>
      <c r="J1" s="246" t="s">
        <v>214</v>
      </c>
      <c r="K1" s="247" t="s">
        <v>215</v>
      </c>
      <c r="L1" s="248"/>
      <c r="M1" s="248"/>
      <c r="N1" s="248"/>
      <c r="O1" s="248"/>
      <c r="P1" s="248"/>
      <c r="Q1" s="248"/>
      <c r="R1" s="249"/>
      <c r="S1" s="250" t="s">
        <v>216</v>
      </c>
      <c r="T1" s="251"/>
      <c r="U1" s="252" t="s">
        <v>21</v>
      </c>
      <c r="V1" s="12"/>
      <c r="W1" s="12"/>
      <c r="X1" s="12"/>
      <c r="Y1" s="12"/>
      <c r="Z1" s="331"/>
      <c r="AA1" s="12"/>
      <c r="AB1" s="12"/>
      <c r="AC1" s="12"/>
      <c r="AD1" s="12"/>
      <c r="AE1" s="12"/>
      <c r="AF1" s="12"/>
      <c r="AG1" s="12"/>
      <c r="AH1" s="332" t="s">
        <v>268</v>
      </c>
      <c r="AI1" s="58"/>
      <c r="AJ1" s="333">
        <f>SUM(AI4:AI13)</f>
        <v>883</v>
      </c>
      <c r="AK1" s="12"/>
      <c r="AL1" s="12"/>
      <c r="AM1" s="12"/>
    </row>
    <row r="2" spans="1:39" ht="15.75" customHeight="1" x14ac:dyDescent="0.3">
      <c r="A2" s="240"/>
      <c r="B2" s="240"/>
      <c r="C2" s="240"/>
      <c r="D2" s="240"/>
      <c r="E2" s="240"/>
      <c r="F2" s="243"/>
      <c r="G2" s="12"/>
      <c r="H2" s="178"/>
      <c r="I2" s="253"/>
      <c r="J2" s="254"/>
      <c r="K2" s="255" t="s">
        <v>218</v>
      </c>
      <c r="L2" s="119"/>
      <c r="M2" s="256" t="s">
        <v>219</v>
      </c>
      <c r="N2" s="119"/>
      <c r="O2" s="257" t="s">
        <v>220</v>
      </c>
      <c r="P2" s="119"/>
      <c r="Q2" s="256" t="s">
        <v>221</v>
      </c>
      <c r="R2" s="119"/>
      <c r="S2" s="122"/>
      <c r="T2" s="123"/>
      <c r="U2" s="258"/>
      <c r="V2" s="12"/>
      <c r="W2" s="12"/>
      <c r="X2" s="12"/>
      <c r="Y2" s="12"/>
      <c r="Z2" s="331"/>
      <c r="AA2" s="12"/>
      <c r="AB2" s="12"/>
      <c r="AC2" s="12"/>
      <c r="AD2" s="12"/>
      <c r="AE2" s="12"/>
      <c r="AF2" s="12"/>
      <c r="AG2" s="12"/>
      <c r="AH2" s="331"/>
      <c r="AI2" s="12"/>
      <c r="AJ2" s="12"/>
      <c r="AK2" s="12"/>
      <c r="AL2" s="12"/>
      <c r="AM2" s="12"/>
    </row>
    <row r="3" spans="1:39" ht="30" customHeight="1" thickBot="1" x14ac:dyDescent="0.35">
      <c r="A3" s="259" t="s">
        <v>222</v>
      </c>
      <c r="B3" s="259" t="s">
        <v>22</v>
      </c>
      <c r="C3" s="259" t="s">
        <v>212</v>
      </c>
      <c r="D3" s="260" t="s">
        <v>223</v>
      </c>
      <c r="E3" s="261" t="s">
        <v>24</v>
      </c>
      <c r="F3" s="321" t="s">
        <v>265</v>
      </c>
      <c r="G3" s="12"/>
      <c r="H3" s="188"/>
      <c r="I3" s="264"/>
      <c r="J3" s="265"/>
      <c r="K3" s="266" t="s">
        <v>32</v>
      </c>
      <c r="L3" s="267" t="s">
        <v>37</v>
      </c>
      <c r="M3" s="268" t="s">
        <v>32</v>
      </c>
      <c r="N3" s="267" t="s">
        <v>37</v>
      </c>
      <c r="O3" s="268" t="s">
        <v>32</v>
      </c>
      <c r="P3" s="267" t="s">
        <v>37</v>
      </c>
      <c r="Q3" s="268" t="s">
        <v>32</v>
      </c>
      <c r="R3" s="267" t="s">
        <v>37</v>
      </c>
      <c r="S3" s="268" t="s">
        <v>32</v>
      </c>
      <c r="T3" s="267" t="s">
        <v>37</v>
      </c>
      <c r="U3" s="269"/>
      <c r="V3" s="12"/>
      <c r="W3" s="12"/>
      <c r="X3" s="334" t="s">
        <v>22</v>
      </c>
      <c r="Y3" s="334" t="s">
        <v>23</v>
      </c>
      <c r="Z3" s="335" t="s">
        <v>24</v>
      </c>
      <c r="AA3" s="336" t="s">
        <v>25</v>
      </c>
      <c r="AB3" s="334" t="s">
        <v>26</v>
      </c>
      <c r="AC3" s="334" t="s">
        <v>27</v>
      </c>
      <c r="AD3" s="334" t="s">
        <v>28</v>
      </c>
      <c r="AE3" s="12"/>
      <c r="AF3" s="334" t="s">
        <v>22</v>
      </c>
      <c r="AG3" s="334" t="s">
        <v>23</v>
      </c>
      <c r="AH3" s="335" t="s">
        <v>24</v>
      </c>
      <c r="AI3" s="336" t="s">
        <v>25</v>
      </c>
      <c r="AJ3" s="334" t="s">
        <v>26</v>
      </c>
      <c r="AK3" s="334" t="s">
        <v>27</v>
      </c>
      <c r="AL3" s="337" t="s">
        <v>30</v>
      </c>
      <c r="AM3" s="334" t="s">
        <v>28</v>
      </c>
    </row>
    <row r="4" spans="1:39" ht="15.75" customHeight="1" x14ac:dyDescent="0.3">
      <c r="A4" s="270" t="str">
        <f>[1]AGUSTUS!A5</f>
        <v>26/07/2025</v>
      </c>
      <c r="B4" s="271">
        <f>[1]AGUSTUS!B5</f>
        <v>1</v>
      </c>
      <c r="C4" s="272" t="str">
        <f>[1]AGUSTUS!K5</f>
        <v>K08</v>
      </c>
      <c r="D4" s="271">
        <f>[1]AGUSTUS!J5</f>
        <v>28</v>
      </c>
      <c r="E4" s="272" t="str">
        <f>[1]AGUSTUS!I5</f>
        <v>P</v>
      </c>
      <c r="F4" s="273" t="str">
        <f>[1]AGUSTUS!L5</f>
        <v>BARU</v>
      </c>
      <c r="G4" s="274"/>
      <c r="H4" s="275">
        <v>1</v>
      </c>
      <c r="I4" s="276" t="s">
        <v>225</v>
      </c>
      <c r="J4" s="276" t="s">
        <v>118</v>
      </c>
      <c r="K4" s="277">
        <f>COUNTIFS('Dx. AGUST'!DIAGNOSA,J4,'Dx. AGUST'!UMUR,"&lt;7",'Dx. AGUST'!BARULAMA,"baru",'Dx. AGUST'!GENDER,"L")+AI66</f>
        <v>45</v>
      </c>
      <c r="L4" s="278">
        <f>COUNTIFS('Dx. AGUST'!DIAGNOSA,J4,'Dx. AGUST'!UMUR,"&lt;7",'Dx. AGUST'!BARULAMA,"baru",'Dx. AGUST'!GENDER,"P")+AI67</f>
        <v>51</v>
      </c>
      <c r="M4" s="277">
        <f>COUNTIFS('Dx. AGUST'!DIAGNOSA,J4,'Dx. AGUST'!UMUR,"&gt;=7",'Dx. AGUST'!UMUR,"&lt;=15",'Dx. AGUST'!BARULAMA,"BARU",'Dx. AGUST'!GENDER,"L")</f>
        <v>9</v>
      </c>
      <c r="N4" s="277">
        <f>COUNTIFS('Dx. AGUST'!DIAGNOSA,J4,'Dx. AGUST'!UMUR,"&gt;=7",'Dx. AGUST'!UMUR,"&lt;=15",'Dx. AGUST'!BARULAMA,"BARU",'Dx. AGUST'!GENDER,"P")</f>
        <v>13</v>
      </c>
      <c r="O4" s="271">
        <f>COUNTIFS('Dx. AGUST'!DIAGNOSA,J4,'Dx. AGUST'!UMUR,"&gt;=16",'Dx. AGUST'!UMUR,"&lt;=59",'Dx. AGUST'!BARULAMA,"BARU",'Dx. AGUST'!GENDER,"L")</f>
        <v>0</v>
      </c>
      <c r="P4" s="277">
        <f>COUNTIFS('Dx. AGUST'!DIAGNOSA,J4,'Dx. AGUST'!UMUR,"&gt;=16",'Dx. AGUST'!UMUR,"&lt;=59",'Dx. AGUST'!BARULAMA,"BARU",'Dx. AGUST'!GENDER,"P")</f>
        <v>0</v>
      </c>
      <c r="Q4" s="277">
        <f>COUNTIFS('Dx. AGUST'!DIAGNOSA,J4,'Dx. AGUST'!UMUR,"&gt;=60",'Dx. AGUST'!BARULAMA,"baru",'Dx. AGUST'!GENDER,"L")</f>
        <v>0</v>
      </c>
      <c r="R4" s="277">
        <f>COUNTIFS('Dx. AGUST'!DIAGNOSA,J4,'Dx. AGUST'!UMUR,"&gt;=60",'Dx. AGUST'!BARULAMA,"baru",'Dx. AGUST'!GENDER,"P")</f>
        <v>0</v>
      </c>
      <c r="S4" s="277">
        <f>COUNTIFS('Dx. AGUST'!DIAGNOSA,J4,'Dx. AGUST'!BARULAMA,"LAMA",'Dx. AGUST'!GENDER,"L")</f>
        <v>0</v>
      </c>
      <c r="T4" s="277">
        <f>COUNTIFS('Dx. AGUST'!DIAGNOSA,J4,'Dx. AGUST'!BARULAMA,"LAMA",'Dx. AGUST'!GENDER,"P")</f>
        <v>2</v>
      </c>
      <c r="U4" s="338">
        <f t="shared" ref="U4:U24" si="0">SUM(K4:T4)</f>
        <v>120</v>
      </c>
      <c r="V4" s="339">
        <f>COUNTIF('Dx. AGUST'!DIAGNOSA,J4)</f>
        <v>36</v>
      </c>
      <c r="W4" s="12"/>
      <c r="X4" s="340">
        <v>1</v>
      </c>
      <c r="Y4" s="25" t="s">
        <v>31</v>
      </c>
      <c r="Z4" s="341" t="s">
        <v>32</v>
      </c>
      <c r="AA4" s="342">
        <v>17</v>
      </c>
      <c r="AB4" s="342">
        <v>15</v>
      </c>
      <c r="AC4" s="342">
        <v>2</v>
      </c>
      <c r="AD4" s="342">
        <v>8</v>
      </c>
      <c r="AE4" s="12"/>
      <c r="AF4" s="340">
        <v>1</v>
      </c>
      <c r="AG4" s="25" t="s">
        <v>269</v>
      </c>
      <c r="AH4" s="341" t="s">
        <v>32</v>
      </c>
      <c r="AI4" s="342">
        <v>67</v>
      </c>
      <c r="AJ4" s="342">
        <v>10</v>
      </c>
      <c r="AK4" s="342">
        <f t="shared" ref="AK4:AK17" si="1">AI4-AJ4</f>
        <v>57</v>
      </c>
      <c r="AL4" s="342">
        <v>5</v>
      </c>
      <c r="AM4" s="342">
        <v>13</v>
      </c>
    </row>
    <row r="5" spans="1:39" ht="15.75" customHeight="1" x14ac:dyDescent="0.3">
      <c r="A5" s="270">
        <f>[1]AGUSTUS!A6</f>
        <v>0</v>
      </c>
      <c r="B5" s="271">
        <f>[1]AGUSTUS!B6</f>
        <v>1</v>
      </c>
      <c r="C5" s="272" t="str">
        <f>[1]AGUSTUS!K6</f>
        <v>K08</v>
      </c>
      <c r="D5" s="271">
        <f>[1]AGUSTUS!J6</f>
        <v>28</v>
      </c>
      <c r="E5" s="272" t="str">
        <f>[1]AGUSTUS!I6</f>
        <v>P</v>
      </c>
      <c r="F5" s="273" t="str">
        <f>[1]AGUSTUS!L6</f>
        <v>BARU</v>
      </c>
      <c r="G5" s="12"/>
      <c r="H5" s="281">
        <v>2</v>
      </c>
      <c r="I5" s="108" t="s">
        <v>226</v>
      </c>
      <c r="J5" s="108" t="s">
        <v>227</v>
      </c>
      <c r="K5" s="277">
        <f>COUNTIFS('Dx. AGUST'!DIAGNOSA,J5,'Dx. AGUST'!UMUR,"&lt;7",'Dx. AGUST'!BARULAMA,"baru",'Dx. AGUST'!GENDER,"L")</f>
        <v>0</v>
      </c>
      <c r="L5" s="278">
        <f>COUNTIFS('Dx. AGUST'!DIAGNOSA,J5,'Dx. AGUST'!UMUR,"&lt;7",'Dx. AGUST'!BARULAMA,"baru",'Dx. AGUST'!GENDER,"P")</f>
        <v>0</v>
      </c>
      <c r="M5" s="277">
        <f>COUNTIFS('Dx. AGUST'!DIAGNOSA,J5,'Dx. AGUST'!UMUR,"&gt;=7",'Dx. AGUST'!UMUR,"&lt;=15",'Dx. AGUST'!BARULAMA,"BARU",'Dx. AGUST'!GENDER,"L")</f>
        <v>0</v>
      </c>
      <c r="N5" s="277">
        <f>COUNTIFS('Dx. AGUST'!DIAGNOSA,J5,'Dx. AGUST'!UMUR,"&gt;=7",'Dx. AGUST'!UMUR,"&lt;=15",'Dx. AGUST'!BARULAMA,"BARU",'Dx. AGUST'!GENDER,"P")</f>
        <v>0</v>
      </c>
      <c r="O5" s="271">
        <f>COUNTIFS('Dx. AGUST'!DIAGNOSA,J5,'Dx. AGUST'!UMUR,"&gt;=16",'Dx. AGUST'!UMUR,"&lt;=59",'Dx. AGUST'!BARULAMA,"BARU",'Dx. AGUST'!GENDER,"L")</f>
        <v>1</v>
      </c>
      <c r="P5" s="277">
        <f>COUNTIFS('Dx. AGUST'!DIAGNOSA,J5,'Dx. AGUST'!UMUR,"&gt;=16",'Dx. AGUST'!UMUR,"&lt;=59",'Dx. AGUST'!BARULAMA,"BARU",'Dx. AGUST'!GENDER,"P")</f>
        <v>5</v>
      </c>
      <c r="Q5" s="277">
        <f>COUNTIFS('Dx. AGUST'!DIAGNOSA,J5,'Dx. AGUST'!UMUR,"&gt;=60",'Dx. AGUST'!BARULAMA,"baru",'Dx. AGUST'!GENDER,"L")</f>
        <v>0</v>
      </c>
      <c r="R5" s="277">
        <f>COUNTIFS('Dx. AGUST'!DIAGNOSA,J5,'Dx. AGUST'!UMUR,"&gt;=60",'Dx. AGUST'!BARULAMA,"baru",'Dx. AGUST'!GENDER,"P")</f>
        <v>0</v>
      </c>
      <c r="S5" s="277">
        <f>COUNTIFS('Dx. AGUST'!DIAGNOSA,J5,'Dx. AGUST'!BARULAMA,"LAMA",'Dx. AGUST'!GENDER,"L")</f>
        <v>0</v>
      </c>
      <c r="T5" s="277">
        <f>COUNTIFS('Dx. AGUST'!DIAGNOSA,J5,'Dx. AGUST'!BARULAMA,"LAMA",'Dx. AGUST'!GENDER,"P")</f>
        <v>0</v>
      </c>
      <c r="U5" s="338">
        <f t="shared" si="0"/>
        <v>6</v>
      </c>
      <c r="V5" s="339">
        <f>COUNTIF('Dx. AGUST'!DIAGNOSA,J5)</f>
        <v>6</v>
      </c>
      <c r="W5" s="12"/>
      <c r="X5" s="343"/>
      <c r="Y5" s="343"/>
      <c r="Z5" s="344" t="s">
        <v>37</v>
      </c>
      <c r="AA5" s="342">
        <v>12</v>
      </c>
      <c r="AB5" s="342">
        <v>10</v>
      </c>
      <c r="AC5" s="342">
        <v>2</v>
      </c>
      <c r="AD5" s="342">
        <v>5</v>
      </c>
      <c r="AE5" s="12"/>
      <c r="AF5" s="343"/>
      <c r="AG5" s="343"/>
      <c r="AH5" s="344" t="s">
        <v>37</v>
      </c>
      <c r="AI5" s="342">
        <v>90</v>
      </c>
      <c r="AJ5" s="342">
        <v>15</v>
      </c>
      <c r="AK5" s="342">
        <f t="shared" si="1"/>
        <v>75</v>
      </c>
      <c r="AL5" s="342">
        <v>7</v>
      </c>
      <c r="AM5" s="342">
        <v>17</v>
      </c>
    </row>
    <row r="6" spans="1:39" ht="15.75" customHeight="1" x14ac:dyDescent="0.3">
      <c r="A6" s="270">
        <f>[1]AGUSTUS!A7</f>
        <v>0</v>
      </c>
      <c r="B6" s="271">
        <f>[1]AGUSTUS!B7</f>
        <v>2</v>
      </c>
      <c r="C6" s="272" t="str">
        <f>[1]AGUSTUS!K7</f>
        <v>K00</v>
      </c>
      <c r="D6" s="271">
        <f>[1]AGUSTUS!J7</f>
        <v>7</v>
      </c>
      <c r="E6" s="272" t="str">
        <f>[1]AGUSTUS!I7</f>
        <v>L</v>
      </c>
      <c r="F6" s="273" t="str">
        <f>[1]AGUSTUS!L7</f>
        <v>BARU</v>
      </c>
      <c r="G6" s="12"/>
      <c r="H6" s="281">
        <v>3</v>
      </c>
      <c r="I6" s="108" t="s">
        <v>228</v>
      </c>
      <c r="J6" s="108" t="s">
        <v>108</v>
      </c>
      <c r="K6" s="277">
        <f>COUNTIFS('Dx. AGUST'!DIAGNOSA,J6,'Dx. AGUST'!UMUR,"&lt;7",'Dx. AGUST'!BARULAMA,"baru",'Dx. AGUST'!GENDER,"L")+AA62+AI62</f>
        <v>97</v>
      </c>
      <c r="L6" s="278">
        <f>COUNTIFS('Dx. AGUST'!DIAGNOSA,J6,'Dx. AGUST'!UMUR,"&lt;7",'Dx. AGUST'!BARULAMA,"baru",'Dx. AGUST'!GENDER,"P")+AA63+AI63</f>
        <v>100</v>
      </c>
      <c r="M6" s="277">
        <f>COUNTIFS('Dx. AGUST'!DIAGNOSA,J6,'Dx. AGUST'!UMUR,"&gt;=7",'Dx. AGUST'!UMUR,"&lt;=15",'Dx. AGUST'!BARULAMA,"BARU",'Dx. AGUST'!GENDER,"L")</f>
        <v>6</v>
      </c>
      <c r="N6" s="277">
        <f>COUNTIFS('Dx. AGUST'!DIAGNOSA,J6,'Dx. AGUST'!UMUR,"&gt;=7",'Dx. AGUST'!UMUR,"&lt;=15",'Dx. AGUST'!BARULAMA,"BARU",'Dx. AGUST'!GENDER,"P")</f>
        <v>6</v>
      </c>
      <c r="O6" s="271">
        <f>COUNTIFS('Dx. AGUST'!DIAGNOSA,J6,'Dx. AGUST'!UMUR,"&gt;=16",'Dx. AGUST'!UMUR,"&lt;=59",'Dx. AGUST'!BARULAMA,"BARU",'Dx. AGUST'!GENDER,"L")</f>
        <v>5</v>
      </c>
      <c r="P6" s="277">
        <f>COUNTIFS('Dx. AGUST'!DIAGNOSA,J6,'Dx. AGUST'!UMUR,"&gt;=16",'Dx. AGUST'!UMUR,"&lt;=59",'Dx. AGUST'!BARULAMA,"BARU",'Dx. AGUST'!GENDER,"P")</f>
        <v>22</v>
      </c>
      <c r="Q6" s="277">
        <f>COUNTIFS('Dx. AGUST'!DIAGNOSA,J6,'Dx. AGUST'!UMUR,"&gt;=60",'Dx. AGUST'!BARULAMA,"baru",'Dx. AGUST'!GENDER,"L")</f>
        <v>1</v>
      </c>
      <c r="R6" s="277">
        <f>COUNTIFS('Dx. AGUST'!DIAGNOSA,J6,'Dx. AGUST'!UMUR,"&gt;=60",'Dx. AGUST'!BARULAMA,"baru",'Dx. AGUST'!GENDER,"P")</f>
        <v>0</v>
      </c>
      <c r="S6" s="277">
        <f>COUNTIFS('Dx. AGUST'!DIAGNOSA,J6,'Dx. AGUST'!BARULAMA,"LAMA",'Dx. AGUST'!GENDER,"L")</f>
        <v>7</v>
      </c>
      <c r="T6" s="277">
        <f>COUNTIFS('Dx. AGUST'!DIAGNOSA,J6,'Dx. AGUST'!BARULAMA,"LAMA",'Dx. AGUST'!GENDER,"P")</f>
        <v>7</v>
      </c>
      <c r="U6" s="338">
        <f t="shared" si="0"/>
        <v>251</v>
      </c>
      <c r="V6" s="339">
        <f>COUNTIF('Dx. AGUST'!DIAGNOSA,J6)</f>
        <v>72</v>
      </c>
      <c r="W6" s="12"/>
      <c r="X6" s="340">
        <v>2</v>
      </c>
      <c r="Y6" s="38" t="s">
        <v>41</v>
      </c>
      <c r="Z6" s="341" t="s">
        <v>32</v>
      </c>
      <c r="AA6" s="342">
        <v>7</v>
      </c>
      <c r="AB6" s="342">
        <v>4</v>
      </c>
      <c r="AC6" s="342">
        <v>3</v>
      </c>
      <c r="AD6" s="342">
        <v>4</v>
      </c>
      <c r="AE6" s="12"/>
      <c r="AF6" s="340">
        <v>2</v>
      </c>
      <c r="AG6" s="38" t="s">
        <v>270</v>
      </c>
      <c r="AH6" s="341" t="s">
        <v>32</v>
      </c>
      <c r="AI6" s="342">
        <v>82</v>
      </c>
      <c r="AJ6" s="342">
        <v>9</v>
      </c>
      <c r="AK6" s="342">
        <f t="shared" si="1"/>
        <v>73</v>
      </c>
      <c r="AL6" s="342">
        <v>15</v>
      </c>
      <c r="AM6" s="342">
        <v>12</v>
      </c>
    </row>
    <row r="7" spans="1:39" ht="15.75" customHeight="1" x14ac:dyDescent="0.3">
      <c r="A7" s="270">
        <f>[1]AGUSTUS!A8</f>
        <v>0</v>
      </c>
      <c r="B7" s="271">
        <f>[1]AGUSTUS!B8</f>
        <v>3</v>
      </c>
      <c r="C7" s="272" t="str">
        <f>[1]AGUSTUS!K8</f>
        <v>K00</v>
      </c>
      <c r="D7" s="271">
        <f>[1]AGUSTUS!J8</f>
        <v>10</v>
      </c>
      <c r="E7" s="272" t="str">
        <f>[1]AGUSTUS!I8</f>
        <v>L</v>
      </c>
      <c r="F7" s="273" t="str">
        <f>[1]AGUSTUS!L8</f>
        <v>BARU</v>
      </c>
      <c r="G7" s="12"/>
      <c r="H7" s="281">
        <v>4</v>
      </c>
      <c r="I7" s="108" t="s">
        <v>229</v>
      </c>
      <c r="J7" s="108" t="s">
        <v>230</v>
      </c>
      <c r="K7" s="277">
        <f>COUNTIFS('Dx. AGUST'!DIAGNOSA,J7,'Dx. AGUST'!UMUR,"&lt;7",'Dx. AGUST'!BARULAMA,"baru",'Dx. AGUST'!GENDER,"L")</f>
        <v>7</v>
      </c>
      <c r="L7" s="278">
        <f>COUNTIFS('Dx. AGUST'!DIAGNOSA,J7,'Dx. AGUST'!UMUR,"&lt;7",'Dx. AGUST'!BARULAMA,"baru",'Dx. AGUST'!GENDER,"P")</f>
        <v>5</v>
      </c>
      <c r="M7" s="277">
        <f>COUNTIFS('Dx. AGUST'!DIAGNOSA,J7,'Dx. AGUST'!UMUR,"&gt;=7",'Dx. AGUST'!UMUR,"&lt;=15",'Dx. AGUST'!BARULAMA,"BARU",'Dx. AGUST'!GENDER,"L")</f>
        <v>1</v>
      </c>
      <c r="N7" s="277">
        <f>COUNTIFS('Dx. AGUST'!DIAGNOSA,J7,'Dx. AGUST'!UMUR,"&gt;=7",'Dx. AGUST'!UMUR,"&lt;=15",'Dx. AGUST'!BARULAMA,"BARU",'Dx. AGUST'!GENDER,"P")</f>
        <v>0</v>
      </c>
      <c r="O7" s="271">
        <f>COUNTIFS('Dx. AGUST'!DIAGNOSA,J7,'Dx. AGUST'!UMUR,"&gt;=16",'Dx. AGUST'!UMUR,"&lt;=59",'Dx. AGUST'!BARULAMA,"BARU",'Dx. AGUST'!GENDER,"L")</f>
        <v>5</v>
      </c>
      <c r="P7" s="277">
        <f>COUNTIFS('Dx. AGUST'!DIAGNOSA,J7,'Dx. AGUST'!UMUR,"&gt;=16",'Dx. AGUST'!UMUR,"&lt;=59",'Dx. AGUST'!BARULAMA,"BARU",'Dx. AGUST'!GENDER,"P")</f>
        <v>12</v>
      </c>
      <c r="Q7" s="277">
        <f>COUNTIFS('Dx. AGUST'!DIAGNOSA,J7,'Dx. AGUST'!UMUR,"&gt;=60",'Dx. AGUST'!BARULAMA,"baru",'Dx. AGUST'!GENDER,"L")</f>
        <v>3</v>
      </c>
      <c r="R7" s="277">
        <f>COUNTIFS('Dx. AGUST'!DIAGNOSA,J7,'Dx. AGUST'!UMUR,"&gt;=60",'Dx. AGUST'!BARULAMA,"baru",'Dx. AGUST'!GENDER,"P")</f>
        <v>0</v>
      </c>
      <c r="S7" s="277">
        <f>COUNTIFS('Dx. AGUST'!DIAGNOSA,J7,'Dx. AGUST'!BARULAMA,"LAMA",'Dx. AGUST'!GENDER,"L")</f>
        <v>1</v>
      </c>
      <c r="T7" s="277">
        <f>COUNTIFS('Dx. AGUST'!DIAGNOSA,J7,'Dx. AGUST'!BARULAMA,"LAMA",'Dx. AGUST'!GENDER,"P")</f>
        <v>0</v>
      </c>
      <c r="U7" s="338">
        <f t="shared" si="0"/>
        <v>34</v>
      </c>
      <c r="V7" s="339">
        <f>COUNTIF('Dx. AGUST'!DIAGNOSA,J7)</f>
        <v>34</v>
      </c>
      <c r="W7" s="12"/>
      <c r="X7" s="343"/>
      <c r="Y7" s="343"/>
      <c r="Z7" s="344" t="s">
        <v>37</v>
      </c>
      <c r="AA7" s="342">
        <v>6</v>
      </c>
      <c r="AB7" s="342">
        <v>1</v>
      </c>
      <c r="AC7" s="342">
        <v>5</v>
      </c>
      <c r="AD7" s="342">
        <v>1</v>
      </c>
      <c r="AE7" s="12"/>
      <c r="AF7" s="343"/>
      <c r="AG7" s="343"/>
      <c r="AH7" s="344" t="s">
        <v>37</v>
      </c>
      <c r="AI7" s="342">
        <v>76</v>
      </c>
      <c r="AJ7" s="342">
        <v>14</v>
      </c>
      <c r="AK7" s="342">
        <f t="shared" si="1"/>
        <v>62</v>
      </c>
      <c r="AL7" s="342">
        <v>8</v>
      </c>
      <c r="AM7" s="342">
        <v>8</v>
      </c>
    </row>
    <row r="8" spans="1:39" ht="15.75" customHeight="1" x14ac:dyDescent="0.3">
      <c r="A8" s="270">
        <f>[1]AGUSTUS!A9</f>
        <v>0</v>
      </c>
      <c r="B8" s="271">
        <f>[1]AGUSTUS!B9</f>
        <v>4</v>
      </c>
      <c r="C8" s="272" t="str">
        <f>[1]AGUSTUS!K9</f>
        <v>K05</v>
      </c>
      <c r="D8" s="271">
        <f>[1]AGUSTUS!J9</f>
        <v>29</v>
      </c>
      <c r="E8" s="272" t="str">
        <f>[1]AGUSTUS!I9</f>
        <v>P</v>
      </c>
      <c r="F8" s="273" t="str">
        <f>[1]AGUSTUS!L9</f>
        <v>BARU</v>
      </c>
      <c r="G8" s="12"/>
      <c r="H8" s="281">
        <v>5</v>
      </c>
      <c r="I8" s="108" t="s">
        <v>231</v>
      </c>
      <c r="J8" s="108" t="s">
        <v>110</v>
      </c>
      <c r="K8" s="277">
        <f>COUNTIFS('Dx. AGUST'!DIAGNOSA,J8,'Dx. AGUST'!UMUR,"&lt;7",'Dx. AGUST'!BARULAMA,"baru",'Dx. AGUST'!GENDER,"L")+AA64+AI64</f>
        <v>118</v>
      </c>
      <c r="L8" s="278">
        <f>COUNTIFS('Dx. AGUST'!DIAGNOSA,J8,'Dx. AGUST'!UMUR,"&lt;7",'Dx. AGUST'!BARULAMA,"baru",'Dx. AGUST'!GENDER,"P")+AA65+AI65</f>
        <v>115</v>
      </c>
      <c r="M8" s="277">
        <f>COUNTIFS('Dx. AGUST'!DIAGNOSA,J8,'Dx. AGUST'!UMUR,"&gt;=7",'Dx. AGUST'!UMUR,"&lt;=15",'Dx. AGUST'!BARULAMA,"BARU",'Dx. AGUST'!GENDER,"L")</f>
        <v>3</v>
      </c>
      <c r="N8" s="277">
        <f>COUNTIFS('Dx. AGUST'!DIAGNOSA,J8,'Dx. AGUST'!UMUR,"&gt;=7",'Dx. AGUST'!UMUR,"&lt;=15",'Dx. AGUST'!BARULAMA,"BARU",'Dx. AGUST'!GENDER,"P")</f>
        <v>6</v>
      </c>
      <c r="O8" s="271">
        <f>COUNTIFS('Dx. AGUST'!DIAGNOSA,J8,'Dx. AGUST'!UMUR,"&gt;=16",'Dx. AGUST'!UMUR,"&lt;=59",'Dx. AGUST'!BARULAMA,"BARU",'Dx. AGUST'!GENDER,"L")</f>
        <v>15</v>
      </c>
      <c r="P8" s="277">
        <f>COUNTIFS('Dx. AGUST'!DIAGNOSA,J8,'Dx. AGUST'!UMUR,"&gt;=16",'Dx. AGUST'!UMUR,"&lt;=59",'Dx. AGUST'!BARULAMA,"BARU",'Dx. AGUST'!GENDER,"P")</f>
        <v>36</v>
      </c>
      <c r="Q8" s="277">
        <f>COUNTIFS('Dx. AGUST'!DIAGNOSA,J8,'Dx. AGUST'!UMUR,"&gt;=60",'Dx. AGUST'!BARULAMA,"baru",'Dx. AGUST'!GENDER,"L")</f>
        <v>6</v>
      </c>
      <c r="R8" s="277">
        <f>COUNTIFS('Dx. AGUST'!DIAGNOSA,J8,'Dx. AGUST'!UMUR,"&gt;=60",'Dx. AGUST'!BARULAMA,"baru",'Dx. AGUST'!GENDER,"P")</f>
        <v>3</v>
      </c>
      <c r="S8" s="277">
        <f>COUNTIFS('Dx. AGUST'!DIAGNOSA,J8,'Dx. AGUST'!BARULAMA,"LAMA",'Dx. AGUST'!GENDER,"L")</f>
        <v>17</v>
      </c>
      <c r="T8" s="277">
        <f>COUNTIFS('Dx. AGUST'!DIAGNOSA,J8,'Dx. AGUST'!BARULAMA,"LAMA",'Dx. AGUST'!GENDER,"P")</f>
        <v>36</v>
      </c>
      <c r="U8" s="338">
        <f t="shared" si="0"/>
        <v>355</v>
      </c>
      <c r="V8" s="339">
        <f>COUNTIF('Dx. AGUST'!DIAGNOSA,J8)</f>
        <v>128</v>
      </c>
      <c r="W8" s="12"/>
      <c r="X8" s="340">
        <v>3</v>
      </c>
      <c r="Y8" s="38" t="s">
        <v>48</v>
      </c>
      <c r="Z8" s="341" t="s">
        <v>32</v>
      </c>
      <c r="AA8" s="342">
        <v>9</v>
      </c>
      <c r="AB8" s="342">
        <v>2</v>
      </c>
      <c r="AC8" s="342">
        <v>7</v>
      </c>
      <c r="AD8" s="342">
        <v>0</v>
      </c>
      <c r="AE8" s="12"/>
      <c r="AF8" s="340">
        <v>3</v>
      </c>
      <c r="AG8" s="38" t="s">
        <v>271</v>
      </c>
      <c r="AH8" s="341" t="s">
        <v>32</v>
      </c>
      <c r="AI8" s="342">
        <v>44</v>
      </c>
      <c r="AJ8" s="342">
        <v>1</v>
      </c>
      <c r="AK8" s="342">
        <f t="shared" si="1"/>
        <v>43</v>
      </c>
      <c r="AL8" s="342">
        <v>3</v>
      </c>
      <c r="AM8" s="342">
        <v>3</v>
      </c>
    </row>
    <row r="9" spans="1:39" ht="15.75" customHeight="1" x14ac:dyDescent="0.3">
      <c r="A9" s="270">
        <f>[1]AGUSTUS!A10</f>
        <v>0</v>
      </c>
      <c r="B9" s="271">
        <f>[1]AGUSTUS!B10</f>
        <v>5</v>
      </c>
      <c r="C9" s="272" t="str">
        <f>[1]AGUSTUS!K10</f>
        <v>K03</v>
      </c>
      <c r="D9" s="271">
        <f>[1]AGUSTUS!J10</f>
        <v>22</v>
      </c>
      <c r="E9" s="272" t="str">
        <f>[1]AGUSTUS!I10</f>
        <v>L</v>
      </c>
      <c r="F9" s="273" t="str">
        <f>[1]AGUSTUS!L10</f>
        <v>BARU</v>
      </c>
      <c r="G9" s="12"/>
      <c r="H9" s="281">
        <v>6</v>
      </c>
      <c r="I9" s="108" t="s">
        <v>232</v>
      </c>
      <c r="J9" s="108" t="s">
        <v>233</v>
      </c>
      <c r="K9" s="277">
        <f>COUNTIFS('Dx. AGUST'!DIAGNOSA,J9,'Dx. AGUST'!UMUR,"&lt;7",'Dx. AGUST'!BARULAMA,"baru",'Dx. AGUST'!GENDER,"L")</f>
        <v>0</v>
      </c>
      <c r="L9" s="278">
        <f>COUNTIFS('Dx. AGUST'!DIAGNOSA,J9,'Dx. AGUST'!UMUR,"&lt;7",'Dx. AGUST'!BARULAMA,"baru",'Dx. AGUST'!GENDER,"P")</f>
        <v>0</v>
      </c>
      <c r="M9" s="277">
        <f>COUNTIFS('Dx. AGUST'!DIAGNOSA,J9,'Dx. AGUST'!UMUR,"&gt;=7",'Dx. AGUST'!UMUR,"&lt;=15",'Dx. AGUST'!BARULAMA,"BARU",'Dx. AGUST'!GENDER,"L")</f>
        <v>0</v>
      </c>
      <c r="N9" s="277">
        <f>COUNTIFS('Dx. AGUST'!DIAGNOSA,J9,'Dx. AGUST'!UMUR,"&gt;=7",'Dx. AGUST'!UMUR,"&lt;=15",'Dx. AGUST'!BARULAMA,"BARU",'Dx. AGUST'!GENDER,"P")</f>
        <v>2</v>
      </c>
      <c r="O9" s="271">
        <f>COUNTIFS('Dx. AGUST'!DIAGNOSA,J9,'Dx. AGUST'!UMUR,"&gt;=16",'Dx. AGUST'!UMUR,"&lt;=59",'Dx. AGUST'!BARULAMA,"BARU",'Dx. AGUST'!GENDER,"L")</f>
        <v>4</v>
      </c>
      <c r="P9" s="277">
        <f>COUNTIFS('Dx. AGUST'!DIAGNOSA,J9,'Dx. AGUST'!UMUR,"&gt;=16",'Dx. AGUST'!UMUR,"&lt;=59",'Dx. AGUST'!BARULAMA,"BARU",'Dx. AGUST'!GENDER,"P")</f>
        <v>10</v>
      </c>
      <c r="Q9" s="277">
        <f>COUNTIFS('Dx. AGUST'!DIAGNOSA,J9,'Dx. AGUST'!UMUR,"&gt;=60",'Dx. AGUST'!BARULAMA,"baru",'Dx. AGUST'!GENDER,"L")</f>
        <v>3</v>
      </c>
      <c r="R9" s="277">
        <f>COUNTIFS('Dx. AGUST'!DIAGNOSA,J9,'Dx. AGUST'!UMUR,"&gt;=60",'Dx. AGUST'!BARULAMA,"baru",'Dx. AGUST'!GENDER,"P")</f>
        <v>3</v>
      </c>
      <c r="S9" s="277">
        <f>COUNTIFS('Dx. AGUST'!DIAGNOSA,J9,'Dx. AGUST'!BARULAMA,"LAMA",'Dx. AGUST'!GENDER,"L")</f>
        <v>2</v>
      </c>
      <c r="T9" s="277">
        <f>COUNTIFS('Dx. AGUST'!DIAGNOSA,J9,'Dx. AGUST'!BARULAMA,"LAMA",'Dx. AGUST'!GENDER,"P")</f>
        <v>3</v>
      </c>
      <c r="U9" s="338">
        <f t="shared" si="0"/>
        <v>27</v>
      </c>
      <c r="V9" s="339">
        <f>COUNTIF('Dx. AGUST'!DIAGNOSA,J9)</f>
        <v>27</v>
      </c>
      <c r="W9" s="12"/>
      <c r="X9" s="343"/>
      <c r="Y9" s="343"/>
      <c r="Z9" s="344" t="s">
        <v>37</v>
      </c>
      <c r="AA9" s="342">
        <v>7</v>
      </c>
      <c r="AB9" s="342">
        <v>2</v>
      </c>
      <c r="AC9" s="342">
        <v>7</v>
      </c>
      <c r="AD9" s="342">
        <v>0</v>
      </c>
      <c r="AE9" s="12"/>
      <c r="AF9" s="343"/>
      <c r="AG9" s="343"/>
      <c r="AH9" s="344" t="s">
        <v>37</v>
      </c>
      <c r="AI9" s="342">
        <v>46</v>
      </c>
      <c r="AJ9" s="342">
        <v>2</v>
      </c>
      <c r="AK9" s="342">
        <f t="shared" si="1"/>
        <v>44</v>
      </c>
      <c r="AL9" s="342">
        <v>3</v>
      </c>
      <c r="AM9" s="342">
        <v>2</v>
      </c>
    </row>
    <row r="10" spans="1:39" ht="15.75" customHeight="1" x14ac:dyDescent="0.3">
      <c r="A10" s="270">
        <f>[1]AGUSTUS!A11</f>
        <v>0</v>
      </c>
      <c r="B10" s="271">
        <f>[1]AGUSTUS!B11</f>
        <v>6</v>
      </c>
      <c r="C10" s="272" t="str">
        <f>[1]AGUSTUS!K11</f>
        <v>K02</v>
      </c>
      <c r="D10" s="271">
        <f>[1]AGUSTUS!J11</f>
        <v>16</v>
      </c>
      <c r="E10" s="272" t="str">
        <f>[1]AGUSTUS!I11</f>
        <v>P</v>
      </c>
      <c r="F10" s="273" t="str">
        <f>[1]AGUSTUS!L11</f>
        <v>BARU</v>
      </c>
      <c r="G10" s="12"/>
      <c r="H10" s="281">
        <v>7</v>
      </c>
      <c r="I10" s="108" t="s">
        <v>234</v>
      </c>
      <c r="J10" s="108" t="s">
        <v>235</v>
      </c>
      <c r="K10" s="277">
        <f>COUNTIFS('Dx. AGUST'!DIAGNOSA,J10,'Dx. AGUST'!UMUR,"&lt;7",'Dx. AGUST'!BARULAMA,"baru",'Dx. AGUST'!GENDER,"L")</f>
        <v>0</v>
      </c>
      <c r="L10" s="278">
        <f>COUNTIFS('Dx. AGUST'!DIAGNOSA,J10,'Dx. AGUST'!UMUR,"&lt;7",'Dx. AGUST'!BARULAMA,"baru",'Dx. AGUST'!GENDER,"P")</f>
        <v>2</v>
      </c>
      <c r="M10" s="277">
        <f>COUNTIFS('Dx. AGUST'!DIAGNOSA,J10,'Dx. AGUST'!UMUR,"&gt;=7",'Dx. AGUST'!UMUR,"&lt;=15",'Dx. AGUST'!BARULAMA,"BARU",'Dx. AGUST'!GENDER,"L")</f>
        <v>1</v>
      </c>
      <c r="N10" s="277">
        <f>COUNTIFS('Dx. AGUST'!DIAGNOSA,J10,'Dx. AGUST'!UMUR,"&gt;=7",'Dx. AGUST'!UMUR,"&lt;=15",'Dx. AGUST'!BARULAMA,"BARU",'Dx. AGUST'!GENDER,"P")</f>
        <v>1</v>
      </c>
      <c r="O10" s="271">
        <f>COUNTIFS('Dx. AGUST'!DIAGNOSA,J10,'Dx. AGUST'!UMUR,"&gt;=16",'Dx. AGUST'!UMUR,"&lt;=59",'Dx. AGUST'!BARULAMA,"BARU",'Dx. AGUST'!GENDER,"L")</f>
        <v>0</v>
      </c>
      <c r="P10" s="277">
        <f>COUNTIFS('Dx. AGUST'!DIAGNOSA,J10,'Dx. AGUST'!UMUR,"&gt;=16",'Dx. AGUST'!UMUR,"&lt;=59",'Dx. AGUST'!BARULAMA,"BARU",'Dx. AGUST'!GENDER,"P")</f>
        <v>1</v>
      </c>
      <c r="Q10" s="277">
        <f>COUNTIFS('Dx. AGUST'!DIAGNOSA,J10,'Dx. AGUST'!UMUR,"&gt;=60",'Dx. AGUST'!BARULAMA,"baru",'Dx. AGUST'!GENDER,"L")</f>
        <v>0</v>
      </c>
      <c r="R10" s="277">
        <f>COUNTIFS('Dx. AGUST'!DIAGNOSA,J10,'Dx. AGUST'!UMUR,"&gt;=60",'Dx. AGUST'!BARULAMA,"baru",'Dx. AGUST'!GENDER,"P")</f>
        <v>1</v>
      </c>
      <c r="S10" s="277">
        <f>COUNTIFS('Dx. AGUST'!DIAGNOSA,J10,'Dx. AGUST'!BARULAMA,"LAMA",'Dx. AGUST'!GENDER,"L")</f>
        <v>0</v>
      </c>
      <c r="T10" s="277">
        <f>COUNTIFS('Dx. AGUST'!DIAGNOSA,J10,'Dx. AGUST'!BARULAMA,"LAMA",'Dx. AGUST'!GENDER,"P")</f>
        <v>0</v>
      </c>
      <c r="U10" s="338">
        <f t="shared" si="0"/>
        <v>6</v>
      </c>
      <c r="V10" s="339">
        <f>COUNTIF('Dx. AGUST'!DIAGNOSA,J10)</f>
        <v>6</v>
      </c>
      <c r="W10" s="12"/>
      <c r="X10" s="340">
        <v>4</v>
      </c>
      <c r="Y10" s="38" t="s">
        <v>53</v>
      </c>
      <c r="Z10" s="341" t="s">
        <v>32</v>
      </c>
      <c r="AA10" s="342">
        <v>19</v>
      </c>
      <c r="AB10" s="342">
        <v>11</v>
      </c>
      <c r="AC10" s="342">
        <v>7</v>
      </c>
      <c r="AD10" s="342">
        <v>0</v>
      </c>
      <c r="AE10" s="12"/>
      <c r="AF10" s="340">
        <v>4</v>
      </c>
      <c r="AG10" s="38" t="s">
        <v>272</v>
      </c>
      <c r="AH10" s="341" t="s">
        <v>32</v>
      </c>
      <c r="AI10" s="342">
        <v>75</v>
      </c>
      <c r="AJ10" s="342">
        <v>12</v>
      </c>
      <c r="AK10" s="342">
        <f t="shared" si="1"/>
        <v>63</v>
      </c>
      <c r="AL10" s="342">
        <v>5</v>
      </c>
      <c r="AM10" s="342">
        <v>12</v>
      </c>
    </row>
    <row r="11" spans="1:39" ht="15.75" customHeight="1" x14ac:dyDescent="0.3">
      <c r="A11" s="270">
        <f>[1]AGUSTUS!A12</f>
        <v>0</v>
      </c>
      <c r="B11" s="271">
        <f>[1]AGUSTUS!B12</f>
        <v>7</v>
      </c>
      <c r="C11" s="272" t="str">
        <f>[1]AGUSTUS!K12</f>
        <v>K04</v>
      </c>
      <c r="D11" s="271">
        <f>[1]AGUSTUS!J12</f>
        <v>10</v>
      </c>
      <c r="E11" s="272" t="str">
        <f>[1]AGUSTUS!I12</f>
        <v>P</v>
      </c>
      <c r="F11" s="273" t="str">
        <f>[1]AGUSTUS!L12</f>
        <v>BARU</v>
      </c>
      <c r="G11" s="12"/>
      <c r="H11" s="281">
        <v>8</v>
      </c>
      <c r="I11" s="108" t="s">
        <v>236</v>
      </c>
      <c r="J11" s="108" t="s">
        <v>237</v>
      </c>
      <c r="K11" s="277">
        <f>COUNTIFS('Dx. AGUST'!DIAGNOSA,J11,'Dx. AGUST'!UMUR,"&lt;7",'Dx. AGUST'!BARULAMA,"baru",'Dx. AGUST'!GENDER,"L")</f>
        <v>0</v>
      </c>
      <c r="L11" s="278">
        <f>COUNTIFS('Dx. AGUST'!DIAGNOSA,J11,'Dx. AGUST'!UMUR,"&lt;7",'Dx. AGUST'!BARULAMA,"baru",'Dx. AGUST'!GENDER,"P")</f>
        <v>0</v>
      </c>
      <c r="M11" s="277">
        <f>COUNTIFS('Dx. AGUST'!DIAGNOSA,J11,'Dx. AGUST'!UMUR,"&gt;=7",'Dx. AGUST'!UMUR,"&lt;=15",'Dx. AGUST'!BARULAMA,"BARU",'Dx. AGUST'!GENDER,"L")</f>
        <v>0</v>
      </c>
      <c r="N11" s="277">
        <f>COUNTIFS('Dx. AGUST'!DIAGNOSA,J11,'Dx. AGUST'!UMUR,"&gt;=7",'Dx. AGUST'!UMUR,"&lt;=15",'Dx. AGUST'!BARULAMA,"BARU",'Dx. AGUST'!GENDER,"P")</f>
        <v>1</v>
      </c>
      <c r="O11" s="271">
        <f>COUNTIFS('Dx. AGUST'!DIAGNOSA,J11,'Dx. AGUST'!UMUR,"&gt;=16",'Dx. AGUST'!UMUR,"&lt;=59",'Dx. AGUST'!BARULAMA,"BARU",'Dx. AGUST'!GENDER,"L")</f>
        <v>0</v>
      </c>
      <c r="P11" s="277">
        <f>COUNTIFS('Dx. AGUST'!DIAGNOSA,J11,'Dx. AGUST'!UMUR,"&gt;=16",'Dx. AGUST'!UMUR,"&lt;=59",'Dx. AGUST'!BARULAMA,"BARU",'Dx. AGUST'!GENDER,"P")</f>
        <v>1</v>
      </c>
      <c r="Q11" s="277">
        <f>COUNTIFS('Dx. AGUST'!DIAGNOSA,J11,'Dx. AGUST'!UMUR,"&gt;=60",'Dx. AGUST'!BARULAMA,"baru",'Dx. AGUST'!GENDER,"L")</f>
        <v>0</v>
      </c>
      <c r="R11" s="277">
        <f>COUNTIFS('Dx. AGUST'!DIAGNOSA,J11,'Dx. AGUST'!UMUR,"&gt;=60",'Dx. AGUST'!BARULAMA,"baru",'Dx. AGUST'!GENDER,"P")</f>
        <v>0</v>
      </c>
      <c r="S11" s="277">
        <f>COUNTIFS('Dx. AGUST'!DIAGNOSA,J11,'Dx. AGUST'!BARULAMA,"LAMA",'Dx. AGUST'!GENDER,"L")</f>
        <v>0</v>
      </c>
      <c r="T11" s="277">
        <f>COUNTIFS('Dx. AGUST'!DIAGNOSA,J11,'Dx. AGUST'!BARULAMA,"LAMA",'Dx. AGUST'!GENDER,"P")</f>
        <v>0</v>
      </c>
      <c r="U11" s="338">
        <f t="shared" si="0"/>
        <v>2</v>
      </c>
      <c r="V11" s="339">
        <f>COUNTIF('Dx. AGUST'!DIAGNOSA,J11)</f>
        <v>2</v>
      </c>
      <c r="W11" s="12"/>
      <c r="X11" s="343"/>
      <c r="Y11" s="343"/>
      <c r="Z11" s="344" t="s">
        <v>37</v>
      </c>
      <c r="AA11" s="342">
        <v>15</v>
      </c>
      <c r="AB11" s="342">
        <v>11</v>
      </c>
      <c r="AC11" s="342">
        <v>4</v>
      </c>
      <c r="AD11" s="342">
        <v>2</v>
      </c>
      <c r="AE11" s="12"/>
      <c r="AF11" s="343"/>
      <c r="AG11" s="343"/>
      <c r="AH11" s="344" t="s">
        <v>37</v>
      </c>
      <c r="AI11" s="342">
        <v>83</v>
      </c>
      <c r="AJ11" s="342">
        <v>10</v>
      </c>
      <c r="AK11" s="342">
        <f t="shared" si="1"/>
        <v>73</v>
      </c>
      <c r="AL11" s="342">
        <v>16</v>
      </c>
      <c r="AM11" s="342">
        <v>20</v>
      </c>
    </row>
    <row r="12" spans="1:39" ht="15.75" customHeight="1" x14ac:dyDescent="0.3">
      <c r="A12" s="270">
        <f>[1]AGUSTUS!A13</f>
        <v>0</v>
      </c>
      <c r="B12" s="271">
        <f>[1]AGUSTUS!B13</f>
        <v>8</v>
      </c>
      <c r="C12" s="272" t="str">
        <f>[1]AGUSTUS!K13</f>
        <v>K08</v>
      </c>
      <c r="D12" s="271">
        <f>[1]AGUSTUS!J13</f>
        <v>42</v>
      </c>
      <c r="E12" s="272" t="str">
        <f>[1]AGUSTUS!I13</f>
        <v>P</v>
      </c>
      <c r="F12" s="273" t="str">
        <f>[1]AGUSTUS!L13</f>
        <v>BARU</v>
      </c>
      <c r="G12" s="12"/>
      <c r="H12" s="281">
        <v>9</v>
      </c>
      <c r="I12" s="108" t="s">
        <v>238</v>
      </c>
      <c r="J12" s="108" t="s">
        <v>239</v>
      </c>
      <c r="K12" s="277">
        <f>COUNTIFS('Dx. AGUST'!DIAGNOSA,J12,'Dx. AGUST'!UMUR,"&lt;7",'Dx. AGUST'!BARULAMA,"baru",'Dx. AGUST'!GENDER,"L")</f>
        <v>0</v>
      </c>
      <c r="L12" s="278">
        <f>COUNTIFS('Dx. AGUST'!DIAGNOSA,J12,'Dx. AGUST'!UMUR,"&lt;7",'Dx. AGUST'!BARULAMA,"baru",'Dx. AGUST'!GENDER,"P")</f>
        <v>2</v>
      </c>
      <c r="M12" s="277">
        <f>COUNTIFS('Dx. AGUST'!DIAGNOSA,J12,'Dx. AGUST'!UMUR,"&gt;=7",'Dx. AGUST'!UMUR,"&lt;=15",'Dx. AGUST'!BARULAMA,"BARU",'Dx. AGUST'!GENDER,"L")</f>
        <v>0</v>
      </c>
      <c r="N12" s="277">
        <f>COUNTIFS('Dx. AGUST'!DIAGNOSA,J12,'Dx. AGUST'!UMUR,"&gt;=7",'Dx. AGUST'!UMUR,"&lt;=15",'Dx. AGUST'!BARULAMA,"BARU",'Dx. AGUST'!GENDER,"P")</f>
        <v>0</v>
      </c>
      <c r="O12" s="271">
        <f>COUNTIFS('Dx. AGUST'!DIAGNOSA,J12,'Dx. AGUST'!UMUR,"&gt;=16",'Dx. AGUST'!UMUR,"&lt;=59",'Dx. AGUST'!BARULAMA,"BARU",'Dx. AGUST'!GENDER,"L")</f>
        <v>2</v>
      </c>
      <c r="P12" s="277">
        <f>COUNTIFS('Dx. AGUST'!DIAGNOSA,J12,'Dx. AGUST'!UMUR,"&gt;=16",'Dx. AGUST'!UMUR,"&lt;=59",'Dx. AGUST'!BARULAMA,"BARU",'Dx. AGUST'!GENDER,"P")</f>
        <v>16</v>
      </c>
      <c r="Q12" s="277">
        <f>COUNTIFS('Dx. AGUST'!DIAGNOSA,J12,'Dx. AGUST'!UMUR,"&gt;=60",'Dx. AGUST'!BARULAMA,"baru",'Dx. AGUST'!GENDER,"L")</f>
        <v>0</v>
      </c>
      <c r="R12" s="277">
        <f>COUNTIFS('Dx. AGUST'!DIAGNOSA,J12,'Dx. AGUST'!UMUR,"&gt;=60",'Dx. AGUST'!BARULAMA,"baru",'Dx. AGUST'!GENDER,"P")</f>
        <v>3</v>
      </c>
      <c r="S12" s="277">
        <f>COUNTIFS('Dx. AGUST'!DIAGNOSA,J12,'Dx. AGUST'!BARULAMA,"LAMA",'Dx. AGUST'!GENDER,"L")</f>
        <v>0</v>
      </c>
      <c r="T12" s="277">
        <f>COUNTIFS('Dx. AGUST'!DIAGNOSA,J12,'Dx. AGUST'!BARULAMA,"LAMA",'Dx. AGUST'!GENDER,"P")</f>
        <v>3</v>
      </c>
      <c r="U12" s="338">
        <f t="shared" si="0"/>
        <v>26</v>
      </c>
      <c r="V12" s="339">
        <f>COUNTIF('Dx. AGUST'!DIAGNOSA,J12)</f>
        <v>26</v>
      </c>
      <c r="W12" s="12"/>
      <c r="X12" s="345">
        <v>5</v>
      </c>
      <c r="Y12" s="345" t="s">
        <v>57</v>
      </c>
      <c r="Z12" s="341" t="s">
        <v>32</v>
      </c>
      <c r="AA12" s="346">
        <v>16</v>
      </c>
      <c r="AB12" s="346">
        <v>9</v>
      </c>
      <c r="AC12" s="346">
        <v>5</v>
      </c>
      <c r="AD12" s="346">
        <v>9</v>
      </c>
      <c r="AE12" s="12"/>
      <c r="AF12" s="345">
        <v>5</v>
      </c>
      <c r="AG12" s="345" t="s">
        <v>273</v>
      </c>
      <c r="AH12" s="341" t="s">
        <v>32</v>
      </c>
      <c r="AI12" s="346">
        <v>172</v>
      </c>
      <c r="AJ12" s="346">
        <v>12</v>
      </c>
      <c r="AK12" s="342">
        <f t="shared" si="1"/>
        <v>160</v>
      </c>
      <c r="AL12" s="346">
        <v>9</v>
      </c>
      <c r="AM12" s="346">
        <v>17</v>
      </c>
    </row>
    <row r="13" spans="1:39" ht="15.75" customHeight="1" x14ac:dyDescent="0.3">
      <c r="A13" s="270">
        <f>[1]AGUSTUS!A14</f>
        <v>0</v>
      </c>
      <c r="B13" s="271">
        <f>[1]AGUSTUS!B14</f>
        <v>9</v>
      </c>
      <c r="C13" s="272" t="str">
        <f>[1]AGUSTUS!K14</f>
        <v>K08</v>
      </c>
      <c r="D13" s="271">
        <f>[1]AGUSTUS!J14</f>
        <v>65</v>
      </c>
      <c r="E13" s="272" t="str">
        <f>[1]AGUSTUS!I14</f>
        <v>P</v>
      </c>
      <c r="F13" s="273" t="str">
        <f>[1]AGUSTUS!L14</f>
        <v>BARU</v>
      </c>
      <c r="G13" s="12"/>
      <c r="H13" s="281">
        <v>10</v>
      </c>
      <c r="I13" s="168" t="s">
        <v>240</v>
      </c>
      <c r="J13" s="168" t="s">
        <v>241</v>
      </c>
      <c r="K13" s="277">
        <f>COUNTIFS('Dx. AGUST'!DIAGNOSA,J13,'Dx. AGUST'!UMUR,"&lt;7",'Dx. AGUST'!BARULAMA,"baru",'Dx. AGUST'!GENDER,"L")</f>
        <v>0</v>
      </c>
      <c r="L13" s="278">
        <f>COUNTIFS('Dx. AGUST'!DIAGNOSA,J13,'Dx. AGUST'!UMUR,"&lt;7",'Dx. AGUST'!BARULAMA,"baru",'Dx. AGUST'!GENDER,"P")</f>
        <v>0</v>
      </c>
      <c r="M13" s="277">
        <f>COUNTIFS('Dx. AGUST'!DIAGNOSA,J13,'Dx. AGUST'!UMUR,"&gt;=7",'Dx. AGUST'!UMUR,"&lt;=15",'Dx. AGUST'!BARULAMA,"BARU",'Dx. AGUST'!GENDER,"L")</f>
        <v>0</v>
      </c>
      <c r="N13" s="277">
        <f>COUNTIFS('Dx. AGUST'!DIAGNOSA,J13,'Dx. AGUST'!UMUR,"&gt;=7",'Dx. AGUST'!UMUR,"&lt;=15",'Dx. AGUST'!BARULAMA,"BARU",'Dx. AGUST'!GENDER,"P")</f>
        <v>0</v>
      </c>
      <c r="O13" s="271">
        <f>COUNTIFS('Dx. AGUST'!DIAGNOSA,J13,'Dx. AGUST'!UMUR,"&gt;=16",'Dx. AGUST'!UMUR,"&lt;=59",'Dx. AGUST'!BARULAMA,"BARU",'Dx. AGUST'!GENDER,"L")</f>
        <v>0</v>
      </c>
      <c r="P13" s="277">
        <f>COUNTIFS('Dx. AGUST'!DIAGNOSA,J13,'Dx. AGUST'!UMUR,"&gt;=16",'Dx. AGUST'!UMUR,"&lt;=59",'Dx. AGUST'!BARULAMA,"BARU",'Dx. AGUST'!GENDER,"P")</f>
        <v>0</v>
      </c>
      <c r="Q13" s="277">
        <f>COUNTIFS('Dx. AGUST'!DIAGNOSA,J13,'Dx. AGUST'!UMUR,"&gt;=60",'Dx. AGUST'!BARULAMA,"baru",'Dx. AGUST'!GENDER,"L")</f>
        <v>0</v>
      </c>
      <c r="R13" s="277">
        <f>COUNTIFS('Dx. AGUST'!DIAGNOSA,J13,'Dx. AGUST'!UMUR,"&gt;=60",'Dx. AGUST'!BARULAMA,"baru",'Dx. AGUST'!GENDER,"P")</f>
        <v>0</v>
      </c>
      <c r="S13" s="277">
        <f>COUNTIFS('Dx. AGUST'!DIAGNOSA,J13,'Dx. AGUST'!BARULAMA,"LAMA",'Dx. AGUST'!GENDER,"L")</f>
        <v>0</v>
      </c>
      <c r="T13" s="277">
        <f>COUNTIFS('Dx. AGUST'!DIAGNOSA,J13,'Dx. AGUST'!BARULAMA,"LAMA",'Dx. AGUST'!GENDER,"P")</f>
        <v>0</v>
      </c>
      <c r="U13" s="338">
        <f t="shared" si="0"/>
        <v>0</v>
      </c>
      <c r="V13" s="339">
        <f>COUNTIF('Dx. AGUST'!DIAGNOSA,J13)</f>
        <v>0</v>
      </c>
      <c r="W13" s="287"/>
      <c r="X13" s="347"/>
      <c r="Y13" s="347"/>
      <c r="Z13" s="344" t="s">
        <v>37</v>
      </c>
      <c r="AA13" s="346">
        <v>8</v>
      </c>
      <c r="AB13" s="346">
        <v>8</v>
      </c>
      <c r="AC13" s="346">
        <v>0</v>
      </c>
      <c r="AD13" s="346">
        <v>8</v>
      </c>
      <c r="AE13" s="12"/>
      <c r="AF13" s="347"/>
      <c r="AG13" s="347"/>
      <c r="AH13" s="344" t="s">
        <v>37</v>
      </c>
      <c r="AI13" s="346">
        <v>148</v>
      </c>
      <c r="AJ13" s="346">
        <v>5</v>
      </c>
      <c r="AK13" s="342">
        <f t="shared" si="1"/>
        <v>143</v>
      </c>
      <c r="AL13" s="346">
        <v>10</v>
      </c>
      <c r="AM13" s="346">
        <v>12</v>
      </c>
    </row>
    <row r="14" spans="1:39" ht="15.75" customHeight="1" x14ac:dyDescent="0.3">
      <c r="A14" s="270">
        <f>[1]AGUSTUS!A15</f>
        <v>0</v>
      </c>
      <c r="B14" s="271">
        <f>[1]AGUSTUS!B15</f>
        <v>10</v>
      </c>
      <c r="C14" s="272" t="str">
        <f>[1]AGUSTUS!K15</f>
        <v>K04</v>
      </c>
      <c r="D14" s="271">
        <f>[1]AGUSTUS!J15</f>
        <v>7</v>
      </c>
      <c r="E14" s="272" t="str">
        <f>[1]AGUSTUS!I15</f>
        <v>P</v>
      </c>
      <c r="F14" s="273" t="str">
        <f>[1]AGUSTUS!L15</f>
        <v>LAMA</v>
      </c>
      <c r="G14" s="12"/>
      <c r="H14" s="281">
        <v>11</v>
      </c>
      <c r="I14" s="168" t="s">
        <v>242</v>
      </c>
      <c r="J14" s="168" t="s">
        <v>243</v>
      </c>
      <c r="K14" s="277">
        <f>COUNTIFS('Dx. AGUST'!DIAGNOSA,J14,'Dx. AGUST'!UMUR,"&lt;7",'Dx. AGUST'!BARULAMA,"baru",'Dx. AGUST'!GENDER,"L")</f>
        <v>0</v>
      </c>
      <c r="L14" s="278">
        <f>COUNTIFS('Dx. AGUST'!DIAGNOSA,J14,'Dx. AGUST'!UMUR,"&lt;7",'Dx. AGUST'!BARULAMA,"baru",'Dx. AGUST'!GENDER,"P")</f>
        <v>0</v>
      </c>
      <c r="M14" s="277">
        <f>COUNTIFS('Dx. AGUST'!DIAGNOSA,J14,'Dx. AGUST'!UMUR,"&gt;=7",'Dx. AGUST'!UMUR,"&lt;=15",'Dx. AGUST'!BARULAMA,"BARU",'Dx. AGUST'!GENDER,"L")</f>
        <v>0</v>
      </c>
      <c r="N14" s="277">
        <f>COUNTIFS('Dx. AGUST'!DIAGNOSA,J14,'Dx. AGUST'!UMUR,"&gt;=7",'Dx. AGUST'!UMUR,"&lt;=15",'Dx. AGUST'!BARULAMA,"BARU",'Dx. AGUST'!GENDER,"P")</f>
        <v>0</v>
      </c>
      <c r="O14" s="271">
        <f>COUNTIFS('Dx. AGUST'!DIAGNOSA,J14,'Dx. AGUST'!UMUR,"&gt;=16",'Dx. AGUST'!UMUR,"&lt;=59",'Dx. AGUST'!BARULAMA,"BARU",'Dx. AGUST'!GENDER,"L")</f>
        <v>0</v>
      </c>
      <c r="P14" s="277">
        <f>COUNTIFS('Dx. AGUST'!DIAGNOSA,J14,'Dx. AGUST'!UMUR,"&gt;=16",'Dx. AGUST'!UMUR,"&lt;=59",'Dx. AGUST'!BARULAMA,"BARU",'Dx. AGUST'!GENDER,"P")</f>
        <v>0</v>
      </c>
      <c r="Q14" s="277">
        <f>COUNTIFS('Dx. AGUST'!DIAGNOSA,J14,'Dx. AGUST'!UMUR,"&gt;=60",'Dx. AGUST'!BARULAMA,"baru",'Dx. AGUST'!GENDER,"L")</f>
        <v>0</v>
      </c>
      <c r="R14" s="277">
        <f>COUNTIFS('Dx. AGUST'!DIAGNOSA,J14,'Dx. AGUST'!UMUR,"&gt;=60",'Dx. AGUST'!BARULAMA,"baru",'Dx. AGUST'!GENDER,"P")</f>
        <v>0</v>
      </c>
      <c r="S14" s="277">
        <f>COUNTIFS('Dx. AGUST'!DIAGNOSA,J14,'Dx. AGUST'!BARULAMA,"LAMA",'Dx. AGUST'!GENDER,"L")</f>
        <v>0</v>
      </c>
      <c r="T14" s="277">
        <f>COUNTIFS('Dx. AGUST'!DIAGNOSA,J14,'Dx. AGUST'!BARULAMA,"LAMA",'Dx. AGUST'!GENDER,"P")</f>
        <v>0</v>
      </c>
      <c r="U14" s="338">
        <f t="shared" si="0"/>
        <v>0</v>
      </c>
      <c r="V14" s="339">
        <f>COUNTIF('Dx. AGUST'!DIAGNOSA,J14)</f>
        <v>0</v>
      </c>
      <c r="W14" s="287"/>
      <c r="X14" s="345">
        <v>6</v>
      </c>
      <c r="Y14" s="345" t="s">
        <v>63</v>
      </c>
      <c r="Z14" s="341" t="s">
        <v>32</v>
      </c>
      <c r="AA14" s="346">
        <v>24</v>
      </c>
      <c r="AB14" s="346">
        <v>5</v>
      </c>
      <c r="AC14" s="346">
        <v>17</v>
      </c>
      <c r="AD14" s="346">
        <v>1</v>
      </c>
      <c r="AE14" s="12"/>
      <c r="AF14" s="345">
        <v>6</v>
      </c>
      <c r="AG14" s="345" t="s">
        <v>274</v>
      </c>
      <c r="AH14" s="341" t="s">
        <v>32</v>
      </c>
      <c r="AI14" s="346">
        <v>41</v>
      </c>
      <c r="AJ14" s="346">
        <v>7</v>
      </c>
      <c r="AK14" s="342">
        <f t="shared" si="1"/>
        <v>34</v>
      </c>
      <c r="AL14" s="346">
        <v>1</v>
      </c>
      <c r="AM14" s="346">
        <v>3</v>
      </c>
    </row>
    <row r="15" spans="1:39" ht="15.75" customHeight="1" x14ac:dyDescent="0.3">
      <c r="A15" s="270">
        <f>[1]AGUSTUS!A16</f>
        <v>0</v>
      </c>
      <c r="B15" s="271">
        <f>[1]AGUSTUS!B16</f>
        <v>11</v>
      </c>
      <c r="C15" s="272" t="str">
        <f>[1]AGUSTUS!K16</f>
        <v>K04</v>
      </c>
      <c r="D15" s="271">
        <f>[1]AGUSTUS!J16</f>
        <v>60</v>
      </c>
      <c r="E15" s="272" t="str">
        <f>[1]AGUSTUS!I16</f>
        <v>L</v>
      </c>
      <c r="F15" s="273" t="str">
        <f>[1]AGUSTUS!L16</f>
        <v>BARU</v>
      </c>
      <c r="G15" s="12"/>
      <c r="H15" s="281">
        <v>12</v>
      </c>
      <c r="I15" s="108" t="s">
        <v>244</v>
      </c>
      <c r="J15" s="108" t="s">
        <v>245</v>
      </c>
      <c r="K15" s="277">
        <f>COUNTIFS('Dx. AGUST'!DIAGNOSA,J15,'Dx. AGUST'!UMUR,"&lt;7",'Dx. AGUST'!BARULAMA,"baru",'Dx. AGUST'!GENDER,"L")</f>
        <v>0</v>
      </c>
      <c r="L15" s="278">
        <f>COUNTIFS('Dx. AGUST'!DIAGNOSA,J15,'Dx. AGUST'!UMUR,"&lt;7",'Dx. AGUST'!BARULAMA,"baru",'Dx. AGUST'!GENDER,"P")</f>
        <v>0</v>
      </c>
      <c r="M15" s="277">
        <f>COUNTIFS('Dx. AGUST'!DIAGNOSA,J15,'Dx. AGUST'!UMUR,"&gt;=7",'Dx. AGUST'!UMUR,"&lt;=15",'Dx. AGUST'!BARULAMA,"BARU",'Dx. AGUST'!GENDER,"L")</f>
        <v>0</v>
      </c>
      <c r="N15" s="277">
        <f>COUNTIFS('Dx. AGUST'!DIAGNOSA,J15,'Dx. AGUST'!UMUR,"&gt;=7",'Dx. AGUST'!UMUR,"&lt;=15",'Dx. AGUST'!BARULAMA,"BARU",'Dx. AGUST'!GENDER,"P")</f>
        <v>1</v>
      </c>
      <c r="O15" s="271">
        <f>COUNTIFS('Dx. AGUST'!DIAGNOSA,J15,'Dx. AGUST'!UMUR,"&gt;=16",'Dx. AGUST'!UMUR,"&lt;=59",'Dx. AGUST'!BARULAMA,"BARU",'Dx. AGUST'!GENDER,"L")</f>
        <v>0</v>
      </c>
      <c r="P15" s="277">
        <f>COUNTIFS('Dx. AGUST'!DIAGNOSA,J15,'Dx. AGUST'!UMUR,"&gt;=16",'Dx. AGUST'!UMUR,"&lt;=59",'Dx. AGUST'!BARULAMA,"BARU",'Dx. AGUST'!GENDER,"P")</f>
        <v>0</v>
      </c>
      <c r="Q15" s="277">
        <f>COUNTIFS('Dx. AGUST'!DIAGNOSA,J15,'Dx. AGUST'!UMUR,"&gt;=60",'Dx. AGUST'!BARULAMA,"baru",'Dx. AGUST'!GENDER,"L")</f>
        <v>0</v>
      </c>
      <c r="R15" s="277">
        <f>COUNTIFS('Dx. AGUST'!DIAGNOSA,J15,'Dx. AGUST'!UMUR,"&gt;=60",'Dx. AGUST'!BARULAMA,"baru",'Dx. AGUST'!GENDER,"P")</f>
        <v>0</v>
      </c>
      <c r="S15" s="277">
        <f>COUNTIFS('Dx. AGUST'!DIAGNOSA,J15,'Dx. AGUST'!BARULAMA,"LAMA",'Dx. AGUST'!GENDER,"L")</f>
        <v>0</v>
      </c>
      <c r="T15" s="277">
        <f>COUNTIFS('Dx. AGUST'!DIAGNOSA,J15,'Dx. AGUST'!BARULAMA,"LAMA",'Dx. AGUST'!GENDER,"P")</f>
        <v>0</v>
      </c>
      <c r="U15" s="338">
        <f t="shared" si="0"/>
        <v>1</v>
      </c>
      <c r="V15" s="339">
        <f>COUNTIF('Dx. AGUST'!DIAGNOSA,J15)</f>
        <v>1</v>
      </c>
      <c r="W15" s="12"/>
      <c r="X15" s="347"/>
      <c r="Y15" s="347"/>
      <c r="Z15" s="344" t="s">
        <v>37</v>
      </c>
      <c r="AA15" s="346">
        <v>26</v>
      </c>
      <c r="AB15" s="346">
        <v>10</v>
      </c>
      <c r="AC15" s="346">
        <v>16</v>
      </c>
      <c r="AD15" s="346">
        <v>3</v>
      </c>
      <c r="AE15" s="12"/>
      <c r="AF15" s="347"/>
      <c r="AG15" s="347"/>
      <c r="AH15" s="344" t="s">
        <v>37</v>
      </c>
      <c r="AI15" s="346">
        <v>39</v>
      </c>
      <c r="AJ15" s="346">
        <v>9</v>
      </c>
      <c r="AK15" s="342">
        <f t="shared" si="1"/>
        <v>30</v>
      </c>
      <c r="AL15" s="346">
        <v>0</v>
      </c>
      <c r="AM15" s="346">
        <v>6</v>
      </c>
    </row>
    <row r="16" spans="1:39" ht="15.75" customHeight="1" x14ac:dyDescent="0.3">
      <c r="A16" s="270">
        <f>[1]AGUSTUS!A17</f>
        <v>0</v>
      </c>
      <c r="B16" s="271">
        <f>[1]AGUSTUS!B17</f>
        <v>12</v>
      </c>
      <c r="C16" s="272" t="str">
        <f>[1]AGUSTUS!K17</f>
        <v>K02</v>
      </c>
      <c r="D16" s="271">
        <f>[1]AGUSTUS!J17</f>
        <v>29</v>
      </c>
      <c r="E16" s="272" t="str">
        <f>[1]AGUSTUS!I17</f>
        <v>P</v>
      </c>
      <c r="F16" s="273" t="str">
        <f>[1]AGUSTUS!L17</f>
        <v>BARU</v>
      </c>
      <c r="G16" s="12"/>
      <c r="H16" s="281">
        <v>13</v>
      </c>
      <c r="I16" s="108" t="s">
        <v>246</v>
      </c>
      <c r="J16" s="108" t="s">
        <v>247</v>
      </c>
      <c r="K16" s="277">
        <f>COUNTIFS('Dx. AGUST'!DIAGNOSA,J16,'Dx. AGUST'!UMUR,"&lt;7",'Dx. AGUST'!BARULAMA,"baru",'Dx. AGUST'!GENDER,"L")</f>
        <v>0</v>
      </c>
      <c r="L16" s="278">
        <f>COUNTIFS('Dx. AGUST'!DIAGNOSA,J16,'Dx. AGUST'!UMUR,"&lt;7",'Dx. AGUST'!BARULAMA,"baru",'Dx. AGUST'!GENDER,"P")</f>
        <v>0</v>
      </c>
      <c r="M16" s="277">
        <f>COUNTIFS('Dx. AGUST'!DIAGNOSA,J16,'Dx. AGUST'!UMUR,"&gt;=7",'Dx. AGUST'!UMUR,"&lt;=15",'Dx. AGUST'!BARULAMA,"BARU",'Dx. AGUST'!GENDER,"L")</f>
        <v>0</v>
      </c>
      <c r="N16" s="277">
        <f>COUNTIFS('Dx. AGUST'!DIAGNOSA,J16,'Dx. AGUST'!UMUR,"&gt;=7",'Dx. AGUST'!UMUR,"&lt;=15",'Dx. AGUST'!BARULAMA,"BARU",'Dx. AGUST'!GENDER,"P")</f>
        <v>0</v>
      </c>
      <c r="O16" s="271">
        <f>COUNTIFS('Dx. AGUST'!DIAGNOSA,J16,'Dx. AGUST'!UMUR,"&gt;=16",'Dx. AGUST'!UMUR,"&lt;=59",'Dx. AGUST'!BARULAMA,"BARU",'Dx. AGUST'!GENDER,"L")</f>
        <v>0</v>
      </c>
      <c r="P16" s="277">
        <f>COUNTIFS('Dx. AGUST'!DIAGNOSA,J16,'Dx. AGUST'!UMUR,"&gt;=16",'Dx. AGUST'!UMUR,"&lt;=59",'Dx. AGUST'!BARULAMA,"BARU",'Dx. AGUST'!GENDER,"P")</f>
        <v>0</v>
      </c>
      <c r="Q16" s="277">
        <f>COUNTIFS('Dx. AGUST'!DIAGNOSA,J16,'Dx. AGUST'!UMUR,"&gt;=60",'Dx. AGUST'!BARULAMA,"baru",'Dx. AGUST'!GENDER,"L")</f>
        <v>0</v>
      </c>
      <c r="R16" s="277">
        <f>COUNTIFS('Dx. AGUST'!DIAGNOSA,J16,'Dx. AGUST'!UMUR,"&gt;=60",'Dx. AGUST'!BARULAMA,"baru",'Dx. AGUST'!GENDER,"P")</f>
        <v>0</v>
      </c>
      <c r="S16" s="277">
        <f>COUNTIFS('Dx. AGUST'!DIAGNOSA,J16,'Dx. AGUST'!BARULAMA,"LAMA",'Dx. AGUST'!GENDER,"L")</f>
        <v>0</v>
      </c>
      <c r="T16" s="277">
        <f>COUNTIFS('Dx. AGUST'!DIAGNOSA,J16,'Dx. AGUST'!BARULAMA,"LAMA",'Dx. AGUST'!GENDER,"P")</f>
        <v>1</v>
      </c>
      <c r="U16" s="338">
        <f t="shared" si="0"/>
        <v>1</v>
      </c>
      <c r="V16" s="339">
        <f>COUNTIF('Dx. AGUST'!DIAGNOSA,J16)</f>
        <v>1</v>
      </c>
      <c r="W16" s="12"/>
      <c r="X16" s="345">
        <v>7</v>
      </c>
      <c r="Y16" s="345" t="s">
        <v>69</v>
      </c>
      <c r="Z16" s="341" t="s">
        <v>32</v>
      </c>
      <c r="AA16" s="346">
        <v>13</v>
      </c>
      <c r="AB16" s="346">
        <v>9</v>
      </c>
      <c r="AC16" s="346">
        <v>4</v>
      </c>
      <c r="AD16" s="346">
        <v>1</v>
      </c>
      <c r="AE16" s="12"/>
      <c r="AF16" s="345">
        <v>7</v>
      </c>
      <c r="AG16" s="345" t="s">
        <v>275</v>
      </c>
      <c r="AH16" s="341" t="s">
        <v>32</v>
      </c>
      <c r="AI16" s="346">
        <v>12</v>
      </c>
      <c r="AJ16" s="346">
        <v>4</v>
      </c>
      <c r="AK16" s="342">
        <f t="shared" si="1"/>
        <v>8</v>
      </c>
      <c r="AL16" s="346">
        <v>1</v>
      </c>
      <c r="AM16" s="346">
        <v>3</v>
      </c>
    </row>
    <row r="17" spans="1:39" ht="15.75" customHeight="1" x14ac:dyDescent="0.3">
      <c r="A17" s="270">
        <f>[1]AGUSTUS!A18</f>
        <v>0</v>
      </c>
      <c r="B17" s="271">
        <f>[1]AGUSTUS!B18</f>
        <v>13</v>
      </c>
      <c r="C17" s="272" t="str">
        <f>[1]AGUSTUS!K18</f>
        <v>K04</v>
      </c>
      <c r="D17" s="271">
        <f>[1]AGUSTUS!J18</f>
        <v>34</v>
      </c>
      <c r="E17" s="272" t="str">
        <f>[1]AGUSTUS!I18</f>
        <v>P</v>
      </c>
      <c r="F17" s="273" t="str">
        <f>[1]AGUSTUS!L18</f>
        <v>BARU</v>
      </c>
      <c r="G17" s="12"/>
      <c r="H17" s="281">
        <v>14</v>
      </c>
      <c r="I17" s="108" t="s">
        <v>248</v>
      </c>
      <c r="J17" s="108" t="s">
        <v>249</v>
      </c>
      <c r="K17" s="277">
        <f>COUNTIFS('Dx. AGUST'!DIAGNOSA,J17,'Dx. AGUST'!UMUR,"&lt;7",'Dx. AGUST'!BARULAMA,"baru",'Dx. AGUST'!GENDER,"L")</f>
        <v>0</v>
      </c>
      <c r="L17" s="278">
        <f>COUNTIFS('Dx. AGUST'!DIAGNOSA,J17,'Dx. AGUST'!UMUR,"&lt;7",'Dx. AGUST'!BARULAMA,"baru",'Dx. AGUST'!GENDER,"P")</f>
        <v>0</v>
      </c>
      <c r="M17" s="277">
        <f>COUNTIFS('Dx. AGUST'!DIAGNOSA,J17,'Dx. AGUST'!UMUR,"&gt;=7",'Dx. AGUST'!UMUR,"&lt;=15",'Dx. AGUST'!BARULAMA,"BARU",'Dx. AGUST'!GENDER,"L")</f>
        <v>0</v>
      </c>
      <c r="N17" s="277">
        <f>COUNTIFS('Dx. AGUST'!DIAGNOSA,J17,'Dx. AGUST'!UMUR,"&gt;=7",'Dx. AGUST'!UMUR,"&lt;=15",'Dx. AGUST'!BARULAMA,"BARU",'Dx. AGUST'!GENDER,"P")</f>
        <v>0</v>
      </c>
      <c r="O17" s="271">
        <f>COUNTIFS('Dx. AGUST'!DIAGNOSA,J17,'Dx. AGUST'!UMUR,"&gt;=16",'Dx. AGUST'!UMUR,"&lt;=59",'Dx. AGUST'!BARULAMA,"BARU",'Dx. AGUST'!GENDER,"L")</f>
        <v>0</v>
      </c>
      <c r="P17" s="277">
        <f>COUNTIFS('Dx. AGUST'!DIAGNOSA,J17,'Dx. AGUST'!UMUR,"&gt;=16",'Dx. AGUST'!UMUR,"&lt;=59",'Dx. AGUST'!BARULAMA,"BARU",'Dx. AGUST'!GENDER,"P")</f>
        <v>0</v>
      </c>
      <c r="Q17" s="277">
        <f>COUNTIFS('Dx. AGUST'!DIAGNOSA,J17,'Dx. AGUST'!UMUR,"&gt;=60",'Dx. AGUST'!BARULAMA,"baru",'Dx. AGUST'!GENDER,"L")</f>
        <v>0</v>
      </c>
      <c r="R17" s="277">
        <f>COUNTIFS('Dx. AGUST'!DIAGNOSA,J17,'Dx. AGUST'!UMUR,"&gt;=60",'Dx. AGUST'!BARULAMA,"baru",'Dx. AGUST'!GENDER,"P")</f>
        <v>0</v>
      </c>
      <c r="S17" s="277">
        <f>COUNTIFS('Dx. AGUST'!DIAGNOSA,J17,'Dx. AGUST'!BARULAMA,"LAMA",'Dx. AGUST'!GENDER,"L")</f>
        <v>0</v>
      </c>
      <c r="T17" s="277">
        <f>COUNTIFS('Dx. AGUST'!DIAGNOSA,J17,'Dx. AGUST'!BARULAMA,"LAMA",'Dx. AGUST'!GENDER,"P")</f>
        <v>0</v>
      </c>
      <c r="U17" s="338">
        <f t="shared" si="0"/>
        <v>0</v>
      </c>
      <c r="V17" s="339">
        <f>COUNTIF('Dx. AGUST'!DIAGNOSA,J17)</f>
        <v>0</v>
      </c>
      <c r="W17" s="12"/>
      <c r="X17" s="347"/>
      <c r="Y17" s="347"/>
      <c r="Z17" s="344" t="s">
        <v>37</v>
      </c>
      <c r="AA17" s="346">
        <v>13</v>
      </c>
      <c r="AB17" s="346">
        <v>11</v>
      </c>
      <c r="AC17" s="346">
        <v>2</v>
      </c>
      <c r="AD17" s="346">
        <v>3</v>
      </c>
      <c r="AE17" s="12"/>
      <c r="AF17" s="347"/>
      <c r="AG17" s="347"/>
      <c r="AH17" s="344" t="s">
        <v>37</v>
      </c>
      <c r="AI17" s="346">
        <v>8</v>
      </c>
      <c r="AJ17" s="346">
        <v>4</v>
      </c>
      <c r="AK17" s="342">
        <f t="shared" si="1"/>
        <v>4</v>
      </c>
      <c r="AL17" s="346">
        <v>1</v>
      </c>
      <c r="AM17" s="346">
        <v>4</v>
      </c>
    </row>
    <row r="18" spans="1:39" ht="15.75" customHeight="1" x14ac:dyDescent="0.3">
      <c r="A18" s="270">
        <f>[1]AGUSTUS!A19</f>
        <v>45866</v>
      </c>
      <c r="B18" s="271">
        <f>[1]AGUSTUS!B19</f>
        <v>1</v>
      </c>
      <c r="C18" s="272" t="str">
        <f>[1]AGUSTUS!K19</f>
        <v>K04</v>
      </c>
      <c r="D18" s="271">
        <f>[1]AGUSTUS!J19</f>
        <v>20</v>
      </c>
      <c r="E18" s="272" t="str">
        <f>[1]AGUSTUS!I19</f>
        <v>L</v>
      </c>
      <c r="F18" s="273" t="str">
        <f>[1]AGUSTUS!L19</f>
        <v>BARU</v>
      </c>
      <c r="G18" s="12"/>
      <c r="H18" s="281">
        <v>15</v>
      </c>
      <c r="I18" s="108" t="s">
        <v>250</v>
      </c>
      <c r="J18" s="108" t="s">
        <v>251</v>
      </c>
      <c r="K18" s="277">
        <f>COUNTIFS('Dx. AGUST'!DIAGNOSA,J18,'Dx. AGUST'!UMUR,"&lt;7",'Dx. AGUST'!BARULAMA,"baru",'Dx. AGUST'!GENDER,"L")</f>
        <v>0</v>
      </c>
      <c r="L18" s="278">
        <f>COUNTIFS('Dx. AGUST'!DIAGNOSA,J18,'Dx. AGUST'!UMUR,"&lt;7",'Dx. AGUST'!BARULAMA,"baru",'Dx. AGUST'!GENDER,"P")</f>
        <v>0</v>
      </c>
      <c r="M18" s="277">
        <f>COUNTIFS('Dx. AGUST'!DIAGNOSA,J18,'Dx. AGUST'!UMUR,"&gt;=7",'Dx. AGUST'!UMUR,"&lt;=15",'Dx. AGUST'!BARULAMA,"BARU",'Dx. AGUST'!GENDER,"L")</f>
        <v>0</v>
      </c>
      <c r="N18" s="277">
        <f>COUNTIFS('Dx. AGUST'!DIAGNOSA,J18,'Dx. AGUST'!UMUR,"&gt;=7",'Dx. AGUST'!UMUR,"&lt;=15",'Dx. AGUST'!BARULAMA,"BARU",'Dx. AGUST'!GENDER,"P")</f>
        <v>0</v>
      </c>
      <c r="O18" s="271">
        <f>COUNTIFS('Dx. AGUST'!DIAGNOSA,J18,'Dx. AGUST'!UMUR,"&gt;=16",'Dx. AGUST'!UMUR,"&lt;=59",'Dx. AGUST'!BARULAMA,"BARU",'Dx. AGUST'!GENDER,"L")</f>
        <v>0</v>
      </c>
      <c r="P18" s="277">
        <f>COUNTIFS('Dx. AGUST'!DIAGNOSA,J18,'Dx. AGUST'!UMUR,"&gt;=16",'Dx. AGUST'!UMUR,"&lt;=59",'Dx. AGUST'!BARULAMA,"BARU",'Dx. AGUST'!GENDER,"P")</f>
        <v>0</v>
      </c>
      <c r="Q18" s="277">
        <f>COUNTIFS('Dx. AGUST'!DIAGNOSA,J18,'Dx. AGUST'!UMUR,"&gt;=60",'Dx. AGUST'!BARULAMA,"baru",'Dx. AGUST'!GENDER,"L")</f>
        <v>0</v>
      </c>
      <c r="R18" s="277">
        <f>COUNTIFS('Dx. AGUST'!DIAGNOSA,J18,'Dx. AGUST'!UMUR,"&gt;=60",'Dx. AGUST'!BARULAMA,"baru",'Dx. AGUST'!GENDER,"P")</f>
        <v>0</v>
      </c>
      <c r="S18" s="277">
        <f>COUNTIFS('Dx. AGUST'!DIAGNOSA,J18,'Dx. AGUST'!BARULAMA,"LAMA",'Dx. AGUST'!GENDER,"L")</f>
        <v>0</v>
      </c>
      <c r="T18" s="277">
        <f>COUNTIFS('Dx. AGUST'!DIAGNOSA,J18,'Dx. AGUST'!BARULAMA,"LAMA",'Dx. AGUST'!GENDER,"P")</f>
        <v>0</v>
      </c>
      <c r="U18" s="338">
        <f t="shared" si="0"/>
        <v>0</v>
      </c>
      <c r="V18" s="339">
        <f>COUNTIF('Dx. AGUST'!DIAGNOSA,J18)</f>
        <v>0</v>
      </c>
      <c r="W18" s="12"/>
      <c r="X18" s="345">
        <v>8</v>
      </c>
      <c r="Y18" s="345" t="s">
        <v>71</v>
      </c>
      <c r="Z18" s="341" t="s">
        <v>32</v>
      </c>
      <c r="AA18" s="346">
        <v>46</v>
      </c>
      <c r="AB18" s="346"/>
      <c r="AC18" s="346"/>
      <c r="AD18" s="346"/>
      <c r="AE18" s="12"/>
      <c r="AF18" s="345">
        <v>8</v>
      </c>
      <c r="AG18" s="345"/>
      <c r="AH18" s="341" t="s">
        <v>32</v>
      </c>
      <c r="AI18" s="346"/>
      <c r="AJ18" s="346"/>
      <c r="AK18" s="346"/>
      <c r="AL18" s="346"/>
      <c r="AM18" s="346"/>
    </row>
    <row r="19" spans="1:39" ht="15.75" customHeight="1" x14ac:dyDescent="0.3">
      <c r="A19" s="270">
        <f>[1]AGUSTUS!A20</f>
        <v>0</v>
      </c>
      <c r="B19" s="271">
        <f>[1]AGUSTUS!B20</f>
        <v>2</v>
      </c>
      <c r="C19" s="272" t="str">
        <f>[1]AGUSTUS!K20</f>
        <v>K04</v>
      </c>
      <c r="D19" s="271">
        <f>[1]AGUSTUS!J20</f>
        <v>62</v>
      </c>
      <c r="E19" s="272" t="str">
        <f>[1]AGUSTUS!I20</f>
        <v>L</v>
      </c>
      <c r="F19" s="273" t="str">
        <f>[1]AGUSTUS!L20</f>
        <v>BARU</v>
      </c>
      <c r="G19" s="12"/>
      <c r="H19" s="281">
        <v>16</v>
      </c>
      <c r="I19" s="108" t="s">
        <v>252</v>
      </c>
      <c r="J19" s="108" t="s">
        <v>253</v>
      </c>
      <c r="K19" s="277">
        <f>COUNTIFS('Dx. AGUST'!DIAGNOSA,J19,'Dx. AGUST'!UMUR,"&lt;7",'Dx. AGUST'!BARULAMA,"baru",'Dx. AGUST'!GENDER,"L")</f>
        <v>0</v>
      </c>
      <c r="L19" s="278">
        <f>COUNTIFS('Dx. AGUST'!DIAGNOSA,J19,'Dx. AGUST'!UMUR,"&lt;7",'Dx. AGUST'!BARULAMA,"baru",'Dx. AGUST'!GENDER,"P")</f>
        <v>0</v>
      </c>
      <c r="M19" s="277">
        <f>COUNTIFS('Dx. AGUST'!DIAGNOSA,J19,'Dx. AGUST'!UMUR,"&gt;=7",'Dx. AGUST'!UMUR,"&lt;=15",'Dx. AGUST'!BARULAMA,"BARU",'Dx. AGUST'!GENDER,"L")</f>
        <v>0</v>
      </c>
      <c r="N19" s="277">
        <f>COUNTIFS('Dx. AGUST'!DIAGNOSA,J19,'Dx. AGUST'!UMUR,"&gt;=7",'Dx. AGUST'!UMUR,"&lt;=15",'Dx. AGUST'!BARULAMA,"BARU",'Dx. AGUST'!GENDER,"P")</f>
        <v>0</v>
      </c>
      <c r="O19" s="271">
        <f>COUNTIFS('Dx. AGUST'!DIAGNOSA,J19,'Dx. AGUST'!UMUR,"&gt;=16",'Dx. AGUST'!UMUR,"&lt;=59",'Dx. AGUST'!BARULAMA,"BARU",'Dx. AGUST'!GENDER,"L")</f>
        <v>0</v>
      </c>
      <c r="P19" s="277">
        <f>COUNTIFS('Dx. AGUST'!DIAGNOSA,J19,'Dx. AGUST'!UMUR,"&gt;=16",'Dx. AGUST'!UMUR,"&lt;=59",'Dx. AGUST'!BARULAMA,"BARU",'Dx. AGUST'!GENDER,"P")</f>
        <v>0</v>
      </c>
      <c r="Q19" s="277">
        <f>COUNTIFS('Dx. AGUST'!DIAGNOSA,J19,'Dx. AGUST'!UMUR,"&gt;=60",'Dx. AGUST'!BARULAMA,"baru",'Dx. AGUST'!GENDER,"L")</f>
        <v>0</v>
      </c>
      <c r="R19" s="277">
        <f>COUNTIFS('Dx. AGUST'!DIAGNOSA,J19,'Dx. AGUST'!UMUR,"&gt;=60",'Dx. AGUST'!BARULAMA,"baru",'Dx. AGUST'!GENDER,"P")</f>
        <v>0</v>
      </c>
      <c r="S19" s="277">
        <f>COUNTIFS('Dx. AGUST'!DIAGNOSA,J19,'Dx. AGUST'!BARULAMA,"LAMA",'Dx. AGUST'!GENDER,"L")</f>
        <v>0</v>
      </c>
      <c r="T19" s="277">
        <f>COUNTIFS('Dx. AGUST'!DIAGNOSA,J19,'Dx. AGUST'!BARULAMA,"LAMA",'Dx. AGUST'!GENDER,"P")</f>
        <v>0</v>
      </c>
      <c r="U19" s="338">
        <f t="shared" si="0"/>
        <v>0</v>
      </c>
      <c r="V19" s="339">
        <f>COUNTIF('Dx. AGUST'!DIAGNOSA,J19)</f>
        <v>0</v>
      </c>
      <c r="W19" s="12"/>
      <c r="X19" s="347"/>
      <c r="Y19" s="347"/>
      <c r="Z19" s="344" t="s">
        <v>37</v>
      </c>
      <c r="AA19" s="346">
        <v>54</v>
      </c>
      <c r="AB19" s="346"/>
      <c r="AC19" s="346"/>
      <c r="AD19" s="346"/>
      <c r="AE19" s="12"/>
      <c r="AF19" s="347"/>
      <c r="AG19" s="347"/>
      <c r="AH19" s="344" t="s">
        <v>37</v>
      </c>
      <c r="AI19" s="346"/>
      <c r="AJ19" s="346"/>
      <c r="AK19" s="346"/>
      <c r="AL19" s="346"/>
      <c r="AM19" s="346"/>
    </row>
    <row r="20" spans="1:39" ht="15.75" customHeight="1" x14ac:dyDescent="0.3">
      <c r="A20" s="270">
        <f>[1]AGUSTUS!A21</f>
        <v>0</v>
      </c>
      <c r="B20" s="271">
        <f>[1]AGUSTUS!B21</f>
        <v>3</v>
      </c>
      <c r="C20" s="272" t="str">
        <f>[1]AGUSTUS!K21</f>
        <v>K02</v>
      </c>
      <c r="D20" s="271">
        <f>[1]AGUSTUS!J21</f>
        <v>52</v>
      </c>
      <c r="E20" s="272" t="str">
        <f>[1]AGUSTUS!I21</f>
        <v>P</v>
      </c>
      <c r="F20" s="273" t="str">
        <f>[1]AGUSTUS!L21</f>
        <v>BARU</v>
      </c>
      <c r="G20" s="12"/>
      <c r="H20" s="281">
        <v>17</v>
      </c>
      <c r="I20" s="108" t="s">
        <v>254</v>
      </c>
      <c r="J20" s="108" t="s">
        <v>255</v>
      </c>
      <c r="K20" s="277">
        <f>COUNTIFS('Dx. AGUST'!DIAGNOSA,J20,'Dx. AGUST'!UMUR,"&lt;7",'Dx. AGUST'!BARULAMA,"baru",'Dx. AGUST'!GENDER,"L")</f>
        <v>0</v>
      </c>
      <c r="L20" s="278">
        <f>COUNTIFS('Dx. AGUST'!DIAGNOSA,J20,'Dx. AGUST'!UMUR,"&lt;7",'Dx. AGUST'!BARULAMA,"baru",'Dx. AGUST'!GENDER,"P")</f>
        <v>0</v>
      </c>
      <c r="M20" s="277">
        <f>COUNTIFS('Dx. AGUST'!DIAGNOSA,J20,'Dx. AGUST'!UMUR,"&gt;=7",'Dx. AGUST'!UMUR,"&lt;=15",'Dx. AGUST'!BARULAMA,"BARU",'Dx. AGUST'!GENDER,"L")</f>
        <v>0</v>
      </c>
      <c r="N20" s="277">
        <f>COUNTIFS('Dx. AGUST'!DIAGNOSA,J20,'Dx. AGUST'!UMUR,"&gt;=7",'Dx. AGUST'!UMUR,"&lt;=15",'Dx. AGUST'!BARULAMA,"BARU",'Dx. AGUST'!GENDER,"P")</f>
        <v>0</v>
      </c>
      <c r="O20" s="271">
        <f>COUNTIFS('Dx. AGUST'!DIAGNOSA,J20,'Dx. AGUST'!UMUR,"&gt;=16",'Dx. AGUST'!UMUR,"&lt;=59",'Dx. AGUST'!BARULAMA,"BARU",'Dx. AGUST'!GENDER,"L")</f>
        <v>0</v>
      </c>
      <c r="P20" s="277">
        <f>COUNTIFS('Dx. AGUST'!DIAGNOSA,J20,'Dx. AGUST'!UMUR,"&gt;=16",'Dx. AGUST'!UMUR,"&lt;=59",'Dx. AGUST'!BARULAMA,"BARU",'Dx. AGUST'!GENDER,"P")</f>
        <v>0</v>
      </c>
      <c r="Q20" s="277">
        <f>COUNTIFS('Dx. AGUST'!DIAGNOSA,J20,'Dx. AGUST'!UMUR,"&gt;=60",'Dx. AGUST'!BARULAMA,"baru",'Dx. AGUST'!GENDER,"L")</f>
        <v>0</v>
      </c>
      <c r="R20" s="277">
        <f>COUNTIFS('Dx. AGUST'!DIAGNOSA,J20,'Dx. AGUST'!UMUR,"&gt;=60",'Dx. AGUST'!BARULAMA,"baru",'Dx. AGUST'!GENDER,"P")</f>
        <v>0</v>
      </c>
      <c r="S20" s="277">
        <f>COUNTIFS('Dx. AGUST'!DIAGNOSA,J20,'Dx. AGUST'!BARULAMA,"LAMA",'Dx. AGUST'!GENDER,"L")</f>
        <v>0</v>
      </c>
      <c r="T20" s="277">
        <f>COUNTIFS('Dx. AGUST'!DIAGNOSA,J20,'Dx. AGUST'!BARULAMA,"LAMA",'Dx. AGUST'!GENDER,"P")</f>
        <v>0</v>
      </c>
      <c r="U20" s="338">
        <f t="shared" si="0"/>
        <v>0</v>
      </c>
      <c r="V20" s="339">
        <f>COUNTIF('Dx. AGUST'!DIAGNOSA,J20)</f>
        <v>0</v>
      </c>
      <c r="W20" s="12"/>
      <c r="X20" s="345">
        <v>9</v>
      </c>
      <c r="Y20" s="345" t="s">
        <v>75</v>
      </c>
      <c r="Z20" s="341" t="s">
        <v>32</v>
      </c>
      <c r="AA20" s="346">
        <v>26</v>
      </c>
      <c r="AB20" s="346"/>
      <c r="AC20" s="346"/>
      <c r="AD20" s="346"/>
      <c r="AE20" s="12"/>
      <c r="AF20" s="345">
        <v>9</v>
      </c>
      <c r="AG20" s="345"/>
      <c r="AH20" s="341" t="s">
        <v>32</v>
      </c>
      <c r="AI20" s="346"/>
      <c r="AJ20" s="346"/>
      <c r="AK20" s="346"/>
      <c r="AL20" s="346"/>
      <c r="AM20" s="346"/>
    </row>
    <row r="21" spans="1:39" ht="15.75" customHeight="1" x14ac:dyDescent="0.3">
      <c r="A21" s="270">
        <f>[1]AGUSTUS!A22</f>
        <v>0</v>
      </c>
      <c r="B21" s="271">
        <f>[1]AGUSTUS!B22</f>
        <v>4</v>
      </c>
      <c r="C21" s="272" t="str">
        <f>[1]AGUSTUS!K22</f>
        <v>K01</v>
      </c>
      <c r="D21" s="271">
        <f>[1]AGUSTUS!J22</f>
        <v>20</v>
      </c>
      <c r="E21" s="272" t="str">
        <f>[1]AGUSTUS!I22</f>
        <v>L</v>
      </c>
      <c r="F21" s="273" t="str">
        <f>[1]AGUSTUS!L22</f>
        <v>BARU</v>
      </c>
      <c r="G21" s="12"/>
      <c r="H21" s="281">
        <v>18</v>
      </c>
      <c r="I21" s="108" t="s">
        <v>256</v>
      </c>
      <c r="J21" s="168" t="s">
        <v>257</v>
      </c>
      <c r="K21" s="277">
        <f>COUNTIFS('Dx. AGUST'!DIAGNOSA,J21,'Dx. AGUST'!UMUR,"&lt;7",'Dx. AGUST'!BARULAMA,"baru",'Dx. AGUST'!GENDER,"L")</f>
        <v>0</v>
      </c>
      <c r="L21" s="278">
        <f>COUNTIFS('Dx. AGUST'!DIAGNOSA,J21,'Dx. AGUST'!UMUR,"&lt;7",'Dx. AGUST'!BARULAMA,"baru",'Dx. AGUST'!GENDER,"P")</f>
        <v>0</v>
      </c>
      <c r="M21" s="277">
        <f>COUNTIFS('Dx. AGUST'!DIAGNOSA,J21,'Dx. AGUST'!UMUR,"&gt;=7",'Dx. AGUST'!UMUR,"&lt;=15",'Dx. AGUST'!BARULAMA,"BARU",'Dx. AGUST'!GENDER,"L")</f>
        <v>0</v>
      </c>
      <c r="N21" s="277">
        <f>COUNTIFS('Dx. AGUST'!DIAGNOSA,J21,'Dx. AGUST'!UMUR,"&gt;=7",'Dx. AGUST'!UMUR,"&lt;=15",'Dx. AGUST'!BARULAMA,"BARU",'Dx. AGUST'!GENDER,"P")</f>
        <v>0</v>
      </c>
      <c r="O21" s="271">
        <f>COUNTIFS('Dx. AGUST'!DIAGNOSA,J21,'Dx. AGUST'!UMUR,"&gt;=16",'Dx. AGUST'!UMUR,"&lt;=59",'Dx. AGUST'!BARULAMA,"BARU",'Dx. AGUST'!GENDER,"L")</f>
        <v>0</v>
      </c>
      <c r="P21" s="277">
        <f>COUNTIFS('Dx. AGUST'!DIAGNOSA,J21,'Dx. AGUST'!UMUR,"&gt;=16",'Dx. AGUST'!UMUR,"&lt;=59",'Dx. AGUST'!BARULAMA,"BARU",'Dx. AGUST'!GENDER,"P")</f>
        <v>0</v>
      </c>
      <c r="Q21" s="277">
        <f>COUNTIFS('Dx. AGUST'!DIAGNOSA,J21,'Dx. AGUST'!UMUR,"&gt;=60",'Dx. AGUST'!BARULAMA,"baru",'Dx. AGUST'!GENDER,"L")</f>
        <v>0</v>
      </c>
      <c r="R21" s="277">
        <f>COUNTIFS('Dx. AGUST'!DIAGNOSA,J21,'Dx. AGUST'!UMUR,"&gt;=60",'Dx. AGUST'!BARULAMA,"baru",'Dx. AGUST'!GENDER,"P")</f>
        <v>0</v>
      </c>
      <c r="S21" s="277">
        <f>COUNTIFS('Dx. AGUST'!DIAGNOSA,J21,'Dx. AGUST'!BARULAMA,"LAMA",'Dx. AGUST'!GENDER,"L")</f>
        <v>0</v>
      </c>
      <c r="T21" s="277">
        <f>COUNTIFS('Dx. AGUST'!DIAGNOSA,J21,'Dx. AGUST'!BARULAMA,"LAMA",'Dx. AGUST'!GENDER,"P")</f>
        <v>0</v>
      </c>
      <c r="U21" s="338">
        <f t="shared" si="0"/>
        <v>0</v>
      </c>
      <c r="V21" s="339">
        <f>COUNTIF('Dx. AGUST'!DIAGNOSA,J21)</f>
        <v>0</v>
      </c>
      <c r="W21" s="287"/>
      <c r="X21" s="347"/>
      <c r="Y21" s="347"/>
      <c r="Z21" s="344" t="s">
        <v>37</v>
      </c>
      <c r="AA21" s="346">
        <v>29</v>
      </c>
      <c r="AB21" s="346"/>
      <c r="AC21" s="346"/>
      <c r="AD21" s="346"/>
      <c r="AE21" s="12"/>
      <c r="AF21" s="347"/>
      <c r="AG21" s="347"/>
      <c r="AH21" s="344" t="s">
        <v>37</v>
      </c>
      <c r="AI21" s="346"/>
      <c r="AJ21" s="346"/>
      <c r="AK21" s="346"/>
      <c r="AL21" s="346"/>
      <c r="AM21" s="346"/>
    </row>
    <row r="22" spans="1:39" ht="15.75" customHeight="1" x14ac:dyDescent="0.3">
      <c r="A22" s="270">
        <f>[1]AGUSTUS!A23</f>
        <v>0</v>
      </c>
      <c r="B22" s="271">
        <f>[1]AGUSTUS!B23</f>
        <v>5</v>
      </c>
      <c r="C22" s="272" t="str">
        <f>[1]AGUSTUS!K23</f>
        <v>K04</v>
      </c>
      <c r="D22" s="271">
        <f>[1]AGUSTUS!J23</f>
        <v>30</v>
      </c>
      <c r="E22" s="272" t="str">
        <f>[1]AGUSTUS!I23</f>
        <v>L</v>
      </c>
      <c r="F22" s="273" t="str">
        <f>[1]AGUSTUS!L23</f>
        <v>LAMA</v>
      </c>
      <c r="G22" s="12"/>
      <c r="H22" s="281">
        <v>19</v>
      </c>
      <c r="I22" s="108" t="s">
        <v>258</v>
      </c>
      <c r="J22" s="168" t="s">
        <v>259</v>
      </c>
      <c r="K22" s="277">
        <f>COUNTIFS('Dx. AGUST'!DIAGNOSA,J22,'Dx. AGUST'!UMUR,"&lt;7",'Dx. AGUST'!BARULAMA,"baru",'Dx. AGUST'!GENDER,"L")</f>
        <v>0</v>
      </c>
      <c r="L22" s="278">
        <f>COUNTIFS('Dx. AGUST'!DIAGNOSA,J22,'Dx. AGUST'!UMUR,"&lt;7",'Dx. AGUST'!BARULAMA,"baru",'Dx. AGUST'!GENDER,"P")</f>
        <v>0</v>
      </c>
      <c r="M22" s="277">
        <f>COUNTIFS('Dx. AGUST'!DIAGNOSA,J22,'Dx. AGUST'!UMUR,"&gt;=7",'Dx. AGUST'!UMUR,"&lt;=15",'Dx. AGUST'!BARULAMA,"BARU",'Dx. AGUST'!GENDER,"L")</f>
        <v>0</v>
      </c>
      <c r="N22" s="277">
        <f>COUNTIFS('Dx. AGUST'!DIAGNOSA,J22,'Dx. AGUST'!UMUR,"&gt;=7",'Dx. AGUST'!UMUR,"&lt;=15",'Dx. AGUST'!BARULAMA,"BARU",'Dx. AGUST'!GENDER,"P")</f>
        <v>0</v>
      </c>
      <c r="O22" s="271">
        <f>COUNTIFS('Dx. AGUST'!DIAGNOSA,J22,'Dx. AGUST'!UMUR,"&gt;=16",'Dx. AGUST'!UMUR,"&lt;=59",'Dx. AGUST'!BARULAMA,"BARU",'Dx. AGUST'!GENDER,"L")</f>
        <v>0</v>
      </c>
      <c r="P22" s="277">
        <f>COUNTIFS('Dx. AGUST'!DIAGNOSA,J22,'Dx. AGUST'!UMUR,"&gt;=16",'Dx. AGUST'!UMUR,"&lt;=59",'Dx. AGUST'!BARULAMA,"BARU",'Dx. AGUST'!GENDER,"P")</f>
        <v>0</v>
      </c>
      <c r="Q22" s="277">
        <f>COUNTIFS('Dx. AGUST'!DIAGNOSA,J22,'Dx. AGUST'!UMUR,"&gt;=60",'Dx. AGUST'!BARULAMA,"baru",'Dx. AGUST'!GENDER,"L")</f>
        <v>0</v>
      </c>
      <c r="R22" s="277">
        <f>COUNTIFS('Dx. AGUST'!DIAGNOSA,J22,'Dx. AGUST'!UMUR,"&gt;=60",'Dx. AGUST'!BARULAMA,"baru",'Dx. AGUST'!GENDER,"P")</f>
        <v>0</v>
      </c>
      <c r="S22" s="277">
        <f>COUNTIFS('Dx. AGUST'!DIAGNOSA,J22,'Dx. AGUST'!BARULAMA,"LAMA",'Dx. AGUST'!GENDER,"L")</f>
        <v>0</v>
      </c>
      <c r="T22" s="277">
        <f>COUNTIFS('Dx. AGUST'!DIAGNOSA,J22,'Dx. AGUST'!BARULAMA,"LAMA",'Dx. AGUST'!GENDER,"P")</f>
        <v>0</v>
      </c>
      <c r="U22" s="338">
        <f t="shared" si="0"/>
        <v>0</v>
      </c>
      <c r="V22" s="339">
        <f>COUNTIF('Dx. AGUST'!DIAGNOSA,J22)</f>
        <v>0</v>
      </c>
      <c r="W22" s="287"/>
      <c r="X22" s="345">
        <v>10</v>
      </c>
      <c r="Y22" s="345" t="s">
        <v>77</v>
      </c>
      <c r="Z22" s="341" t="s">
        <v>32</v>
      </c>
      <c r="AA22" s="346">
        <v>3</v>
      </c>
      <c r="AB22" s="346">
        <v>2</v>
      </c>
      <c r="AC22" s="346">
        <v>0</v>
      </c>
      <c r="AD22" s="346">
        <v>0</v>
      </c>
      <c r="AE22" s="12"/>
      <c r="AF22" s="345">
        <v>10</v>
      </c>
      <c r="AG22" s="345"/>
      <c r="AH22" s="341" t="s">
        <v>32</v>
      </c>
      <c r="AI22" s="346"/>
      <c r="AJ22" s="346"/>
      <c r="AK22" s="346"/>
      <c r="AL22" s="346"/>
      <c r="AM22" s="346"/>
    </row>
    <row r="23" spans="1:39" ht="15.75" customHeight="1" x14ac:dyDescent="0.3">
      <c r="A23" s="270">
        <f>[1]AGUSTUS!A24</f>
        <v>0</v>
      </c>
      <c r="B23" s="271">
        <f>[1]AGUSTUS!B24</f>
        <v>6</v>
      </c>
      <c r="C23" s="272" t="str">
        <f>[1]AGUSTUS!K24</f>
        <v>K02</v>
      </c>
      <c r="D23" s="271">
        <f>[1]AGUSTUS!J24</f>
        <v>4</v>
      </c>
      <c r="E23" s="272" t="str">
        <f>[1]AGUSTUS!I24</f>
        <v>L</v>
      </c>
      <c r="F23" s="273" t="str">
        <f>[1]AGUSTUS!L24</f>
        <v>LAMA</v>
      </c>
      <c r="G23" s="12"/>
      <c r="H23" s="281">
        <v>20</v>
      </c>
      <c r="I23" s="283" t="s">
        <v>260</v>
      </c>
      <c r="J23" s="108" t="s">
        <v>261</v>
      </c>
      <c r="K23" s="277">
        <f>COUNTIFS('Dx. AGUST'!DIAGNOSA,J23,'Dx. AGUST'!UMUR,"&lt;7",'Dx. AGUST'!BARULAMA,"baru",'Dx. AGUST'!GENDER,"L")</f>
        <v>0</v>
      </c>
      <c r="L23" s="278">
        <f>COUNTIFS('Dx. AGUST'!DIAGNOSA,J23,'Dx. AGUST'!UMUR,"&lt;7",'Dx. AGUST'!BARULAMA,"baru",'Dx. AGUST'!GENDER,"P")</f>
        <v>0</v>
      </c>
      <c r="M23" s="277">
        <f>COUNTIFS('Dx. AGUST'!DIAGNOSA,J23,'Dx. AGUST'!UMUR,"&gt;=7",'Dx. AGUST'!UMUR,"&lt;=15",'Dx. AGUST'!BARULAMA,"BARU",'Dx. AGUST'!GENDER,"L")</f>
        <v>0</v>
      </c>
      <c r="N23" s="277">
        <f>COUNTIFS('Dx. AGUST'!DIAGNOSA,J23,'Dx. AGUST'!UMUR,"&gt;=7",'Dx. AGUST'!UMUR,"&lt;=15",'Dx. AGUST'!BARULAMA,"BARU",'Dx. AGUST'!GENDER,"P")</f>
        <v>0</v>
      </c>
      <c r="O23" s="271">
        <f>COUNTIFS('Dx. AGUST'!DIAGNOSA,J23,'Dx. AGUST'!UMUR,"&gt;=16",'Dx. AGUST'!UMUR,"&lt;=59",'Dx. AGUST'!BARULAMA,"BARU",'Dx. AGUST'!GENDER,"L")</f>
        <v>0</v>
      </c>
      <c r="P23" s="277">
        <f>COUNTIFS('Dx. AGUST'!DIAGNOSA,J23,'Dx. AGUST'!UMUR,"&gt;=16",'Dx. AGUST'!UMUR,"&lt;=59",'Dx. AGUST'!BARULAMA,"BARU",'Dx. AGUST'!GENDER,"P")</f>
        <v>0</v>
      </c>
      <c r="Q23" s="277">
        <f>COUNTIFS('Dx. AGUST'!DIAGNOSA,J23,'Dx. AGUST'!UMUR,"&gt;=60",'Dx. AGUST'!BARULAMA,"baru",'Dx. AGUST'!GENDER,"L")</f>
        <v>0</v>
      </c>
      <c r="R23" s="277">
        <f>COUNTIFS('Dx. AGUST'!DIAGNOSA,J23,'Dx. AGUST'!UMUR,"&gt;=60",'Dx. AGUST'!BARULAMA,"baru",'Dx. AGUST'!GENDER,"P")</f>
        <v>0</v>
      </c>
      <c r="S23" s="277">
        <f>COUNTIFS('Dx. AGUST'!DIAGNOSA,J23,'Dx. AGUST'!BARULAMA,"LAMA",'Dx. AGUST'!GENDER,"L")</f>
        <v>0</v>
      </c>
      <c r="T23" s="277">
        <f>COUNTIFS('Dx. AGUST'!DIAGNOSA,J23,'Dx. AGUST'!BARULAMA,"LAMA",'Dx. AGUST'!GENDER,"P")</f>
        <v>0</v>
      </c>
      <c r="U23" s="338">
        <f t="shared" si="0"/>
        <v>0</v>
      </c>
      <c r="V23" s="339">
        <f>COUNTIF('Dx. AGUST'!DIAGNOSA,J23)</f>
        <v>0</v>
      </c>
      <c r="W23" s="12"/>
      <c r="X23" s="347"/>
      <c r="Y23" s="347"/>
      <c r="Z23" s="344" t="s">
        <v>37</v>
      </c>
      <c r="AA23" s="346">
        <v>4</v>
      </c>
      <c r="AB23" s="346">
        <v>4</v>
      </c>
      <c r="AC23" s="346">
        <v>0</v>
      </c>
      <c r="AD23" s="346">
        <v>0</v>
      </c>
      <c r="AE23" s="12"/>
      <c r="AF23" s="347"/>
      <c r="AG23" s="347"/>
      <c r="AH23" s="344" t="s">
        <v>37</v>
      </c>
      <c r="AI23" s="346"/>
      <c r="AJ23" s="346"/>
      <c r="AK23" s="346"/>
      <c r="AL23" s="346"/>
      <c r="AM23" s="346"/>
    </row>
    <row r="24" spans="1:39" ht="15.75" customHeight="1" x14ac:dyDescent="0.3">
      <c r="A24" s="270">
        <f>[1]AGUSTUS!A25</f>
        <v>0</v>
      </c>
      <c r="B24" s="271">
        <f>[1]AGUSTUS!B25</f>
        <v>7</v>
      </c>
      <c r="C24" s="272" t="str">
        <f>[1]AGUSTUS!K25</f>
        <v>K08</v>
      </c>
      <c r="D24" s="271">
        <f>[1]AGUSTUS!J25</f>
        <v>60</v>
      </c>
      <c r="E24" s="272" t="str">
        <f>[1]AGUSTUS!I25</f>
        <v>P</v>
      </c>
      <c r="F24" s="273" t="str">
        <f>[1]AGUSTUS!L25</f>
        <v>LAMA</v>
      </c>
      <c r="G24" s="12"/>
      <c r="H24" s="328">
        <v>21</v>
      </c>
      <c r="I24" s="108" t="s">
        <v>266</v>
      </c>
      <c r="J24" s="108" t="s">
        <v>267</v>
      </c>
      <c r="K24" s="277">
        <f>COUNTIFS('Dx. AGUST'!DIAGNOSA,J24,'Dx. AGUST'!UMUR,"&lt;7",'Dx. AGUST'!BARULAMA,"baru",'Dx. AGUST'!GENDER,"L")</f>
        <v>0</v>
      </c>
      <c r="L24" s="278">
        <f>COUNTIFS('Dx. AGUST'!DIAGNOSA,J24,'Dx. AGUST'!UMUR,"&lt;7",'Dx. AGUST'!BARULAMA,"baru",'Dx. AGUST'!GENDER,"P")</f>
        <v>0</v>
      </c>
      <c r="M24" s="277">
        <f>COUNTIFS('Dx. AGUST'!DIAGNOSA,J24,'Dx. AGUST'!UMUR,"&gt;=7",'Dx. AGUST'!UMUR,"&lt;=15",'Dx. AGUST'!BARULAMA,"BARU",'Dx. AGUST'!GENDER,"L")</f>
        <v>0</v>
      </c>
      <c r="N24" s="277">
        <f>COUNTIFS('Dx. AGUST'!DIAGNOSA,J24,'Dx. AGUST'!UMUR,"&gt;=7",'Dx. AGUST'!UMUR,"&lt;=15",'Dx. AGUST'!BARULAMA,"BARU",'Dx. AGUST'!GENDER,"P")</f>
        <v>0</v>
      </c>
      <c r="O24" s="271">
        <f>COUNTIFS('Dx. AGUST'!DIAGNOSA,J24,'Dx. AGUST'!UMUR,"&gt;=16",'Dx. AGUST'!UMUR,"&lt;=59",'Dx. AGUST'!BARULAMA,"BARU",'Dx. AGUST'!GENDER,"L")</f>
        <v>0</v>
      </c>
      <c r="P24" s="277">
        <f>COUNTIFS('Dx. AGUST'!DIAGNOSA,J24,'Dx. AGUST'!UMUR,"&gt;=16",'Dx. AGUST'!UMUR,"&lt;=59",'Dx. AGUST'!BARULAMA,"BARU",'Dx. AGUST'!GENDER,"P")</f>
        <v>0</v>
      </c>
      <c r="Q24" s="277">
        <f>COUNTIFS('Dx. AGUST'!DIAGNOSA,J24,'Dx. AGUST'!UMUR,"&gt;=60",'Dx. AGUST'!BARULAMA,"baru",'Dx. AGUST'!GENDER,"L")</f>
        <v>0</v>
      </c>
      <c r="R24" s="277">
        <f>COUNTIFS('Dx. AGUST'!DIAGNOSA,J24,'Dx. AGUST'!UMUR,"&gt;=60",'Dx. AGUST'!BARULAMA,"baru",'Dx. AGUST'!GENDER,"P")</f>
        <v>0</v>
      </c>
      <c r="S24" s="277">
        <f>COUNTIFS('Dx. AGUST'!DIAGNOSA,J24,'Dx. AGUST'!BARULAMA,"LAMA",'Dx. AGUST'!GENDER,"L")</f>
        <v>0</v>
      </c>
      <c r="T24" s="277">
        <f>COUNTIFS('Dx. AGUST'!DIAGNOSA,J24,'Dx. AGUST'!BARULAMA,"LAMA",'Dx. AGUST'!GENDER,"P")</f>
        <v>0</v>
      </c>
      <c r="U24" s="338">
        <f t="shared" si="0"/>
        <v>0</v>
      </c>
      <c r="V24" s="339">
        <f>COUNTIF('Dx. AGUST'!DIAGNOSA,J24)</f>
        <v>0</v>
      </c>
      <c r="W24" s="12"/>
      <c r="X24" s="345">
        <v>11</v>
      </c>
      <c r="Y24" s="345" t="s">
        <v>79</v>
      </c>
      <c r="Z24" s="341" t="s">
        <v>32</v>
      </c>
      <c r="AA24" s="346">
        <v>5</v>
      </c>
      <c r="AB24" s="346">
        <v>4</v>
      </c>
      <c r="AC24" s="346">
        <v>1</v>
      </c>
      <c r="AD24" s="346">
        <v>1</v>
      </c>
      <c r="AE24" s="12"/>
      <c r="AF24" s="345">
        <v>11</v>
      </c>
      <c r="AG24" s="345"/>
      <c r="AH24" s="341" t="s">
        <v>32</v>
      </c>
      <c r="AI24" s="346"/>
      <c r="AJ24" s="346"/>
      <c r="AK24" s="346"/>
      <c r="AL24" s="346"/>
      <c r="AM24" s="346"/>
    </row>
    <row r="25" spans="1:39" ht="15.75" customHeight="1" thickBot="1" x14ac:dyDescent="0.35">
      <c r="A25" s="270">
        <f>[1]AGUSTUS!A26</f>
        <v>0</v>
      </c>
      <c r="B25" s="271">
        <f>[1]AGUSTUS!B26</f>
        <v>8</v>
      </c>
      <c r="C25" s="272" t="str">
        <f>[1]AGUSTUS!K26</f>
        <v>K04</v>
      </c>
      <c r="D25" s="271">
        <f>[1]AGUSTUS!J26</f>
        <v>39</v>
      </c>
      <c r="E25" s="272" t="str">
        <f>[1]AGUSTUS!I26</f>
        <v>P</v>
      </c>
      <c r="F25" s="273" t="str">
        <f>[1]AGUSTUS!L26</f>
        <v>BARU</v>
      </c>
      <c r="G25" s="12"/>
      <c r="H25" s="188"/>
      <c r="I25" s="284" t="s">
        <v>262</v>
      </c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285" t="s">
        <v>263</v>
      </c>
      <c r="U25" s="286">
        <f t="shared" ref="U25:V25" si="2">SUM(U4:U24)</f>
        <v>829</v>
      </c>
      <c r="V25" s="286">
        <f t="shared" si="2"/>
        <v>339</v>
      </c>
      <c r="W25" s="12"/>
      <c r="X25" s="347"/>
      <c r="Y25" s="347"/>
      <c r="Z25" s="344" t="s">
        <v>37</v>
      </c>
      <c r="AA25" s="346">
        <v>5</v>
      </c>
      <c r="AB25" s="346">
        <v>2</v>
      </c>
      <c r="AC25" s="346">
        <v>3</v>
      </c>
      <c r="AD25" s="346">
        <v>0</v>
      </c>
      <c r="AE25" s="12"/>
      <c r="AF25" s="347"/>
      <c r="AG25" s="347"/>
      <c r="AH25" s="344" t="s">
        <v>37</v>
      </c>
      <c r="AI25" s="346"/>
      <c r="AJ25" s="346"/>
      <c r="AK25" s="346"/>
      <c r="AL25" s="346"/>
      <c r="AM25" s="346"/>
    </row>
    <row r="26" spans="1:39" ht="15.75" customHeight="1" x14ac:dyDescent="0.3">
      <c r="A26" s="270">
        <f>[1]AGUSTUS!A27</f>
        <v>0</v>
      </c>
      <c r="B26" s="271">
        <f>[1]AGUSTUS!B27</f>
        <v>9</v>
      </c>
      <c r="C26" s="272" t="str">
        <f>[1]AGUSTUS!K27</f>
        <v>K02</v>
      </c>
      <c r="D26" s="271">
        <f>[1]AGUSTUS!J27</f>
        <v>30</v>
      </c>
      <c r="E26" s="272" t="str">
        <f>[1]AGUSTUS!I27</f>
        <v>P</v>
      </c>
      <c r="F26" s="273" t="str">
        <f>[1]AGUSTUS!L27</f>
        <v>BARU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345">
        <v>12</v>
      </c>
      <c r="Y26" s="345" t="s">
        <v>81</v>
      </c>
      <c r="Z26" s="341" t="s">
        <v>32</v>
      </c>
      <c r="AA26" s="346">
        <v>3</v>
      </c>
      <c r="AB26" s="346">
        <v>0</v>
      </c>
      <c r="AC26" s="346">
        <v>3</v>
      </c>
      <c r="AD26" s="346">
        <v>0</v>
      </c>
      <c r="AE26" s="12"/>
      <c r="AF26" s="345">
        <v>12</v>
      </c>
      <c r="AG26" s="345"/>
      <c r="AH26" s="341" t="s">
        <v>32</v>
      </c>
      <c r="AI26" s="346"/>
      <c r="AJ26" s="346"/>
      <c r="AK26" s="346"/>
      <c r="AL26" s="346"/>
      <c r="AM26" s="346"/>
    </row>
    <row r="27" spans="1:39" ht="15.75" customHeight="1" thickBot="1" x14ac:dyDescent="0.35">
      <c r="A27" s="270">
        <f>[1]AGUSTUS!A28</f>
        <v>0</v>
      </c>
      <c r="B27" s="271">
        <f>[1]AGUSTUS!B28</f>
        <v>10</v>
      </c>
      <c r="C27" s="272" t="str">
        <f>[1]AGUSTUS!K28</f>
        <v>K05</v>
      </c>
      <c r="D27" s="271">
        <f>[1]AGUSTUS!J28</f>
        <v>76</v>
      </c>
      <c r="E27" s="272" t="str">
        <f>[1]AGUSTUS!I28</f>
        <v>P</v>
      </c>
      <c r="F27" s="273" t="str">
        <f>[1]AGUSTUS!L28</f>
        <v>BARU</v>
      </c>
      <c r="G27" s="12"/>
      <c r="H27" s="12"/>
      <c r="I27" s="12"/>
      <c r="J27" s="287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347"/>
      <c r="Y27" s="347"/>
      <c r="Z27" s="344" t="s">
        <v>37</v>
      </c>
      <c r="AA27" s="346">
        <v>2</v>
      </c>
      <c r="AB27" s="346">
        <v>0</v>
      </c>
      <c r="AC27" s="346">
        <v>2</v>
      </c>
      <c r="AD27" s="346">
        <v>0</v>
      </c>
      <c r="AE27" s="12"/>
      <c r="AF27" s="347"/>
      <c r="AG27" s="347"/>
      <c r="AH27" s="344" t="s">
        <v>37</v>
      </c>
      <c r="AI27" s="346"/>
      <c r="AJ27" s="346"/>
      <c r="AK27" s="346"/>
      <c r="AL27" s="346"/>
      <c r="AM27" s="346"/>
    </row>
    <row r="28" spans="1:39" ht="15.75" customHeight="1" thickBot="1" x14ac:dyDescent="0.45">
      <c r="A28" s="270">
        <f>[1]AGUSTUS!A29</f>
        <v>0</v>
      </c>
      <c r="B28" s="271">
        <f>[1]AGUSTUS!B29</f>
        <v>11</v>
      </c>
      <c r="C28" s="272" t="str">
        <f>[1]AGUSTUS!K29</f>
        <v>K05</v>
      </c>
      <c r="D28" s="271">
        <f>[1]AGUSTUS!J29</f>
        <v>51</v>
      </c>
      <c r="E28" s="272" t="str">
        <f>[1]AGUSTUS!I29</f>
        <v>P</v>
      </c>
      <c r="F28" s="273" t="str">
        <f>[1]AGUSTUS!L29</f>
        <v>LAMA</v>
      </c>
      <c r="G28" s="12"/>
      <c r="H28" s="12"/>
      <c r="I28" s="288" t="s">
        <v>193</v>
      </c>
      <c r="J28" s="289"/>
      <c r="K28" s="290"/>
      <c r="L28" s="291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345">
        <v>13</v>
      </c>
      <c r="Y28" s="345" t="s">
        <v>82</v>
      </c>
      <c r="Z28" s="341" t="s">
        <v>32</v>
      </c>
      <c r="AA28" s="346">
        <v>14</v>
      </c>
      <c r="AB28" s="346">
        <v>7</v>
      </c>
      <c r="AC28" s="346">
        <v>7</v>
      </c>
      <c r="AD28" s="346">
        <v>5</v>
      </c>
      <c r="AE28" s="12"/>
      <c r="AF28" s="345">
        <v>13</v>
      </c>
      <c r="AG28" s="345"/>
      <c r="AH28" s="341" t="s">
        <v>32</v>
      </c>
      <c r="AI28" s="346"/>
      <c r="AJ28" s="346"/>
      <c r="AK28" s="346"/>
      <c r="AL28" s="346"/>
      <c r="AM28" s="346"/>
    </row>
    <row r="29" spans="1:39" ht="15.75" customHeight="1" thickBot="1" x14ac:dyDescent="0.35">
      <c r="A29" s="270">
        <f>[1]AGUSTUS!A30</f>
        <v>0</v>
      </c>
      <c r="B29" s="271">
        <f>[1]AGUSTUS!B30</f>
        <v>12</v>
      </c>
      <c r="C29" s="272" t="str">
        <f>[1]AGUSTUS!K30</f>
        <v>K04</v>
      </c>
      <c r="D29" s="271">
        <f>[1]AGUSTUS!J30</f>
        <v>3</v>
      </c>
      <c r="E29" s="272" t="str">
        <f>[1]AGUSTUS!I30</f>
        <v>L</v>
      </c>
      <c r="F29" s="273" t="str">
        <f>[1]AGUSTUS!L30</f>
        <v>BARU</v>
      </c>
      <c r="G29" s="12"/>
      <c r="H29" s="12"/>
      <c r="I29" s="292" t="s">
        <v>194</v>
      </c>
      <c r="J29" s="289"/>
      <c r="K29" s="293"/>
      <c r="L29" s="294"/>
      <c r="M29" s="295" t="s">
        <v>108</v>
      </c>
      <c r="N29" s="295" t="s">
        <v>110</v>
      </c>
      <c r="O29" s="12"/>
      <c r="P29" s="12"/>
      <c r="Q29" s="12"/>
      <c r="R29" s="12"/>
      <c r="S29" s="12"/>
      <c r="T29" s="12"/>
      <c r="U29" s="12"/>
      <c r="V29" s="12"/>
      <c r="W29" s="12"/>
      <c r="X29" s="347"/>
      <c r="Y29" s="347"/>
      <c r="Z29" s="344" t="s">
        <v>37</v>
      </c>
      <c r="AA29" s="346">
        <v>14</v>
      </c>
      <c r="AB29" s="346">
        <v>1</v>
      </c>
      <c r="AC29" s="346">
        <v>13</v>
      </c>
      <c r="AD29" s="346">
        <v>0</v>
      </c>
      <c r="AE29" s="12"/>
      <c r="AF29" s="347"/>
      <c r="AG29" s="347"/>
      <c r="AH29" s="344" t="s">
        <v>37</v>
      </c>
      <c r="AI29" s="346"/>
      <c r="AJ29" s="346"/>
      <c r="AK29" s="346"/>
      <c r="AL29" s="346"/>
      <c r="AM29" s="346"/>
    </row>
    <row r="30" spans="1:39" ht="15.75" customHeight="1" thickBot="1" x14ac:dyDescent="0.35">
      <c r="A30" s="270">
        <f>[1]AGUSTUS!A31</f>
        <v>0</v>
      </c>
      <c r="B30" s="271">
        <f>[1]AGUSTUS!B31</f>
        <v>13</v>
      </c>
      <c r="C30" s="272" t="str">
        <f>[1]AGUSTUS!K31</f>
        <v>K02</v>
      </c>
      <c r="D30" s="271">
        <f>[1]AGUSTUS!J31</f>
        <v>57</v>
      </c>
      <c r="E30" s="272" t="str">
        <f>[1]AGUSTUS!I31</f>
        <v>P</v>
      </c>
      <c r="F30" s="273" t="str">
        <f>[1]AGUSTUS!L31</f>
        <v>BARU</v>
      </c>
      <c r="G30" s="12"/>
      <c r="H30" s="12"/>
      <c r="I30" s="178" t="s">
        <v>197</v>
      </c>
      <c r="J30" s="12"/>
      <c r="K30" s="236"/>
      <c r="L30" s="296">
        <f t="shared" ref="L30:L32" si="3">SUM(M30:N30)</f>
        <v>17</v>
      </c>
      <c r="M30" s="12">
        <f>COUNTIFS('Dx. AGUST'!DIAGNOSA,J6,'Dx. AGUST'!UMUR,"&lt;=4")</f>
        <v>12</v>
      </c>
      <c r="N30" s="12">
        <f>COUNTIFS('Dx. AGUST'!DIAGNOSA,J8,'Dx. AGUST'!UMUR,"&lt;=4")</f>
        <v>5</v>
      </c>
      <c r="O30" s="12"/>
      <c r="P30" s="12"/>
      <c r="Q30" s="12"/>
      <c r="R30" s="12"/>
      <c r="S30" s="12"/>
      <c r="T30" s="12"/>
      <c r="U30" s="12"/>
      <c r="V30" s="12"/>
      <c r="W30" s="12"/>
      <c r="X30" s="345">
        <v>14</v>
      </c>
      <c r="Y30" s="345" t="s">
        <v>85</v>
      </c>
      <c r="Z30" s="341" t="s">
        <v>32</v>
      </c>
      <c r="AA30" s="346">
        <v>1</v>
      </c>
      <c r="AB30" s="346">
        <v>1</v>
      </c>
      <c r="AC30" s="346">
        <v>0</v>
      </c>
      <c r="AD30" s="346">
        <v>0</v>
      </c>
      <c r="AE30" s="12"/>
      <c r="AF30" s="345">
        <v>14</v>
      </c>
      <c r="AG30" s="345"/>
      <c r="AH30" s="341" t="s">
        <v>32</v>
      </c>
      <c r="AI30" s="346"/>
      <c r="AJ30" s="346"/>
      <c r="AK30" s="346"/>
      <c r="AL30" s="346"/>
      <c r="AM30" s="346"/>
    </row>
    <row r="31" spans="1:39" ht="15.75" customHeight="1" thickBot="1" x14ac:dyDescent="0.35">
      <c r="A31" s="270">
        <f>[1]AGUSTUS!A32</f>
        <v>0</v>
      </c>
      <c r="B31" s="271">
        <f>[1]AGUSTUS!B32</f>
        <v>14</v>
      </c>
      <c r="C31" s="272" t="str">
        <f>[1]AGUSTUS!K32</f>
        <v>K05</v>
      </c>
      <c r="D31" s="271">
        <f>[1]AGUSTUS!J32</f>
        <v>58</v>
      </c>
      <c r="E31" s="272" t="str">
        <f>[1]AGUSTUS!I32</f>
        <v>P</v>
      </c>
      <c r="F31" s="273" t="str">
        <f>[1]AGUSTUS!L32</f>
        <v>BARU</v>
      </c>
      <c r="G31" s="12"/>
      <c r="H31" s="12"/>
      <c r="I31" s="178" t="s">
        <v>198</v>
      </c>
      <c r="J31" s="12"/>
      <c r="K31" s="236"/>
      <c r="L31" s="296">
        <f t="shared" si="3"/>
        <v>200</v>
      </c>
      <c r="M31" s="12">
        <f>COUNTIFS('Dx. AGUST'!DIAGNOSA,J6,'Dx. AGUST'!UMUR,"&lt;=18")+AB62</f>
        <v>168</v>
      </c>
      <c r="N31" s="12">
        <f>COUNTIFS('Dx. AGUST'!DIAGNOSA,J8,'Dx. AGUST'!UMUR,"&lt;=18")</f>
        <v>32</v>
      </c>
      <c r="O31" s="12"/>
      <c r="P31" s="12"/>
      <c r="Q31" s="12"/>
      <c r="R31" s="12"/>
      <c r="S31" s="12"/>
      <c r="T31" s="12"/>
      <c r="U31" s="12"/>
      <c r="V31" s="12"/>
      <c r="W31" s="12"/>
      <c r="X31" s="347"/>
      <c r="Y31" s="347"/>
      <c r="Z31" s="344" t="s">
        <v>37</v>
      </c>
      <c r="AA31" s="346">
        <v>0</v>
      </c>
      <c r="AB31" s="346">
        <v>0</v>
      </c>
      <c r="AC31" s="346">
        <v>0</v>
      </c>
      <c r="AD31" s="346">
        <v>0</v>
      </c>
      <c r="AE31" s="12"/>
      <c r="AF31" s="347"/>
      <c r="AG31" s="347"/>
      <c r="AH31" s="344" t="s">
        <v>37</v>
      </c>
      <c r="AI31" s="346"/>
      <c r="AJ31" s="346"/>
      <c r="AK31" s="346"/>
      <c r="AL31" s="346"/>
      <c r="AM31" s="346"/>
    </row>
    <row r="32" spans="1:39" ht="15.75" customHeight="1" thickBot="1" x14ac:dyDescent="0.35">
      <c r="A32" s="270">
        <f>[1]AGUSTUS!A33</f>
        <v>0</v>
      </c>
      <c r="B32" s="271">
        <f>[1]AGUSTUS!B33</f>
        <v>15</v>
      </c>
      <c r="C32" s="272" t="str">
        <f>[1]AGUSTUS!K33</f>
        <v>K04</v>
      </c>
      <c r="D32" s="271">
        <f>[1]AGUSTUS!J33</f>
        <v>46</v>
      </c>
      <c r="E32" s="272" t="str">
        <f>[1]AGUSTUS!I33</f>
        <v>L</v>
      </c>
      <c r="F32" s="273" t="str">
        <f>[1]AGUSTUS!L33</f>
        <v>BARU</v>
      </c>
      <c r="G32" s="12"/>
      <c r="H32" s="12"/>
      <c r="I32" s="178" t="s">
        <v>199</v>
      </c>
      <c r="J32" s="12"/>
      <c r="K32" s="236"/>
      <c r="L32" s="296">
        <f t="shared" si="3"/>
        <v>194</v>
      </c>
      <c r="M32" s="12">
        <f>COUNTIFS('Dx. AGUST'!DIAGNOSA,J6,'Dx. AGUST'!UMUR,"&gt;=10",'Dx. AGUST'!UMUR,"&lt;=18")</f>
        <v>12</v>
      </c>
      <c r="N32" s="12">
        <f>COUNTIFS('Dx. AGUST'!DIAGNOSA,J8,'Dx. AGUST'!UMUR,"&gt;=10",'Dx. AGUST'!UMUR,"&lt;=18")+AB64</f>
        <v>182</v>
      </c>
      <c r="O32" s="12"/>
      <c r="P32" s="12"/>
      <c r="Q32" s="12"/>
      <c r="R32" s="12"/>
      <c r="S32" s="12"/>
      <c r="T32" s="12"/>
      <c r="U32" s="12"/>
      <c r="V32" s="12"/>
      <c r="W32" s="12"/>
      <c r="X32" s="345">
        <v>15</v>
      </c>
      <c r="Y32" s="345" t="s">
        <v>86</v>
      </c>
      <c r="Z32" s="341" t="s">
        <v>32</v>
      </c>
      <c r="AA32" s="346">
        <v>18</v>
      </c>
      <c r="AB32" s="346">
        <v>10</v>
      </c>
      <c r="AC32" s="346">
        <v>8</v>
      </c>
      <c r="AD32" s="346">
        <v>2</v>
      </c>
      <c r="AE32" s="12"/>
      <c r="AF32" s="345">
        <v>15</v>
      </c>
      <c r="AG32" s="345"/>
      <c r="AH32" s="341" t="s">
        <v>32</v>
      </c>
      <c r="AI32" s="346"/>
      <c r="AJ32" s="346"/>
      <c r="AK32" s="346"/>
      <c r="AL32" s="346"/>
      <c r="AM32" s="346"/>
    </row>
    <row r="33" spans="1:39" ht="15.75" customHeight="1" thickBot="1" x14ac:dyDescent="0.35">
      <c r="A33" s="270">
        <f>[1]AGUSTUS!A34</f>
        <v>0</v>
      </c>
      <c r="B33" s="271">
        <f>[1]AGUSTUS!B34</f>
        <v>16</v>
      </c>
      <c r="C33" s="272" t="str">
        <f>[1]AGUSTUS!K34</f>
        <v>K04</v>
      </c>
      <c r="D33" s="271">
        <f>[1]AGUSTUS!J34</f>
        <v>23</v>
      </c>
      <c r="E33" s="272" t="str">
        <f>[1]AGUSTUS!I34</f>
        <v>P</v>
      </c>
      <c r="F33" s="273" t="str">
        <f>[1]AGUSTUS!L34</f>
        <v>BARU</v>
      </c>
      <c r="G33" s="12"/>
      <c r="H33" s="12"/>
      <c r="I33" s="292" t="s">
        <v>200</v>
      </c>
      <c r="J33" s="172"/>
      <c r="K33" s="297"/>
      <c r="L33" s="294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347"/>
      <c r="Y33" s="347"/>
      <c r="Z33" s="344" t="s">
        <v>37</v>
      </c>
      <c r="AA33" s="346">
        <v>15</v>
      </c>
      <c r="AB33" s="346">
        <v>9</v>
      </c>
      <c r="AC33" s="346">
        <v>6</v>
      </c>
      <c r="AD33" s="346">
        <v>4</v>
      </c>
      <c r="AE33" s="12"/>
      <c r="AF33" s="347"/>
      <c r="AG33" s="347"/>
      <c r="AH33" s="344" t="s">
        <v>37</v>
      </c>
      <c r="AI33" s="346"/>
      <c r="AJ33" s="346"/>
      <c r="AK33" s="346"/>
      <c r="AL33" s="346"/>
      <c r="AM33" s="346"/>
    </row>
    <row r="34" spans="1:39" ht="15.75" customHeight="1" thickBot="1" x14ac:dyDescent="0.35">
      <c r="A34" s="270">
        <f>[1]AGUSTUS!A35</f>
        <v>0</v>
      </c>
      <c r="B34" s="271">
        <f>[1]AGUSTUS!B35</f>
        <v>17</v>
      </c>
      <c r="C34" s="272" t="str">
        <f>[1]AGUSTUS!K35</f>
        <v>K04</v>
      </c>
      <c r="D34" s="271">
        <f>[1]AGUSTUS!J35</f>
        <v>62</v>
      </c>
      <c r="E34" s="272" t="str">
        <f>[1]AGUSTUS!I35</f>
        <v>P</v>
      </c>
      <c r="F34" s="273" t="str">
        <f>[1]AGUSTUS!L35</f>
        <v>LAMA</v>
      </c>
      <c r="G34" s="12"/>
      <c r="H34" s="12"/>
      <c r="I34" s="298" t="s">
        <v>201</v>
      </c>
      <c r="J34" s="172"/>
      <c r="K34" s="299"/>
      <c r="L34" s="294">
        <f t="shared" ref="L34:L35" si="4">SUM(M34:N34)</f>
        <v>120</v>
      </c>
      <c r="M34" s="12">
        <f>COUNTIFS('Dx. AGUST'!DIAGNOSA,J6,'Dx. AGUST'!UMUR,"&gt;=18",'Dx. AGUST'!UMUR,"&lt;=59")</f>
        <v>34</v>
      </c>
      <c r="N34" s="12">
        <f>COUNTIFS('Dx. AGUST'!DIAGNOSA,J8,'Dx. AGUST'!UMUR,"&gt;=18",'Dx. AGUST'!UMUR,"&lt;=59")</f>
        <v>86</v>
      </c>
      <c r="O34" s="12"/>
      <c r="P34" s="12"/>
      <c r="Q34" s="12"/>
      <c r="R34" s="12"/>
      <c r="S34" s="12"/>
      <c r="T34" s="12"/>
      <c r="U34" s="12"/>
      <c r="V34" s="12"/>
      <c r="W34" s="12"/>
      <c r="X34" s="345">
        <v>16</v>
      </c>
      <c r="Y34" s="345" t="s">
        <v>88</v>
      </c>
      <c r="Z34" s="341" t="s">
        <v>32</v>
      </c>
      <c r="AA34" s="346">
        <v>9</v>
      </c>
      <c r="AB34" s="346">
        <v>5</v>
      </c>
      <c r="AC34" s="346">
        <v>4</v>
      </c>
      <c r="AD34" s="346">
        <v>2</v>
      </c>
      <c r="AE34" s="12"/>
      <c r="AF34" s="345">
        <v>16</v>
      </c>
      <c r="AG34" s="345"/>
      <c r="AH34" s="341" t="s">
        <v>32</v>
      </c>
      <c r="AI34" s="346"/>
      <c r="AJ34" s="346"/>
      <c r="AK34" s="346"/>
      <c r="AL34" s="346"/>
      <c r="AM34" s="346"/>
    </row>
    <row r="35" spans="1:39" ht="15.75" customHeight="1" thickBot="1" x14ac:dyDescent="0.35">
      <c r="A35" s="270">
        <f>[1]AGUSTUS!A36</f>
        <v>0</v>
      </c>
      <c r="B35" s="271">
        <f>[1]AGUSTUS!B36</f>
        <v>18</v>
      </c>
      <c r="C35" s="272" t="str">
        <f>[1]AGUSTUS!K36</f>
        <v>K04</v>
      </c>
      <c r="D35" s="271">
        <f>[1]AGUSTUS!J36</f>
        <v>15</v>
      </c>
      <c r="E35" s="272" t="str">
        <f>[1]AGUSTUS!I36</f>
        <v>P</v>
      </c>
      <c r="F35" s="273" t="str">
        <f>[1]AGUSTUS!L36</f>
        <v>BARU</v>
      </c>
      <c r="G35" s="12"/>
      <c r="H35" s="12"/>
      <c r="I35" s="188" t="s">
        <v>202</v>
      </c>
      <c r="J35" s="300"/>
      <c r="K35" s="301"/>
      <c r="L35" s="294">
        <f t="shared" si="4"/>
        <v>14</v>
      </c>
      <c r="M35" s="12">
        <f>COUNTIFS('Dx. AGUST'!DIAGNOSA,J6,'Dx. AGUST'!UMUR,"&gt;=60")</f>
        <v>2</v>
      </c>
      <c r="N35" s="12">
        <f>COUNTIFS('Dx. AGUST'!DIAGNOSA,J8,'Dx. AGUST'!UMUR,"&gt;=60")</f>
        <v>12</v>
      </c>
      <c r="O35" s="12"/>
      <c r="P35" s="12"/>
      <c r="Q35" s="12"/>
      <c r="R35" s="12"/>
      <c r="S35" s="12"/>
      <c r="T35" s="12"/>
      <c r="U35" s="12"/>
      <c r="V35" s="12"/>
      <c r="W35" s="12"/>
      <c r="X35" s="347"/>
      <c r="Y35" s="347"/>
      <c r="Z35" s="344" t="s">
        <v>37</v>
      </c>
      <c r="AA35" s="346">
        <v>1</v>
      </c>
      <c r="AB35" s="346">
        <v>0</v>
      </c>
      <c r="AC35" s="346">
        <v>1</v>
      </c>
      <c r="AD35" s="346">
        <v>0</v>
      </c>
      <c r="AE35" s="12"/>
      <c r="AF35" s="347"/>
      <c r="AG35" s="347"/>
      <c r="AH35" s="344" t="s">
        <v>37</v>
      </c>
      <c r="AI35" s="346"/>
      <c r="AJ35" s="346"/>
      <c r="AK35" s="346"/>
      <c r="AL35" s="346"/>
      <c r="AM35" s="346"/>
    </row>
    <row r="36" spans="1:39" ht="15.75" customHeight="1" x14ac:dyDescent="0.3">
      <c r="A36" s="270">
        <f>[1]AGUSTUS!A37</f>
        <v>45867</v>
      </c>
      <c r="B36" s="271">
        <f>[1]AGUSTUS!B37</f>
        <v>1</v>
      </c>
      <c r="C36" s="272" t="str">
        <f>[1]AGUSTUS!K37</f>
        <v>K02</v>
      </c>
      <c r="D36" s="271">
        <f>[1]AGUSTUS!J37</f>
        <v>24</v>
      </c>
      <c r="E36" s="272" t="str">
        <f>[1]AGUSTUS!I37</f>
        <v>P</v>
      </c>
      <c r="F36" s="273" t="str">
        <f>[1]AGUSTUS!L37</f>
        <v>BARU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345">
        <v>17</v>
      </c>
      <c r="Y36" s="345" t="s">
        <v>89</v>
      </c>
      <c r="Z36" s="341" t="s">
        <v>32</v>
      </c>
      <c r="AA36" s="346">
        <v>1</v>
      </c>
      <c r="AB36" s="346">
        <v>1</v>
      </c>
      <c r="AC36" s="346">
        <v>0</v>
      </c>
      <c r="AD36" s="346">
        <v>1</v>
      </c>
      <c r="AE36" s="12"/>
      <c r="AF36" s="345">
        <v>17</v>
      </c>
      <c r="AG36" s="345"/>
      <c r="AH36" s="341" t="s">
        <v>32</v>
      </c>
      <c r="AI36" s="346"/>
      <c r="AJ36" s="346"/>
      <c r="AK36" s="346"/>
      <c r="AL36" s="346"/>
      <c r="AM36" s="346"/>
    </row>
    <row r="37" spans="1:39" ht="15.75" customHeight="1" x14ac:dyDescent="0.3">
      <c r="A37" s="270">
        <f>[1]AGUSTUS!A38</f>
        <v>0</v>
      </c>
      <c r="B37" s="271">
        <f>[1]AGUSTUS!B38</f>
        <v>2</v>
      </c>
      <c r="C37" s="272" t="str">
        <f>[1]AGUSTUS!K38</f>
        <v>K02</v>
      </c>
      <c r="D37" s="271">
        <f>[1]AGUSTUS!J38</f>
        <v>11</v>
      </c>
      <c r="E37" s="272" t="str">
        <f>[1]AGUSTUS!I38</f>
        <v>P</v>
      </c>
      <c r="F37" s="273" t="str">
        <f>[1]AGUSTUS!L38</f>
        <v>BARU</v>
      </c>
      <c r="G37" s="12"/>
      <c r="H37" s="12"/>
      <c r="I37" s="348"/>
      <c r="J37" s="322"/>
      <c r="K37" s="322"/>
      <c r="L37" s="349"/>
      <c r="M37" s="350"/>
      <c r="N37" s="350"/>
      <c r="O37" s="350"/>
      <c r="P37" s="322"/>
      <c r="Q37" s="322"/>
      <c r="R37" s="12"/>
      <c r="S37" s="12"/>
      <c r="T37" s="12"/>
      <c r="U37" s="12"/>
      <c r="V37" s="12"/>
      <c r="W37" s="12"/>
      <c r="X37" s="347"/>
      <c r="Y37" s="347"/>
      <c r="Z37" s="344" t="s">
        <v>37</v>
      </c>
      <c r="AA37" s="346">
        <v>4</v>
      </c>
      <c r="AB37" s="346">
        <v>4</v>
      </c>
      <c r="AC37" s="346">
        <v>0</v>
      </c>
      <c r="AD37" s="346">
        <v>3</v>
      </c>
      <c r="AE37" s="12"/>
      <c r="AF37" s="347"/>
      <c r="AG37" s="347"/>
      <c r="AH37" s="344" t="s">
        <v>37</v>
      </c>
      <c r="AI37" s="346"/>
      <c r="AJ37" s="346"/>
      <c r="AK37" s="346"/>
      <c r="AL37" s="346"/>
      <c r="AM37" s="346"/>
    </row>
    <row r="38" spans="1:39" ht="15.75" customHeight="1" x14ac:dyDescent="0.3">
      <c r="A38" s="270">
        <f>[1]AGUSTUS!A39</f>
        <v>0</v>
      </c>
      <c r="B38" s="271">
        <f>[1]AGUSTUS!B39</f>
        <v>3</v>
      </c>
      <c r="C38" s="272" t="str">
        <f>[1]AGUSTUS!K39</f>
        <v>K04</v>
      </c>
      <c r="D38" s="271">
        <f>[1]AGUSTUS!J39</f>
        <v>26</v>
      </c>
      <c r="E38" s="272" t="str">
        <f>[1]AGUSTUS!I39</f>
        <v>L</v>
      </c>
      <c r="F38" s="273" t="str">
        <f>[1]AGUSTUS!L39</f>
        <v>BARU</v>
      </c>
      <c r="G38" s="12"/>
      <c r="H38" s="12"/>
      <c r="I38" s="322"/>
      <c r="J38" s="322"/>
      <c r="K38" s="322"/>
      <c r="L38" s="322"/>
      <c r="M38" s="9"/>
      <c r="N38" s="9"/>
      <c r="O38" s="9"/>
      <c r="P38" s="322"/>
      <c r="Q38" s="322"/>
      <c r="R38" s="12"/>
      <c r="S38" s="12"/>
      <c r="T38" s="12"/>
      <c r="U38" s="12"/>
      <c r="V38" s="12"/>
      <c r="W38" s="12"/>
      <c r="X38" s="345">
        <v>18</v>
      </c>
      <c r="Y38" s="345" t="s">
        <v>92</v>
      </c>
      <c r="Z38" s="341" t="s">
        <v>32</v>
      </c>
      <c r="AA38" s="346">
        <v>43</v>
      </c>
      <c r="AB38" s="346">
        <v>9</v>
      </c>
      <c r="AC38" s="346">
        <f t="shared" ref="AC38:AC57" si="5">AA38-AB38</f>
        <v>34</v>
      </c>
      <c r="AD38" s="346">
        <v>9</v>
      </c>
      <c r="AE38" s="12"/>
      <c r="AF38" s="345">
        <v>18</v>
      </c>
      <c r="AG38" s="345"/>
      <c r="AH38" s="341" t="s">
        <v>32</v>
      </c>
      <c r="AI38" s="346"/>
      <c r="AJ38" s="346"/>
      <c r="AK38" s="346"/>
      <c r="AL38" s="346"/>
      <c r="AM38" s="346"/>
    </row>
    <row r="39" spans="1:39" ht="15.75" customHeight="1" x14ac:dyDescent="0.3">
      <c r="A39" s="270">
        <f>[1]AGUSTUS!A40</f>
        <v>0</v>
      </c>
      <c r="B39" s="271">
        <f>[1]AGUSTUS!B40</f>
        <v>4</v>
      </c>
      <c r="C39" s="272" t="str">
        <f>[1]AGUSTUS!K40</f>
        <v>K02</v>
      </c>
      <c r="D39" s="271">
        <f>[1]AGUSTUS!J40</f>
        <v>3</v>
      </c>
      <c r="E39" s="272" t="str">
        <f>[1]AGUSTUS!I40</f>
        <v>L</v>
      </c>
      <c r="F39" s="273" t="str">
        <f>[1]AGUSTUS!L40</f>
        <v>BARU</v>
      </c>
      <c r="G39" s="12"/>
      <c r="H39" s="12"/>
      <c r="I39" s="322"/>
      <c r="J39" s="322"/>
      <c r="K39" s="322"/>
      <c r="L39" s="322"/>
      <c r="M39" s="322"/>
      <c r="N39" s="322"/>
      <c r="O39" s="322"/>
      <c r="P39" s="322"/>
      <c r="Q39" s="322"/>
      <c r="R39" s="12"/>
      <c r="S39" s="12"/>
      <c r="T39" s="12"/>
      <c r="U39" s="12"/>
      <c r="V39" s="12"/>
      <c r="W39" s="12"/>
      <c r="X39" s="347"/>
      <c r="Y39" s="347"/>
      <c r="Z39" s="344" t="s">
        <v>37</v>
      </c>
      <c r="AA39" s="346">
        <v>22</v>
      </c>
      <c r="AB39" s="346">
        <v>13</v>
      </c>
      <c r="AC39" s="346">
        <f t="shared" si="5"/>
        <v>9</v>
      </c>
      <c r="AD39" s="346">
        <v>13</v>
      </c>
      <c r="AE39" s="12"/>
      <c r="AF39" s="347"/>
      <c r="AG39" s="347"/>
      <c r="AH39" s="344" t="s">
        <v>37</v>
      </c>
      <c r="AI39" s="346"/>
      <c r="AJ39" s="346"/>
      <c r="AK39" s="346"/>
      <c r="AL39" s="346"/>
      <c r="AM39" s="346"/>
    </row>
    <row r="40" spans="1:39" ht="15.75" customHeight="1" x14ac:dyDescent="0.3">
      <c r="A40" s="270">
        <f>[1]AGUSTUS!A41</f>
        <v>0</v>
      </c>
      <c r="B40" s="271">
        <f>[1]AGUSTUS!B41</f>
        <v>5</v>
      </c>
      <c r="C40" s="272" t="str">
        <f>[1]AGUSTUS!K41</f>
        <v>K04</v>
      </c>
      <c r="D40" s="271">
        <f>[1]AGUSTUS!J41</f>
        <v>24</v>
      </c>
      <c r="E40" s="272" t="str">
        <f>[1]AGUSTUS!I41</f>
        <v>P</v>
      </c>
      <c r="F40" s="273" t="str">
        <f>[1]AGUSTUS!L41</f>
        <v>LAMA</v>
      </c>
      <c r="G40" s="12"/>
      <c r="H40" s="12"/>
      <c r="I40" s="351"/>
      <c r="J40" s="322"/>
      <c r="K40" s="322"/>
      <c r="L40" s="352"/>
      <c r="M40" s="216"/>
      <c r="N40" s="216"/>
      <c r="O40" s="216"/>
      <c r="P40" s="216"/>
      <c r="Q40" s="216"/>
      <c r="R40" s="12"/>
      <c r="S40" s="12"/>
      <c r="T40" s="12"/>
      <c r="U40" s="12"/>
      <c r="V40" s="12"/>
      <c r="W40" s="12"/>
      <c r="X40" s="345">
        <v>19</v>
      </c>
      <c r="Y40" s="345" t="s">
        <v>93</v>
      </c>
      <c r="Z40" s="341" t="s">
        <v>32</v>
      </c>
      <c r="AA40" s="346">
        <v>13</v>
      </c>
      <c r="AB40" s="346">
        <v>7</v>
      </c>
      <c r="AC40" s="346">
        <f t="shared" si="5"/>
        <v>6</v>
      </c>
      <c r="AD40" s="346">
        <v>2</v>
      </c>
      <c r="AE40" s="12"/>
      <c r="AF40" s="345">
        <v>19</v>
      </c>
      <c r="AG40" s="345"/>
      <c r="AH40" s="341" t="s">
        <v>32</v>
      </c>
      <c r="AI40" s="346"/>
      <c r="AJ40" s="346"/>
      <c r="AK40" s="346"/>
      <c r="AL40" s="346"/>
      <c r="AM40" s="346"/>
    </row>
    <row r="41" spans="1:39" ht="15.75" customHeight="1" x14ac:dyDescent="0.3">
      <c r="A41" s="270">
        <f>[1]AGUSTUS!A42</f>
        <v>0</v>
      </c>
      <c r="B41" s="271">
        <f>[1]AGUSTUS!B42</f>
        <v>6</v>
      </c>
      <c r="C41" s="272" t="str">
        <f>[1]AGUSTUS!K42</f>
        <v>K03</v>
      </c>
      <c r="D41" s="271">
        <f>[1]AGUSTUS!J42</f>
        <v>19</v>
      </c>
      <c r="E41" s="272" t="str">
        <f>[1]AGUSTUS!I42</f>
        <v>L</v>
      </c>
      <c r="F41" s="273" t="str">
        <f>[1]AGUSTUS!L42</f>
        <v>BARU</v>
      </c>
      <c r="G41" s="12"/>
      <c r="H41" s="12"/>
      <c r="I41" s="322"/>
      <c r="J41" s="322"/>
      <c r="K41" s="322"/>
      <c r="L41" s="322"/>
      <c r="M41" s="322"/>
      <c r="N41" s="322"/>
      <c r="O41" s="322"/>
      <c r="P41" s="322"/>
      <c r="Q41" s="322"/>
      <c r="S41" s="12"/>
      <c r="T41" s="12"/>
      <c r="U41" s="12"/>
      <c r="V41" s="12"/>
      <c r="W41" s="12"/>
      <c r="X41" s="347"/>
      <c r="Y41" s="347"/>
      <c r="Z41" s="344" t="s">
        <v>37</v>
      </c>
      <c r="AA41" s="346">
        <v>8</v>
      </c>
      <c r="AB41" s="346">
        <v>2</v>
      </c>
      <c r="AC41" s="346">
        <f t="shared" si="5"/>
        <v>6</v>
      </c>
      <c r="AD41" s="346">
        <v>2</v>
      </c>
      <c r="AE41" s="12"/>
      <c r="AF41" s="347"/>
      <c r="AG41" s="347"/>
      <c r="AH41" s="344" t="s">
        <v>37</v>
      </c>
      <c r="AI41" s="346"/>
      <c r="AJ41" s="346"/>
      <c r="AK41" s="346"/>
      <c r="AL41" s="346"/>
      <c r="AM41" s="346"/>
    </row>
    <row r="42" spans="1:39" ht="15.75" customHeight="1" x14ac:dyDescent="0.35">
      <c r="A42" s="270">
        <f>[1]AGUSTUS!A43</f>
        <v>0</v>
      </c>
      <c r="B42" s="271">
        <f>[1]AGUSTUS!B43</f>
        <v>7</v>
      </c>
      <c r="C42" s="272" t="str">
        <f>[1]AGUSTUS!K43</f>
        <v>K04</v>
      </c>
      <c r="D42" s="271">
        <f>[1]AGUSTUS!J43</f>
        <v>18</v>
      </c>
      <c r="E42" s="272" t="str">
        <f>[1]AGUSTUS!I43</f>
        <v>L</v>
      </c>
      <c r="F42" s="273" t="str">
        <f>[1]AGUSTUS!L43</f>
        <v>LAMA</v>
      </c>
      <c r="G42" s="12"/>
      <c r="H42" s="12"/>
      <c r="I42" s="353"/>
      <c r="J42" s="216"/>
      <c r="K42" s="216"/>
      <c r="L42" s="349"/>
      <c r="M42" s="349"/>
      <c r="N42" s="349"/>
      <c r="O42" s="349"/>
      <c r="P42" s="349"/>
      <c r="Q42" s="349"/>
      <c r="R42" s="330"/>
      <c r="S42" s="12"/>
      <c r="T42" s="12"/>
      <c r="U42" s="12"/>
      <c r="V42" s="12"/>
      <c r="W42" s="12"/>
      <c r="X42" s="345">
        <v>20</v>
      </c>
      <c r="Y42" s="345" t="s">
        <v>95</v>
      </c>
      <c r="Z42" s="341" t="s">
        <v>32</v>
      </c>
      <c r="AA42" s="346">
        <v>7</v>
      </c>
      <c r="AB42" s="346">
        <v>6</v>
      </c>
      <c r="AC42" s="346">
        <f t="shared" si="5"/>
        <v>1</v>
      </c>
      <c r="AD42" s="346">
        <v>1</v>
      </c>
      <c r="AE42" s="12"/>
      <c r="AF42" s="345">
        <v>20</v>
      </c>
      <c r="AG42" s="345"/>
      <c r="AH42" s="341" t="s">
        <v>32</v>
      </c>
      <c r="AI42" s="346"/>
      <c r="AJ42" s="346"/>
      <c r="AK42" s="346"/>
      <c r="AL42" s="346"/>
      <c r="AM42" s="346"/>
    </row>
    <row r="43" spans="1:39" ht="15.75" customHeight="1" x14ac:dyDescent="0.3">
      <c r="A43" s="270">
        <f>[1]AGUSTUS!A44</f>
        <v>0</v>
      </c>
      <c r="B43" s="271">
        <f>[1]AGUSTUS!B44</f>
        <v>8</v>
      </c>
      <c r="C43" s="272" t="str">
        <f>[1]AGUSTUS!K44</f>
        <v>K04</v>
      </c>
      <c r="D43" s="271">
        <f>[1]AGUSTUS!J44</f>
        <v>48</v>
      </c>
      <c r="E43" s="272" t="str">
        <f>[1]AGUSTUS!I44</f>
        <v>L</v>
      </c>
      <c r="F43" s="273" t="str">
        <f>[1]AGUSTUS!L44</f>
        <v>LAMA</v>
      </c>
      <c r="G43" s="12"/>
      <c r="H43" s="12"/>
      <c r="I43" s="216"/>
      <c r="J43" s="216"/>
      <c r="K43" s="216"/>
      <c r="L43" s="216"/>
      <c r="M43" s="216"/>
      <c r="N43" s="216"/>
      <c r="O43" s="216"/>
      <c r="P43" s="216"/>
      <c r="Q43" s="216"/>
      <c r="R43" s="12"/>
      <c r="S43" s="12"/>
      <c r="T43" s="12"/>
      <c r="U43" s="12"/>
      <c r="V43" s="12"/>
      <c r="W43" s="12"/>
      <c r="X43" s="347"/>
      <c r="Y43" s="347"/>
      <c r="Z43" s="344" t="s">
        <v>37</v>
      </c>
      <c r="AA43" s="346">
        <v>12</v>
      </c>
      <c r="AB43" s="346">
        <v>8</v>
      </c>
      <c r="AC43" s="346">
        <f t="shared" si="5"/>
        <v>4</v>
      </c>
      <c r="AD43" s="346">
        <v>1</v>
      </c>
      <c r="AE43" s="12"/>
      <c r="AF43" s="347"/>
      <c r="AG43" s="347"/>
      <c r="AH43" s="344" t="s">
        <v>37</v>
      </c>
      <c r="AI43" s="346"/>
      <c r="AJ43" s="346"/>
      <c r="AK43" s="346"/>
      <c r="AL43" s="346"/>
      <c r="AM43" s="346"/>
    </row>
    <row r="44" spans="1:39" ht="15.75" customHeight="1" x14ac:dyDescent="0.3">
      <c r="A44" s="270">
        <f>[1]AGUSTUS!A45</f>
        <v>0</v>
      </c>
      <c r="B44" s="271">
        <f>[1]AGUSTUS!B45</f>
        <v>9</v>
      </c>
      <c r="C44" s="272" t="str">
        <f>[1]AGUSTUS!K45</f>
        <v>K02</v>
      </c>
      <c r="D44" s="271">
        <f>[1]AGUSTUS!J45</f>
        <v>32</v>
      </c>
      <c r="E44" s="272" t="str">
        <f>[1]AGUSTUS!I45</f>
        <v>P</v>
      </c>
      <c r="F44" s="273" t="str">
        <f>[1]AGUSTUS!L45</f>
        <v>BARU</v>
      </c>
      <c r="G44" s="12"/>
      <c r="H44" s="12"/>
      <c r="I44" s="216"/>
      <c r="J44" s="216"/>
      <c r="K44" s="216"/>
      <c r="L44" s="216"/>
      <c r="M44" s="216"/>
      <c r="N44" s="216"/>
      <c r="O44" s="216"/>
      <c r="P44" s="216"/>
      <c r="Q44" s="216"/>
      <c r="R44" s="12"/>
      <c r="S44" s="12"/>
      <c r="T44" s="12"/>
      <c r="U44" s="12"/>
      <c r="V44" s="12"/>
      <c r="W44" s="12"/>
      <c r="X44" s="345">
        <v>21</v>
      </c>
      <c r="Y44" s="345" t="s">
        <v>96</v>
      </c>
      <c r="Z44" s="341" t="s">
        <v>32</v>
      </c>
      <c r="AA44" s="346">
        <v>16</v>
      </c>
      <c r="AB44" s="346">
        <v>8</v>
      </c>
      <c r="AC44" s="346">
        <f t="shared" si="5"/>
        <v>8</v>
      </c>
      <c r="AD44" s="346">
        <v>8</v>
      </c>
      <c r="AE44" s="12"/>
      <c r="AF44" s="345">
        <v>21</v>
      </c>
      <c r="AG44" s="345"/>
      <c r="AH44" s="341" t="s">
        <v>32</v>
      </c>
      <c r="AI44" s="346"/>
      <c r="AJ44" s="346"/>
      <c r="AK44" s="346"/>
      <c r="AL44" s="346"/>
      <c r="AM44" s="346"/>
    </row>
    <row r="45" spans="1:39" ht="15.75" customHeight="1" x14ac:dyDescent="0.3">
      <c r="A45" s="270">
        <f>[1]AGUSTUS!A46</f>
        <v>0</v>
      </c>
      <c r="B45" s="271">
        <f>[1]AGUSTUS!B46</f>
        <v>10</v>
      </c>
      <c r="C45" s="272" t="str">
        <f>[1]AGUSTUS!K46</f>
        <v>K04</v>
      </c>
      <c r="D45" s="271">
        <f>[1]AGUSTUS!J46</f>
        <v>28</v>
      </c>
      <c r="E45" s="272" t="str">
        <f>[1]AGUSTUS!I46</f>
        <v>P</v>
      </c>
      <c r="F45" s="273" t="str">
        <f>[1]AGUSTUS!L46</f>
        <v>BARU</v>
      </c>
      <c r="G45" s="12"/>
      <c r="H45" s="12"/>
      <c r="I45" s="322"/>
      <c r="J45" s="216"/>
      <c r="K45" s="216"/>
      <c r="L45" s="354"/>
      <c r="M45" s="216"/>
      <c r="N45" s="216"/>
      <c r="O45" s="216"/>
      <c r="P45" s="216"/>
      <c r="Q45" s="216"/>
      <c r="R45" s="12"/>
      <c r="S45" s="12"/>
      <c r="T45" s="12"/>
      <c r="U45" s="12"/>
      <c r="V45" s="12"/>
      <c r="W45" s="12"/>
      <c r="X45" s="347"/>
      <c r="Y45" s="347"/>
      <c r="Z45" s="344" t="s">
        <v>37</v>
      </c>
      <c r="AA45" s="346">
        <v>13</v>
      </c>
      <c r="AB45" s="346">
        <v>7</v>
      </c>
      <c r="AC45" s="346">
        <f t="shared" si="5"/>
        <v>6</v>
      </c>
      <c r="AD45" s="346">
        <v>7</v>
      </c>
      <c r="AE45" s="12"/>
      <c r="AF45" s="347"/>
      <c r="AG45" s="347"/>
      <c r="AH45" s="344" t="s">
        <v>37</v>
      </c>
      <c r="AI45" s="346"/>
      <c r="AJ45" s="346"/>
      <c r="AK45" s="346"/>
      <c r="AL45" s="346"/>
      <c r="AM45" s="346"/>
    </row>
    <row r="46" spans="1:39" ht="15.75" customHeight="1" x14ac:dyDescent="0.3">
      <c r="A46" s="270">
        <f>[1]AGUSTUS!A47</f>
        <v>45868</v>
      </c>
      <c r="B46" s="271">
        <f>[1]AGUSTUS!B47</f>
        <v>1</v>
      </c>
      <c r="C46" s="272" t="str">
        <f>[1]AGUSTUS!K47</f>
        <v>K04</v>
      </c>
      <c r="D46" s="271">
        <f>[1]AGUSTUS!J47</f>
        <v>62</v>
      </c>
      <c r="E46" s="272" t="str">
        <f>[1]AGUSTUS!I47</f>
        <v>L</v>
      </c>
      <c r="F46" s="273" t="str">
        <f>[1]AGUSTUS!L47</f>
        <v>LAMA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345">
        <v>22</v>
      </c>
      <c r="Y46" s="345" t="s">
        <v>98</v>
      </c>
      <c r="Z46" s="341" t="s">
        <v>32</v>
      </c>
      <c r="AA46" s="346">
        <v>5</v>
      </c>
      <c r="AB46" s="346">
        <v>4</v>
      </c>
      <c r="AC46" s="346">
        <f t="shared" si="5"/>
        <v>1</v>
      </c>
      <c r="AD46" s="346">
        <v>0</v>
      </c>
      <c r="AE46" s="12"/>
      <c r="AF46" s="345">
        <v>22</v>
      </c>
      <c r="AG46" s="345"/>
      <c r="AH46" s="341" t="s">
        <v>32</v>
      </c>
      <c r="AI46" s="346"/>
      <c r="AJ46" s="346"/>
      <c r="AK46" s="346"/>
      <c r="AL46" s="346"/>
      <c r="AM46" s="346"/>
    </row>
    <row r="47" spans="1:39" ht="15.75" customHeight="1" x14ac:dyDescent="0.3">
      <c r="A47" s="270">
        <f>[1]AGUSTUS!A48</f>
        <v>0</v>
      </c>
      <c r="B47" s="271">
        <f>[1]AGUSTUS!B48</f>
        <v>2</v>
      </c>
      <c r="C47" s="272" t="str">
        <f>[1]AGUSTUS!K48</f>
        <v>K06</v>
      </c>
      <c r="D47" s="271">
        <f>[1]AGUSTUS!J48</f>
        <v>68</v>
      </c>
      <c r="E47" s="272" t="str">
        <f>[1]AGUSTUS!I48</f>
        <v>P</v>
      </c>
      <c r="F47" s="273" t="str">
        <f>[1]AGUSTUS!L48</f>
        <v>BARU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347"/>
      <c r="Y47" s="347"/>
      <c r="Z47" s="344" t="s">
        <v>37</v>
      </c>
      <c r="AA47" s="346">
        <v>1</v>
      </c>
      <c r="AB47" s="346">
        <v>0</v>
      </c>
      <c r="AC47" s="346">
        <f t="shared" si="5"/>
        <v>1</v>
      </c>
      <c r="AD47" s="346">
        <v>0</v>
      </c>
      <c r="AE47" s="12"/>
      <c r="AF47" s="347"/>
      <c r="AG47" s="347"/>
      <c r="AH47" s="344" t="s">
        <v>37</v>
      </c>
      <c r="AI47" s="346"/>
      <c r="AJ47" s="346"/>
      <c r="AK47" s="346"/>
      <c r="AL47" s="346"/>
      <c r="AM47" s="346"/>
    </row>
    <row r="48" spans="1:39" ht="15.75" customHeight="1" x14ac:dyDescent="0.3">
      <c r="A48" s="270">
        <f>[1]AGUSTUS!A49</f>
        <v>0</v>
      </c>
      <c r="B48" s="271">
        <f>[1]AGUSTUS!B49</f>
        <v>3</v>
      </c>
      <c r="C48" s="272" t="str">
        <f>[1]AGUSTUS!K49</f>
        <v>K02</v>
      </c>
      <c r="D48" s="271">
        <f>[1]AGUSTUS!J49</f>
        <v>42</v>
      </c>
      <c r="E48" s="272" t="str">
        <f>[1]AGUSTUS!I49</f>
        <v>P</v>
      </c>
      <c r="F48" s="273" t="str">
        <f>[1]AGUSTUS!L49</f>
        <v>BARU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345">
        <v>23</v>
      </c>
      <c r="Y48" s="345" t="s">
        <v>100</v>
      </c>
      <c r="Z48" s="341" t="s">
        <v>32</v>
      </c>
      <c r="AA48" s="346">
        <v>4</v>
      </c>
      <c r="AB48" s="346">
        <v>2</v>
      </c>
      <c r="AC48" s="346">
        <f t="shared" si="5"/>
        <v>2</v>
      </c>
      <c r="AD48" s="346">
        <v>1</v>
      </c>
      <c r="AE48" s="12"/>
      <c r="AF48" s="345">
        <v>23</v>
      </c>
      <c r="AG48" s="345"/>
      <c r="AH48" s="341" t="s">
        <v>32</v>
      </c>
      <c r="AI48" s="346"/>
      <c r="AJ48" s="346"/>
      <c r="AK48" s="346"/>
      <c r="AL48" s="346"/>
      <c r="AM48" s="346"/>
    </row>
    <row r="49" spans="1:39" ht="15.75" customHeight="1" x14ac:dyDescent="0.3">
      <c r="A49" s="270">
        <f>[1]AGUSTUS!A50</f>
        <v>0</v>
      </c>
      <c r="B49" s="271">
        <f>[1]AGUSTUS!B50</f>
        <v>4</v>
      </c>
      <c r="C49" s="272" t="str">
        <f>[1]AGUSTUS!K50</f>
        <v>K08</v>
      </c>
      <c r="D49" s="271">
        <f>[1]AGUSTUS!J50</f>
        <v>6</v>
      </c>
      <c r="E49" s="272" t="str">
        <f>[1]AGUSTUS!I50</f>
        <v>P</v>
      </c>
      <c r="F49" s="273" t="str">
        <f>[1]AGUSTUS!L50</f>
        <v>BARU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347"/>
      <c r="Y49" s="347"/>
      <c r="Z49" s="344" t="s">
        <v>37</v>
      </c>
      <c r="AA49" s="346">
        <v>5</v>
      </c>
      <c r="AB49" s="346">
        <v>3</v>
      </c>
      <c r="AC49" s="346">
        <f t="shared" si="5"/>
        <v>2</v>
      </c>
      <c r="AD49" s="346">
        <v>0</v>
      </c>
      <c r="AE49" s="12"/>
      <c r="AF49" s="347"/>
      <c r="AG49" s="347"/>
      <c r="AH49" s="344" t="s">
        <v>37</v>
      </c>
      <c r="AI49" s="346"/>
      <c r="AJ49" s="346"/>
      <c r="AK49" s="346"/>
      <c r="AL49" s="346"/>
      <c r="AM49" s="346"/>
    </row>
    <row r="50" spans="1:39" ht="15.75" customHeight="1" x14ac:dyDescent="0.3">
      <c r="A50" s="270">
        <f>[1]AGUSTUS!A51</f>
        <v>0</v>
      </c>
      <c r="B50" s="271">
        <f>[1]AGUSTUS!B51</f>
        <v>5</v>
      </c>
      <c r="C50" s="272" t="str">
        <f>[1]AGUSTUS!K51</f>
        <v>K04</v>
      </c>
      <c r="D50" s="271">
        <f>[1]AGUSTUS!J51</f>
        <v>43</v>
      </c>
      <c r="E50" s="272" t="str">
        <f>[1]AGUSTUS!I51</f>
        <v>P</v>
      </c>
      <c r="F50" s="273" t="str">
        <f>[1]AGUSTUS!L51</f>
        <v>BARU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345">
        <v>24</v>
      </c>
      <c r="Y50" s="345" t="s">
        <v>101</v>
      </c>
      <c r="Z50" s="341" t="s">
        <v>32</v>
      </c>
      <c r="AA50" s="346">
        <v>9</v>
      </c>
      <c r="AB50" s="346">
        <v>7</v>
      </c>
      <c r="AC50" s="346">
        <f t="shared" si="5"/>
        <v>2</v>
      </c>
      <c r="AD50" s="346">
        <v>1</v>
      </c>
      <c r="AE50" s="12"/>
      <c r="AF50" s="345">
        <v>24</v>
      </c>
      <c r="AG50" s="345"/>
      <c r="AH50" s="341" t="s">
        <v>32</v>
      </c>
      <c r="AI50" s="346"/>
      <c r="AJ50" s="346"/>
      <c r="AK50" s="346"/>
      <c r="AL50" s="346"/>
      <c r="AM50" s="346"/>
    </row>
    <row r="51" spans="1:39" ht="15.75" customHeight="1" x14ac:dyDescent="0.3">
      <c r="A51" s="270">
        <f>[1]AGUSTUS!A52</f>
        <v>0</v>
      </c>
      <c r="B51" s="271">
        <f>[1]AGUSTUS!B52</f>
        <v>6</v>
      </c>
      <c r="C51" s="272" t="str">
        <f>[1]AGUSTUS!K52</f>
        <v>K02</v>
      </c>
      <c r="D51" s="271">
        <f>[1]AGUSTUS!J52</f>
        <v>18</v>
      </c>
      <c r="E51" s="272" t="str">
        <f>[1]AGUSTUS!I52</f>
        <v>P</v>
      </c>
      <c r="F51" s="273" t="str">
        <f>[1]AGUSTUS!L52</f>
        <v>LAMA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347"/>
      <c r="Y51" s="347"/>
      <c r="Z51" s="344" t="s">
        <v>37</v>
      </c>
      <c r="AA51" s="346">
        <v>12</v>
      </c>
      <c r="AB51" s="346">
        <v>5</v>
      </c>
      <c r="AC51" s="346">
        <f t="shared" si="5"/>
        <v>7</v>
      </c>
      <c r="AD51" s="346">
        <v>1</v>
      </c>
      <c r="AE51" s="12"/>
      <c r="AF51" s="347"/>
      <c r="AG51" s="347"/>
      <c r="AH51" s="344" t="s">
        <v>37</v>
      </c>
      <c r="AI51" s="346"/>
      <c r="AJ51" s="346"/>
      <c r="AK51" s="346"/>
      <c r="AL51" s="346"/>
      <c r="AM51" s="346"/>
    </row>
    <row r="52" spans="1:39" ht="15.75" customHeight="1" x14ac:dyDescent="0.3">
      <c r="A52" s="270">
        <f>[1]AGUSTUS!A53</f>
        <v>0</v>
      </c>
      <c r="B52" s="271">
        <f>[1]AGUSTUS!B53</f>
        <v>7</v>
      </c>
      <c r="C52" s="272" t="str">
        <f>[1]AGUSTUS!K53</f>
        <v>K03</v>
      </c>
      <c r="D52" s="271">
        <f>[1]AGUSTUS!J53</f>
        <v>27</v>
      </c>
      <c r="E52" s="272" t="str">
        <f>[1]AGUSTUS!I53</f>
        <v>L</v>
      </c>
      <c r="F52" s="273" t="str">
        <f>[1]AGUSTUS!L53</f>
        <v>BARU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345">
        <v>25</v>
      </c>
      <c r="Y52" s="345" t="s">
        <v>103</v>
      </c>
      <c r="Z52" s="341" t="s">
        <v>32</v>
      </c>
      <c r="AA52" s="346">
        <v>8</v>
      </c>
      <c r="AB52" s="346">
        <v>5</v>
      </c>
      <c r="AC52" s="346">
        <f t="shared" si="5"/>
        <v>3</v>
      </c>
      <c r="AD52" s="346">
        <v>2</v>
      </c>
      <c r="AE52" s="12"/>
      <c r="AF52" s="345">
        <v>25</v>
      </c>
      <c r="AG52" s="345"/>
      <c r="AH52" s="341" t="s">
        <v>32</v>
      </c>
      <c r="AI52" s="346"/>
      <c r="AJ52" s="346"/>
      <c r="AK52" s="346"/>
      <c r="AL52" s="346"/>
      <c r="AM52" s="346"/>
    </row>
    <row r="53" spans="1:39" ht="15.75" customHeight="1" x14ac:dyDescent="0.3">
      <c r="A53" s="270">
        <f>[1]AGUSTUS!A54</f>
        <v>0</v>
      </c>
      <c r="B53" s="271">
        <f>[1]AGUSTUS!B54</f>
        <v>8</v>
      </c>
      <c r="C53" s="272" t="str">
        <f>[1]AGUSTUS!K54</f>
        <v>K08</v>
      </c>
      <c r="D53" s="271">
        <f>[1]AGUSTUS!J54</f>
        <v>28</v>
      </c>
      <c r="E53" s="272" t="str">
        <f>[1]AGUSTUS!I54</f>
        <v>L</v>
      </c>
      <c r="F53" s="273" t="str">
        <f>[1]AGUSTUS!L54</f>
        <v>BARU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347"/>
      <c r="Y53" s="347"/>
      <c r="Z53" s="344" t="s">
        <v>37</v>
      </c>
      <c r="AA53" s="346">
        <v>16</v>
      </c>
      <c r="AB53" s="346">
        <v>9</v>
      </c>
      <c r="AC53" s="346">
        <f t="shared" si="5"/>
        <v>7</v>
      </c>
      <c r="AD53" s="346">
        <v>5</v>
      </c>
      <c r="AE53" s="12"/>
      <c r="AF53" s="347"/>
      <c r="AG53" s="347"/>
      <c r="AH53" s="344" t="s">
        <v>37</v>
      </c>
      <c r="AI53" s="346"/>
      <c r="AJ53" s="346"/>
      <c r="AK53" s="346"/>
      <c r="AL53" s="346"/>
      <c r="AM53" s="346"/>
    </row>
    <row r="54" spans="1:39" ht="15.75" customHeight="1" x14ac:dyDescent="0.3">
      <c r="A54" s="270">
        <f>[1]AGUSTUS!A55</f>
        <v>0</v>
      </c>
      <c r="B54" s="271">
        <f>[1]AGUSTUS!B55</f>
        <v>9</v>
      </c>
      <c r="C54" s="272" t="str">
        <f>[1]AGUSTUS!K55</f>
        <v>K03</v>
      </c>
      <c r="D54" s="271">
        <f>[1]AGUSTUS!J55</f>
        <v>25</v>
      </c>
      <c r="E54" s="272" t="str">
        <f>[1]AGUSTUS!I55</f>
        <v>P</v>
      </c>
      <c r="F54" s="273" t="str">
        <f>[1]AGUSTUS!L55</f>
        <v>BARU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345">
        <v>25</v>
      </c>
      <c r="Y54" s="345" t="s">
        <v>104</v>
      </c>
      <c r="Z54" s="341" t="s">
        <v>32</v>
      </c>
      <c r="AA54" s="346">
        <v>14</v>
      </c>
      <c r="AB54" s="346">
        <v>5</v>
      </c>
      <c r="AC54" s="346">
        <f t="shared" si="5"/>
        <v>9</v>
      </c>
      <c r="AD54" s="346">
        <v>4</v>
      </c>
      <c r="AE54" s="12"/>
      <c r="AF54" s="345">
        <v>25</v>
      </c>
      <c r="AG54" s="345"/>
      <c r="AH54" s="341" t="s">
        <v>32</v>
      </c>
      <c r="AI54" s="346"/>
      <c r="AJ54" s="346"/>
      <c r="AK54" s="346"/>
      <c r="AL54" s="346"/>
      <c r="AM54" s="346"/>
    </row>
    <row r="55" spans="1:39" ht="15.75" customHeight="1" x14ac:dyDescent="0.3">
      <c r="A55" s="270">
        <f>[1]AGUSTUS!A56</f>
        <v>45869</v>
      </c>
      <c r="B55" s="271">
        <f>[1]AGUSTUS!B56</f>
        <v>1</v>
      </c>
      <c r="C55" s="272" t="str">
        <f>[1]AGUSTUS!K56</f>
        <v>K05</v>
      </c>
      <c r="D55" s="271">
        <f>[1]AGUSTUS!J56</f>
        <v>53</v>
      </c>
      <c r="E55" s="272" t="str">
        <f>[1]AGUSTUS!I56</f>
        <v>L</v>
      </c>
      <c r="F55" s="273" t="str">
        <f>[1]AGUSTUS!L56</f>
        <v>BARU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347"/>
      <c r="Y55" s="347"/>
      <c r="Z55" s="344" t="s">
        <v>37</v>
      </c>
      <c r="AA55" s="346">
        <v>21</v>
      </c>
      <c r="AB55" s="346">
        <v>8</v>
      </c>
      <c r="AC55" s="346">
        <f t="shared" si="5"/>
        <v>13</v>
      </c>
      <c r="AD55" s="346">
        <v>3</v>
      </c>
      <c r="AE55" s="12"/>
      <c r="AF55" s="347"/>
      <c r="AG55" s="347"/>
      <c r="AH55" s="344" t="s">
        <v>37</v>
      </c>
      <c r="AI55" s="346"/>
      <c r="AJ55" s="346"/>
      <c r="AK55" s="346"/>
      <c r="AL55" s="346"/>
      <c r="AM55" s="346"/>
    </row>
    <row r="56" spans="1:39" ht="15.75" customHeight="1" x14ac:dyDescent="0.3">
      <c r="A56" s="270">
        <f>[1]AGUSTUS!A57</f>
        <v>0</v>
      </c>
      <c r="B56" s="271">
        <f>[1]AGUSTUS!B57</f>
        <v>2</v>
      </c>
      <c r="C56" s="272" t="str">
        <f>[1]AGUSTUS!K57</f>
        <v>K04</v>
      </c>
      <c r="D56" s="271">
        <f>[1]AGUSTUS!J57</f>
        <v>58</v>
      </c>
      <c r="E56" s="272" t="str">
        <f>[1]AGUSTUS!I57</f>
        <v>P</v>
      </c>
      <c r="F56" s="273" t="str">
        <f>[1]AGUSTUS!L57</f>
        <v>BARU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345">
        <v>26</v>
      </c>
      <c r="Y56" s="345" t="s">
        <v>106</v>
      </c>
      <c r="Z56" s="341" t="s">
        <v>32</v>
      </c>
      <c r="AA56" s="346">
        <v>26</v>
      </c>
      <c r="AB56" s="346">
        <v>13</v>
      </c>
      <c r="AC56" s="346">
        <f t="shared" si="5"/>
        <v>13</v>
      </c>
      <c r="AD56" s="346">
        <v>3</v>
      </c>
      <c r="AE56" s="12"/>
      <c r="AF56" s="345">
        <v>26</v>
      </c>
      <c r="AG56" s="345"/>
      <c r="AH56" s="341" t="s">
        <v>32</v>
      </c>
      <c r="AI56" s="346"/>
      <c r="AJ56" s="346"/>
      <c r="AK56" s="346"/>
      <c r="AL56" s="346"/>
      <c r="AM56" s="346"/>
    </row>
    <row r="57" spans="1:39" ht="15.75" customHeight="1" x14ac:dyDescent="0.3">
      <c r="A57" s="270">
        <f>[1]AGUSTUS!A58</f>
        <v>0</v>
      </c>
      <c r="B57" s="271">
        <f>[1]AGUSTUS!B58</f>
        <v>3</v>
      </c>
      <c r="C57" s="272" t="str">
        <f>[1]AGUSTUS!K58</f>
        <v>K04</v>
      </c>
      <c r="D57" s="271">
        <f>[1]AGUSTUS!J58</f>
        <v>44</v>
      </c>
      <c r="E57" s="272" t="str">
        <f>[1]AGUSTUS!I58</f>
        <v>P</v>
      </c>
      <c r="F57" s="273" t="str">
        <f>[1]AGUSTUS!L58</f>
        <v>BARU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347"/>
      <c r="Y57" s="347"/>
      <c r="Z57" s="344" t="s">
        <v>37</v>
      </c>
      <c r="AA57" s="346">
        <v>22</v>
      </c>
      <c r="AB57" s="346">
        <v>13</v>
      </c>
      <c r="AC57" s="346">
        <f t="shared" si="5"/>
        <v>9</v>
      </c>
      <c r="AD57" s="346">
        <v>5</v>
      </c>
      <c r="AE57" s="12"/>
      <c r="AF57" s="347"/>
      <c r="AG57" s="347"/>
      <c r="AH57" s="344" t="s">
        <v>37</v>
      </c>
      <c r="AI57" s="346"/>
      <c r="AJ57" s="346"/>
      <c r="AK57" s="346"/>
      <c r="AL57" s="346"/>
      <c r="AM57" s="346"/>
    </row>
    <row r="58" spans="1:39" ht="17.25" customHeight="1" x14ac:dyDescent="0.3">
      <c r="A58" s="270">
        <f>[1]AGUSTUS!A59</f>
        <v>0</v>
      </c>
      <c r="B58" s="271">
        <f>[1]AGUSTUS!B59</f>
        <v>4</v>
      </c>
      <c r="C58" s="272" t="str">
        <f>[1]AGUSTUS!K59</f>
        <v>K04</v>
      </c>
      <c r="D58" s="271">
        <f>[1]AGUSTUS!J59</f>
        <v>40</v>
      </c>
      <c r="E58" s="272" t="str">
        <f>[1]AGUSTUS!I59</f>
        <v>P</v>
      </c>
      <c r="F58" s="273" t="str">
        <f>[1]AGUSTUS!L59</f>
        <v>LAMA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355"/>
      <c r="Y58" s="356" t="s">
        <v>21</v>
      </c>
      <c r="Z58" s="341" t="s">
        <v>32</v>
      </c>
      <c r="AA58" s="346">
        <f t="shared" ref="AA58:AD58" si="6">SUMIF($Z$4:$Z$57,"L",AA4:AA57)</f>
        <v>376</v>
      </c>
      <c r="AB58" s="346">
        <f t="shared" si="6"/>
        <v>151</v>
      </c>
      <c r="AC58" s="346">
        <f t="shared" si="6"/>
        <v>147</v>
      </c>
      <c r="AD58" s="346">
        <f t="shared" si="6"/>
        <v>65</v>
      </c>
      <c r="AE58" s="12"/>
      <c r="AF58" s="355"/>
      <c r="AG58" s="356" t="s">
        <v>21</v>
      </c>
      <c r="AH58" s="341" t="s">
        <v>32</v>
      </c>
      <c r="AI58" s="346">
        <f t="shared" ref="AI58:AM58" si="7">SUMIF($Z$4:$Z$57,"L",AI4:AI57)</f>
        <v>493</v>
      </c>
      <c r="AJ58" s="346">
        <f t="shared" si="7"/>
        <v>55</v>
      </c>
      <c r="AK58" s="346">
        <f t="shared" si="7"/>
        <v>438</v>
      </c>
      <c r="AL58" s="346">
        <f t="shared" si="7"/>
        <v>39</v>
      </c>
      <c r="AM58" s="346">
        <f t="shared" si="7"/>
        <v>63</v>
      </c>
    </row>
    <row r="59" spans="1:39" ht="17.25" customHeight="1" x14ac:dyDescent="0.3">
      <c r="A59" s="270">
        <f>[1]AGUSTUS!A60</f>
        <v>0</v>
      </c>
      <c r="B59" s="271">
        <f>[1]AGUSTUS!B60</f>
        <v>5</v>
      </c>
      <c r="C59" s="272" t="str">
        <f>[1]AGUSTUS!K60</f>
        <v>K04</v>
      </c>
      <c r="D59" s="271">
        <f>[1]AGUSTUS!J60</f>
        <v>43</v>
      </c>
      <c r="E59" s="272" t="str">
        <f>[1]AGUSTUS!I60</f>
        <v>P</v>
      </c>
      <c r="F59" s="273" t="str">
        <f>[1]AGUSTUS!L60</f>
        <v>BARU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355"/>
      <c r="Y59" s="357"/>
      <c r="Z59" s="344" t="s">
        <v>37</v>
      </c>
      <c r="AA59" s="346">
        <f t="shared" ref="AA59:AD59" si="8">SUMIF($Z$4:$Z$57,"P",AA4:AA57)</f>
        <v>347</v>
      </c>
      <c r="AB59" s="346">
        <f t="shared" si="8"/>
        <v>141</v>
      </c>
      <c r="AC59" s="346">
        <f t="shared" si="8"/>
        <v>125</v>
      </c>
      <c r="AD59" s="346">
        <f t="shared" si="8"/>
        <v>66</v>
      </c>
      <c r="AE59" s="12"/>
      <c r="AF59" s="355"/>
      <c r="AG59" s="357"/>
      <c r="AH59" s="344" t="s">
        <v>37</v>
      </c>
      <c r="AI59" s="346">
        <f t="shared" ref="AI59:AM59" si="9">SUMIF($Z$4:$Z$57,"P",AI4:AI57)</f>
        <v>490</v>
      </c>
      <c r="AJ59" s="346">
        <f t="shared" si="9"/>
        <v>59</v>
      </c>
      <c r="AK59" s="346">
        <f t="shared" si="9"/>
        <v>431</v>
      </c>
      <c r="AL59" s="346">
        <f t="shared" si="9"/>
        <v>45</v>
      </c>
      <c r="AM59" s="346">
        <f t="shared" si="9"/>
        <v>69</v>
      </c>
    </row>
    <row r="60" spans="1:39" ht="19.5" customHeight="1" x14ac:dyDescent="0.3">
      <c r="A60" s="270">
        <f>[1]AGUSTUS!A61</f>
        <v>45870</v>
      </c>
      <c r="B60" s="271">
        <f>[1]AGUSTUS!B61</f>
        <v>1</v>
      </c>
      <c r="C60" s="272" t="str">
        <f>[1]AGUSTUS!K61</f>
        <v>K02</v>
      </c>
      <c r="D60" s="271">
        <f>[1]AGUSTUS!J61</f>
        <v>60</v>
      </c>
      <c r="E60" s="272" t="str">
        <f>[1]AGUSTUS!I61</f>
        <v>L</v>
      </c>
      <c r="F60" s="273" t="str">
        <f>[1]AGUSTUS!L61</f>
        <v>BARU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358"/>
      <c r="Y60" s="358"/>
      <c r="Z60" s="359" t="s">
        <v>21</v>
      </c>
      <c r="AA60" s="346">
        <f t="shared" ref="AA60:AD60" si="10">SUM(AA58:AA59)</f>
        <v>723</v>
      </c>
      <c r="AB60" s="346">
        <f t="shared" si="10"/>
        <v>292</v>
      </c>
      <c r="AC60" s="346">
        <f t="shared" si="10"/>
        <v>272</v>
      </c>
      <c r="AD60" s="346">
        <f t="shared" si="10"/>
        <v>131</v>
      </c>
      <c r="AE60" s="12"/>
      <c r="AF60" s="358"/>
      <c r="AG60" s="358"/>
      <c r="AH60" s="359" t="s">
        <v>21</v>
      </c>
      <c r="AI60" s="346">
        <f t="shared" ref="AI60:AM60" si="11">SUM(AI58:AI59)</f>
        <v>983</v>
      </c>
      <c r="AJ60" s="346">
        <f t="shared" si="11"/>
        <v>114</v>
      </c>
      <c r="AK60" s="346">
        <f t="shared" si="11"/>
        <v>869</v>
      </c>
      <c r="AL60" s="346">
        <f t="shared" si="11"/>
        <v>84</v>
      </c>
      <c r="AM60" s="346">
        <f t="shared" si="11"/>
        <v>132</v>
      </c>
    </row>
    <row r="61" spans="1:39" ht="15.75" customHeight="1" x14ac:dyDescent="0.3">
      <c r="A61" s="270">
        <f>[1]AGUSTUS!A62</f>
        <v>0</v>
      </c>
      <c r="B61" s="271">
        <f>[1]AGUSTUS!B62</f>
        <v>2</v>
      </c>
      <c r="C61" s="272" t="str">
        <f>[1]AGUSTUS!K62</f>
        <v>K04</v>
      </c>
      <c r="D61" s="271">
        <f>[1]AGUSTUS!J62</f>
        <v>31</v>
      </c>
      <c r="E61" s="272" t="str">
        <f>[1]AGUSTUS!I62</f>
        <v>P</v>
      </c>
      <c r="F61" s="273" t="str">
        <f>[1]AGUSTUS!L62</f>
        <v>LAMA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7"/>
      <c r="AB61" s="7"/>
      <c r="AC61" s="7"/>
      <c r="AD61" s="7"/>
      <c r="AE61" s="12"/>
      <c r="AF61" s="7"/>
      <c r="AJ61" s="7"/>
      <c r="AK61" s="7"/>
      <c r="AL61" s="7"/>
      <c r="AM61" s="7"/>
    </row>
    <row r="62" spans="1:39" ht="15.75" customHeight="1" x14ac:dyDescent="0.3">
      <c r="A62" s="270">
        <f>[1]AGUSTUS!A63</f>
        <v>0</v>
      </c>
      <c r="B62" s="271">
        <f>[1]AGUSTUS!B63</f>
        <v>3</v>
      </c>
      <c r="C62" s="272" t="str">
        <f>[1]AGUSTUS!K63</f>
        <v>K05</v>
      </c>
      <c r="D62" s="271">
        <f>[1]AGUSTUS!J63</f>
        <v>51</v>
      </c>
      <c r="E62" s="272" t="str">
        <f>[1]AGUSTUS!I63</f>
        <v>L</v>
      </c>
      <c r="F62" s="273" t="str">
        <f>[1]AGUSTUS!L63</f>
        <v>BARU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7"/>
      <c r="Y62" s="50" t="s">
        <v>108</v>
      </c>
      <c r="Z62" s="26" t="s">
        <v>32</v>
      </c>
      <c r="AA62" s="26">
        <f t="shared" ref="AA62:AA63" si="12">AD58</f>
        <v>65</v>
      </c>
      <c r="AB62" s="98">
        <f>SUM(AA62:AA63)</f>
        <v>131</v>
      </c>
      <c r="AC62" s="7"/>
      <c r="AD62" s="7"/>
      <c r="AE62" s="12"/>
      <c r="AF62" s="7"/>
      <c r="AG62" s="50" t="s">
        <v>108</v>
      </c>
      <c r="AH62" s="26" t="s">
        <v>32</v>
      </c>
      <c r="AI62" s="26">
        <f t="shared" ref="AI62:AI63" si="13">AM58-AL58</f>
        <v>24</v>
      </c>
      <c r="AJ62" s="98">
        <f>SUM(AI62:AI63)</f>
        <v>48</v>
      </c>
      <c r="AK62" s="7"/>
      <c r="AL62" s="7"/>
      <c r="AM62" s="7"/>
    </row>
    <row r="63" spans="1:39" ht="15.75" customHeight="1" x14ac:dyDescent="0.3">
      <c r="A63" s="270">
        <f>[1]AGUSTUS!A64</f>
        <v>0</v>
      </c>
      <c r="B63" s="271">
        <f>[1]AGUSTUS!B64</f>
        <v>4</v>
      </c>
      <c r="C63" s="272" t="str">
        <f>[1]AGUSTUS!K64</f>
        <v>K04</v>
      </c>
      <c r="D63" s="271">
        <f>[1]AGUSTUS!J64</f>
        <v>7</v>
      </c>
      <c r="E63" s="272" t="str">
        <f>[1]AGUSTUS!I64</f>
        <v>P</v>
      </c>
      <c r="F63" s="273" t="str">
        <f>[1]AGUSTUS!L64</f>
        <v>LAMA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7"/>
      <c r="Y63" s="51"/>
      <c r="Z63" s="36" t="s">
        <v>37</v>
      </c>
      <c r="AA63" s="26">
        <f t="shared" si="12"/>
        <v>66</v>
      </c>
      <c r="AB63" s="98"/>
      <c r="AC63" s="7">
        <f>SUM(AA4:AA57)</f>
        <v>723</v>
      </c>
      <c r="AD63" s="7"/>
      <c r="AE63" s="12"/>
      <c r="AF63" s="7"/>
      <c r="AG63" s="51"/>
      <c r="AH63" s="36" t="s">
        <v>37</v>
      </c>
      <c r="AI63" s="26">
        <f t="shared" si="13"/>
        <v>24</v>
      </c>
      <c r="AJ63" s="98"/>
      <c r="AK63" s="7"/>
      <c r="AL63" s="7"/>
      <c r="AM63" s="7"/>
    </row>
    <row r="64" spans="1:39" ht="15.75" customHeight="1" x14ac:dyDescent="0.3">
      <c r="A64" s="270">
        <f>[1]AGUSTUS!A65</f>
        <v>0</v>
      </c>
      <c r="B64" s="271">
        <f>[1]AGUSTUS!B65</f>
        <v>5</v>
      </c>
      <c r="C64" s="272" t="str">
        <f>[1]AGUSTUS!K65</f>
        <v>K04</v>
      </c>
      <c r="D64" s="271">
        <f>[1]AGUSTUS!J65</f>
        <v>52</v>
      </c>
      <c r="E64" s="272" t="str">
        <f>[1]AGUSTUS!I65</f>
        <v>P</v>
      </c>
      <c r="F64" s="273" t="str">
        <f>[1]AGUSTUS!L65</f>
        <v>BARU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7"/>
      <c r="Y64" s="50" t="s">
        <v>110</v>
      </c>
      <c r="Z64" s="26" t="s">
        <v>32</v>
      </c>
      <c r="AA64" s="26">
        <f t="shared" ref="AA64:AA65" si="14">AB58-AD58</f>
        <v>86</v>
      </c>
      <c r="AB64" s="98">
        <f>SUM(AA64:AA65)</f>
        <v>161</v>
      </c>
      <c r="AC64" s="7"/>
      <c r="AD64" s="7"/>
      <c r="AE64" s="12"/>
      <c r="AF64" s="7"/>
      <c r="AG64" s="50" t="s">
        <v>110</v>
      </c>
      <c r="AH64" s="26" t="s">
        <v>32</v>
      </c>
      <c r="AI64" s="26">
        <f t="shared" ref="AI64:AI65" si="15">AJ58+AL58-AM58</f>
        <v>31</v>
      </c>
      <c r="AJ64" s="98">
        <f>SUM(AI64:AI65)</f>
        <v>66</v>
      </c>
      <c r="AK64" s="7"/>
      <c r="AL64" s="7"/>
      <c r="AM64" s="7"/>
    </row>
    <row r="65" spans="1:39" ht="15.75" customHeight="1" x14ac:dyDescent="0.3">
      <c r="A65" s="270">
        <f>[1]AGUSTUS!A66</f>
        <v>0</v>
      </c>
      <c r="B65" s="271">
        <f>[1]AGUSTUS!B66</f>
        <v>6</v>
      </c>
      <c r="C65" s="272" t="str">
        <f>[1]AGUSTUS!K66</f>
        <v>K08</v>
      </c>
      <c r="D65" s="271">
        <f>[1]AGUSTUS!J66</f>
        <v>34</v>
      </c>
      <c r="E65" s="272" t="str">
        <f>[1]AGUSTUS!I66</f>
        <v>P</v>
      </c>
      <c r="F65" s="273" t="str">
        <f>[1]AGUSTUS!L66</f>
        <v>BARU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7"/>
      <c r="Y65" s="51"/>
      <c r="Z65" s="36" t="s">
        <v>37</v>
      </c>
      <c r="AA65" s="26">
        <f t="shared" si="14"/>
        <v>75</v>
      </c>
      <c r="AB65" s="98"/>
      <c r="AC65" s="7"/>
      <c r="AD65" s="7"/>
      <c r="AE65" s="12"/>
      <c r="AF65" s="7"/>
      <c r="AG65" s="51"/>
      <c r="AH65" s="36" t="s">
        <v>37</v>
      </c>
      <c r="AI65" s="26">
        <f t="shared" si="15"/>
        <v>35</v>
      </c>
      <c r="AJ65" s="98"/>
      <c r="AK65" s="7"/>
      <c r="AL65" s="7"/>
      <c r="AM65" s="7"/>
    </row>
    <row r="66" spans="1:39" ht="15.75" customHeight="1" x14ac:dyDescent="0.3">
      <c r="A66" s="270">
        <f>[1]AGUSTUS!A67</f>
        <v>0</v>
      </c>
      <c r="B66" s="271">
        <f>[1]AGUSTUS!B67</f>
        <v>7</v>
      </c>
      <c r="C66" s="272" t="str">
        <f>[1]AGUSTUS!K67</f>
        <v>K04</v>
      </c>
      <c r="D66" s="271">
        <f>[1]AGUSTUS!J67</f>
        <v>26</v>
      </c>
      <c r="E66" s="272" t="str">
        <f>[1]AGUSTUS!I67</f>
        <v>L</v>
      </c>
      <c r="F66" s="273" t="str">
        <f>[1]AGUSTUS!L67</f>
        <v>LAMA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7"/>
      <c r="Y66" s="50" t="s">
        <v>27</v>
      </c>
      <c r="Z66" s="26" t="s">
        <v>32</v>
      </c>
      <c r="AA66" s="26">
        <f t="shared" ref="AA66:AA67" si="16">AC58</f>
        <v>147</v>
      </c>
      <c r="AB66" s="98">
        <f>SUM(AA66:AA67)</f>
        <v>272</v>
      </c>
      <c r="AC66" s="7"/>
      <c r="AD66" s="7"/>
      <c r="AE66" s="12"/>
      <c r="AF66" s="7"/>
      <c r="AG66" s="105" t="s">
        <v>118</v>
      </c>
      <c r="AH66" s="26" t="s">
        <v>32</v>
      </c>
      <c r="AI66" s="29">
        <f t="shared" ref="AI66:AI67" si="17">AL58</f>
        <v>39</v>
      </c>
      <c r="AJ66" s="4">
        <f>SUM(AI66:AI67)</f>
        <v>84</v>
      </c>
      <c r="AK66" s="7"/>
      <c r="AL66" s="7"/>
      <c r="AM66" s="7"/>
    </row>
    <row r="67" spans="1:39" ht="15.75" customHeight="1" x14ac:dyDescent="0.3">
      <c r="A67" s="270">
        <f>[1]AGUSTUS!A68</f>
        <v>0</v>
      </c>
      <c r="B67" s="271">
        <f>[1]AGUSTUS!B68</f>
        <v>8</v>
      </c>
      <c r="C67" s="272" t="str">
        <f>[1]AGUSTUS!K68</f>
        <v>K04</v>
      </c>
      <c r="D67" s="271">
        <f>[1]AGUSTUS!J68</f>
        <v>42</v>
      </c>
      <c r="E67" s="272" t="str">
        <f>[1]AGUSTUS!I68</f>
        <v>P</v>
      </c>
      <c r="F67" s="273" t="str">
        <f>[1]AGUSTUS!L68</f>
        <v>BARU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51"/>
      <c r="Z67" s="36" t="s">
        <v>37</v>
      </c>
      <c r="AA67" s="26">
        <f t="shared" si="16"/>
        <v>125</v>
      </c>
      <c r="AB67" s="98"/>
      <c r="AC67" s="12"/>
      <c r="AD67" s="12"/>
      <c r="AE67" s="12"/>
      <c r="AF67" s="12"/>
      <c r="AG67" s="105"/>
      <c r="AH67" s="36" t="s">
        <v>37</v>
      </c>
      <c r="AI67" s="29">
        <f t="shared" si="17"/>
        <v>45</v>
      </c>
      <c r="AJ67" s="4"/>
      <c r="AK67" s="12"/>
      <c r="AL67" s="12"/>
      <c r="AM67" s="12"/>
    </row>
    <row r="68" spans="1:39" ht="15.75" customHeight="1" x14ac:dyDescent="0.3">
      <c r="A68" s="270">
        <f>[1]AGUSTUS!A69</f>
        <v>0</v>
      </c>
      <c r="B68" s="271">
        <f>[1]AGUSTUS!B69</f>
        <v>9</v>
      </c>
      <c r="C68" s="272" t="str">
        <f>[1]AGUSTUS!K69</f>
        <v>K03</v>
      </c>
      <c r="D68" s="271">
        <f>[1]AGUSTUS!J69</f>
        <v>1</v>
      </c>
      <c r="E68" s="272" t="str">
        <f>[1]AGUSTUS!I69</f>
        <v>L</v>
      </c>
      <c r="F68" s="273" t="str">
        <f>[1]AGUSTUS!L69</f>
        <v>BARU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331"/>
      <c r="AA68" s="12"/>
      <c r="AB68" s="12"/>
      <c r="AC68" s="12"/>
      <c r="AD68" s="12"/>
      <c r="AE68" s="12"/>
      <c r="AF68" s="12"/>
      <c r="AG68" s="50" t="s">
        <v>27</v>
      </c>
      <c r="AH68" s="26" t="s">
        <v>32</v>
      </c>
      <c r="AI68" s="26">
        <f t="shared" ref="AI68:AI69" si="18">AK58</f>
        <v>438</v>
      </c>
      <c r="AJ68" s="98">
        <f>SUM(AI68:AI69)</f>
        <v>869</v>
      </c>
      <c r="AK68" s="12"/>
      <c r="AL68" s="12"/>
      <c r="AM68" s="12"/>
    </row>
    <row r="69" spans="1:39" ht="15.75" customHeight="1" x14ac:dyDescent="0.3">
      <c r="A69" s="270">
        <f>[1]AGUSTUS!A70</f>
        <v>0</v>
      </c>
      <c r="B69" s="271">
        <f>[1]AGUSTUS!B70</f>
        <v>10</v>
      </c>
      <c r="C69" s="272" t="str">
        <f>[1]AGUSTUS!K70</f>
        <v>K03</v>
      </c>
      <c r="D69" s="271">
        <f>[1]AGUSTUS!J70</f>
        <v>1</v>
      </c>
      <c r="E69" s="272" t="str">
        <f>[1]AGUSTUS!I70</f>
        <v>P</v>
      </c>
      <c r="F69" s="273" t="str">
        <f>[1]AGUSTUS!L70</f>
        <v>BARU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331"/>
      <c r="AA69" s="12"/>
      <c r="AB69" s="12"/>
      <c r="AC69" s="12"/>
      <c r="AD69" s="12"/>
      <c r="AE69" s="12"/>
      <c r="AF69" s="12"/>
      <c r="AG69" s="51"/>
      <c r="AH69" s="36" t="s">
        <v>37</v>
      </c>
      <c r="AI69" s="26">
        <f t="shared" si="18"/>
        <v>431</v>
      </c>
      <c r="AJ69" s="98"/>
      <c r="AK69" s="12"/>
      <c r="AL69" s="12"/>
      <c r="AM69" s="12"/>
    </row>
    <row r="70" spans="1:39" ht="15.75" customHeight="1" x14ac:dyDescent="0.3">
      <c r="A70" s="270">
        <f>[1]AGUSTUS!A71</f>
        <v>0</v>
      </c>
      <c r="B70" s="271">
        <f>[1]AGUSTUS!B71</f>
        <v>11</v>
      </c>
      <c r="C70" s="272" t="str">
        <f>[1]AGUSTUS!K71</f>
        <v>K03</v>
      </c>
      <c r="D70" s="271">
        <f>[1]AGUSTUS!J71</f>
        <v>2</v>
      </c>
      <c r="E70" s="272" t="str">
        <f>[1]AGUSTUS!I71</f>
        <v>L</v>
      </c>
      <c r="F70" s="273" t="str">
        <f>[1]AGUSTUS!L71</f>
        <v>BARU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331"/>
      <c r="AA70" s="12"/>
      <c r="AB70" s="12"/>
      <c r="AC70" s="12"/>
      <c r="AD70" s="12"/>
      <c r="AE70" s="12"/>
      <c r="AF70" s="12"/>
      <c r="AG70" s="12"/>
      <c r="AH70" s="331"/>
      <c r="AI70" s="12"/>
      <c r="AJ70" s="12"/>
      <c r="AK70" s="12"/>
      <c r="AL70" s="12"/>
      <c r="AM70" s="12"/>
    </row>
    <row r="71" spans="1:39" ht="15.75" customHeight="1" x14ac:dyDescent="0.35">
      <c r="A71" s="270">
        <f>[1]AGUSTUS!A72</f>
        <v>0</v>
      </c>
      <c r="B71" s="271">
        <f>[1]AGUSTUS!B72</f>
        <v>12</v>
      </c>
      <c r="C71" s="272" t="str">
        <f>[1]AGUSTUS!K72</f>
        <v>K02</v>
      </c>
      <c r="D71" s="271">
        <f>[1]AGUSTUS!J72</f>
        <v>4</v>
      </c>
      <c r="E71" s="272" t="str">
        <f>[1]AGUSTUS!I72</f>
        <v>P</v>
      </c>
      <c r="F71" s="273" t="str">
        <f>[1]AGUSTUS!L72</f>
        <v>BARU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331"/>
      <c r="AA71" s="12"/>
      <c r="AB71" s="12"/>
      <c r="AC71" s="12"/>
      <c r="AD71" s="12"/>
      <c r="AE71" s="12"/>
      <c r="AF71" s="360" t="s">
        <v>276</v>
      </c>
      <c r="AG71" s="360"/>
      <c r="AH71" s="331"/>
      <c r="AI71" s="12"/>
      <c r="AJ71" s="12"/>
      <c r="AK71" s="12"/>
      <c r="AL71" s="12"/>
      <c r="AM71" s="12"/>
    </row>
    <row r="72" spans="1:39" ht="15.75" customHeight="1" x14ac:dyDescent="0.3">
      <c r="A72" s="270">
        <f>[1]AGUSTUS!A73</f>
        <v>0</v>
      </c>
      <c r="B72" s="271">
        <f>[1]AGUSTUS!B73</f>
        <v>13</v>
      </c>
      <c r="C72" s="272" t="str">
        <f>[1]AGUSTUS!K73</f>
        <v>K03</v>
      </c>
      <c r="D72" s="271">
        <f>[1]AGUSTUS!J73</f>
        <v>1</v>
      </c>
      <c r="E72" s="272" t="str">
        <f>[1]AGUSTUS!I73</f>
        <v>P</v>
      </c>
      <c r="F72" s="273" t="str">
        <f>[1]AGUSTUS!L73</f>
        <v>BARU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331"/>
      <c r="AA72" s="12"/>
      <c r="AB72" s="12"/>
      <c r="AC72" s="12"/>
      <c r="AD72" s="12"/>
      <c r="AE72" s="12"/>
      <c r="AF72" s="361">
        <v>1</v>
      </c>
      <c r="AG72" s="362" t="s">
        <v>269</v>
      </c>
      <c r="AH72" s="26" t="s">
        <v>32</v>
      </c>
      <c r="AI72" s="363">
        <v>67</v>
      </c>
      <c r="AJ72" s="363">
        <v>10</v>
      </c>
      <c r="AK72" s="363">
        <f t="shared" ref="AK72:AK81" si="19">AI72-AJ72</f>
        <v>57</v>
      </c>
      <c r="AL72" s="363">
        <v>5</v>
      </c>
      <c r="AM72" s="363">
        <v>13</v>
      </c>
    </row>
    <row r="73" spans="1:39" ht="15.75" customHeight="1" x14ac:dyDescent="0.3">
      <c r="A73" s="270">
        <f>[1]AGUSTUS!A74</f>
        <v>0</v>
      </c>
      <c r="B73" s="271">
        <f>[1]AGUSTUS!B74</f>
        <v>14</v>
      </c>
      <c r="C73" s="272" t="str">
        <f>[1]AGUSTUS!K74</f>
        <v>K02</v>
      </c>
      <c r="D73" s="271">
        <f>[1]AGUSTUS!J74</f>
        <v>2</v>
      </c>
      <c r="E73" s="272" t="str">
        <f>[1]AGUSTUS!I74</f>
        <v>P</v>
      </c>
      <c r="F73" s="273" t="str">
        <f>[1]AGUSTUS!L74</f>
        <v>BARU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331"/>
      <c r="AA73" s="12"/>
      <c r="AB73" s="12"/>
      <c r="AC73" s="12"/>
      <c r="AD73" s="12"/>
      <c r="AE73" s="12"/>
      <c r="AF73" s="364"/>
      <c r="AG73" s="364"/>
      <c r="AH73" s="36" t="s">
        <v>37</v>
      </c>
      <c r="AI73" s="365">
        <v>90</v>
      </c>
      <c r="AJ73" s="365">
        <v>15</v>
      </c>
      <c r="AK73" s="365">
        <f t="shared" si="19"/>
        <v>75</v>
      </c>
      <c r="AL73" s="365">
        <v>7</v>
      </c>
      <c r="AM73" s="365">
        <v>17</v>
      </c>
    </row>
    <row r="74" spans="1:39" ht="15.75" customHeight="1" x14ac:dyDescent="0.3">
      <c r="A74" s="270">
        <f>[1]AGUSTUS!A75</f>
        <v>0</v>
      </c>
      <c r="B74" s="271">
        <f>[1]AGUSTUS!B75</f>
        <v>15</v>
      </c>
      <c r="C74" s="272" t="str">
        <f>[1]AGUSTUS!K75</f>
        <v>K03</v>
      </c>
      <c r="D74" s="271">
        <f>[1]AGUSTUS!J75</f>
        <v>1</v>
      </c>
      <c r="E74" s="272" t="str">
        <f>[1]AGUSTUS!I75</f>
        <v>L</v>
      </c>
      <c r="F74" s="273" t="str">
        <f>[1]AGUSTUS!L75</f>
        <v>BARU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331"/>
      <c r="AA74" s="12"/>
      <c r="AB74" s="12"/>
      <c r="AC74" s="12"/>
      <c r="AD74" s="12"/>
      <c r="AE74" s="12"/>
      <c r="AF74" s="361">
        <v>2</v>
      </c>
      <c r="AG74" s="366" t="s">
        <v>270</v>
      </c>
      <c r="AH74" s="26" t="s">
        <v>32</v>
      </c>
      <c r="AI74" s="363">
        <v>82</v>
      </c>
      <c r="AJ74" s="363">
        <v>9</v>
      </c>
      <c r="AK74" s="363">
        <f t="shared" si="19"/>
        <v>73</v>
      </c>
      <c r="AL74" s="363">
        <v>15</v>
      </c>
      <c r="AM74" s="363">
        <v>12</v>
      </c>
    </row>
    <row r="75" spans="1:39" ht="15.75" customHeight="1" x14ac:dyDescent="0.3">
      <c r="A75" s="270">
        <f>[1]AGUSTUS!A76</f>
        <v>0</v>
      </c>
      <c r="B75" s="271">
        <f>[1]AGUSTUS!B76</f>
        <v>16</v>
      </c>
      <c r="C75" s="272" t="str">
        <f>[1]AGUSTUS!K76</f>
        <v>K02</v>
      </c>
      <c r="D75" s="271">
        <f>[1]AGUSTUS!J76</f>
        <v>2</v>
      </c>
      <c r="E75" s="272" t="str">
        <f>[1]AGUSTUS!I76</f>
        <v>L</v>
      </c>
      <c r="F75" s="273" t="str">
        <f>[1]AGUSTUS!L76</f>
        <v>BARU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331"/>
      <c r="AA75" s="12"/>
      <c r="AB75" s="12"/>
      <c r="AC75" s="12"/>
      <c r="AD75" s="12"/>
      <c r="AE75" s="12"/>
      <c r="AF75" s="364"/>
      <c r="AG75" s="364"/>
      <c r="AH75" s="36" t="s">
        <v>37</v>
      </c>
      <c r="AI75" s="365">
        <v>76</v>
      </c>
      <c r="AJ75" s="365">
        <v>14</v>
      </c>
      <c r="AK75" s="365">
        <f t="shared" si="19"/>
        <v>62</v>
      </c>
      <c r="AL75" s="365">
        <v>8</v>
      </c>
      <c r="AM75" s="365">
        <v>8</v>
      </c>
    </row>
    <row r="76" spans="1:39" ht="15.75" customHeight="1" x14ac:dyDescent="0.3">
      <c r="A76" s="270">
        <f>[1]AGUSTUS!A77</f>
        <v>0</v>
      </c>
      <c r="B76" s="271">
        <f>[1]AGUSTUS!B77</f>
        <v>17</v>
      </c>
      <c r="C76" s="272" t="str">
        <f>[1]AGUSTUS!K77</f>
        <v>K03</v>
      </c>
      <c r="D76" s="271">
        <f>[1]AGUSTUS!J77</f>
        <v>1</v>
      </c>
      <c r="E76" s="272" t="str">
        <f>[1]AGUSTUS!I77</f>
        <v>P</v>
      </c>
      <c r="F76" s="273" t="str">
        <f>[1]AGUSTUS!L77</f>
        <v>BARU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331"/>
      <c r="AA76" s="12"/>
      <c r="AB76" s="12"/>
      <c r="AC76" s="12"/>
      <c r="AD76" s="12"/>
      <c r="AE76" s="12"/>
      <c r="AF76" s="361">
        <v>3</v>
      </c>
      <c r="AG76" s="366" t="s">
        <v>271</v>
      </c>
      <c r="AH76" s="26" t="s">
        <v>32</v>
      </c>
      <c r="AI76" s="363">
        <v>44</v>
      </c>
      <c r="AJ76" s="363">
        <v>1</v>
      </c>
      <c r="AK76" s="363">
        <f t="shared" si="19"/>
        <v>43</v>
      </c>
      <c r="AL76" s="363">
        <v>3</v>
      </c>
      <c r="AM76" s="363">
        <v>3</v>
      </c>
    </row>
    <row r="77" spans="1:39" ht="15.75" customHeight="1" x14ac:dyDescent="0.3">
      <c r="A77" s="270">
        <f>[1]AGUSTUS!A78</f>
        <v>0</v>
      </c>
      <c r="B77" s="271">
        <f>[1]AGUSTUS!B78</f>
        <v>18</v>
      </c>
      <c r="C77" s="272" t="str">
        <f>[1]AGUSTUS!K78</f>
        <v>K02</v>
      </c>
      <c r="D77" s="271">
        <f>[1]AGUSTUS!J78</f>
        <v>2</v>
      </c>
      <c r="E77" s="272" t="str">
        <f>[1]AGUSTUS!I78</f>
        <v>L</v>
      </c>
      <c r="F77" s="273" t="str">
        <f>[1]AGUSTUS!L78</f>
        <v>BARU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331"/>
      <c r="AA77" s="12"/>
      <c r="AB77" s="12"/>
      <c r="AC77" s="12"/>
      <c r="AD77" s="12"/>
      <c r="AE77" s="12"/>
      <c r="AF77" s="364"/>
      <c r="AG77" s="364"/>
      <c r="AH77" s="36" t="s">
        <v>37</v>
      </c>
      <c r="AI77" s="365">
        <v>46</v>
      </c>
      <c r="AJ77" s="365">
        <v>2</v>
      </c>
      <c r="AK77" s="365">
        <f t="shared" si="19"/>
        <v>44</v>
      </c>
      <c r="AL77" s="365">
        <v>3</v>
      </c>
      <c r="AM77" s="365">
        <v>2</v>
      </c>
    </row>
    <row r="78" spans="1:39" ht="15.75" customHeight="1" x14ac:dyDescent="0.3">
      <c r="A78" s="270">
        <f>[1]AGUSTUS!A79</f>
        <v>0</v>
      </c>
      <c r="B78" s="271">
        <f>[1]AGUSTUS!B79</f>
        <v>19</v>
      </c>
      <c r="C78" s="272" t="str">
        <f>[1]AGUSTUS!K79</f>
        <v>K03</v>
      </c>
      <c r="D78" s="271">
        <f>[1]AGUSTUS!J79</f>
        <v>1</v>
      </c>
      <c r="E78" s="272" t="str">
        <f>[1]AGUSTUS!I79</f>
        <v>L</v>
      </c>
      <c r="F78" s="273" t="str">
        <f>[1]AGUSTUS!L79</f>
        <v>BARU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331"/>
      <c r="AA78" s="12"/>
      <c r="AB78" s="12"/>
      <c r="AC78" s="12"/>
      <c r="AD78" s="12"/>
      <c r="AE78" s="12"/>
      <c r="AF78" s="361">
        <v>4</v>
      </c>
      <c r="AG78" s="366" t="s">
        <v>272</v>
      </c>
      <c r="AH78" s="26" t="s">
        <v>32</v>
      </c>
      <c r="AI78" s="363">
        <v>75</v>
      </c>
      <c r="AJ78" s="363">
        <v>12</v>
      </c>
      <c r="AK78" s="363">
        <f t="shared" si="19"/>
        <v>63</v>
      </c>
      <c r="AL78" s="363">
        <v>5</v>
      </c>
      <c r="AM78" s="363">
        <v>12</v>
      </c>
    </row>
    <row r="79" spans="1:39" ht="15.75" customHeight="1" x14ac:dyDescent="0.3">
      <c r="A79" s="270">
        <f>[1]AGUSTUS!A80</f>
        <v>0</v>
      </c>
      <c r="B79" s="271">
        <f>[1]AGUSTUS!B80</f>
        <v>20</v>
      </c>
      <c r="C79" s="272" t="str">
        <f>[1]AGUSTUS!K80</f>
        <v>K03</v>
      </c>
      <c r="D79" s="271">
        <f>[1]AGUSTUS!J80</f>
        <v>1</v>
      </c>
      <c r="E79" s="272" t="str">
        <f>[1]AGUSTUS!I80</f>
        <v>P</v>
      </c>
      <c r="F79" s="273" t="str">
        <f>[1]AGUSTUS!L80</f>
        <v>BARU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331"/>
      <c r="AA79" s="12"/>
      <c r="AB79" s="12"/>
      <c r="AC79" s="12"/>
      <c r="AD79" s="12"/>
      <c r="AE79" s="12"/>
      <c r="AF79" s="364"/>
      <c r="AG79" s="364"/>
      <c r="AH79" s="36" t="s">
        <v>37</v>
      </c>
      <c r="AI79" s="365">
        <v>83</v>
      </c>
      <c r="AJ79" s="365">
        <v>10</v>
      </c>
      <c r="AK79" s="365">
        <f t="shared" si="19"/>
        <v>73</v>
      </c>
      <c r="AL79" s="365">
        <v>16</v>
      </c>
      <c r="AM79" s="365">
        <v>20</v>
      </c>
    </row>
    <row r="80" spans="1:39" ht="15.75" customHeight="1" x14ac:dyDescent="0.3">
      <c r="A80" s="270">
        <f>[1]AGUSTUS!A81</f>
        <v>0</v>
      </c>
      <c r="B80" s="271">
        <f>[1]AGUSTUS!B81</f>
        <v>21</v>
      </c>
      <c r="C80" s="272" t="str">
        <f>[1]AGUSTUS!K81</f>
        <v>K03</v>
      </c>
      <c r="D80" s="271">
        <f>[1]AGUSTUS!J81</f>
        <v>1</v>
      </c>
      <c r="E80" s="272" t="str">
        <f>[1]AGUSTUS!I81</f>
        <v>L</v>
      </c>
      <c r="F80" s="273" t="str">
        <f>[1]AGUSTUS!L81</f>
        <v>BARU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331"/>
      <c r="AA80" s="12"/>
      <c r="AB80" s="12"/>
      <c r="AC80" s="12"/>
      <c r="AD80" s="12"/>
      <c r="AE80" s="12"/>
      <c r="AF80" s="367">
        <v>5</v>
      </c>
      <c r="AG80" s="368" t="s">
        <v>273</v>
      </c>
      <c r="AH80" s="26" t="s">
        <v>32</v>
      </c>
      <c r="AI80" s="369">
        <v>172</v>
      </c>
      <c r="AJ80" s="369">
        <v>7</v>
      </c>
      <c r="AK80" s="363">
        <f t="shared" si="19"/>
        <v>165</v>
      </c>
      <c r="AL80" s="369">
        <v>7</v>
      </c>
      <c r="AM80" s="369">
        <v>10</v>
      </c>
    </row>
    <row r="81" spans="1:39" ht="15.75" customHeight="1" x14ac:dyDescent="0.3">
      <c r="A81" s="270">
        <f>[1]AGUSTUS!A82</f>
        <v>0</v>
      </c>
      <c r="B81" s="271">
        <f>[1]AGUSTUS!B82</f>
        <v>22</v>
      </c>
      <c r="C81" s="272" t="str">
        <f>[1]AGUSTUS!K82</f>
        <v>K03</v>
      </c>
      <c r="D81" s="271">
        <f>[1]AGUSTUS!J82</f>
        <v>1</v>
      </c>
      <c r="E81" s="272" t="str">
        <f>[1]AGUSTUS!I82</f>
        <v>L</v>
      </c>
      <c r="F81" s="273" t="str">
        <f>[1]AGUSTUS!L82</f>
        <v>BARU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331"/>
      <c r="AA81" s="12"/>
      <c r="AB81" s="12"/>
      <c r="AC81" s="12"/>
      <c r="AD81" s="12"/>
      <c r="AE81" s="12"/>
      <c r="AF81" s="364"/>
      <c r="AG81" s="364"/>
      <c r="AH81" s="36" t="s">
        <v>37</v>
      </c>
      <c r="AI81" s="370">
        <v>148</v>
      </c>
      <c r="AJ81" s="370">
        <v>3</v>
      </c>
      <c r="AK81" s="365">
        <f t="shared" si="19"/>
        <v>145</v>
      </c>
      <c r="AL81" s="370">
        <v>9</v>
      </c>
      <c r="AM81" s="370">
        <v>9</v>
      </c>
    </row>
    <row r="82" spans="1:39" ht="15.75" customHeight="1" x14ac:dyDescent="0.3">
      <c r="A82" s="270">
        <f>[1]AGUSTUS!A83</f>
        <v>0</v>
      </c>
      <c r="B82" s="271">
        <f>[1]AGUSTUS!B83</f>
        <v>23</v>
      </c>
      <c r="C82" s="272" t="str">
        <f>[1]AGUSTUS!K83</f>
        <v>K03</v>
      </c>
      <c r="D82" s="271">
        <f>[1]AGUSTUS!J83</f>
        <v>2</v>
      </c>
      <c r="E82" s="272" t="str">
        <f>[1]AGUSTUS!I83</f>
        <v>L</v>
      </c>
      <c r="F82" s="273" t="str">
        <f>[1]AGUSTUS!L83</f>
        <v>BARU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331"/>
      <c r="AA82" s="12"/>
      <c r="AB82" s="12"/>
      <c r="AC82" s="12"/>
      <c r="AD82" s="12"/>
      <c r="AE82" s="12"/>
      <c r="AF82" s="12"/>
      <c r="AG82" s="371"/>
      <c r="AH82" s="26" t="s">
        <v>32</v>
      </c>
      <c r="AI82" s="372">
        <f t="shared" ref="AI82:AM82" si="20">SUMIF($AH$72:AH$81,"l",AI72:AI81)</f>
        <v>440</v>
      </c>
      <c r="AJ82" s="372">
        <f t="shared" ca="1" si="20"/>
        <v>39</v>
      </c>
      <c r="AK82" s="372">
        <f t="shared" ca="1" si="20"/>
        <v>401</v>
      </c>
      <c r="AL82" s="372">
        <f t="shared" ca="1" si="20"/>
        <v>35</v>
      </c>
      <c r="AM82" s="372">
        <f t="shared" ca="1" si="20"/>
        <v>50</v>
      </c>
    </row>
    <row r="83" spans="1:39" ht="15.75" customHeight="1" x14ac:dyDescent="0.3">
      <c r="A83" s="270">
        <f>[1]AGUSTUS!A84</f>
        <v>0</v>
      </c>
      <c r="B83" s="271">
        <f>[1]AGUSTUS!B84</f>
        <v>24</v>
      </c>
      <c r="C83" s="272" t="str">
        <f>[1]AGUSTUS!K84</f>
        <v>K03</v>
      </c>
      <c r="D83" s="271">
        <f>[1]AGUSTUS!J84</f>
        <v>1</v>
      </c>
      <c r="E83" s="272" t="str">
        <f>[1]AGUSTUS!I84</f>
        <v>P</v>
      </c>
      <c r="F83" s="273" t="str">
        <f>[1]AGUSTUS!L84</f>
        <v>BARU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331"/>
      <c r="AA83" s="12"/>
      <c r="AB83" s="12"/>
      <c r="AC83" s="12"/>
      <c r="AD83" s="12"/>
      <c r="AE83" s="12"/>
      <c r="AF83" s="12"/>
      <c r="AG83" s="371"/>
      <c r="AH83" s="36" t="s">
        <v>37</v>
      </c>
      <c r="AI83" s="372">
        <f t="shared" ref="AI83:AM83" si="21">SUMIF($AH$72:AH$81,"p",AI72:AI81)</f>
        <v>443</v>
      </c>
      <c r="AJ83" s="372">
        <f t="shared" ca="1" si="21"/>
        <v>44</v>
      </c>
      <c r="AK83" s="372">
        <f t="shared" ca="1" si="21"/>
        <v>399</v>
      </c>
      <c r="AL83" s="372">
        <f t="shared" ca="1" si="21"/>
        <v>43</v>
      </c>
      <c r="AM83" s="372">
        <f t="shared" ca="1" si="21"/>
        <v>56</v>
      </c>
    </row>
    <row r="84" spans="1:39" ht="15.75" customHeight="1" x14ac:dyDescent="0.3">
      <c r="A84" s="270">
        <f>[1]AGUSTUS!A85</f>
        <v>0</v>
      </c>
      <c r="B84" s="271">
        <f>[1]AGUSTUS!B85</f>
        <v>25</v>
      </c>
      <c r="C84" s="272" t="str">
        <f>[1]AGUSTUS!K85</f>
        <v>K04</v>
      </c>
      <c r="D84" s="271">
        <f>[1]AGUSTUS!J85</f>
        <v>23</v>
      </c>
      <c r="E84" s="272" t="str">
        <f>[1]AGUSTUS!I85</f>
        <v>P</v>
      </c>
      <c r="F84" s="273" t="str">
        <f>[1]AGUSTUS!L85</f>
        <v>BARU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331"/>
      <c r="AA84" s="12"/>
      <c r="AB84" s="12"/>
      <c r="AC84" s="12"/>
      <c r="AD84" s="12"/>
      <c r="AE84" s="12"/>
      <c r="AF84" s="12"/>
      <c r="AG84" s="371"/>
      <c r="AH84" s="373" t="s">
        <v>21</v>
      </c>
      <c r="AI84" s="372">
        <f t="shared" ref="AI84:AM84" si="22">SUM(AI82:AI83)</f>
        <v>883</v>
      </c>
      <c r="AJ84" s="372">
        <f t="shared" ca="1" si="22"/>
        <v>83</v>
      </c>
      <c r="AK84" s="372">
        <f t="shared" ca="1" si="22"/>
        <v>800</v>
      </c>
      <c r="AL84" s="372">
        <f t="shared" ca="1" si="22"/>
        <v>78</v>
      </c>
      <c r="AM84" s="372">
        <f t="shared" ca="1" si="22"/>
        <v>106</v>
      </c>
    </row>
    <row r="85" spans="1:39" ht="15.75" customHeight="1" x14ac:dyDescent="0.35">
      <c r="A85" s="270">
        <f>[1]AGUSTUS!A86</f>
        <v>0</v>
      </c>
      <c r="B85" s="271">
        <f>[1]AGUSTUS!B86</f>
        <v>26</v>
      </c>
      <c r="C85" s="272" t="str">
        <f>[1]AGUSTUS!K86</f>
        <v>K08</v>
      </c>
      <c r="D85" s="271">
        <f>[1]AGUSTUS!J86</f>
        <v>23</v>
      </c>
      <c r="E85" s="272" t="str">
        <f>[1]AGUSTUS!I86</f>
        <v>P</v>
      </c>
      <c r="F85" s="273" t="str">
        <f>[1]AGUSTUS!L86</f>
        <v>BARU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331"/>
      <c r="AA85" s="12"/>
      <c r="AB85" s="12"/>
      <c r="AC85" s="12"/>
      <c r="AD85" s="12"/>
      <c r="AE85" s="12"/>
      <c r="AF85" s="360" t="s">
        <v>277</v>
      </c>
      <c r="AG85" s="360"/>
      <c r="AH85" s="331"/>
      <c r="AI85" s="12"/>
      <c r="AJ85" s="12"/>
      <c r="AK85" s="12"/>
      <c r="AL85" s="12"/>
      <c r="AM85" s="12"/>
    </row>
    <row r="86" spans="1:39" ht="15.75" customHeight="1" x14ac:dyDescent="0.3">
      <c r="A86" s="270">
        <f>[1]AGUSTUS!A87</f>
        <v>0</v>
      </c>
      <c r="B86" s="271">
        <f>[1]AGUSTUS!B87</f>
        <v>27</v>
      </c>
      <c r="C86" s="272" t="str">
        <f>[1]AGUSTUS!K87</f>
        <v>K08</v>
      </c>
      <c r="D86" s="271">
        <f>[1]AGUSTUS!J87</f>
        <v>27</v>
      </c>
      <c r="E86" s="272" t="str">
        <f>[1]AGUSTUS!I87</f>
        <v>P</v>
      </c>
      <c r="F86" s="273" t="str">
        <f>[1]AGUSTUS!L87</f>
        <v>BARU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331"/>
      <c r="AA86" s="12"/>
      <c r="AB86" s="12"/>
      <c r="AC86" s="12"/>
      <c r="AD86" s="12"/>
      <c r="AE86" s="12"/>
      <c r="AF86" s="50">
        <v>6</v>
      </c>
      <c r="AG86" s="50" t="s">
        <v>274</v>
      </c>
      <c r="AH86" s="26" t="s">
        <v>32</v>
      </c>
      <c r="AI86" s="374">
        <v>41</v>
      </c>
      <c r="AJ86" s="374">
        <v>7</v>
      </c>
      <c r="AK86" s="375">
        <f t="shared" ref="AK86:AK89" si="23">AI86-AJ86</f>
        <v>34</v>
      </c>
      <c r="AL86" s="374">
        <v>1</v>
      </c>
      <c r="AM86" s="374">
        <v>3</v>
      </c>
    </row>
    <row r="87" spans="1:39" ht="15.75" customHeight="1" x14ac:dyDescent="0.3">
      <c r="A87" s="270">
        <f>[1]AGUSTUS!A88</f>
        <v>45871</v>
      </c>
      <c r="B87" s="271">
        <f>[1]AGUSTUS!B88</f>
        <v>1</v>
      </c>
      <c r="C87" s="272" t="str">
        <f>[1]AGUSTUS!K88</f>
        <v>K02</v>
      </c>
      <c r="D87" s="271">
        <f>[1]AGUSTUS!J88</f>
        <v>10</v>
      </c>
      <c r="E87" s="272" t="str">
        <f>[1]AGUSTUS!I88</f>
        <v>L</v>
      </c>
      <c r="F87" s="273" t="str">
        <f>[1]AGUSTUS!L88</f>
        <v>BARU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331"/>
      <c r="AA87" s="12"/>
      <c r="AB87" s="12"/>
      <c r="AC87" s="12"/>
      <c r="AD87" s="12"/>
      <c r="AE87" s="12"/>
      <c r="AF87" s="51"/>
      <c r="AG87" s="51"/>
      <c r="AH87" s="36" t="s">
        <v>37</v>
      </c>
      <c r="AI87" s="374">
        <v>39</v>
      </c>
      <c r="AJ87" s="374">
        <v>9</v>
      </c>
      <c r="AK87" s="375">
        <f t="shared" si="23"/>
        <v>30</v>
      </c>
      <c r="AL87" s="374">
        <v>0</v>
      </c>
      <c r="AM87" s="374">
        <v>6</v>
      </c>
    </row>
    <row r="88" spans="1:39" ht="15.75" customHeight="1" x14ac:dyDescent="0.3">
      <c r="A88" s="270">
        <f>[1]AGUSTUS!A89</f>
        <v>0</v>
      </c>
      <c r="B88" s="271">
        <f>[1]AGUSTUS!B89</f>
        <v>2</v>
      </c>
      <c r="C88" s="272" t="str">
        <f>[1]AGUSTUS!K89</f>
        <v>K04</v>
      </c>
      <c r="D88" s="271">
        <f>[1]AGUSTUS!J89</f>
        <v>34</v>
      </c>
      <c r="E88" s="272" t="str">
        <f>[1]AGUSTUS!I89</f>
        <v>L</v>
      </c>
      <c r="F88" s="273" t="str">
        <f>[1]AGUSTUS!L89</f>
        <v>BARU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331"/>
      <c r="AA88" s="12"/>
      <c r="AB88" s="12"/>
      <c r="AC88" s="12"/>
      <c r="AD88" s="12"/>
      <c r="AE88" s="12"/>
      <c r="AF88" s="50">
        <v>7</v>
      </c>
      <c r="AG88" s="50" t="s">
        <v>275</v>
      </c>
      <c r="AH88" s="26" t="s">
        <v>32</v>
      </c>
      <c r="AI88" s="374">
        <v>12</v>
      </c>
      <c r="AJ88" s="374">
        <v>4</v>
      </c>
      <c r="AK88" s="375">
        <f t="shared" si="23"/>
        <v>8</v>
      </c>
      <c r="AL88" s="374">
        <v>1</v>
      </c>
      <c r="AM88" s="374">
        <v>3</v>
      </c>
    </row>
    <row r="89" spans="1:39" ht="15.75" customHeight="1" x14ac:dyDescent="0.3">
      <c r="A89" s="270">
        <f>[1]AGUSTUS!A90</f>
        <v>0</v>
      </c>
      <c r="B89" s="271">
        <f>[1]AGUSTUS!B90</f>
        <v>3</v>
      </c>
      <c r="C89" s="272" t="str">
        <f>[1]AGUSTUS!K90</f>
        <v>K00</v>
      </c>
      <c r="D89" s="271">
        <f>[1]AGUSTUS!J90</f>
        <v>12</v>
      </c>
      <c r="E89" s="272" t="str">
        <f>[1]AGUSTUS!I90</f>
        <v>L</v>
      </c>
      <c r="F89" s="273" t="str">
        <f>[1]AGUSTUS!L90</f>
        <v>BARU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331"/>
      <c r="AA89" s="12"/>
      <c r="AB89" s="12"/>
      <c r="AC89" s="12"/>
      <c r="AD89" s="12"/>
      <c r="AE89" s="12"/>
      <c r="AF89" s="51"/>
      <c r="AG89" s="51"/>
      <c r="AH89" s="36" t="s">
        <v>37</v>
      </c>
      <c r="AI89" s="374">
        <v>8</v>
      </c>
      <c r="AJ89" s="374">
        <v>4</v>
      </c>
      <c r="AK89" s="375">
        <f t="shared" si="23"/>
        <v>4</v>
      </c>
      <c r="AL89" s="374">
        <v>1</v>
      </c>
      <c r="AM89" s="374">
        <v>4</v>
      </c>
    </row>
    <row r="90" spans="1:39" ht="15.75" customHeight="1" x14ac:dyDescent="0.3">
      <c r="A90" s="270">
        <f>[1]AGUSTUS!A91</f>
        <v>0</v>
      </c>
      <c r="B90" s="271">
        <f>[1]AGUSTUS!B91</f>
        <v>4</v>
      </c>
      <c r="C90" s="272" t="str">
        <f>[1]AGUSTUS!K91</f>
        <v>K04</v>
      </c>
      <c r="D90" s="271">
        <f>[1]AGUSTUS!J91</f>
        <v>66</v>
      </c>
      <c r="E90" s="272" t="str">
        <f>[1]AGUSTUS!I91</f>
        <v>L</v>
      </c>
      <c r="F90" s="273" t="str">
        <f>[1]AGUSTUS!L91</f>
        <v>BARU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331"/>
      <c r="AA90" s="12"/>
      <c r="AB90" s="12"/>
      <c r="AC90" s="12"/>
      <c r="AD90" s="12"/>
      <c r="AE90" s="12"/>
      <c r="AF90" s="376"/>
      <c r="AG90" s="376"/>
      <c r="AH90" s="26" t="s">
        <v>32</v>
      </c>
      <c r="AI90" s="375">
        <f t="shared" ref="AI90:AM90" si="24">SUMIF($AH$86:AH$89,"l",AI86:AI89)</f>
        <v>53</v>
      </c>
      <c r="AJ90" s="375">
        <f t="shared" ca="1" si="24"/>
        <v>11</v>
      </c>
      <c r="AK90" s="375">
        <f t="shared" ca="1" si="24"/>
        <v>42</v>
      </c>
      <c r="AL90" s="375">
        <f t="shared" ca="1" si="24"/>
        <v>2</v>
      </c>
      <c r="AM90" s="375">
        <f t="shared" ca="1" si="24"/>
        <v>6</v>
      </c>
    </row>
    <row r="91" spans="1:39" ht="15.75" customHeight="1" x14ac:dyDescent="0.3">
      <c r="A91" s="270">
        <f>[1]AGUSTUS!A92</f>
        <v>0</v>
      </c>
      <c r="B91" s="271">
        <f>[1]AGUSTUS!B92</f>
        <v>5</v>
      </c>
      <c r="C91" s="272" t="str">
        <f>[1]AGUSTUS!K92</f>
        <v>K04</v>
      </c>
      <c r="D91" s="271">
        <f>[1]AGUSTUS!J92</f>
        <v>15</v>
      </c>
      <c r="E91" s="272" t="str">
        <f>[1]AGUSTUS!I92</f>
        <v>P</v>
      </c>
      <c r="F91" s="273" t="str">
        <f>[1]AGUSTUS!L92</f>
        <v>LAMA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331"/>
      <c r="AA91" s="12"/>
      <c r="AB91" s="12"/>
      <c r="AC91" s="12"/>
      <c r="AD91" s="12"/>
      <c r="AE91" s="12"/>
      <c r="AF91" s="376"/>
      <c r="AG91" s="376"/>
      <c r="AH91" s="36" t="s">
        <v>37</v>
      </c>
      <c r="AI91" s="375">
        <f t="shared" ref="AI91:AM91" si="25">SUMIF($AH$86:AH$89,"p",AI86:AI89)</f>
        <v>47</v>
      </c>
      <c r="AJ91" s="375">
        <f t="shared" ca="1" si="25"/>
        <v>13</v>
      </c>
      <c r="AK91" s="375">
        <f t="shared" ca="1" si="25"/>
        <v>34</v>
      </c>
      <c r="AL91" s="375">
        <f t="shared" ca="1" si="25"/>
        <v>1</v>
      </c>
      <c r="AM91" s="375">
        <f t="shared" ca="1" si="25"/>
        <v>10</v>
      </c>
    </row>
    <row r="92" spans="1:39" ht="15.75" customHeight="1" x14ac:dyDescent="0.3">
      <c r="A92" s="270">
        <f>[1]AGUSTUS!A93</f>
        <v>0</v>
      </c>
      <c r="B92" s="271">
        <f>[1]AGUSTUS!B93</f>
        <v>6</v>
      </c>
      <c r="C92" s="272" t="str">
        <f>[1]AGUSTUS!K93</f>
        <v>K04</v>
      </c>
      <c r="D92" s="271">
        <f>[1]AGUSTUS!J93</f>
        <v>11</v>
      </c>
      <c r="E92" s="272" t="str">
        <f>[1]AGUSTUS!I93</f>
        <v>P</v>
      </c>
      <c r="F92" s="273" t="str">
        <f>[1]AGUSTUS!L93</f>
        <v>BARU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331"/>
      <c r="AA92" s="12"/>
      <c r="AB92" s="12"/>
      <c r="AC92" s="12"/>
      <c r="AD92" s="12"/>
      <c r="AE92" s="12"/>
      <c r="AF92" s="376"/>
      <c r="AG92" s="376"/>
      <c r="AH92" s="373" t="s">
        <v>21</v>
      </c>
      <c r="AI92" s="375">
        <f t="shared" ref="AI92:AM92" si="26">SUM(AI90:AI91)</f>
        <v>100</v>
      </c>
      <c r="AJ92" s="375">
        <f t="shared" ca="1" si="26"/>
        <v>24</v>
      </c>
      <c r="AK92" s="375">
        <f t="shared" ca="1" si="26"/>
        <v>76</v>
      </c>
      <c r="AL92" s="375">
        <f t="shared" ca="1" si="26"/>
        <v>3</v>
      </c>
      <c r="AM92" s="375">
        <f t="shared" ca="1" si="26"/>
        <v>16</v>
      </c>
    </row>
    <row r="93" spans="1:39" ht="15.75" customHeight="1" x14ac:dyDescent="0.3">
      <c r="A93" s="270">
        <f>[1]AGUSTUS!A94</f>
        <v>0</v>
      </c>
      <c r="B93" s="271">
        <f>[1]AGUSTUS!B94</f>
        <v>7</v>
      </c>
      <c r="C93" s="272" t="str">
        <f>[1]AGUSTUS!K94</f>
        <v>K05</v>
      </c>
      <c r="D93" s="271">
        <f>[1]AGUSTUS!J94</f>
        <v>43</v>
      </c>
      <c r="E93" s="272" t="str">
        <f>[1]AGUSTUS!I94</f>
        <v>L</v>
      </c>
      <c r="F93" s="273" t="str">
        <f>[1]AGUSTUS!L94</f>
        <v>BARU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331"/>
      <c r="AA93" s="12"/>
      <c r="AB93" s="12"/>
      <c r="AC93" s="12"/>
      <c r="AD93" s="12"/>
      <c r="AE93" s="12"/>
      <c r="AF93" s="12"/>
      <c r="AG93" s="12"/>
      <c r="AH93" s="331"/>
      <c r="AI93" s="12"/>
      <c r="AJ93" s="12"/>
      <c r="AK93" s="12"/>
      <c r="AL93" s="12"/>
      <c r="AM93" s="12"/>
    </row>
    <row r="94" spans="1:39" ht="15.75" customHeight="1" x14ac:dyDescent="0.3">
      <c r="A94" s="270">
        <f>[1]AGUSTUS!A95</f>
        <v>0</v>
      </c>
      <c r="B94" s="271">
        <f>[1]AGUSTUS!B95</f>
        <v>8</v>
      </c>
      <c r="C94" s="272" t="str">
        <f>[1]AGUSTUS!K95</f>
        <v>K02</v>
      </c>
      <c r="D94" s="271">
        <f>[1]AGUSTUS!J95</f>
        <v>10</v>
      </c>
      <c r="E94" s="272" t="str">
        <f>[1]AGUSTUS!I95</f>
        <v>P</v>
      </c>
      <c r="F94" s="273" t="str">
        <f>[1]AGUSTUS!L95</f>
        <v>BARU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331"/>
      <c r="AA94" s="12"/>
      <c r="AB94" s="12"/>
      <c r="AC94" s="12"/>
      <c r="AD94" s="12"/>
      <c r="AE94" s="12"/>
      <c r="AF94" s="12"/>
      <c r="AG94" s="12"/>
      <c r="AH94" s="331"/>
      <c r="AI94" s="12"/>
      <c r="AJ94" s="12"/>
      <c r="AK94" s="12"/>
      <c r="AL94" s="12"/>
      <c r="AM94" s="12"/>
    </row>
    <row r="95" spans="1:39" ht="15.75" customHeight="1" x14ac:dyDescent="0.3">
      <c r="A95" s="270">
        <f>[1]AGUSTUS!A96</f>
        <v>0</v>
      </c>
      <c r="B95" s="271">
        <f>[1]AGUSTUS!B96</f>
        <v>8</v>
      </c>
      <c r="C95" s="272" t="str">
        <f>[1]AGUSTUS!K96</f>
        <v>K04</v>
      </c>
      <c r="D95" s="271">
        <f>[1]AGUSTUS!J96</f>
        <v>10</v>
      </c>
      <c r="E95" s="272" t="str">
        <f>[1]AGUSTUS!I96</f>
        <v>P</v>
      </c>
      <c r="F95" s="273" t="str">
        <f>[1]AGUSTUS!L96</f>
        <v>LAMA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331"/>
      <c r="AA95" s="12"/>
      <c r="AB95" s="12"/>
      <c r="AC95" s="12"/>
      <c r="AD95" s="12"/>
      <c r="AE95" s="12"/>
      <c r="AF95" s="12"/>
      <c r="AG95" s="12"/>
      <c r="AH95" s="331"/>
      <c r="AI95" s="12"/>
      <c r="AJ95" s="12"/>
      <c r="AK95" s="12"/>
      <c r="AL95" s="12"/>
      <c r="AM95" s="12"/>
    </row>
    <row r="96" spans="1:39" ht="15.75" customHeight="1" x14ac:dyDescent="0.3">
      <c r="A96" s="270">
        <f>[1]AGUSTUS!A97</f>
        <v>0</v>
      </c>
      <c r="B96" s="271">
        <f>[1]AGUSTUS!B97</f>
        <v>9</v>
      </c>
      <c r="C96" s="272" t="str">
        <f>[1]AGUSTUS!K97</f>
        <v>K02</v>
      </c>
      <c r="D96" s="271">
        <f>[1]AGUSTUS!J97</f>
        <v>16</v>
      </c>
      <c r="E96" s="272" t="str">
        <f>[1]AGUSTUS!I97</f>
        <v>P</v>
      </c>
      <c r="F96" s="273" t="str">
        <f>[1]AGUSTUS!L97</f>
        <v>BARU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331"/>
      <c r="AA96" s="12"/>
      <c r="AB96" s="12"/>
      <c r="AC96" s="12"/>
      <c r="AD96" s="12"/>
      <c r="AE96" s="12"/>
      <c r="AF96" s="12"/>
      <c r="AG96" s="12"/>
      <c r="AH96" s="331"/>
      <c r="AI96" s="12"/>
      <c r="AJ96" s="12"/>
      <c r="AK96" s="12"/>
      <c r="AL96" s="12"/>
      <c r="AM96" s="12"/>
    </row>
    <row r="97" spans="1:39" ht="15.75" customHeight="1" x14ac:dyDescent="0.3">
      <c r="A97" s="270">
        <f>[1]AGUSTUS!A98</f>
        <v>0</v>
      </c>
      <c r="B97" s="271">
        <f>[1]AGUSTUS!B98</f>
        <v>10</v>
      </c>
      <c r="C97" s="272" t="str">
        <f>[1]AGUSTUS!K98</f>
        <v>K04</v>
      </c>
      <c r="D97" s="271">
        <f>[1]AGUSTUS!J98</f>
        <v>16</v>
      </c>
      <c r="E97" s="272" t="str">
        <f>[1]AGUSTUS!I98</f>
        <v>P</v>
      </c>
      <c r="F97" s="273" t="str">
        <f>[1]AGUSTUS!L98</f>
        <v>LAMA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331"/>
      <c r="AA97" s="12"/>
      <c r="AB97" s="12"/>
      <c r="AC97" s="12"/>
      <c r="AD97" s="12"/>
      <c r="AE97" s="12"/>
      <c r="AF97" s="12"/>
      <c r="AG97" s="12"/>
      <c r="AH97" s="331"/>
      <c r="AI97" s="12"/>
      <c r="AJ97" s="12"/>
      <c r="AK97" s="12"/>
      <c r="AL97" s="12"/>
      <c r="AM97" s="12"/>
    </row>
    <row r="98" spans="1:39" ht="15.75" customHeight="1" x14ac:dyDescent="0.3">
      <c r="A98" s="270">
        <f>[1]AGUSTUS!A99</f>
        <v>0</v>
      </c>
      <c r="B98" s="271">
        <f>[1]AGUSTUS!B99</f>
        <v>10</v>
      </c>
      <c r="C98" s="272" t="str">
        <f>[1]AGUSTUS!K99</f>
        <v>K02</v>
      </c>
      <c r="D98" s="271">
        <f>[1]AGUSTUS!J99</f>
        <v>16</v>
      </c>
      <c r="E98" s="272" t="str">
        <f>[1]AGUSTUS!I99</f>
        <v>P</v>
      </c>
      <c r="F98" s="273" t="str">
        <f>[1]AGUSTUS!L99</f>
        <v>LAMA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331"/>
      <c r="AA98" s="12"/>
      <c r="AB98" s="12"/>
      <c r="AC98" s="12"/>
      <c r="AD98" s="12"/>
      <c r="AE98" s="12"/>
      <c r="AF98" s="12"/>
      <c r="AG98" s="12"/>
      <c r="AH98" s="331"/>
      <c r="AI98" s="12"/>
      <c r="AJ98" s="12"/>
      <c r="AK98" s="12"/>
      <c r="AL98" s="12"/>
      <c r="AM98" s="12"/>
    </row>
    <row r="99" spans="1:39" ht="15.75" customHeight="1" x14ac:dyDescent="0.3">
      <c r="A99" s="270">
        <f>[1]AGUSTUS!A100</f>
        <v>0</v>
      </c>
      <c r="B99" s="271">
        <f>[1]AGUSTUS!B100</f>
        <v>11</v>
      </c>
      <c r="C99" s="272" t="str">
        <f>[1]AGUSTUS!K100</f>
        <v>K12</v>
      </c>
      <c r="D99" s="271">
        <f>[1]AGUSTUS!J100</f>
        <v>58</v>
      </c>
      <c r="E99" s="272" t="str">
        <f>[1]AGUSTUS!I100</f>
        <v>P</v>
      </c>
      <c r="F99" s="273" t="str">
        <f>[1]AGUSTUS!L100</f>
        <v>LAMA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331"/>
      <c r="AA99" s="12"/>
      <c r="AB99" s="12"/>
      <c r="AC99" s="12"/>
      <c r="AD99" s="12"/>
      <c r="AE99" s="12"/>
      <c r="AF99" s="12"/>
      <c r="AG99" s="12"/>
      <c r="AH99" s="331"/>
      <c r="AI99" s="12"/>
      <c r="AJ99" s="12"/>
      <c r="AK99" s="12"/>
      <c r="AL99" s="12"/>
      <c r="AM99" s="12"/>
    </row>
    <row r="100" spans="1:39" ht="15.75" customHeight="1" x14ac:dyDescent="0.3">
      <c r="A100" s="270">
        <f>[1]AGUSTUS!A101</f>
        <v>0</v>
      </c>
      <c r="B100" s="271">
        <f>[1]AGUSTUS!B101</f>
        <v>12</v>
      </c>
      <c r="C100" s="272" t="str">
        <f>[1]AGUSTUS!K101</f>
        <v>K00</v>
      </c>
      <c r="D100" s="271">
        <f>[1]AGUSTUS!J101</f>
        <v>6</v>
      </c>
      <c r="E100" s="272" t="str">
        <f>[1]AGUSTUS!I101</f>
        <v>P</v>
      </c>
      <c r="F100" s="273" t="str">
        <f>[1]AGUSTUS!L101</f>
        <v>LAMA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331"/>
      <c r="AA100" s="12"/>
      <c r="AB100" s="12"/>
      <c r="AC100" s="12"/>
      <c r="AD100" s="12"/>
      <c r="AE100" s="12"/>
      <c r="AF100" s="12"/>
      <c r="AG100" s="12"/>
      <c r="AH100" s="331"/>
      <c r="AI100" s="12"/>
      <c r="AJ100" s="12"/>
      <c r="AK100" s="12"/>
      <c r="AL100" s="12"/>
      <c r="AM100" s="12"/>
    </row>
    <row r="101" spans="1:39" ht="15.75" customHeight="1" x14ac:dyDescent="0.3">
      <c r="A101" s="270">
        <f>[1]AGUSTUS!A102</f>
        <v>0</v>
      </c>
      <c r="B101" s="271">
        <f>[1]AGUSTUS!B102</f>
        <v>12</v>
      </c>
      <c r="C101" s="272" t="str">
        <f>[1]AGUSTUS!K102</f>
        <v>K00</v>
      </c>
      <c r="D101" s="271">
        <f>[1]AGUSTUS!J102</f>
        <v>6</v>
      </c>
      <c r="E101" s="272" t="str">
        <f>[1]AGUSTUS!I102</f>
        <v>P</v>
      </c>
      <c r="F101" s="273" t="str">
        <f>[1]AGUSTUS!L102</f>
        <v>LAMA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331"/>
      <c r="AA101" s="12"/>
      <c r="AB101" s="12"/>
      <c r="AC101" s="12"/>
      <c r="AD101" s="12"/>
      <c r="AE101" s="12"/>
      <c r="AF101" s="12"/>
      <c r="AG101" s="12"/>
      <c r="AH101" s="331"/>
      <c r="AI101" s="12"/>
      <c r="AJ101" s="12"/>
      <c r="AK101" s="12"/>
      <c r="AL101" s="12"/>
      <c r="AM101" s="12"/>
    </row>
    <row r="102" spans="1:39" ht="15.75" customHeight="1" x14ac:dyDescent="0.3">
      <c r="A102" s="270">
        <f>[1]AGUSTUS!A103</f>
        <v>0</v>
      </c>
      <c r="B102" s="271">
        <f>[1]AGUSTUS!B103</f>
        <v>13</v>
      </c>
      <c r="C102" s="272" t="str">
        <f>[1]AGUSTUS!K103</f>
        <v>K00</v>
      </c>
      <c r="D102" s="271">
        <f>[1]AGUSTUS!J103</f>
        <v>6</v>
      </c>
      <c r="E102" s="272" t="str">
        <f>[1]AGUSTUS!I103</f>
        <v>P</v>
      </c>
      <c r="F102" s="273" t="str">
        <f>[1]AGUSTUS!L103</f>
        <v>BARU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331"/>
      <c r="AA102" s="12"/>
      <c r="AB102" s="12"/>
      <c r="AC102" s="12"/>
      <c r="AD102" s="12"/>
      <c r="AE102" s="12"/>
      <c r="AF102" s="12"/>
      <c r="AG102" s="12"/>
      <c r="AH102" s="331"/>
      <c r="AI102" s="12"/>
      <c r="AJ102" s="12"/>
      <c r="AK102" s="12"/>
      <c r="AL102" s="12"/>
      <c r="AM102" s="12"/>
    </row>
    <row r="103" spans="1:39" ht="15.75" customHeight="1" x14ac:dyDescent="0.3">
      <c r="A103" s="270">
        <f>[1]AGUSTUS!A104</f>
        <v>0</v>
      </c>
      <c r="B103" s="271">
        <f>[1]AGUSTUS!B104</f>
        <v>14</v>
      </c>
      <c r="C103" s="272" t="str">
        <f>[1]AGUSTUS!K104</f>
        <v>K02</v>
      </c>
      <c r="D103" s="271">
        <f>[1]AGUSTUS!J104</f>
        <v>5</v>
      </c>
      <c r="E103" s="272" t="str">
        <f>[1]AGUSTUS!I104</f>
        <v>L</v>
      </c>
      <c r="F103" s="273" t="str">
        <f>[1]AGUSTUS!L104</f>
        <v>BARU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331"/>
      <c r="AA103" s="12"/>
      <c r="AB103" s="12"/>
      <c r="AC103" s="12"/>
      <c r="AD103" s="12"/>
      <c r="AE103" s="12"/>
      <c r="AF103" s="12"/>
      <c r="AG103" s="12"/>
      <c r="AH103" s="331"/>
      <c r="AI103" s="12"/>
      <c r="AJ103" s="12"/>
      <c r="AK103" s="12"/>
      <c r="AL103" s="12"/>
      <c r="AM103" s="12"/>
    </row>
    <row r="104" spans="1:39" ht="15.75" customHeight="1" x14ac:dyDescent="0.3">
      <c r="A104" s="270">
        <f>[1]AGUSTUS!A105</f>
        <v>45873</v>
      </c>
      <c r="B104" s="271">
        <f>[1]AGUSTUS!B105</f>
        <v>1</v>
      </c>
      <c r="C104" s="272" t="str">
        <f>[1]AGUSTUS!K105</f>
        <v>K01</v>
      </c>
      <c r="D104" s="271">
        <f>[1]AGUSTUS!J105</f>
        <v>59</v>
      </c>
      <c r="E104" s="272" t="str">
        <f>[1]AGUSTUS!I105</f>
        <v>P</v>
      </c>
      <c r="F104" s="273" t="str">
        <f>[1]AGUSTUS!L105</f>
        <v>BARU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331"/>
      <c r="AA104" s="12"/>
      <c r="AB104" s="12"/>
      <c r="AC104" s="12"/>
      <c r="AD104" s="12"/>
      <c r="AE104" s="12"/>
      <c r="AF104" s="12"/>
      <c r="AG104" s="12"/>
      <c r="AH104" s="331"/>
      <c r="AI104" s="12"/>
      <c r="AJ104" s="12"/>
      <c r="AK104" s="12"/>
      <c r="AL104" s="12"/>
      <c r="AM104" s="12"/>
    </row>
    <row r="105" spans="1:39" ht="15.75" customHeight="1" x14ac:dyDescent="0.3">
      <c r="A105" s="270">
        <f>[1]AGUSTUS!A106</f>
        <v>0</v>
      </c>
      <c r="B105" s="271">
        <f>[1]AGUSTUS!B106</f>
        <v>2</v>
      </c>
      <c r="C105" s="272" t="str">
        <f>[1]AGUSTUS!K106</f>
        <v>K02</v>
      </c>
      <c r="D105" s="271">
        <f>[1]AGUSTUS!J106</f>
        <v>52</v>
      </c>
      <c r="E105" s="272" t="str">
        <f>[1]AGUSTUS!I106</f>
        <v>P</v>
      </c>
      <c r="F105" s="273" t="str">
        <f>[1]AGUSTUS!L106</f>
        <v>BARU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331"/>
      <c r="AA105" s="12"/>
      <c r="AB105" s="12"/>
      <c r="AC105" s="12"/>
      <c r="AD105" s="12"/>
      <c r="AE105" s="12"/>
      <c r="AF105" s="12"/>
      <c r="AG105" s="12"/>
      <c r="AH105" s="331"/>
      <c r="AI105" s="12"/>
      <c r="AJ105" s="12"/>
      <c r="AK105" s="12"/>
      <c r="AL105" s="12"/>
      <c r="AM105" s="12"/>
    </row>
    <row r="106" spans="1:39" ht="15.75" customHeight="1" x14ac:dyDescent="0.3">
      <c r="A106" s="270">
        <f>[1]AGUSTUS!A107</f>
        <v>0</v>
      </c>
      <c r="B106" s="271">
        <f>[1]AGUSTUS!B107</f>
        <v>3</v>
      </c>
      <c r="C106" s="272" t="str">
        <f>[1]AGUSTUS!K107</f>
        <v>K01</v>
      </c>
      <c r="D106" s="271">
        <f>[1]AGUSTUS!J107</f>
        <v>20</v>
      </c>
      <c r="E106" s="272" t="str">
        <f>[1]AGUSTUS!I107</f>
        <v>P</v>
      </c>
      <c r="F106" s="273" t="str">
        <f>[1]AGUSTUS!L107</f>
        <v>BARU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331"/>
      <c r="AA106" s="12"/>
      <c r="AB106" s="12"/>
      <c r="AC106" s="12"/>
      <c r="AD106" s="12"/>
      <c r="AE106" s="12"/>
      <c r="AF106" s="12"/>
      <c r="AG106" s="12"/>
      <c r="AH106" s="331"/>
      <c r="AI106" s="12"/>
      <c r="AJ106" s="12"/>
      <c r="AK106" s="12"/>
      <c r="AL106" s="12"/>
      <c r="AM106" s="12"/>
    </row>
    <row r="107" spans="1:39" ht="15.75" customHeight="1" x14ac:dyDescent="0.3">
      <c r="A107" s="270">
        <f>[1]AGUSTUS!A108</f>
        <v>0</v>
      </c>
      <c r="B107" s="271">
        <f>[1]AGUSTUS!B108</f>
        <v>4</v>
      </c>
      <c r="C107" s="272" t="str">
        <f>[1]AGUSTUS!K108</f>
        <v>K02</v>
      </c>
      <c r="D107" s="271">
        <f>[1]AGUSTUS!J108</f>
        <v>9</v>
      </c>
      <c r="E107" s="272" t="str">
        <f>[1]AGUSTUS!I108</f>
        <v>L</v>
      </c>
      <c r="F107" s="273" t="str">
        <f>[1]AGUSTUS!L108</f>
        <v>LAMA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331"/>
      <c r="AA107" s="12"/>
      <c r="AB107" s="12"/>
      <c r="AC107" s="12"/>
      <c r="AD107" s="12"/>
      <c r="AE107" s="12"/>
      <c r="AF107" s="12"/>
      <c r="AG107" s="12"/>
      <c r="AH107" s="331"/>
      <c r="AI107" s="12"/>
      <c r="AJ107" s="12"/>
      <c r="AK107" s="12"/>
      <c r="AL107" s="12"/>
      <c r="AM107" s="12"/>
    </row>
    <row r="108" spans="1:39" ht="15.75" customHeight="1" x14ac:dyDescent="0.3">
      <c r="A108" s="270">
        <f>[1]AGUSTUS!A109</f>
        <v>0</v>
      </c>
      <c r="B108" s="271">
        <f>[1]AGUSTUS!B109</f>
        <v>5</v>
      </c>
      <c r="C108" s="272" t="str">
        <f>[1]AGUSTUS!K109</f>
        <v>K04</v>
      </c>
      <c r="D108" s="271">
        <f>[1]AGUSTUS!J109</f>
        <v>44</v>
      </c>
      <c r="E108" s="272" t="str">
        <f>[1]AGUSTUS!I109</f>
        <v>P</v>
      </c>
      <c r="F108" s="273" t="str">
        <f>[1]AGUSTUS!L109</f>
        <v>BARU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331"/>
      <c r="AA108" s="12"/>
      <c r="AB108" s="12"/>
      <c r="AC108" s="12"/>
      <c r="AD108" s="12"/>
      <c r="AE108" s="12"/>
      <c r="AF108" s="12"/>
      <c r="AG108" s="12"/>
      <c r="AH108" s="331"/>
      <c r="AI108" s="12"/>
      <c r="AJ108" s="12"/>
      <c r="AK108" s="12"/>
      <c r="AL108" s="12"/>
      <c r="AM108" s="12"/>
    </row>
    <row r="109" spans="1:39" ht="15.75" customHeight="1" x14ac:dyDescent="0.3">
      <c r="A109" s="270">
        <f>[1]AGUSTUS!A110</f>
        <v>0</v>
      </c>
      <c r="B109" s="271">
        <f>[1]AGUSTUS!B110</f>
        <v>6</v>
      </c>
      <c r="C109" s="272" t="str">
        <f>[1]AGUSTUS!K110</f>
        <v>K04</v>
      </c>
      <c r="D109" s="271">
        <f>[1]AGUSTUS!J110</f>
        <v>42</v>
      </c>
      <c r="E109" s="272" t="str">
        <f>[1]AGUSTUS!I110</f>
        <v>P</v>
      </c>
      <c r="F109" s="273" t="str">
        <f>[1]AGUSTUS!L110</f>
        <v>LAMA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331"/>
      <c r="AA109" s="12"/>
      <c r="AB109" s="12"/>
      <c r="AC109" s="12"/>
      <c r="AD109" s="12"/>
      <c r="AE109" s="12"/>
      <c r="AF109" s="12"/>
      <c r="AG109" s="12"/>
      <c r="AH109" s="331"/>
      <c r="AI109" s="12"/>
      <c r="AJ109" s="12"/>
      <c r="AK109" s="12"/>
      <c r="AL109" s="12"/>
      <c r="AM109" s="12"/>
    </row>
    <row r="110" spans="1:39" ht="15.75" customHeight="1" x14ac:dyDescent="0.3">
      <c r="A110" s="270">
        <f>[1]AGUSTUS!A111</f>
        <v>0</v>
      </c>
      <c r="B110" s="271">
        <f>[1]AGUSTUS!B111</f>
        <v>7</v>
      </c>
      <c r="C110" s="272" t="str">
        <f>[1]AGUSTUS!K111</f>
        <v>K05</v>
      </c>
      <c r="D110" s="271">
        <f>[1]AGUSTUS!J111</f>
        <v>67</v>
      </c>
      <c r="E110" s="272" t="str">
        <f>[1]AGUSTUS!I111</f>
        <v>P</v>
      </c>
      <c r="F110" s="273" t="str">
        <f>[1]AGUSTUS!L111</f>
        <v>BARU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331"/>
      <c r="AA110" s="12"/>
      <c r="AB110" s="12"/>
      <c r="AC110" s="12"/>
      <c r="AD110" s="12"/>
      <c r="AE110" s="12"/>
      <c r="AF110" s="12"/>
      <c r="AG110" s="12"/>
      <c r="AH110" s="331"/>
      <c r="AI110" s="12"/>
      <c r="AJ110" s="12"/>
      <c r="AK110" s="12"/>
      <c r="AL110" s="12"/>
      <c r="AM110" s="12"/>
    </row>
    <row r="111" spans="1:39" ht="15.75" customHeight="1" x14ac:dyDescent="0.3">
      <c r="A111" s="270">
        <f>[1]AGUSTUS!A112</f>
        <v>0</v>
      </c>
      <c r="B111" s="271">
        <f>[1]AGUSTUS!B112</f>
        <v>8</v>
      </c>
      <c r="C111" s="272" t="str">
        <f>[1]AGUSTUS!K112</f>
        <v>K02</v>
      </c>
      <c r="D111" s="271">
        <f>[1]AGUSTUS!J112</f>
        <v>43</v>
      </c>
      <c r="E111" s="272" t="str">
        <f>[1]AGUSTUS!I112</f>
        <v>L</v>
      </c>
      <c r="F111" s="273" t="str">
        <f>[1]AGUSTUS!L112</f>
        <v>BARU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331"/>
      <c r="AA111" s="12"/>
      <c r="AB111" s="12"/>
      <c r="AC111" s="12"/>
      <c r="AD111" s="12"/>
      <c r="AE111" s="12"/>
      <c r="AF111" s="12"/>
      <c r="AG111" s="12"/>
      <c r="AH111" s="331"/>
      <c r="AI111" s="12"/>
      <c r="AJ111" s="12"/>
      <c r="AK111" s="12"/>
      <c r="AL111" s="12"/>
      <c r="AM111" s="12"/>
    </row>
    <row r="112" spans="1:39" ht="15.75" customHeight="1" x14ac:dyDescent="0.3">
      <c r="A112" s="270">
        <f>[1]AGUSTUS!A113</f>
        <v>0</v>
      </c>
      <c r="B112" s="271">
        <f>[1]AGUSTUS!B113</f>
        <v>9</v>
      </c>
      <c r="C112" s="272" t="str">
        <f>[1]AGUSTUS!K113</f>
        <v>K00</v>
      </c>
      <c r="D112" s="271">
        <f>[1]AGUSTUS!J113</f>
        <v>8</v>
      </c>
      <c r="E112" s="272" t="str">
        <f>[1]AGUSTUS!I113</f>
        <v>P</v>
      </c>
      <c r="F112" s="273" t="str">
        <f>[1]AGUSTUS!L113</f>
        <v>BARU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331"/>
      <c r="AA112" s="12"/>
      <c r="AB112" s="12"/>
      <c r="AC112" s="12"/>
      <c r="AD112" s="12"/>
      <c r="AE112" s="12"/>
      <c r="AF112" s="12"/>
      <c r="AG112" s="12"/>
      <c r="AH112" s="331"/>
      <c r="AI112" s="12"/>
      <c r="AJ112" s="12"/>
      <c r="AK112" s="12"/>
      <c r="AL112" s="12"/>
      <c r="AM112" s="12"/>
    </row>
    <row r="113" spans="1:39" ht="15.75" customHeight="1" x14ac:dyDescent="0.3">
      <c r="A113" s="270">
        <f>[1]AGUSTUS!A114</f>
        <v>0</v>
      </c>
      <c r="B113" s="271">
        <f>[1]AGUSTUS!B114</f>
        <v>10</v>
      </c>
      <c r="C113" s="272" t="str">
        <f>[1]AGUSTUS!K114</f>
        <v>K04</v>
      </c>
      <c r="D113" s="271">
        <f>[1]AGUSTUS!J114</f>
        <v>25</v>
      </c>
      <c r="E113" s="272" t="str">
        <f>[1]AGUSTUS!I114</f>
        <v>L</v>
      </c>
      <c r="F113" s="273" t="str">
        <f>[1]AGUSTUS!L114</f>
        <v>LAMA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331"/>
      <c r="AA113" s="12"/>
      <c r="AB113" s="12"/>
      <c r="AC113" s="12"/>
      <c r="AD113" s="12"/>
      <c r="AE113" s="12"/>
      <c r="AF113" s="12"/>
      <c r="AG113" s="12"/>
      <c r="AH113" s="331"/>
      <c r="AI113" s="12"/>
      <c r="AJ113" s="12"/>
      <c r="AK113" s="12"/>
      <c r="AL113" s="12"/>
      <c r="AM113" s="12"/>
    </row>
    <row r="114" spans="1:39" ht="15.75" customHeight="1" x14ac:dyDescent="0.3">
      <c r="A114" s="270">
        <f>[1]AGUSTUS!A115</f>
        <v>0</v>
      </c>
      <c r="B114" s="271">
        <f>[1]AGUSTUS!B115</f>
        <v>11</v>
      </c>
      <c r="C114" s="272" t="str">
        <f>[1]AGUSTUS!K115</f>
        <v>K02</v>
      </c>
      <c r="D114" s="271">
        <f>[1]AGUSTUS!J115</f>
        <v>52</v>
      </c>
      <c r="E114" s="272" t="str">
        <f>[1]AGUSTUS!I115</f>
        <v>P</v>
      </c>
      <c r="F114" s="273" t="str">
        <f>[1]AGUSTUS!L115</f>
        <v>BARU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331"/>
      <c r="AA114" s="12"/>
      <c r="AB114" s="12"/>
      <c r="AC114" s="12"/>
      <c r="AD114" s="12"/>
      <c r="AE114" s="12"/>
      <c r="AF114" s="12"/>
      <c r="AG114" s="12"/>
      <c r="AH114" s="331"/>
      <c r="AI114" s="12"/>
      <c r="AJ114" s="12"/>
      <c r="AK114" s="12"/>
      <c r="AL114" s="12"/>
      <c r="AM114" s="12"/>
    </row>
    <row r="115" spans="1:39" ht="15.75" customHeight="1" x14ac:dyDescent="0.3">
      <c r="A115" s="270">
        <f>[1]AGUSTUS!A116</f>
        <v>0</v>
      </c>
      <c r="B115" s="271">
        <f>[1]AGUSTUS!B116</f>
        <v>12</v>
      </c>
      <c r="C115" s="272" t="str">
        <f>[1]AGUSTUS!K116</f>
        <v>K04</v>
      </c>
      <c r="D115" s="271">
        <f>[1]AGUSTUS!J116</f>
        <v>34</v>
      </c>
      <c r="E115" s="272" t="str">
        <f>[1]AGUSTUS!I116</f>
        <v>P</v>
      </c>
      <c r="F115" s="273" t="str">
        <f>[1]AGUSTUS!L116</f>
        <v>BARU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331"/>
      <c r="AA115" s="12"/>
      <c r="AB115" s="12"/>
      <c r="AC115" s="12"/>
      <c r="AD115" s="12"/>
      <c r="AE115" s="12"/>
      <c r="AF115" s="12"/>
      <c r="AG115" s="12"/>
      <c r="AH115" s="331"/>
      <c r="AI115" s="12"/>
      <c r="AJ115" s="12"/>
      <c r="AK115" s="12"/>
      <c r="AL115" s="12"/>
      <c r="AM115" s="12"/>
    </row>
    <row r="116" spans="1:39" ht="15.75" customHeight="1" x14ac:dyDescent="0.3">
      <c r="A116" s="270">
        <f>[1]AGUSTUS!A117</f>
        <v>0</v>
      </c>
      <c r="B116" s="271">
        <f>[1]AGUSTUS!B117</f>
        <v>13</v>
      </c>
      <c r="C116" s="272" t="str">
        <f>[1]AGUSTUS!K117</f>
        <v>K04</v>
      </c>
      <c r="D116" s="271">
        <f>[1]AGUSTUS!J117</f>
        <v>23</v>
      </c>
      <c r="E116" s="272" t="str">
        <f>[1]AGUSTUS!I117</f>
        <v>P</v>
      </c>
      <c r="F116" s="273" t="str">
        <f>[1]AGUSTUS!L117</f>
        <v>LAMA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331"/>
      <c r="AA116" s="12"/>
      <c r="AB116" s="12"/>
      <c r="AC116" s="12"/>
      <c r="AD116" s="12"/>
      <c r="AE116" s="12"/>
      <c r="AF116" s="12"/>
      <c r="AG116" s="12"/>
      <c r="AH116" s="331"/>
      <c r="AI116" s="12"/>
      <c r="AJ116" s="12"/>
      <c r="AK116" s="12"/>
      <c r="AL116" s="12"/>
      <c r="AM116" s="12"/>
    </row>
    <row r="117" spans="1:39" ht="15.75" customHeight="1" x14ac:dyDescent="0.3">
      <c r="A117" s="270">
        <f>[1]AGUSTUS!A118</f>
        <v>0</v>
      </c>
      <c r="B117" s="271">
        <f>[1]AGUSTUS!B118</f>
        <v>14</v>
      </c>
      <c r="C117" s="272" t="str">
        <f>[1]AGUSTUS!K118</f>
        <v>K04</v>
      </c>
      <c r="D117" s="271">
        <f>[1]AGUSTUS!J118</f>
        <v>11</v>
      </c>
      <c r="E117" s="272" t="str">
        <f>[1]AGUSTUS!I118</f>
        <v>L</v>
      </c>
      <c r="F117" s="273" t="str">
        <f>[1]AGUSTUS!L118</f>
        <v>LAMA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331"/>
      <c r="AA117" s="12"/>
      <c r="AB117" s="12"/>
      <c r="AC117" s="12"/>
      <c r="AD117" s="12"/>
      <c r="AE117" s="12"/>
      <c r="AF117" s="12"/>
      <c r="AG117" s="12"/>
      <c r="AH117" s="331"/>
      <c r="AI117" s="12"/>
      <c r="AJ117" s="12"/>
      <c r="AK117" s="12"/>
      <c r="AL117" s="12"/>
      <c r="AM117" s="12"/>
    </row>
    <row r="118" spans="1:39" ht="15.75" customHeight="1" x14ac:dyDescent="0.3">
      <c r="A118" s="270">
        <f>[1]AGUSTUS!A119</f>
        <v>0</v>
      </c>
      <c r="B118" s="271">
        <f>[1]AGUSTUS!B119</f>
        <v>15</v>
      </c>
      <c r="C118" s="272" t="str">
        <f>[1]AGUSTUS!K119</f>
        <v>K04</v>
      </c>
      <c r="D118" s="271">
        <f>[1]AGUSTUS!J119</f>
        <v>36</v>
      </c>
      <c r="E118" s="272" t="str">
        <f>[1]AGUSTUS!I119</f>
        <v>L</v>
      </c>
      <c r="F118" s="273" t="str">
        <f>[1]AGUSTUS!L119</f>
        <v>BARU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331"/>
      <c r="AA118" s="12"/>
      <c r="AB118" s="12"/>
      <c r="AC118" s="12"/>
      <c r="AD118" s="12"/>
      <c r="AE118" s="12"/>
      <c r="AF118" s="12"/>
      <c r="AG118" s="12"/>
      <c r="AH118" s="331"/>
      <c r="AI118" s="12"/>
      <c r="AJ118" s="12"/>
      <c r="AK118" s="12"/>
      <c r="AL118" s="12"/>
      <c r="AM118" s="12"/>
    </row>
    <row r="119" spans="1:39" ht="15.75" customHeight="1" x14ac:dyDescent="0.3">
      <c r="A119" s="270">
        <f>[1]AGUSTUS!A120</f>
        <v>0</v>
      </c>
      <c r="B119" s="271">
        <f>[1]AGUSTUS!B120</f>
        <v>16</v>
      </c>
      <c r="C119" s="272" t="str">
        <f>[1]AGUSTUS!K120</f>
        <v>K03</v>
      </c>
      <c r="D119" s="271">
        <f>[1]AGUSTUS!J120</f>
        <v>22</v>
      </c>
      <c r="E119" s="272" t="str">
        <f>[1]AGUSTUS!I120</f>
        <v>P</v>
      </c>
      <c r="F119" s="273" t="str">
        <f>[1]AGUSTUS!L120</f>
        <v>BARU</v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331"/>
      <c r="AA119" s="12"/>
      <c r="AB119" s="12"/>
      <c r="AC119" s="12"/>
      <c r="AD119" s="12"/>
      <c r="AE119" s="12"/>
      <c r="AF119" s="12"/>
      <c r="AG119" s="12"/>
      <c r="AH119" s="331"/>
      <c r="AI119" s="12"/>
      <c r="AJ119" s="12"/>
      <c r="AK119" s="12"/>
      <c r="AL119" s="12"/>
      <c r="AM119" s="12"/>
    </row>
    <row r="120" spans="1:39" ht="15.75" customHeight="1" x14ac:dyDescent="0.3">
      <c r="A120" s="270">
        <f>[1]AGUSTUS!A121</f>
        <v>0</v>
      </c>
      <c r="B120" s="271">
        <f>[1]AGUSTUS!B121</f>
        <v>17</v>
      </c>
      <c r="C120" s="272" t="str">
        <f>[1]AGUSTUS!K121</f>
        <v>K02</v>
      </c>
      <c r="D120" s="271">
        <f>[1]AGUSTUS!J121</f>
        <v>24</v>
      </c>
      <c r="E120" s="272" t="str">
        <f>[1]AGUSTUS!I121</f>
        <v>P</v>
      </c>
      <c r="F120" s="273" t="str">
        <f>[1]AGUSTUS!L121</f>
        <v>BARU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331"/>
      <c r="AA120" s="12"/>
      <c r="AB120" s="12"/>
      <c r="AC120" s="12"/>
      <c r="AD120" s="12"/>
      <c r="AE120" s="12"/>
      <c r="AF120" s="12"/>
      <c r="AG120" s="12"/>
      <c r="AH120" s="331"/>
      <c r="AI120" s="12"/>
      <c r="AJ120" s="12"/>
      <c r="AK120" s="12"/>
      <c r="AL120" s="12"/>
      <c r="AM120" s="12"/>
    </row>
    <row r="121" spans="1:39" ht="15.75" customHeight="1" x14ac:dyDescent="0.3">
      <c r="A121" s="270">
        <f>[1]AGUSTUS!A122</f>
        <v>0</v>
      </c>
      <c r="B121" s="271">
        <f>[1]AGUSTUS!B122</f>
        <v>18</v>
      </c>
      <c r="C121" s="272" t="str">
        <f>[1]AGUSTUS!K122</f>
        <v>K08</v>
      </c>
      <c r="D121" s="271">
        <f>[1]AGUSTUS!J122</f>
        <v>26</v>
      </c>
      <c r="E121" s="272" t="str">
        <f>[1]AGUSTUS!I122</f>
        <v>P</v>
      </c>
      <c r="F121" s="273" t="str">
        <f>[1]AGUSTUS!L122</f>
        <v>BARU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331"/>
      <c r="AA121" s="12"/>
      <c r="AB121" s="12"/>
      <c r="AC121" s="12"/>
      <c r="AD121" s="12"/>
      <c r="AE121" s="12"/>
      <c r="AF121" s="12"/>
      <c r="AG121" s="12"/>
      <c r="AH121" s="331"/>
      <c r="AI121" s="12"/>
      <c r="AJ121" s="12"/>
      <c r="AK121" s="12"/>
      <c r="AL121" s="12"/>
      <c r="AM121" s="12"/>
    </row>
    <row r="122" spans="1:39" ht="15.75" customHeight="1" x14ac:dyDescent="0.3">
      <c r="A122" s="270">
        <f>[1]AGUSTUS!A123</f>
        <v>0</v>
      </c>
      <c r="B122" s="271">
        <f>[1]AGUSTUS!B123</f>
        <v>19</v>
      </c>
      <c r="C122" s="272" t="str">
        <f>[1]AGUSTUS!K123</f>
        <v>K04</v>
      </c>
      <c r="D122" s="271">
        <f>[1]AGUSTUS!J123</f>
        <v>3</v>
      </c>
      <c r="E122" s="272" t="str">
        <f>[1]AGUSTUS!I123</f>
        <v>L</v>
      </c>
      <c r="F122" s="273" t="str">
        <f>[1]AGUSTUS!L123</f>
        <v>LAMA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331"/>
      <c r="AA122" s="12"/>
      <c r="AB122" s="12"/>
      <c r="AC122" s="12"/>
      <c r="AD122" s="12"/>
      <c r="AE122" s="12"/>
      <c r="AF122" s="12"/>
      <c r="AG122" s="12"/>
      <c r="AH122" s="331"/>
      <c r="AI122" s="12"/>
      <c r="AJ122" s="12"/>
      <c r="AK122" s="12"/>
      <c r="AL122" s="12"/>
      <c r="AM122" s="12"/>
    </row>
    <row r="123" spans="1:39" ht="15.75" customHeight="1" x14ac:dyDescent="0.3">
      <c r="A123" s="270">
        <f>[1]AGUSTUS!A124</f>
        <v>0</v>
      </c>
      <c r="B123" s="271">
        <f>[1]AGUSTUS!B124</f>
        <v>20</v>
      </c>
      <c r="C123" s="272" t="str">
        <f>[1]AGUSTUS!K124</f>
        <v>K08</v>
      </c>
      <c r="D123" s="271">
        <f>[1]AGUSTUS!J124</f>
        <v>33</v>
      </c>
      <c r="E123" s="272" t="str">
        <f>[1]AGUSTUS!I124</f>
        <v>P</v>
      </c>
      <c r="F123" s="273" t="str">
        <f>[1]AGUSTUS!L124</f>
        <v>BARU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331"/>
      <c r="AA123" s="12"/>
      <c r="AB123" s="12"/>
      <c r="AC123" s="12"/>
      <c r="AD123" s="12"/>
      <c r="AE123" s="12"/>
      <c r="AF123" s="12"/>
      <c r="AG123" s="12"/>
      <c r="AH123" s="331"/>
      <c r="AI123" s="12"/>
      <c r="AJ123" s="12"/>
      <c r="AK123" s="12"/>
      <c r="AL123" s="12"/>
      <c r="AM123" s="12"/>
    </row>
    <row r="124" spans="1:39" ht="15.75" customHeight="1" x14ac:dyDescent="0.3">
      <c r="A124" s="270">
        <f>[1]AGUSTUS!A125</f>
        <v>45874</v>
      </c>
      <c r="B124" s="271">
        <f>[1]AGUSTUS!B125</f>
        <v>1</v>
      </c>
      <c r="C124" s="272" t="str">
        <f>[1]AGUSTUS!K125</f>
        <v>K05</v>
      </c>
      <c r="D124" s="271">
        <f>[1]AGUSTUS!J125</f>
        <v>71</v>
      </c>
      <c r="E124" s="272" t="str">
        <f>[1]AGUSTUS!I125</f>
        <v>P</v>
      </c>
      <c r="F124" s="273" t="str">
        <f>[1]AGUSTUS!L125</f>
        <v>BARU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331"/>
      <c r="AA124" s="12"/>
      <c r="AB124" s="12"/>
      <c r="AC124" s="12"/>
      <c r="AD124" s="12"/>
      <c r="AE124" s="12"/>
      <c r="AF124" s="12"/>
      <c r="AG124" s="12"/>
      <c r="AH124" s="331"/>
      <c r="AI124" s="12"/>
      <c r="AJ124" s="12"/>
      <c r="AK124" s="12"/>
      <c r="AL124" s="12"/>
      <c r="AM124" s="12"/>
    </row>
    <row r="125" spans="1:39" ht="15.75" customHeight="1" x14ac:dyDescent="0.3">
      <c r="A125" s="270">
        <f>[1]AGUSTUS!A126</f>
        <v>0</v>
      </c>
      <c r="B125" s="271">
        <f>[1]AGUSTUS!B126</f>
        <v>2</v>
      </c>
      <c r="C125" s="272" t="str">
        <f>[1]AGUSTUS!K126</f>
        <v>K04</v>
      </c>
      <c r="D125" s="271">
        <f>[1]AGUSTUS!J126</f>
        <v>17</v>
      </c>
      <c r="E125" s="272" t="str">
        <f>[1]AGUSTUS!I126</f>
        <v>P</v>
      </c>
      <c r="F125" s="273" t="str">
        <f>[1]AGUSTUS!L126</f>
        <v>BARU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331"/>
      <c r="AA125" s="12"/>
      <c r="AB125" s="12"/>
      <c r="AC125" s="12"/>
      <c r="AD125" s="12"/>
      <c r="AE125" s="12"/>
      <c r="AF125" s="12"/>
      <c r="AG125" s="12"/>
      <c r="AH125" s="331"/>
      <c r="AI125" s="12"/>
      <c r="AJ125" s="12"/>
      <c r="AK125" s="12"/>
      <c r="AL125" s="12"/>
      <c r="AM125" s="12"/>
    </row>
    <row r="126" spans="1:39" ht="15.75" customHeight="1" x14ac:dyDescent="0.3">
      <c r="A126" s="270">
        <f>[1]AGUSTUS!A127</f>
        <v>0</v>
      </c>
      <c r="B126" s="271">
        <f>[1]AGUSTUS!B127</f>
        <v>3</v>
      </c>
      <c r="C126" s="272" t="str">
        <f>[1]AGUSTUS!K127</f>
        <v>K05</v>
      </c>
      <c r="D126" s="271">
        <f>[1]AGUSTUS!J127</f>
        <v>51</v>
      </c>
      <c r="E126" s="272" t="str">
        <f>[1]AGUSTUS!I127</f>
        <v>L</v>
      </c>
      <c r="F126" s="273" t="str">
        <f>[1]AGUSTUS!L127</f>
        <v>LAMA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331"/>
      <c r="AA126" s="12"/>
      <c r="AB126" s="12"/>
      <c r="AC126" s="12"/>
      <c r="AD126" s="12"/>
      <c r="AE126" s="12"/>
      <c r="AF126" s="12"/>
      <c r="AG126" s="12"/>
      <c r="AH126" s="331"/>
      <c r="AI126" s="12"/>
      <c r="AJ126" s="12"/>
      <c r="AK126" s="12"/>
      <c r="AL126" s="12"/>
      <c r="AM126" s="12"/>
    </row>
    <row r="127" spans="1:39" ht="15.75" customHeight="1" x14ac:dyDescent="0.3">
      <c r="A127" s="270">
        <f>[1]AGUSTUS!A128</f>
        <v>0</v>
      </c>
      <c r="B127" s="271">
        <f>[1]AGUSTUS!B128</f>
        <v>4</v>
      </c>
      <c r="C127" s="272" t="str">
        <f>[1]AGUSTUS!K128</f>
        <v>K04</v>
      </c>
      <c r="D127" s="271">
        <f>[1]AGUSTUS!J128</f>
        <v>30</v>
      </c>
      <c r="E127" s="272" t="str">
        <f>[1]AGUSTUS!I128</f>
        <v>L</v>
      </c>
      <c r="F127" s="273" t="str">
        <f>[1]AGUSTUS!L128</f>
        <v>LAMA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331"/>
      <c r="AA127" s="12"/>
      <c r="AB127" s="12"/>
      <c r="AC127" s="12"/>
      <c r="AD127" s="12"/>
      <c r="AE127" s="12"/>
      <c r="AF127" s="12"/>
      <c r="AG127" s="12"/>
      <c r="AH127" s="331"/>
      <c r="AI127" s="12"/>
      <c r="AJ127" s="12"/>
      <c r="AK127" s="12"/>
      <c r="AL127" s="12"/>
      <c r="AM127" s="12"/>
    </row>
    <row r="128" spans="1:39" ht="15.75" customHeight="1" x14ac:dyDescent="0.3">
      <c r="A128" s="270">
        <f>[1]AGUSTUS!A129</f>
        <v>0</v>
      </c>
      <c r="B128" s="271">
        <f>[1]AGUSTUS!B129</f>
        <v>5</v>
      </c>
      <c r="C128" s="272" t="str">
        <f>[1]AGUSTUS!K129</f>
        <v>K04</v>
      </c>
      <c r="D128" s="271">
        <f>[1]AGUSTUS!J129</f>
        <v>20</v>
      </c>
      <c r="E128" s="272" t="str">
        <f>[1]AGUSTUS!I129</f>
        <v>P</v>
      </c>
      <c r="F128" s="273" t="str">
        <f>[1]AGUSTUS!L129</f>
        <v>BARU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331"/>
      <c r="AA128" s="12"/>
      <c r="AB128" s="12"/>
      <c r="AC128" s="12"/>
      <c r="AD128" s="12"/>
      <c r="AE128" s="12"/>
      <c r="AF128" s="12"/>
      <c r="AG128" s="12"/>
      <c r="AH128" s="331"/>
      <c r="AI128" s="12"/>
      <c r="AJ128" s="12"/>
      <c r="AK128" s="12"/>
      <c r="AL128" s="12"/>
      <c r="AM128" s="12"/>
    </row>
    <row r="129" spans="1:39" ht="15.75" customHeight="1" x14ac:dyDescent="0.3">
      <c r="A129" s="270">
        <f>[1]AGUSTUS!A130</f>
        <v>0</v>
      </c>
      <c r="B129" s="271">
        <f>[1]AGUSTUS!B130</f>
        <v>6</v>
      </c>
      <c r="C129" s="272" t="str">
        <f>[1]AGUSTUS!K130</f>
        <v>K04</v>
      </c>
      <c r="D129" s="271">
        <f>[1]AGUSTUS!J130</f>
        <v>60</v>
      </c>
      <c r="E129" s="272" t="str">
        <f>[1]AGUSTUS!I130</f>
        <v>L</v>
      </c>
      <c r="F129" s="273" t="str">
        <f>[1]AGUSTUS!L130</f>
        <v>BARU</v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331"/>
      <c r="AA129" s="12"/>
      <c r="AB129" s="12"/>
      <c r="AC129" s="12"/>
      <c r="AD129" s="12"/>
      <c r="AE129" s="12"/>
      <c r="AF129" s="12"/>
      <c r="AG129" s="12"/>
      <c r="AH129" s="331"/>
      <c r="AI129" s="12"/>
      <c r="AJ129" s="12"/>
      <c r="AK129" s="12"/>
      <c r="AL129" s="12"/>
      <c r="AM129" s="12"/>
    </row>
    <row r="130" spans="1:39" ht="15.75" customHeight="1" x14ac:dyDescent="0.3">
      <c r="A130" s="270">
        <f>[1]AGUSTUS!A131</f>
        <v>0</v>
      </c>
      <c r="B130" s="271">
        <f>[1]AGUSTUS!B131</f>
        <v>7</v>
      </c>
      <c r="C130" s="272" t="str">
        <f>[1]AGUSTUS!K131</f>
        <v>K02</v>
      </c>
      <c r="D130" s="271">
        <f>[1]AGUSTUS!J131</f>
        <v>56</v>
      </c>
      <c r="E130" s="272" t="str">
        <f>[1]AGUSTUS!I131</f>
        <v>P</v>
      </c>
      <c r="F130" s="273" t="str">
        <f>[1]AGUSTUS!L131</f>
        <v>BARU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331"/>
      <c r="AA130" s="12"/>
      <c r="AB130" s="12"/>
      <c r="AC130" s="12"/>
      <c r="AD130" s="12"/>
      <c r="AE130" s="12"/>
      <c r="AF130" s="12"/>
      <c r="AG130" s="12"/>
      <c r="AH130" s="331"/>
      <c r="AI130" s="12"/>
      <c r="AJ130" s="12"/>
      <c r="AK130" s="12"/>
      <c r="AL130" s="12"/>
      <c r="AM130" s="12"/>
    </row>
    <row r="131" spans="1:39" ht="15.75" customHeight="1" x14ac:dyDescent="0.3">
      <c r="A131" s="270">
        <f>[1]AGUSTUS!A132</f>
        <v>0</v>
      </c>
      <c r="B131" s="271">
        <f>[1]AGUSTUS!B132</f>
        <v>8</v>
      </c>
      <c r="C131" s="272" t="str">
        <f>[1]AGUSTUS!K132</f>
        <v>K00</v>
      </c>
      <c r="D131" s="271">
        <f>[1]AGUSTUS!J132</f>
        <v>5</v>
      </c>
      <c r="E131" s="272" t="str">
        <f>[1]AGUSTUS!I132</f>
        <v>P</v>
      </c>
      <c r="F131" s="273" t="str">
        <f>[1]AGUSTUS!L132</f>
        <v>BARU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331"/>
      <c r="AA131" s="12"/>
      <c r="AB131" s="12"/>
      <c r="AC131" s="12"/>
      <c r="AD131" s="12"/>
      <c r="AE131" s="12"/>
      <c r="AF131" s="12"/>
      <c r="AG131" s="12"/>
      <c r="AH131" s="331"/>
      <c r="AI131" s="12"/>
      <c r="AJ131" s="12"/>
      <c r="AK131" s="12"/>
      <c r="AL131" s="12"/>
      <c r="AM131" s="12"/>
    </row>
    <row r="132" spans="1:39" ht="15.75" customHeight="1" x14ac:dyDescent="0.3">
      <c r="A132" s="270">
        <f>[1]AGUSTUS!A133</f>
        <v>0</v>
      </c>
      <c r="B132" s="271">
        <f>[1]AGUSTUS!B133</f>
        <v>9</v>
      </c>
      <c r="C132" s="272" t="str">
        <f>[1]AGUSTUS!K133</f>
        <v>K04</v>
      </c>
      <c r="D132" s="271">
        <f>[1]AGUSTUS!J133</f>
        <v>46</v>
      </c>
      <c r="E132" s="272" t="str">
        <f>[1]AGUSTUS!I133</f>
        <v>P</v>
      </c>
      <c r="F132" s="273" t="str">
        <f>[1]AGUSTUS!L133</f>
        <v>BARU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331"/>
      <c r="AA132" s="12"/>
      <c r="AB132" s="12"/>
      <c r="AC132" s="12"/>
      <c r="AD132" s="12"/>
      <c r="AE132" s="12"/>
      <c r="AF132" s="12"/>
      <c r="AG132" s="12"/>
      <c r="AH132" s="331"/>
      <c r="AI132" s="12"/>
      <c r="AJ132" s="12"/>
      <c r="AK132" s="12"/>
      <c r="AL132" s="12"/>
      <c r="AM132" s="12"/>
    </row>
    <row r="133" spans="1:39" ht="15.75" customHeight="1" x14ac:dyDescent="0.3">
      <c r="A133" s="270">
        <f>[1]AGUSTUS!A134</f>
        <v>0</v>
      </c>
      <c r="B133" s="271">
        <f>[1]AGUSTUS!B134</f>
        <v>10</v>
      </c>
      <c r="C133" s="272" t="str">
        <f>[1]AGUSTUS!K134</f>
        <v>K04</v>
      </c>
      <c r="D133" s="271">
        <f>[1]AGUSTUS!J134</f>
        <v>4</v>
      </c>
      <c r="E133" s="272" t="str">
        <f>[1]AGUSTUS!I134</f>
        <v>P</v>
      </c>
      <c r="F133" s="273" t="str">
        <f>[1]AGUSTUS!L134</f>
        <v>BARU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331"/>
      <c r="AA133" s="12"/>
      <c r="AB133" s="12"/>
      <c r="AC133" s="12"/>
      <c r="AD133" s="12"/>
      <c r="AE133" s="12"/>
      <c r="AF133" s="12"/>
      <c r="AG133" s="12"/>
      <c r="AH133" s="331"/>
      <c r="AI133" s="12"/>
      <c r="AJ133" s="12"/>
      <c r="AK133" s="12"/>
      <c r="AL133" s="12"/>
      <c r="AM133" s="12"/>
    </row>
    <row r="134" spans="1:39" ht="15.75" customHeight="1" x14ac:dyDescent="0.3">
      <c r="A134" s="270">
        <f>[1]AGUSTUS!A135</f>
        <v>0</v>
      </c>
      <c r="B134" s="271">
        <f>[1]AGUSTUS!B135</f>
        <v>11</v>
      </c>
      <c r="C134" s="272" t="str">
        <f>[1]AGUSTUS!K135</f>
        <v>K03</v>
      </c>
      <c r="D134" s="271">
        <f>[1]AGUSTUS!J135</f>
        <v>26</v>
      </c>
      <c r="E134" s="272" t="str">
        <f>[1]AGUSTUS!I135</f>
        <v>P</v>
      </c>
      <c r="F134" s="273" t="str">
        <f>[1]AGUSTUS!L135</f>
        <v>BARU</v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331"/>
      <c r="AA134" s="12"/>
      <c r="AB134" s="12"/>
      <c r="AC134" s="12"/>
      <c r="AD134" s="12"/>
      <c r="AE134" s="12"/>
      <c r="AF134" s="12"/>
      <c r="AG134" s="12"/>
      <c r="AH134" s="331"/>
      <c r="AI134" s="12"/>
      <c r="AJ134" s="12"/>
      <c r="AK134" s="12"/>
      <c r="AL134" s="12"/>
      <c r="AM134" s="12"/>
    </row>
    <row r="135" spans="1:39" ht="15.75" customHeight="1" x14ac:dyDescent="0.3">
      <c r="A135" s="270">
        <f>[1]AGUSTUS!A136</f>
        <v>0</v>
      </c>
      <c r="B135" s="271">
        <f>[1]AGUSTUS!B136</f>
        <v>12</v>
      </c>
      <c r="C135" s="272" t="str">
        <f>[1]AGUSTUS!K136</f>
        <v>K04</v>
      </c>
      <c r="D135" s="271">
        <f>[1]AGUSTUS!J136</f>
        <v>34</v>
      </c>
      <c r="E135" s="272" t="str">
        <f>[1]AGUSTUS!I136</f>
        <v>L</v>
      </c>
      <c r="F135" s="273" t="str">
        <f>[1]AGUSTUS!L136</f>
        <v>BARU</v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331"/>
      <c r="AA135" s="12"/>
      <c r="AB135" s="12"/>
      <c r="AC135" s="12"/>
      <c r="AD135" s="12"/>
      <c r="AE135" s="12"/>
      <c r="AF135" s="12"/>
      <c r="AG135" s="12"/>
      <c r="AH135" s="331"/>
      <c r="AI135" s="12"/>
      <c r="AJ135" s="12"/>
      <c r="AK135" s="12"/>
      <c r="AL135" s="12"/>
      <c r="AM135" s="12"/>
    </row>
    <row r="136" spans="1:39" ht="15.75" customHeight="1" x14ac:dyDescent="0.3">
      <c r="A136" s="270">
        <f>[1]AGUSTUS!A137</f>
        <v>0</v>
      </c>
      <c r="B136" s="271">
        <f>[1]AGUSTUS!B137</f>
        <v>13</v>
      </c>
      <c r="C136" s="272" t="str">
        <f>[1]AGUSTUS!K137</f>
        <v>K02</v>
      </c>
      <c r="D136" s="271">
        <f>[1]AGUSTUS!J137</f>
        <v>37</v>
      </c>
      <c r="E136" s="272" t="str">
        <f>[1]AGUSTUS!I137</f>
        <v>P</v>
      </c>
      <c r="F136" s="273" t="str">
        <f>[1]AGUSTUS!L137</f>
        <v>BARU</v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331"/>
      <c r="AA136" s="12"/>
      <c r="AB136" s="12"/>
      <c r="AC136" s="12"/>
      <c r="AD136" s="12"/>
      <c r="AE136" s="12"/>
      <c r="AF136" s="12"/>
      <c r="AG136" s="12"/>
      <c r="AH136" s="331"/>
      <c r="AI136" s="12"/>
      <c r="AJ136" s="12"/>
      <c r="AK136" s="12"/>
      <c r="AL136" s="12"/>
      <c r="AM136" s="12"/>
    </row>
    <row r="137" spans="1:39" ht="15.75" customHeight="1" x14ac:dyDescent="0.3">
      <c r="A137" s="270">
        <f>[1]AGUSTUS!A138</f>
        <v>0</v>
      </c>
      <c r="B137" s="271">
        <f>[1]AGUSTUS!B138</f>
        <v>14</v>
      </c>
      <c r="C137" s="272" t="str">
        <f>[1]AGUSTUS!K138</f>
        <v>K02</v>
      </c>
      <c r="D137" s="271">
        <f>[1]AGUSTUS!J138</f>
        <v>29</v>
      </c>
      <c r="E137" s="272" t="str">
        <f>[1]AGUSTUS!I138</f>
        <v>P</v>
      </c>
      <c r="F137" s="273" t="str">
        <f>[1]AGUSTUS!L138</f>
        <v>BARU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331"/>
      <c r="AA137" s="12"/>
      <c r="AB137" s="12"/>
      <c r="AC137" s="12"/>
      <c r="AD137" s="12"/>
      <c r="AE137" s="12"/>
      <c r="AF137" s="12"/>
      <c r="AG137" s="12"/>
      <c r="AH137" s="331"/>
      <c r="AI137" s="12"/>
      <c r="AJ137" s="12"/>
      <c r="AK137" s="12"/>
      <c r="AL137" s="12"/>
      <c r="AM137" s="12"/>
    </row>
    <row r="138" spans="1:39" ht="15.75" customHeight="1" x14ac:dyDescent="0.3">
      <c r="A138" s="270">
        <f>[1]AGUSTUS!A139</f>
        <v>45875</v>
      </c>
      <c r="B138" s="271">
        <f>[1]AGUSTUS!B139</f>
        <v>1</v>
      </c>
      <c r="C138" s="272" t="str">
        <f>[1]AGUSTUS!K139</f>
        <v>K05</v>
      </c>
      <c r="D138" s="271">
        <f>[1]AGUSTUS!J139</f>
        <v>35</v>
      </c>
      <c r="E138" s="272" t="str">
        <f>[1]AGUSTUS!I139</f>
        <v>L</v>
      </c>
      <c r="F138" s="273" t="str">
        <f>[1]AGUSTUS!L139</f>
        <v>BARU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331"/>
      <c r="AA138" s="12"/>
      <c r="AB138" s="12"/>
      <c r="AC138" s="12"/>
      <c r="AD138" s="12"/>
      <c r="AE138" s="12"/>
      <c r="AF138" s="12"/>
      <c r="AG138" s="12"/>
      <c r="AH138" s="331"/>
      <c r="AI138" s="12"/>
      <c r="AJ138" s="12"/>
      <c r="AK138" s="12"/>
      <c r="AL138" s="12"/>
      <c r="AM138" s="12"/>
    </row>
    <row r="139" spans="1:39" ht="15.75" customHeight="1" x14ac:dyDescent="0.3">
      <c r="A139" s="270">
        <f>[1]AGUSTUS!A140</f>
        <v>0</v>
      </c>
      <c r="B139" s="271">
        <f>[1]AGUSTUS!B140</f>
        <v>2</v>
      </c>
      <c r="C139" s="272" t="str">
        <f>[1]AGUSTUS!K140</f>
        <v>K00</v>
      </c>
      <c r="D139" s="271">
        <f>[1]AGUSTUS!J140</f>
        <v>9</v>
      </c>
      <c r="E139" s="272" t="str">
        <f>[1]AGUSTUS!I140</f>
        <v>L</v>
      </c>
      <c r="F139" s="273" t="str">
        <f>[1]AGUSTUS!L140</f>
        <v>BARU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331"/>
      <c r="AA139" s="12"/>
      <c r="AB139" s="12"/>
      <c r="AC139" s="12"/>
      <c r="AD139" s="12"/>
      <c r="AE139" s="12"/>
      <c r="AF139" s="12"/>
      <c r="AG139" s="12"/>
      <c r="AH139" s="331"/>
      <c r="AI139" s="12"/>
      <c r="AJ139" s="12"/>
      <c r="AK139" s="12"/>
      <c r="AL139" s="12"/>
      <c r="AM139" s="12"/>
    </row>
    <row r="140" spans="1:39" ht="15.75" customHeight="1" x14ac:dyDescent="0.3">
      <c r="A140" s="270">
        <f>[1]AGUSTUS!A141</f>
        <v>0</v>
      </c>
      <c r="B140" s="271">
        <f>[1]AGUSTUS!B141</f>
        <v>3</v>
      </c>
      <c r="C140" s="272" t="str">
        <f>[1]AGUSTUS!K141</f>
        <v>K02</v>
      </c>
      <c r="D140" s="271">
        <f>[1]AGUSTUS!J141</f>
        <v>47</v>
      </c>
      <c r="E140" s="272" t="str">
        <f>[1]AGUSTUS!I141</f>
        <v>P</v>
      </c>
      <c r="F140" s="273" t="str">
        <f>[1]AGUSTUS!L141</f>
        <v>LAMA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331"/>
      <c r="AA140" s="12"/>
      <c r="AB140" s="12"/>
      <c r="AC140" s="12"/>
      <c r="AD140" s="12"/>
      <c r="AE140" s="12"/>
      <c r="AF140" s="12"/>
      <c r="AG140" s="12"/>
      <c r="AH140" s="331"/>
      <c r="AI140" s="12"/>
      <c r="AJ140" s="12"/>
      <c r="AK140" s="12"/>
      <c r="AL140" s="12"/>
      <c r="AM140" s="12"/>
    </row>
    <row r="141" spans="1:39" ht="15.75" customHeight="1" x14ac:dyDescent="0.3">
      <c r="A141" s="270">
        <f>[1]AGUSTUS!A142</f>
        <v>0</v>
      </c>
      <c r="B141" s="271">
        <f>[1]AGUSTUS!B142</f>
        <v>4</v>
      </c>
      <c r="C141" s="272" t="str">
        <f>[1]AGUSTUS!K142</f>
        <v>K04</v>
      </c>
      <c r="D141" s="271">
        <f>[1]AGUSTUS!J142</f>
        <v>26</v>
      </c>
      <c r="E141" s="272" t="str">
        <f>[1]AGUSTUS!I142</f>
        <v>P</v>
      </c>
      <c r="F141" s="273" t="str">
        <f>[1]AGUSTUS!L142</f>
        <v>BARU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331"/>
      <c r="AA141" s="12"/>
      <c r="AB141" s="12"/>
      <c r="AC141" s="12"/>
      <c r="AD141" s="12"/>
      <c r="AE141" s="12"/>
      <c r="AF141" s="12"/>
      <c r="AG141" s="12"/>
      <c r="AH141" s="331"/>
      <c r="AI141" s="12"/>
      <c r="AJ141" s="12"/>
      <c r="AK141" s="12"/>
      <c r="AL141" s="12"/>
      <c r="AM141" s="12"/>
    </row>
    <row r="142" spans="1:39" ht="15.75" customHeight="1" x14ac:dyDescent="0.3">
      <c r="A142" s="270">
        <f>[1]AGUSTUS!A143</f>
        <v>0</v>
      </c>
      <c r="B142" s="271">
        <f>[1]AGUSTUS!B143</f>
        <v>5</v>
      </c>
      <c r="C142" s="272" t="str">
        <f>[1]AGUSTUS!K143</f>
        <v>K04</v>
      </c>
      <c r="D142" s="271">
        <f>[1]AGUSTUS!J143</f>
        <v>28</v>
      </c>
      <c r="E142" s="272" t="str">
        <f>[1]AGUSTUS!I143</f>
        <v>P</v>
      </c>
      <c r="F142" s="273" t="str">
        <f>[1]AGUSTUS!L143</f>
        <v>LAMA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331"/>
      <c r="AA142" s="12"/>
      <c r="AB142" s="12"/>
      <c r="AC142" s="12"/>
      <c r="AD142" s="12"/>
      <c r="AE142" s="12"/>
      <c r="AF142" s="12"/>
      <c r="AG142" s="12"/>
      <c r="AH142" s="331"/>
      <c r="AI142" s="12"/>
      <c r="AJ142" s="12"/>
      <c r="AK142" s="12"/>
      <c r="AL142" s="12"/>
      <c r="AM142" s="12"/>
    </row>
    <row r="143" spans="1:39" ht="15.75" customHeight="1" x14ac:dyDescent="0.3">
      <c r="A143" s="270">
        <f>[1]AGUSTUS!A144</f>
        <v>0</v>
      </c>
      <c r="B143" s="271">
        <f>[1]AGUSTUS!B144</f>
        <v>6</v>
      </c>
      <c r="C143" s="272" t="str">
        <f>[1]AGUSTUS!K144</f>
        <v>K04</v>
      </c>
      <c r="D143" s="271">
        <f>[1]AGUSTUS!J144</f>
        <v>16</v>
      </c>
      <c r="E143" s="272" t="str">
        <f>[1]AGUSTUS!I144</f>
        <v>P</v>
      </c>
      <c r="F143" s="273" t="str">
        <f>[1]AGUSTUS!L144</f>
        <v>LAMA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331"/>
      <c r="AA143" s="12"/>
      <c r="AB143" s="12"/>
      <c r="AC143" s="12"/>
      <c r="AD143" s="12"/>
      <c r="AE143" s="12"/>
      <c r="AF143" s="12"/>
      <c r="AG143" s="12"/>
      <c r="AH143" s="331"/>
      <c r="AI143" s="12"/>
      <c r="AJ143" s="12"/>
      <c r="AK143" s="12"/>
      <c r="AL143" s="12"/>
      <c r="AM143" s="12"/>
    </row>
    <row r="144" spans="1:39" ht="15.75" customHeight="1" x14ac:dyDescent="0.3">
      <c r="A144" s="270">
        <f>[1]AGUSTUS!A145</f>
        <v>0</v>
      </c>
      <c r="B144" s="271">
        <f>[1]AGUSTUS!B145</f>
        <v>7</v>
      </c>
      <c r="C144" s="272" t="str">
        <f>[1]AGUSTUS!K145</f>
        <v>K04</v>
      </c>
      <c r="D144" s="271">
        <f>[1]AGUSTUS!J145</f>
        <v>30</v>
      </c>
      <c r="E144" s="272" t="str">
        <f>[1]AGUSTUS!I145</f>
        <v>L</v>
      </c>
      <c r="F144" s="273" t="str">
        <f>[1]AGUSTUS!L145</f>
        <v>BARU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331"/>
      <c r="AA144" s="12"/>
      <c r="AB144" s="12"/>
      <c r="AC144" s="12"/>
      <c r="AD144" s="12"/>
      <c r="AE144" s="12"/>
      <c r="AF144" s="12"/>
      <c r="AG144" s="12"/>
      <c r="AH144" s="331"/>
      <c r="AI144" s="12"/>
      <c r="AJ144" s="12"/>
      <c r="AK144" s="12"/>
      <c r="AL144" s="12"/>
      <c r="AM144" s="12"/>
    </row>
    <row r="145" spans="1:39" ht="15.75" customHeight="1" x14ac:dyDescent="0.3">
      <c r="A145" s="270">
        <f>[1]AGUSTUS!A146</f>
        <v>0</v>
      </c>
      <c r="B145" s="271">
        <f>[1]AGUSTUS!B146</f>
        <v>8</v>
      </c>
      <c r="C145" s="272" t="str">
        <f>[1]AGUSTUS!K146</f>
        <v>K04</v>
      </c>
      <c r="D145" s="271">
        <f>[1]AGUSTUS!J146</f>
        <v>16</v>
      </c>
      <c r="E145" s="272" t="str">
        <f>[1]AGUSTUS!I146</f>
        <v>P</v>
      </c>
      <c r="F145" s="273" t="str">
        <f>[1]AGUSTUS!L146</f>
        <v>LAMA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331"/>
      <c r="AA145" s="12"/>
      <c r="AB145" s="12"/>
      <c r="AC145" s="12"/>
      <c r="AD145" s="12"/>
      <c r="AE145" s="12"/>
      <c r="AF145" s="12"/>
      <c r="AG145" s="12"/>
      <c r="AH145" s="331"/>
      <c r="AI145" s="12"/>
      <c r="AJ145" s="12"/>
      <c r="AK145" s="12"/>
      <c r="AL145" s="12"/>
      <c r="AM145" s="12"/>
    </row>
    <row r="146" spans="1:39" ht="15.75" customHeight="1" x14ac:dyDescent="0.3">
      <c r="A146" s="270">
        <f>[1]AGUSTUS!A147</f>
        <v>0</v>
      </c>
      <c r="B146" s="271">
        <f>[1]AGUSTUS!B147</f>
        <v>9</v>
      </c>
      <c r="C146" s="272" t="str">
        <f>[1]AGUSTUS!K147</f>
        <v>K08</v>
      </c>
      <c r="D146" s="271">
        <f>[1]AGUSTUS!J147</f>
        <v>64</v>
      </c>
      <c r="E146" s="272" t="str">
        <f>[1]AGUSTUS!I147</f>
        <v>P</v>
      </c>
      <c r="F146" s="273" t="str">
        <f>[1]AGUSTUS!L147</f>
        <v>BARU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331"/>
      <c r="AA146" s="12"/>
      <c r="AB146" s="12"/>
      <c r="AC146" s="12"/>
      <c r="AD146" s="12"/>
      <c r="AE146" s="12"/>
      <c r="AF146" s="12"/>
      <c r="AG146" s="12"/>
      <c r="AH146" s="331"/>
      <c r="AI146" s="12"/>
      <c r="AJ146" s="12"/>
      <c r="AK146" s="12"/>
      <c r="AL146" s="12"/>
      <c r="AM146" s="12"/>
    </row>
    <row r="147" spans="1:39" ht="15.75" customHeight="1" x14ac:dyDescent="0.3">
      <c r="A147" s="270">
        <f>[1]AGUSTUS!A148</f>
        <v>0</v>
      </c>
      <c r="B147" s="271">
        <f>[1]AGUSTUS!B148</f>
        <v>10</v>
      </c>
      <c r="C147" s="272" t="str">
        <f>[1]AGUSTUS!K148</f>
        <v>K02</v>
      </c>
      <c r="D147" s="271">
        <f>[1]AGUSTUS!J148</f>
        <v>28</v>
      </c>
      <c r="E147" s="272" t="str">
        <f>[1]AGUSTUS!I148</f>
        <v>P</v>
      </c>
      <c r="F147" s="273" t="str">
        <f>[1]AGUSTUS!L148</f>
        <v>BARU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331"/>
      <c r="AA147" s="12"/>
      <c r="AB147" s="12"/>
      <c r="AC147" s="12"/>
      <c r="AD147" s="12"/>
      <c r="AE147" s="12"/>
      <c r="AF147" s="12"/>
      <c r="AG147" s="12"/>
      <c r="AH147" s="331"/>
      <c r="AI147" s="12"/>
      <c r="AJ147" s="12"/>
      <c r="AK147" s="12"/>
      <c r="AL147" s="12"/>
      <c r="AM147" s="12"/>
    </row>
    <row r="148" spans="1:39" ht="15.75" customHeight="1" x14ac:dyDescent="0.3">
      <c r="A148" s="270">
        <f>[1]AGUSTUS!A149</f>
        <v>0</v>
      </c>
      <c r="B148" s="271">
        <f>[1]AGUSTUS!B149</f>
        <v>11</v>
      </c>
      <c r="C148" s="272" t="str">
        <f>[1]AGUSTUS!K149</f>
        <v>K02</v>
      </c>
      <c r="D148" s="271">
        <f>[1]AGUSTUS!J149</f>
        <v>23</v>
      </c>
      <c r="E148" s="272" t="str">
        <f>[1]AGUSTUS!I149</f>
        <v>L</v>
      </c>
      <c r="F148" s="273" t="str">
        <f>[1]AGUSTUS!L149</f>
        <v>BARU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331"/>
      <c r="AA148" s="12"/>
      <c r="AB148" s="12"/>
      <c r="AC148" s="12"/>
      <c r="AD148" s="12"/>
      <c r="AE148" s="12"/>
      <c r="AF148" s="12"/>
      <c r="AG148" s="12"/>
      <c r="AH148" s="331"/>
      <c r="AI148" s="12"/>
      <c r="AJ148" s="12"/>
      <c r="AK148" s="12"/>
      <c r="AL148" s="12"/>
      <c r="AM148" s="12"/>
    </row>
    <row r="149" spans="1:39" ht="15.75" customHeight="1" x14ac:dyDescent="0.3">
      <c r="A149" s="270">
        <f>[1]AGUSTUS!A150</f>
        <v>0</v>
      </c>
      <c r="B149" s="271">
        <f>[1]AGUSTUS!B150</f>
        <v>12</v>
      </c>
      <c r="C149" s="272" t="str">
        <f>[1]AGUSTUS!K150</f>
        <v>K03</v>
      </c>
      <c r="D149" s="271">
        <f>[1]AGUSTUS!J150</f>
        <v>32</v>
      </c>
      <c r="E149" s="272" t="str">
        <f>[1]AGUSTUS!I150</f>
        <v>P</v>
      </c>
      <c r="F149" s="273" t="str">
        <f>[1]AGUSTUS!L150</f>
        <v>BARU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331"/>
      <c r="AA149" s="12"/>
      <c r="AB149" s="12"/>
      <c r="AC149" s="12"/>
      <c r="AD149" s="12"/>
      <c r="AE149" s="12"/>
      <c r="AF149" s="12"/>
      <c r="AG149" s="12"/>
      <c r="AH149" s="331"/>
      <c r="AI149" s="12"/>
      <c r="AJ149" s="12"/>
      <c r="AK149" s="12"/>
      <c r="AL149" s="12"/>
      <c r="AM149" s="12"/>
    </row>
    <row r="150" spans="1:39" ht="15.75" customHeight="1" x14ac:dyDescent="0.3">
      <c r="A150" s="270">
        <f>[1]AGUSTUS!A151</f>
        <v>0</v>
      </c>
      <c r="B150" s="271">
        <f>[1]AGUSTUS!B151</f>
        <v>13</v>
      </c>
      <c r="C150" s="272" t="str">
        <f>[1]AGUSTUS!K151</f>
        <v>K05</v>
      </c>
      <c r="D150" s="271">
        <f>[1]AGUSTUS!J151</f>
        <v>51</v>
      </c>
      <c r="E150" s="272" t="str">
        <f>[1]AGUSTUS!I151</f>
        <v>P</v>
      </c>
      <c r="F150" s="273" t="str">
        <f>[1]AGUSTUS!L151</f>
        <v>BARU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331"/>
      <c r="AA150" s="12"/>
      <c r="AB150" s="12"/>
      <c r="AC150" s="12"/>
      <c r="AD150" s="12"/>
      <c r="AE150" s="12"/>
      <c r="AF150" s="12"/>
      <c r="AG150" s="12"/>
      <c r="AH150" s="331"/>
      <c r="AI150" s="12"/>
      <c r="AJ150" s="12"/>
      <c r="AK150" s="12"/>
      <c r="AL150" s="12"/>
      <c r="AM150" s="12"/>
    </row>
    <row r="151" spans="1:39" ht="15.75" customHeight="1" x14ac:dyDescent="0.3">
      <c r="A151" s="270">
        <f>[1]AGUSTUS!A152</f>
        <v>0</v>
      </c>
      <c r="B151" s="271">
        <f>[1]AGUSTUS!B152</f>
        <v>14</v>
      </c>
      <c r="C151" s="272" t="str">
        <f>[1]AGUSTUS!K152</f>
        <v>K03</v>
      </c>
      <c r="D151" s="271">
        <f>[1]AGUSTUS!J152</f>
        <v>65</v>
      </c>
      <c r="E151" s="272" t="str">
        <f>[1]AGUSTUS!I152</f>
        <v>L</v>
      </c>
      <c r="F151" s="273" t="str">
        <f>[1]AGUSTUS!L152</f>
        <v>BARU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331"/>
      <c r="AA151" s="12"/>
      <c r="AB151" s="12"/>
      <c r="AC151" s="12"/>
      <c r="AD151" s="12"/>
      <c r="AE151" s="12"/>
      <c r="AF151" s="12"/>
      <c r="AG151" s="12"/>
      <c r="AH151" s="331"/>
      <c r="AI151" s="12"/>
      <c r="AJ151" s="12"/>
      <c r="AK151" s="12"/>
      <c r="AL151" s="12"/>
      <c r="AM151" s="12"/>
    </row>
    <row r="152" spans="1:39" ht="15.75" customHeight="1" x14ac:dyDescent="0.3">
      <c r="A152" s="270">
        <f>[1]AGUSTUS!A153</f>
        <v>0</v>
      </c>
      <c r="B152" s="271">
        <f>[1]AGUSTUS!B153</f>
        <v>15</v>
      </c>
      <c r="C152" s="272" t="str">
        <f>[1]AGUSTUS!K153</f>
        <v>K04</v>
      </c>
      <c r="D152" s="271">
        <f>[1]AGUSTUS!J153</f>
        <v>22</v>
      </c>
      <c r="E152" s="272" t="str">
        <f>[1]AGUSTUS!I153</f>
        <v>P</v>
      </c>
      <c r="F152" s="273" t="str">
        <f>[1]AGUSTUS!L153</f>
        <v>LAMA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331"/>
      <c r="AA152" s="12"/>
      <c r="AB152" s="12"/>
      <c r="AC152" s="12"/>
      <c r="AD152" s="12"/>
      <c r="AE152" s="12"/>
      <c r="AF152" s="12"/>
      <c r="AG152" s="12"/>
      <c r="AH152" s="331"/>
      <c r="AI152" s="12"/>
      <c r="AJ152" s="12"/>
      <c r="AK152" s="12"/>
      <c r="AL152" s="12"/>
      <c r="AM152" s="12"/>
    </row>
    <row r="153" spans="1:39" ht="15.75" customHeight="1" x14ac:dyDescent="0.3">
      <c r="A153" s="270">
        <f>[1]AGUSTUS!A154</f>
        <v>0</v>
      </c>
      <c r="B153" s="271">
        <f>[1]AGUSTUS!B154</f>
        <v>16</v>
      </c>
      <c r="C153" s="272" t="str">
        <f>[1]AGUSTUS!K154</f>
        <v>K08</v>
      </c>
      <c r="D153" s="271">
        <f>[1]AGUSTUS!J154</f>
        <v>39</v>
      </c>
      <c r="E153" s="272" t="str">
        <f>[1]AGUSTUS!I154</f>
        <v>P</v>
      </c>
      <c r="F153" s="273" t="str">
        <f>[1]AGUSTUS!L154</f>
        <v>BARU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331"/>
      <c r="AA153" s="12"/>
      <c r="AB153" s="12"/>
      <c r="AC153" s="12"/>
      <c r="AD153" s="12"/>
      <c r="AE153" s="12"/>
      <c r="AF153" s="12"/>
      <c r="AG153" s="12"/>
      <c r="AH153" s="331"/>
      <c r="AI153" s="12"/>
      <c r="AJ153" s="12"/>
      <c r="AK153" s="12"/>
      <c r="AL153" s="12"/>
      <c r="AM153" s="12"/>
    </row>
    <row r="154" spans="1:39" ht="15.75" customHeight="1" x14ac:dyDescent="0.3">
      <c r="A154" s="270">
        <f>[1]AGUSTUS!A155</f>
        <v>45876</v>
      </c>
      <c r="B154" s="271">
        <f>[1]AGUSTUS!B155</f>
        <v>1</v>
      </c>
      <c r="C154" s="272" t="str">
        <f>[1]AGUSTUS!K155</f>
        <v>K06</v>
      </c>
      <c r="D154" s="271">
        <f>[1]AGUSTUS!J155</f>
        <v>8</v>
      </c>
      <c r="E154" s="272" t="str">
        <f>[1]AGUSTUS!I155</f>
        <v>P</v>
      </c>
      <c r="F154" s="273" t="str">
        <f>[1]AGUSTUS!L155</f>
        <v>BARU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331"/>
      <c r="AA154" s="12"/>
      <c r="AB154" s="12"/>
      <c r="AC154" s="12"/>
      <c r="AD154" s="12"/>
      <c r="AE154" s="12"/>
      <c r="AF154" s="12"/>
      <c r="AG154" s="12"/>
      <c r="AH154" s="331"/>
      <c r="AI154" s="12"/>
      <c r="AJ154" s="12"/>
      <c r="AK154" s="12"/>
      <c r="AL154" s="12"/>
      <c r="AM154" s="12"/>
    </row>
    <row r="155" spans="1:39" ht="15.75" customHeight="1" x14ac:dyDescent="0.3">
      <c r="A155" s="270">
        <f>[1]AGUSTUS!A156</f>
        <v>0</v>
      </c>
      <c r="B155" s="271">
        <f>[1]AGUSTUS!B156</f>
        <v>2</v>
      </c>
      <c r="C155" s="272" t="str">
        <f>[1]AGUSTUS!K156</f>
        <v>K04</v>
      </c>
      <c r="D155" s="271">
        <f>[1]AGUSTUS!J156</f>
        <v>66</v>
      </c>
      <c r="E155" s="272" t="str">
        <f>[1]AGUSTUS!I156</f>
        <v>L</v>
      </c>
      <c r="F155" s="273" t="str">
        <f>[1]AGUSTUS!L156</f>
        <v>LAMA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331"/>
      <c r="AA155" s="12"/>
      <c r="AB155" s="12"/>
      <c r="AC155" s="12"/>
      <c r="AD155" s="12"/>
      <c r="AE155" s="12"/>
      <c r="AF155" s="12"/>
      <c r="AG155" s="12"/>
      <c r="AH155" s="331"/>
      <c r="AI155" s="12"/>
      <c r="AJ155" s="12"/>
      <c r="AK155" s="12"/>
      <c r="AL155" s="12"/>
      <c r="AM155" s="12"/>
    </row>
    <row r="156" spans="1:39" ht="15.75" customHeight="1" x14ac:dyDescent="0.3">
      <c r="A156" s="270">
        <f>[1]AGUSTUS!A157</f>
        <v>0</v>
      </c>
      <c r="B156" s="271">
        <f>[1]AGUSTUS!B157</f>
        <v>3</v>
      </c>
      <c r="C156" s="272" t="str">
        <f>[1]AGUSTUS!K157</f>
        <v>K02</v>
      </c>
      <c r="D156" s="271">
        <f>[1]AGUSTUS!J157</f>
        <v>27</v>
      </c>
      <c r="E156" s="272" t="str">
        <f>[1]AGUSTUS!I157</f>
        <v>L</v>
      </c>
      <c r="F156" s="273" t="str">
        <f>[1]AGUSTUS!L157</f>
        <v>LAMA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331"/>
      <c r="AA156" s="12"/>
      <c r="AB156" s="12"/>
      <c r="AC156" s="12"/>
      <c r="AD156" s="12"/>
      <c r="AE156" s="12"/>
      <c r="AF156" s="12"/>
      <c r="AG156" s="12"/>
      <c r="AH156" s="331"/>
      <c r="AI156" s="12"/>
      <c r="AJ156" s="12"/>
      <c r="AK156" s="12"/>
      <c r="AL156" s="12"/>
      <c r="AM156" s="12"/>
    </row>
    <row r="157" spans="1:39" ht="15.75" customHeight="1" x14ac:dyDescent="0.3">
      <c r="A157" s="270">
        <f>[1]AGUSTUS!A158</f>
        <v>0</v>
      </c>
      <c r="B157" s="271">
        <f>[1]AGUSTUS!B158</f>
        <v>4</v>
      </c>
      <c r="C157" s="272" t="str">
        <f>[1]AGUSTUS!K158</f>
        <v>K04</v>
      </c>
      <c r="D157" s="271">
        <f>[1]AGUSTUS!J158</f>
        <v>36</v>
      </c>
      <c r="E157" s="272" t="str">
        <f>[1]AGUSTUS!I158</f>
        <v>L</v>
      </c>
      <c r="F157" s="273" t="str">
        <f>[1]AGUSTUS!L158</f>
        <v>LAMA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331"/>
      <c r="AA157" s="12"/>
      <c r="AB157" s="12"/>
      <c r="AC157" s="12"/>
      <c r="AD157" s="12"/>
      <c r="AE157" s="12"/>
      <c r="AF157" s="12"/>
      <c r="AG157" s="12"/>
      <c r="AH157" s="331"/>
      <c r="AI157" s="12"/>
      <c r="AJ157" s="12"/>
      <c r="AK157" s="12"/>
      <c r="AL157" s="12"/>
      <c r="AM157" s="12"/>
    </row>
    <row r="158" spans="1:39" ht="15.75" customHeight="1" x14ac:dyDescent="0.3">
      <c r="A158" s="270">
        <f>[1]AGUSTUS!A159</f>
        <v>0</v>
      </c>
      <c r="B158" s="271">
        <f>[1]AGUSTUS!B159</f>
        <v>5</v>
      </c>
      <c r="C158" s="272" t="str">
        <f>[1]AGUSTUS!K159</f>
        <v>K02</v>
      </c>
      <c r="D158" s="271">
        <f>[1]AGUSTUS!J159</f>
        <v>36</v>
      </c>
      <c r="E158" s="272" t="str">
        <f>[1]AGUSTUS!I159</f>
        <v>P</v>
      </c>
      <c r="F158" s="273" t="str">
        <f>[1]AGUSTUS!L159</f>
        <v>LAMA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331"/>
      <c r="AA158" s="12"/>
      <c r="AB158" s="12"/>
      <c r="AC158" s="12"/>
      <c r="AD158" s="12"/>
      <c r="AE158" s="12"/>
      <c r="AF158" s="12"/>
      <c r="AG158" s="12"/>
      <c r="AH158" s="331"/>
      <c r="AI158" s="12"/>
      <c r="AJ158" s="12"/>
      <c r="AK158" s="12"/>
      <c r="AL158" s="12"/>
      <c r="AM158" s="12"/>
    </row>
    <row r="159" spans="1:39" ht="15.75" customHeight="1" x14ac:dyDescent="0.3">
      <c r="A159" s="270">
        <f>[1]AGUSTUS!A160</f>
        <v>0</v>
      </c>
      <c r="B159" s="271">
        <f>[1]AGUSTUS!B160</f>
        <v>6</v>
      </c>
      <c r="C159" s="272" t="str">
        <f>[1]AGUSTUS!K160</f>
        <v>K04</v>
      </c>
      <c r="D159" s="271">
        <f>[1]AGUSTUS!J160</f>
        <v>9</v>
      </c>
      <c r="E159" s="272" t="str">
        <f>[1]AGUSTUS!I160</f>
        <v>L</v>
      </c>
      <c r="F159" s="273" t="str">
        <f>[1]AGUSTUS!L160</f>
        <v>BARU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331"/>
      <c r="AA159" s="12"/>
      <c r="AB159" s="12"/>
      <c r="AC159" s="12"/>
      <c r="AD159" s="12"/>
      <c r="AE159" s="12"/>
      <c r="AF159" s="12"/>
      <c r="AG159" s="12"/>
      <c r="AH159" s="331"/>
      <c r="AI159" s="12"/>
      <c r="AJ159" s="12"/>
      <c r="AK159" s="12"/>
      <c r="AL159" s="12"/>
      <c r="AM159" s="12"/>
    </row>
    <row r="160" spans="1:39" ht="15.75" customHeight="1" x14ac:dyDescent="0.3">
      <c r="A160" s="270">
        <f>[1]AGUSTUS!A161</f>
        <v>0</v>
      </c>
      <c r="B160" s="271">
        <f>[1]AGUSTUS!B161</f>
        <v>7</v>
      </c>
      <c r="C160" s="272" t="str">
        <f>[1]AGUSTUS!K161</f>
        <v>K03</v>
      </c>
      <c r="D160" s="271">
        <f>[1]AGUSTUS!J161</f>
        <v>24</v>
      </c>
      <c r="E160" s="272" t="str">
        <f>[1]AGUSTUS!I161</f>
        <v>P</v>
      </c>
      <c r="F160" s="273" t="str">
        <f>[1]AGUSTUS!L161</f>
        <v>BARU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331"/>
      <c r="AA160" s="12"/>
      <c r="AB160" s="12"/>
      <c r="AC160" s="12"/>
      <c r="AD160" s="12"/>
      <c r="AE160" s="12"/>
      <c r="AF160" s="12"/>
      <c r="AG160" s="12"/>
      <c r="AH160" s="331"/>
      <c r="AI160" s="12"/>
      <c r="AJ160" s="12"/>
      <c r="AK160" s="12"/>
      <c r="AL160" s="12"/>
      <c r="AM160" s="12"/>
    </row>
    <row r="161" spans="1:39" ht="15.75" customHeight="1" x14ac:dyDescent="0.3">
      <c r="A161" s="270">
        <f>[1]AGUSTUS!A162</f>
        <v>0</v>
      </c>
      <c r="B161" s="271">
        <f>[1]AGUSTUS!B162</f>
        <v>8</v>
      </c>
      <c r="C161" s="272" t="str">
        <f>[1]AGUSTUS!K162</f>
        <v>K02</v>
      </c>
      <c r="D161" s="271">
        <f>[1]AGUSTUS!J162</f>
        <v>23</v>
      </c>
      <c r="E161" s="272" t="str">
        <f>[1]AGUSTUS!I162</f>
        <v>P</v>
      </c>
      <c r="F161" s="273" t="str">
        <f>[1]AGUSTUS!L162</f>
        <v>BARU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331"/>
      <c r="AA161" s="12"/>
      <c r="AB161" s="12"/>
      <c r="AC161" s="12"/>
      <c r="AD161" s="12"/>
      <c r="AE161" s="12"/>
      <c r="AF161" s="12"/>
      <c r="AG161" s="12"/>
      <c r="AH161" s="331"/>
      <c r="AI161" s="12"/>
      <c r="AJ161" s="12"/>
      <c r="AK161" s="12"/>
      <c r="AL161" s="12"/>
      <c r="AM161" s="12"/>
    </row>
    <row r="162" spans="1:39" ht="15.75" customHeight="1" x14ac:dyDescent="0.3">
      <c r="A162" s="270">
        <f>[1]AGUSTUS!A163</f>
        <v>0</v>
      </c>
      <c r="B162" s="271">
        <f>[1]AGUSTUS!B163</f>
        <v>9</v>
      </c>
      <c r="C162" s="272" t="str">
        <f>[1]AGUSTUS!K163</f>
        <v>K06</v>
      </c>
      <c r="D162" s="271">
        <f>[1]AGUSTUS!J163</f>
        <v>46</v>
      </c>
      <c r="E162" s="272" t="str">
        <f>[1]AGUSTUS!I163</f>
        <v>P</v>
      </c>
      <c r="F162" s="273" t="str">
        <f>[1]AGUSTUS!L163</f>
        <v>BARU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331"/>
      <c r="AA162" s="12"/>
      <c r="AB162" s="12"/>
      <c r="AC162" s="12"/>
      <c r="AD162" s="12"/>
      <c r="AE162" s="12"/>
      <c r="AF162" s="12"/>
      <c r="AG162" s="12"/>
      <c r="AH162" s="331"/>
      <c r="AI162" s="12"/>
      <c r="AJ162" s="12"/>
      <c r="AK162" s="12"/>
      <c r="AL162" s="12"/>
      <c r="AM162" s="12"/>
    </row>
    <row r="163" spans="1:39" ht="15.75" customHeight="1" x14ac:dyDescent="0.3">
      <c r="A163" s="270">
        <f>[1]AGUSTUS!A164</f>
        <v>0</v>
      </c>
      <c r="B163" s="271">
        <f>[1]AGUSTUS!B164</f>
        <v>10</v>
      </c>
      <c r="C163" s="272" t="str">
        <f>[1]AGUSTUS!K164</f>
        <v>K06</v>
      </c>
      <c r="D163" s="271">
        <f>[1]AGUSTUS!J164</f>
        <v>7</v>
      </c>
      <c r="E163" s="272" t="str">
        <f>[1]AGUSTUS!I164</f>
        <v>L</v>
      </c>
      <c r="F163" s="273" t="str">
        <f>[1]AGUSTUS!L164</f>
        <v>BARU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331"/>
      <c r="AA163" s="12"/>
      <c r="AB163" s="12"/>
      <c r="AC163" s="12"/>
      <c r="AD163" s="12"/>
      <c r="AE163" s="12"/>
      <c r="AF163" s="12"/>
      <c r="AG163" s="12"/>
      <c r="AH163" s="331"/>
      <c r="AI163" s="12"/>
      <c r="AJ163" s="12"/>
      <c r="AK163" s="12"/>
      <c r="AL163" s="12"/>
      <c r="AM163" s="12"/>
    </row>
    <row r="164" spans="1:39" ht="15.75" customHeight="1" x14ac:dyDescent="0.3">
      <c r="A164" s="270">
        <f>[1]AGUSTUS!A165</f>
        <v>0</v>
      </c>
      <c r="B164" s="271">
        <f>[1]AGUSTUS!B165</f>
        <v>11</v>
      </c>
      <c r="C164" s="272" t="str">
        <f>[1]AGUSTUS!K165</f>
        <v>K06</v>
      </c>
      <c r="D164" s="271">
        <f>[1]AGUSTUS!J165</f>
        <v>6</v>
      </c>
      <c r="E164" s="272" t="str">
        <f>[1]AGUSTUS!I165</f>
        <v>P</v>
      </c>
      <c r="F164" s="273" t="str">
        <f>[1]AGUSTUS!L165</f>
        <v>BARU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331"/>
      <c r="AA164" s="12"/>
      <c r="AB164" s="12"/>
      <c r="AC164" s="12"/>
      <c r="AD164" s="12"/>
      <c r="AE164" s="12"/>
      <c r="AF164" s="12"/>
      <c r="AG164" s="12"/>
      <c r="AH164" s="331"/>
      <c r="AI164" s="12"/>
      <c r="AJ164" s="12"/>
      <c r="AK164" s="12"/>
      <c r="AL164" s="12"/>
      <c r="AM164" s="12"/>
    </row>
    <row r="165" spans="1:39" ht="15.75" customHeight="1" x14ac:dyDescent="0.3">
      <c r="A165" s="270">
        <f>[1]AGUSTUS!A166</f>
        <v>0</v>
      </c>
      <c r="B165" s="271">
        <f>[1]AGUSTUS!B166</f>
        <v>12</v>
      </c>
      <c r="C165" s="272" t="str">
        <f>[1]AGUSTUS!K166</f>
        <v>K03</v>
      </c>
      <c r="D165" s="271">
        <f>[1]AGUSTUS!J166</f>
        <v>48</v>
      </c>
      <c r="E165" s="272" t="str">
        <f>[1]AGUSTUS!I166</f>
        <v>L</v>
      </c>
      <c r="F165" s="273" t="str">
        <f>[1]AGUSTUS!L166</f>
        <v>LAMA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331"/>
      <c r="AA165" s="12"/>
      <c r="AB165" s="12"/>
      <c r="AC165" s="12"/>
      <c r="AD165" s="12"/>
      <c r="AE165" s="12"/>
      <c r="AF165" s="12"/>
      <c r="AG165" s="12"/>
      <c r="AH165" s="331"/>
      <c r="AI165" s="12"/>
      <c r="AJ165" s="12"/>
      <c r="AK165" s="12"/>
      <c r="AL165" s="12"/>
      <c r="AM165" s="12"/>
    </row>
    <row r="166" spans="1:39" ht="15.75" customHeight="1" x14ac:dyDescent="0.3">
      <c r="A166" s="270">
        <f>[1]AGUSTUS!A167</f>
        <v>0</v>
      </c>
      <c r="B166" s="271">
        <f>[1]AGUSTUS!B167</f>
        <v>13</v>
      </c>
      <c r="C166" s="272" t="str">
        <f>[1]AGUSTUS!K167</f>
        <v>K02</v>
      </c>
      <c r="D166" s="271">
        <f>[1]AGUSTUS!J167</f>
        <v>36</v>
      </c>
      <c r="E166" s="272" t="str">
        <f>[1]AGUSTUS!I167</f>
        <v>P</v>
      </c>
      <c r="F166" s="273" t="str">
        <f>[1]AGUSTUS!L167</f>
        <v>LAMA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331"/>
      <c r="AA166" s="12"/>
      <c r="AB166" s="12"/>
      <c r="AC166" s="12"/>
      <c r="AD166" s="12"/>
      <c r="AE166" s="12"/>
      <c r="AF166" s="12"/>
      <c r="AG166" s="12"/>
      <c r="AH166" s="331"/>
      <c r="AI166" s="12"/>
      <c r="AJ166" s="12"/>
      <c r="AK166" s="12"/>
      <c r="AL166" s="12"/>
      <c r="AM166" s="12"/>
    </row>
    <row r="167" spans="1:39" ht="15.75" customHeight="1" x14ac:dyDescent="0.3">
      <c r="A167" s="270">
        <f>[1]AGUSTUS!A168</f>
        <v>0</v>
      </c>
      <c r="B167" s="271">
        <f>[1]AGUSTUS!B168</f>
        <v>14</v>
      </c>
      <c r="C167" s="272" t="str">
        <f>[1]AGUSTUS!K168</f>
        <v>K03</v>
      </c>
      <c r="D167" s="271">
        <f>[1]AGUSTUS!J168</f>
        <v>28</v>
      </c>
      <c r="E167" s="272" t="str">
        <f>[1]AGUSTUS!I168</f>
        <v>P</v>
      </c>
      <c r="F167" s="273" t="str">
        <f>[1]AGUSTUS!L168</f>
        <v>BARU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331"/>
      <c r="AA167" s="12"/>
      <c r="AB167" s="12"/>
      <c r="AC167" s="12"/>
      <c r="AD167" s="12"/>
      <c r="AE167" s="12"/>
      <c r="AF167" s="12"/>
      <c r="AG167" s="12"/>
      <c r="AH167" s="331"/>
      <c r="AI167" s="12"/>
      <c r="AJ167" s="12"/>
      <c r="AK167" s="12"/>
      <c r="AL167" s="12"/>
      <c r="AM167" s="12"/>
    </row>
    <row r="168" spans="1:39" ht="15.75" customHeight="1" x14ac:dyDescent="0.3">
      <c r="A168" s="270">
        <f>[1]AGUSTUS!A169</f>
        <v>45877</v>
      </c>
      <c r="B168" s="271">
        <f>[1]AGUSTUS!B169</f>
        <v>1</v>
      </c>
      <c r="C168" s="272" t="str">
        <f>[1]AGUSTUS!K169</f>
        <v>K04</v>
      </c>
      <c r="D168" s="271">
        <f>[1]AGUSTUS!J169</f>
        <v>5</v>
      </c>
      <c r="E168" s="272" t="str">
        <f>[1]AGUSTUS!I169</f>
        <v>P</v>
      </c>
      <c r="F168" s="273" t="str">
        <f>[1]AGUSTUS!L169</f>
        <v>BARU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331"/>
      <c r="AA168" s="12"/>
      <c r="AB168" s="12"/>
      <c r="AC168" s="12"/>
      <c r="AD168" s="12"/>
      <c r="AE168" s="12"/>
      <c r="AF168" s="12"/>
      <c r="AG168" s="12"/>
      <c r="AH168" s="331"/>
      <c r="AI168" s="12"/>
      <c r="AJ168" s="12"/>
      <c r="AK168" s="12"/>
      <c r="AL168" s="12"/>
      <c r="AM168" s="12"/>
    </row>
    <row r="169" spans="1:39" ht="15.75" customHeight="1" x14ac:dyDescent="0.3">
      <c r="A169" s="270">
        <f>[1]AGUSTUS!A170</f>
        <v>0</v>
      </c>
      <c r="B169" s="271">
        <f>[1]AGUSTUS!B170</f>
        <v>2</v>
      </c>
      <c r="C169" s="272" t="str">
        <f>[1]AGUSTUS!K170</f>
        <v>K04</v>
      </c>
      <c r="D169" s="271">
        <f>[1]AGUSTUS!J170</f>
        <v>33</v>
      </c>
      <c r="E169" s="272" t="str">
        <f>[1]AGUSTUS!I170</f>
        <v>L</v>
      </c>
      <c r="F169" s="273" t="str">
        <f>[1]AGUSTUS!L170</f>
        <v>BARU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331"/>
      <c r="AA169" s="12"/>
      <c r="AB169" s="12"/>
      <c r="AC169" s="12"/>
      <c r="AD169" s="12"/>
      <c r="AE169" s="12"/>
      <c r="AF169" s="12"/>
      <c r="AG169" s="12"/>
      <c r="AH169" s="331"/>
      <c r="AI169" s="12"/>
      <c r="AJ169" s="12"/>
      <c r="AK169" s="12"/>
      <c r="AL169" s="12"/>
      <c r="AM169" s="12"/>
    </row>
    <row r="170" spans="1:39" ht="15.75" customHeight="1" x14ac:dyDescent="0.3">
      <c r="A170" s="270">
        <f>[1]AGUSTUS!A171</f>
        <v>0</v>
      </c>
      <c r="B170" s="271">
        <f>[1]AGUSTUS!B171</f>
        <v>3</v>
      </c>
      <c r="C170" s="272" t="str">
        <f>[1]AGUSTUS!K171</f>
        <v>K04</v>
      </c>
      <c r="D170" s="271">
        <f>[1]AGUSTUS!J171</f>
        <v>15</v>
      </c>
      <c r="E170" s="272" t="str">
        <f>[1]AGUSTUS!I171</f>
        <v>L</v>
      </c>
      <c r="F170" s="273" t="str">
        <f>[1]AGUSTUS!L171</f>
        <v>BARU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331"/>
      <c r="AA170" s="12"/>
      <c r="AB170" s="12"/>
      <c r="AC170" s="12"/>
      <c r="AD170" s="12"/>
      <c r="AE170" s="12"/>
      <c r="AF170" s="12"/>
      <c r="AG170" s="12"/>
      <c r="AH170" s="331"/>
      <c r="AI170" s="12"/>
      <c r="AJ170" s="12"/>
      <c r="AK170" s="12"/>
      <c r="AL170" s="12"/>
      <c r="AM170" s="12"/>
    </row>
    <row r="171" spans="1:39" ht="15.75" customHeight="1" x14ac:dyDescent="0.3">
      <c r="A171" s="270">
        <f>[1]AGUSTUS!A172</f>
        <v>45878</v>
      </c>
      <c r="B171" s="271">
        <f>[1]AGUSTUS!B172</f>
        <v>1</v>
      </c>
      <c r="C171" s="272" t="str">
        <f>[1]AGUSTUS!K172</f>
        <v>K04</v>
      </c>
      <c r="D171" s="271">
        <f>[1]AGUSTUS!J172</f>
        <v>34</v>
      </c>
      <c r="E171" s="272" t="str">
        <f>[1]AGUSTUS!I172</f>
        <v>L</v>
      </c>
      <c r="F171" s="273" t="str">
        <f>[1]AGUSTUS!L172</f>
        <v>LAMA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331"/>
      <c r="AA171" s="12"/>
      <c r="AB171" s="12"/>
      <c r="AC171" s="12"/>
      <c r="AD171" s="12"/>
      <c r="AE171" s="12"/>
      <c r="AF171" s="12"/>
      <c r="AG171" s="12"/>
      <c r="AH171" s="331"/>
      <c r="AI171" s="12"/>
      <c r="AJ171" s="12"/>
      <c r="AK171" s="12"/>
      <c r="AL171" s="12"/>
      <c r="AM171" s="12"/>
    </row>
    <row r="172" spans="1:39" ht="15.75" customHeight="1" x14ac:dyDescent="0.3">
      <c r="A172" s="270">
        <f>[1]AGUSTUS!A173</f>
        <v>0</v>
      </c>
      <c r="B172" s="271">
        <f>[1]AGUSTUS!B173</f>
        <v>2</v>
      </c>
      <c r="C172" s="272" t="str">
        <f>[1]AGUSTUS!K173</f>
        <v>K02</v>
      </c>
      <c r="D172" s="271">
        <f>[1]AGUSTUS!J173</f>
        <v>10</v>
      </c>
      <c r="E172" s="272" t="str">
        <f>[1]AGUSTUS!I173</f>
        <v>L</v>
      </c>
      <c r="F172" s="273" t="str">
        <f>[1]AGUSTUS!L173</f>
        <v>BARU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331"/>
      <c r="AA172" s="12"/>
      <c r="AB172" s="12"/>
      <c r="AC172" s="12"/>
      <c r="AD172" s="12"/>
      <c r="AE172" s="12"/>
      <c r="AF172" s="12"/>
      <c r="AG172" s="12"/>
      <c r="AH172" s="331"/>
      <c r="AI172" s="12"/>
      <c r="AJ172" s="12"/>
      <c r="AK172" s="12"/>
      <c r="AL172" s="12"/>
      <c r="AM172" s="12"/>
    </row>
    <row r="173" spans="1:39" ht="15.75" customHeight="1" x14ac:dyDescent="0.3">
      <c r="A173" s="270">
        <f>[1]AGUSTUS!A174</f>
        <v>0</v>
      </c>
      <c r="B173" s="271">
        <f>[1]AGUSTUS!B174</f>
        <v>3</v>
      </c>
      <c r="C173" s="272" t="str">
        <f>[1]AGUSTUS!K174</f>
        <v>K00</v>
      </c>
      <c r="D173" s="271">
        <f>[1]AGUSTUS!J174</f>
        <v>6</v>
      </c>
      <c r="E173" s="272" t="str">
        <f>[1]AGUSTUS!I174</f>
        <v>P</v>
      </c>
      <c r="F173" s="273" t="str">
        <f>[1]AGUSTUS!L174</f>
        <v>BARU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331"/>
      <c r="AA173" s="12"/>
      <c r="AB173" s="12"/>
      <c r="AC173" s="12"/>
      <c r="AD173" s="12"/>
      <c r="AE173" s="12"/>
      <c r="AF173" s="12"/>
      <c r="AG173" s="12"/>
      <c r="AH173" s="331"/>
      <c r="AI173" s="12"/>
      <c r="AJ173" s="12"/>
      <c r="AK173" s="12"/>
      <c r="AL173" s="12"/>
      <c r="AM173" s="12"/>
    </row>
    <row r="174" spans="1:39" ht="15.75" customHeight="1" x14ac:dyDescent="0.3">
      <c r="A174" s="270">
        <f>[1]AGUSTUS!A175</f>
        <v>0</v>
      </c>
      <c r="B174" s="271">
        <f>[1]AGUSTUS!B175</f>
        <v>4</v>
      </c>
      <c r="C174" s="272" t="str">
        <f>[1]AGUSTUS!K175</f>
        <v>K08</v>
      </c>
      <c r="D174" s="271">
        <f>[1]AGUSTUS!J175</f>
        <v>28</v>
      </c>
      <c r="E174" s="272" t="str">
        <f>[1]AGUSTUS!I175</f>
        <v>P</v>
      </c>
      <c r="F174" s="273" t="str">
        <f>[1]AGUSTUS!L175</f>
        <v>BARU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331"/>
      <c r="AA174" s="12"/>
      <c r="AB174" s="12"/>
      <c r="AC174" s="12"/>
      <c r="AD174" s="12"/>
      <c r="AE174" s="12"/>
      <c r="AF174" s="12"/>
      <c r="AG174" s="12"/>
      <c r="AH174" s="331"/>
      <c r="AI174" s="12"/>
      <c r="AJ174" s="12"/>
      <c r="AK174" s="12"/>
      <c r="AL174" s="12"/>
      <c r="AM174" s="12"/>
    </row>
    <row r="175" spans="1:39" ht="15.75" customHeight="1" x14ac:dyDescent="0.3">
      <c r="A175" s="270">
        <f>[1]AGUSTUS!A176</f>
        <v>0</v>
      </c>
      <c r="B175" s="271">
        <f>[1]AGUSTUS!B176</f>
        <v>5</v>
      </c>
      <c r="C175" s="272" t="str">
        <f>[1]AGUSTUS!K176</f>
        <v>K04</v>
      </c>
      <c r="D175" s="271">
        <f>[1]AGUSTUS!J176</f>
        <v>52</v>
      </c>
      <c r="E175" s="272" t="str">
        <f>[1]AGUSTUS!I176</f>
        <v>P</v>
      </c>
      <c r="F175" s="273" t="str">
        <f>[1]AGUSTUS!L176</f>
        <v>LAMA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331"/>
      <c r="AA175" s="12"/>
      <c r="AB175" s="12"/>
      <c r="AC175" s="12"/>
      <c r="AD175" s="12"/>
      <c r="AE175" s="12"/>
      <c r="AF175" s="12"/>
      <c r="AG175" s="12"/>
      <c r="AH175" s="331"/>
      <c r="AI175" s="12"/>
      <c r="AJ175" s="12"/>
      <c r="AK175" s="12"/>
      <c r="AL175" s="12"/>
      <c r="AM175" s="12"/>
    </row>
    <row r="176" spans="1:39" ht="15.75" customHeight="1" x14ac:dyDescent="0.3">
      <c r="A176" s="270">
        <f>[1]AGUSTUS!A177</f>
        <v>0</v>
      </c>
      <c r="B176" s="271">
        <f>[1]AGUSTUS!B177</f>
        <v>6</v>
      </c>
      <c r="C176" s="272" t="str">
        <f>[1]AGUSTUS!K177</f>
        <v>K02</v>
      </c>
      <c r="D176" s="271">
        <f>[1]AGUSTUS!J177</f>
        <v>5</v>
      </c>
      <c r="E176" s="272" t="str">
        <f>[1]AGUSTUS!I177</f>
        <v>L</v>
      </c>
      <c r="F176" s="273" t="str">
        <f>[1]AGUSTUS!L177</f>
        <v>BARU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331"/>
      <c r="AA176" s="12"/>
      <c r="AB176" s="12"/>
      <c r="AC176" s="12"/>
      <c r="AD176" s="12"/>
      <c r="AE176" s="12"/>
      <c r="AF176" s="12"/>
      <c r="AG176" s="12"/>
      <c r="AH176" s="331"/>
      <c r="AI176" s="12"/>
      <c r="AJ176" s="12"/>
      <c r="AK176" s="12"/>
      <c r="AL176" s="12"/>
      <c r="AM176" s="12"/>
    </row>
    <row r="177" spans="1:39" ht="15.75" customHeight="1" x14ac:dyDescent="0.3">
      <c r="A177" s="270">
        <f>[1]AGUSTUS!A178</f>
        <v>0</v>
      </c>
      <c r="B177" s="271">
        <f>[1]AGUSTUS!B178</f>
        <v>7</v>
      </c>
      <c r="C177" s="272" t="str">
        <f>[1]AGUSTUS!K178</f>
        <v>K00</v>
      </c>
      <c r="D177" s="271">
        <f>[1]AGUSTUS!J178</f>
        <v>6</v>
      </c>
      <c r="E177" s="272" t="str">
        <f>[1]AGUSTUS!I178</f>
        <v>L</v>
      </c>
      <c r="F177" s="273" t="str">
        <f>[1]AGUSTUS!L178</f>
        <v>BARU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331"/>
      <c r="AA177" s="12"/>
      <c r="AB177" s="12"/>
      <c r="AC177" s="12"/>
      <c r="AD177" s="12"/>
      <c r="AE177" s="12"/>
      <c r="AF177" s="12"/>
      <c r="AG177" s="12"/>
      <c r="AH177" s="331"/>
      <c r="AI177" s="12"/>
      <c r="AJ177" s="12"/>
      <c r="AK177" s="12"/>
      <c r="AL177" s="12"/>
      <c r="AM177" s="12"/>
    </row>
    <row r="178" spans="1:39" ht="15.75" customHeight="1" x14ac:dyDescent="0.3">
      <c r="A178" s="270">
        <f>[1]AGUSTUS!A179</f>
        <v>0</v>
      </c>
      <c r="B178" s="271">
        <f>[1]AGUSTUS!B179</f>
        <v>8</v>
      </c>
      <c r="C178" s="272" t="str">
        <f>[1]AGUSTUS!K179</f>
        <v>K02</v>
      </c>
      <c r="D178" s="271">
        <f>[1]AGUSTUS!J179</f>
        <v>4</v>
      </c>
      <c r="E178" s="272" t="str">
        <f>[1]AGUSTUS!I179</f>
        <v>P</v>
      </c>
      <c r="F178" s="273" t="str">
        <f>[1]AGUSTUS!L179</f>
        <v>BARU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331"/>
      <c r="AA178" s="12"/>
      <c r="AB178" s="12"/>
      <c r="AC178" s="12"/>
      <c r="AD178" s="12"/>
      <c r="AE178" s="12"/>
      <c r="AF178" s="12"/>
      <c r="AG178" s="12"/>
      <c r="AH178" s="331"/>
      <c r="AI178" s="12"/>
      <c r="AJ178" s="12"/>
      <c r="AK178" s="12"/>
      <c r="AL178" s="12"/>
      <c r="AM178" s="12"/>
    </row>
    <row r="179" spans="1:39" ht="15.75" customHeight="1" x14ac:dyDescent="0.3">
      <c r="A179" s="270">
        <f>[1]AGUSTUS!A180</f>
        <v>0</v>
      </c>
      <c r="B179" s="271">
        <f>[1]AGUSTUS!B180</f>
        <v>9</v>
      </c>
      <c r="C179" s="272" t="str">
        <f>[1]AGUSTUS!K180</f>
        <v>K04</v>
      </c>
      <c r="D179" s="271">
        <f>[1]AGUSTUS!J180</f>
        <v>34</v>
      </c>
      <c r="E179" s="272" t="str">
        <f>[1]AGUSTUS!I180</f>
        <v>P</v>
      </c>
      <c r="F179" s="273" t="str">
        <f>[1]AGUSTUS!L180</f>
        <v>LAMA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331"/>
      <c r="AA179" s="12"/>
      <c r="AB179" s="12"/>
      <c r="AC179" s="12"/>
      <c r="AD179" s="12"/>
      <c r="AE179" s="12"/>
      <c r="AF179" s="12"/>
      <c r="AG179" s="12"/>
      <c r="AH179" s="331"/>
      <c r="AI179" s="12"/>
      <c r="AJ179" s="12"/>
      <c r="AK179" s="12"/>
      <c r="AL179" s="12"/>
      <c r="AM179" s="12"/>
    </row>
    <row r="180" spans="1:39" ht="15.75" customHeight="1" x14ac:dyDescent="0.3">
      <c r="A180" s="270">
        <f>[1]AGUSTUS!A181</f>
        <v>0</v>
      </c>
      <c r="B180" s="271">
        <f>[1]AGUSTUS!B181</f>
        <v>10</v>
      </c>
      <c r="C180" s="272" t="str">
        <f>[1]AGUSTUS!K181</f>
        <v>K04</v>
      </c>
      <c r="D180" s="271">
        <f>[1]AGUSTUS!J181</f>
        <v>47</v>
      </c>
      <c r="E180" s="272" t="str">
        <f>[1]AGUSTUS!I181</f>
        <v>P</v>
      </c>
      <c r="F180" s="273" t="str">
        <f>[1]AGUSTUS!L181</f>
        <v>BARU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331"/>
      <c r="AA180" s="12"/>
      <c r="AB180" s="12"/>
      <c r="AC180" s="12"/>
      <c r="AD180" s="12"/>
      <c r="AE180" s="12"/>
      <c r="AF180" s="12"/>
      <c r="AG180" s="12"/>
      <c r="AH180" s="331"/>
      <c r="AI180" s="12"/>
      <c r="AJ180" s="12"/>
      <c r="AK180" s="12"/>
      <c r="AL180" s="12"/>
      <c r="AM180" s="12"/>
    </row>
    <row r="181" spans="1:39" ht="15.75" customHeight="1" x14ac:dyDescent="0.3">
      <c r="A181" s="270">
        <f>[1]AGUSTUS!A182</f>
        <v>0</v>
      </c>
      <c r="B181" s="271">
        <f>[1]AGUSTUS!B182</f>
        <v>11</v>
      </c>
      <c r="C181" s="272" t="str">
        <f>[1]AGUSTUS!K182</f>
        <v>K02</v>
      </c>
      <c r="D181" s="271">
        <f>[1]AGUSTUS!J182</f>
        <v>5</v>
      </c>
      <c r="E181" s="272" t="str">
        <f>[1]AGUSTUS!I182</f>
        <v>P</v>
      </c>
      <c r="F181" s="273" t="str">
        <f>[1]AGUSTUS!L182</f>
        <v>BARU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331"/>
      <c r="AA181" s="12"/>
      <c r="AB181" s="12"/>
      <c r="AC181" s="12"/>
      <c r="AD181" s="12"/>
      <c r="AE181" s="12"/>
      <c r="AF181" s="12"/>
      <c r="AG181" s="12"/>
      <c r="AH181" s="331"/>
      <c r="AI181" s="12"/>
      <c r="AJ181" s="12"/>
      <c r="AK181" s="12"/>
      <c r="AL181" s="12"/>
      <c r="AM181" s="12"/>
    </row>
    <row r="182" spans="1:39" ht="15.75" customHeight="1" x14ac:dyDescent="0.3">
      <c r="A182" s="270">
        <f>[1]AGUSTUS!A183</f>
        <v>0</v>
      </c>
      <c r="B182" s="271">
        <f>[1]AGUSTUS!B183</f>
        <v>12</v>
      </c>
      <c r="C182" s="272" t="str">
        <f>[1]AGUSTUS!K183</f>
        <v>K06</v>
      </c>
      <c r="D182" s="271">
        <f>[1]AGUSTUS!J183</f>
        <v>6</v>
      </c>
      <c r="E182" s="272" t="str">
        <f>[1]AGUSTUS!I183</f>
        <v>P</v>
      </c>
      <c r="F182" s="273" t="str">
        <f>[1]AGUSTUS!L183</f>
        <v>BARU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331"/>
      <c r="AA182" s="12"/>
      <c r="AB182" s="12"/>
      <c r="AC182" s="12"/>
      <c r="AD182" s="12"/>
      <c r="AE182" s="12"/>
      <c r="AF182" s="12"/>
      <c r="AG182" s="12"/>
      <c r="AH182" s="331"/>
      <c r="AI182" s="12"/>
      <c r="AJ182" s="12"/>
      <c r="AK182" s="12"/>
      <c r="AL182" s="12"/>
      <c r="AM182" s="12"/>
    </row>
    <row r="183" spans="1:39" ht="15.75" customHeight="1" x14ac:dyDescent="0.3">
      <c r="A183" s="270">
        <f>[1]AGUSTUS!A184</f>
        <v>0</v>
      </c>
      <c r="B183" s="271">
        <f>[1]AGUSTUS!B184</f>
        <v>13</v>
      </c>
      <c r="C183" s="272" t="str">
        <f>[1]AGUSTUS!K184</f>
        <v>K03</v>
      </c>
      <c r="D183" s="271">
        <f>[1]AGUSTUS!J184</f>
        <v>27</v>
      </c>
      <c r="E183" s="272" t="str">
        <f>[1]AGUSTUS!I184</f>
        <v>P</v>
      </c>
      <c r="F183" s="273" t="str">
        <f>[1]AGUSTUS!L184</f>
        <v>BARU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331"/>
      <c r="AA183" s="12"/>
      <c r="AB183" s="12"/>
      <c r="AC183" s="12"/>
      <c r="AD183" s="12"/>
      <c r="AE183" s="12"/>
      <c r="AF183" s="12"/>
      <c r="AG183" s="12"/>
      <c r="AH183" s="331"/>
      <c r="AI183" s="12"/>
      <c r="AJ183" s="12"/>
      <c r="AK183" s="12"/>
      <c r="AL183" s="12"/>
      <c r="AM183" s="12"/>
    </row>
    <row r="184" spans="1:39" ht="15.75" customHeight="1" x14ac:dyDescent="0.3">
      <c r="A184" s="270">
        <f>[1]AGUSTUS!A185</f>
        <v>0</v>
      </c>
      <c r="B184" s="271">
        <f>[1]AGUSTUS!B185</f>
        <v>14</v>
      </c>
      <c r="C184" s="272" t="str">
        <f>[1]AGUSTUS!K185</f>
        <v>K04</v>
      </c>
      <c r="D184" s="271">
        <f>[1]AGUSTUS!J185</f>
        <v>38</v>
      </c>
      <c r="E184" s="272" t="str">
        <f>[1]AGUSTUS!I185</f>
        <v>P</v>
      </c>
      <c r="F184" s="273" t="str">
        <f>[1]AGUSTUS!L185</f>
        <v>BARU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331"/>
      <c r="AA184" s="12"/>
      <c r="AB184" s="12"/>
      <c r="AC184" s="12"/>
      <c r="AD184" s="12"/>
      <c r="AE184" s="12"/>
      <c r="AF184" s="12"/>
      <c r="AG184" s="12"/>
      <c r="AH184" s="331"/>
      <c r="AI184" s="12"/>
      <c r="AJ184" s="12"/>
      <c r="AK184" s="12"/>
      <c r="AL184" s="12"/>
      <c r="AM184" s="12"/>
    </row>
    <row r="185" spans="1:39" ht="15.75" customHeight="1" x14ac:dyDescent="0.3">
      <c r="A185" s="270">
        <f>[1]AGUSTUS!A186</f>
        <v>0</v>
      </c>
      <c r="B185" s="271">
        <f>[1]AGUSTUS!B186</f>
        <v>15</v>
      </c>
      <c r="C185" s="272" t="str">
        <f>[1]AGUSTUS!K186</f>
        <v>K04</v>
      </c>
      <c r="D185" s="271">
        <f>[1]AGUSTUS!J186</f>
        <v>41</v>
      </c>
      <c r="E185" s="272" t="str">
        <f>[1]AGUSTUS!I186</f>
        <v>P</v>
      </c>
      <c r="F185" s="273" t="str">
        <f>[1]AGUSTUS!L186</f>
        <v>BARU</v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331"/>
      <c r="AA185" s="12"/>
      <c r="AB185" s="12"/>
      <c r="AC185" s="12"/>
      <c r="AD185" s="12"/>
      <c r="AE185" s="12"/>
      <c r="AF185" s="12"/>
      <c r="AG185" s="12"/>
      <c r="AH185" s="331"/>
      <c r="AI185" s="12"/>
      <c r="AJ185" s="12"/>
      <c r="AK185" s="12"/>
      <c r="AL185" s="12"/>
      <c r="AM185" s="12"/>
    </row>
    <row r="186" spans="1:39" ht="15.75" customHeight="1" x14ac:dyDescent="0.3">
      <c r="A186" s="270">
        <f>[1]AGUSTUS!A187</f>
        <v>0</v>
      </c>
      <c r="B186" s="271">
        <f>[1]AGUSTUS!B187</f>
        <v>15</v>
      </c>
      <c r="C186" s="272" t="str">
        <f>[1]AGUSTUS!K187</f>
        <v>K04</v>
      </c>
      <c r="D186" s="271">
        <f>[1]AGUSTUS!J187</f>
        <v>41</v>
      </c>
      <c r="E186" s="272" t="str">
        <f>[1]AGUSTUS!I187</f>
        <v>P</v>
      </c>
      <c r="F186" s="273" t="str">
        <f>[1]AGUSTUS!L187</f>
        <v>LAMA</v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331"/>
      <c r="AA186" s="12"/>
      <c r="AB186" s="12"/>
      <c r="AC186" s="12"/>
      <c r="AD186" s="12"/>
      <c r="AE186" s="12"/>
      <c r="AF186" s="12"/>
      <c r="AG186" s="12"/>
      <c r="AH186" s="331"/>
      <c r="AI186" s="12"/>
      <c r="AJ186" s="12"/>
      <c r="AK186" s="12"/>
      <c r="AL186" s="12"/>
      <c r="AM186" s="12"/>
    </row>
    <row r="187" spans="1:39" ht="15.75" customHeight="1" x14ac:dyDescent="0.3">
      <c r="A187" s="270">
        <f>[1]AGUSTUS!A188</f>
        <v>0</v>
      </c>
      <c r="B187" s="271">
        <f>[1]AGUSTUS!B188</f>
        <v>16</v>
      </c>
      <c r="C187" s="272" t="str">
        <f>[1]AGUSTUS!K188</f>
        <v>K04</v>
      </c>
      <c r="D187" s="271">
        <f>[1]AGUSTUS!J188</f>
        <v>23</v>
      </c>
      <c r="E187" s="272" t="str">
        <f>[1]AGUSTUS!I188</f>
        <v>P</v>
      </c>
      <c r="F187" s="273" t="str">
        <f>[1]AGUSTUS!L188</f>
        <v>BARU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331"/>
      <c r="AA187" s="12"/>
      <c r="AB187" s="12"/>
      <c r="AC187" s="12"/>
      <c r="AD187" s="12"/>
      <c r="AE187" s="12"/>
      <c r="AF187" s="12"/>
      <c r="AG187" s="12"/>
      <c r="AH187" s="331"/>
      <c r="AI187" s="12"/>
      <c r="AJ187" s="12"/>
      <c r="AK187" s="12"/>
      <c r="AL187" s="12"/>
      <c r="AM187" s="12"/>
    </row>
    <row r="188" spans="1:39" ht="15.75" customHeight="1" x14ac:dyDescent="0.3">
      <c r="A188" s="270">
        <f>[1]AGUSTUS!A189</f>
        <v>0</v>
      </c>
      <c r="B188" s="271">
        <f>[1]AGUSTUS!B189</f>
        <v>17</v>
      </c>
      <c r="C188" s="272" t="str">
        <f>[1]AGUSTUS!K189</f>
        <v>K02</v>
      </c>
      <c r="D188" s="271">
        <f>[1]AGUSTUS!J189</f>
        <v>4</v>
      </c>
      <c r="E188" s="272" t="str">
        <f>[1]AGUSTUS!I189</f>
        <v>P</v>
      </c>
      <c r="F188" s="273" t="str">
        <f>[1]AGUSTUS!L189</f>
        <v>BARU</v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331"/>
      <c r="AA188" s="12"/>
      <c r="AB188" s="12"/>
      <c r="AC188" s="12"/>
      <c r="AD188" s="12"/>
      <c r="AE188" s="12"/>
      <c r="AF188" s="12"/>
      <c r="AG188" s="12"/>
      <c r="AH188" s="331"/>
      <c r="AI188" s="12"/>
      <c r="AJ188" s="12"/>
      <c r="AK188" s="12"/>
      <c r="AL188" s="12"/>
      <c r="AM188" s="12"/>
    </row>
    <row r="189" spans="1:39" ht="15.75" customHeight="1" x14ac:dyDescent="0.3">
      <c r="A189" s="270">
        <f>[1]AGUSTUS!A190</f>
        <v>0</v>
      </c>
      <c r="B189" s="271">
        <f>[1]AGUSTUS!B190</f>
        <v>18</v>
      </c>
      <c r="C189" s="272" t="str">
        <f>[1]AGUSTUS!K190</f>
        <v>K02</v>
      </c>
      <c r="D189" s="271">
        <f>[1]AGUSTUS!J190</f>
        <v>5</v>
      </c>
      <c r="E189" s="272" t="str">
        <f>[1]AGUSTUS!I190</f>
        <v>P</v>
      </c>
      <c r="F189" s="273" t="str">
        <f>[1]AGUSTUS!L190</f>
        <v>BARU</v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331"/>
      <c r="AA189" s="12"/>
      <c r="AB189" s="12"/>
      <c r="AC189" s="12"/>
      <c r="AD189" s="12"/>
      <c r="AE189" s="12"/>
      <c r="AF189" s="12"/>
      <c r="AG189" s="12"/>
      <c r="AH189" s="331"/>
      <c r="AI189" s="12"/>
      <c r="AJ189" s="12"/>
      <c r="AK189" s="12"/>
      <c r="AL189" s="12"/>
      <c r="AM189" s="12"/>
    </row>
    <row r="190" spans="1:39" ht="15.75" customHeight="1" x14ac:dyDescent="0.3">
      <c r="A190" s="270">
        <f>[1]AGUSTUS!A191</f>
        <v>0</v>
      </c>
      <c r="B190" s="271">
        <f>[1]AGUSTUS!B191</f>
        <v>19</v>
      </c>
      <c r="C190" s="272" t="str">
        <f>[1]AGUSTUS!K191</f>
        <v>K00</v>
      </c>
      <c r="D190" s="271">
        <f>[1]AGUSTUS!J191</f>
        <v>8</v>
      </c>
      <c r="E190" s="272" t="str">
        <f>[1]AGUSTUS!I191</f>
        <v>P</v>
      </c>
      <c r="F190" s="273" t="str">
        <f>[1]AGUSTUS!L191</f>
        <v>BARU</v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331"/>
      <c r="AA190" s="12"/>
      <c r="AB190" s="12"/>
      <c r="AC190" s="12"/>
      <c r="AD190" s="12"/>
      <c r="AE190" s="12"/>
      <c r="AF190" s="12"/>
      <c r="AG190" s="12"/>
      <c r="AH190" s="331"/>
      <c r="AI190" s="12"/>
      <c r="AJ190" s="12"/>
      <c r="AK190" s="12"/>
      <c r="AL190" s="12"/>
      <c r="AM190" s="12"/>
    </row>
    <row r="191" spans="1:39" ht="15.75" customHeight="1" x14ac:dyDescent="0.3">
      <c r="A191" s="270">
        <f>[1]AGUSTUS!A192</f>
        <v>0</v>
      </c>
      <c r="B191" s="271">
        <f>[1]AGUSTUS!B192</f>
        <v>20</v>
      </c>
      <c r="C191" s="272" t="str">
        <f>[1]AGUSTUS!K192</f>
        <v>K08</v>
      </c>
      <c r="D191" s="271">
        <f>[1]AGUSTUS!J192</f>
        <v>46</v>
      </c>
      <c r="E191" s="272" t="str">
        <f>[1]AGUSTUS!I192</f>
        <v>P</v>
      </c>
      <c r="F191" s="273" t="str">
        <f>[1]AGUSTUS!L192</f>
        <v>LAMA</v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331"/>
      <c r="AA191" s="12"/>
      <c r="AB191" s="12"/>
      <c r="AC191" s="12"/>
      <c r="AD191" s="12"/>
      <c r="AE191" s="12"/>
      <c r="AF191" s="12"/>
      <c r="AG191" s="12"/>
      <c r="AH191" s="331"/>
      <c r="AI191" s="12"/>
      <c r="AJ191" s="12"/>
      <c r="AK191" s="12"/>
      <c r="AL191" s="12"/>
      <c r="AM191" s="12"/>
    </row>
    <row r="192" spans="1:39" ht="15.75" customHeight="1" x14ac:dyDescent="0.3">
      <c r="A192" s="270">
        <f>[1]AGUSTUS!A193</f>
        <v>0</v>
      </c>
      <c r="B192" s="271">
        <f>[1]AGUSTUS!B193</f>
        <v>21</v>
      </c>
      <c r="C192" s="272" t="str">
        <f>[1]AGUSTUS!K193</f>
        <v>K08</v>
      </c>
      <c r="D192" s="271">
        <f>[1]AGUSTUS!J193</f>
        <v>28</v>
      </c>
      <c r="E192" s="272" t="str">
        <f>[1]AGUSTUS!I193</f>
        <v>P</v>
      </c>
      <c r="F192" s="273" t="str">
        <f>[1]AGUSTUS!L193</f>
        <v>BARU</v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331"/>
      <c r="AA192" s="12"/>
      <c r="AB192" s="12"/>
      <c r="AC192" s="12"/>
      <c r="AD192" s="12"/>
      <c r="AE192" s="12"/>
      <c r="AF192" s="12"/>
      <c r="AG192" s="12"/>
      <c r="AH192" s="331"/>
      <c r="AI192" s="12"/>
      <c r="AJ192" s="12"/>
      <c r="AK192" s="12"/>
      <c r="AL192" s="12"/>
      <c r="AM192" s="12"/>
    </row>
    <row r="193" spans="1:39" ht="15.75" customHeight="1" x14ac:dyDescent="0.3">
      <c r="A193" s="270">
        <f>[1]AGUSTUS!A194</f>
        <v>45880</v>
      </c>
      <c r="B193" s="271">
        <f>[1]AGUSTUS!B194</f>
        <v>1</v>
      </c>
      <c r="C193" s="272" t="str">
        <f>[1]AGUSTUS!K194</f>
        <v>K02</v>
      </c>
      <c r="D193" s="271">
        <f>[1]AGUSTUS!J194</f>
        <v>52</v>
      </c>
      <c r="E193" s="272" t="str">
        <f>[1]AGUSTUS!I194</f>
        <v>P</v>
      </c>
      <c r="F193" s="273" t="str">
        <f>[1]AGUSTUS!L194</f>
        <v>BARU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331"/>
      <c r="AA193" s="12"/>
      <c r="AB193" s="12"/>
      <c r="AC193" s="12"/>
      <c r="AD193" s="12"/>
      <c r="AE193" s="12"/>
      <c r="AF193" s="12"/>
      <c r="AG193" s="12"/>
      <c r="AH193" s="331"/>
      <c r="AI193" s="12"/>
      <c r="AJ193" s="12"/>
      <c r="AK193" s="12"/>
      <c r="AL193" s="12"/>
      <c r="AM193" s="12"/>
    </row>
    <row r="194" spans="1:39" ht="15.75" customHeight="1" x14ac:dyDescent="0.3">
      <c r="A194" s="270">
        <f>[1]AGUSTUS!A195</f>
        <v>0</v>
      </c>
      <c r="B194" s="271">
        <f>[1]AGUSTUS!B195</f>
        <v>2</v>
      </c>
      <c r="C194" s="272" t="str">
        <f>[1]AGUSTUS!K195</f>
        <v>K02</v>
      </c>
      <c r="D194" s="271">
        <f>[1]AGUSTUS!J195</f>
        <v>65</v>
      </c>
      <c r="E194" s="272" t="str">
        <f>[1]AGUSTUS!I195</f>
        <v>P</v>
      </c>
      <c r="F194" s="273" t="str">
        <f>[1]AGUSTUS!L195</f>
        <v>LAMA</v>
      </c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331"/>
      <c r="AA194" s="12"/>
      <c r="AB194" s="12"/>
      <c r="AC194" s="12"/>
      <c r="AD194" s="12"/>
      <c r="AE194" s="12"/>
      <c r="AF194" s="12"/>
      <c r="AG194" s="12"/>
      <c r="AH194" s="331"/>
      <c r="AI194" s="12"/>
      <c r="AJ194" s="12"/>
      <c r="AK194" s="12"/>
      <c r="AL194" s="12"/>
      <c r="AM194" s="12"/>
    </row>
    <row r="195" spans="1:39" ht="15.75" customHeight="1" x14ac:dyDescent="0.3">
      <c r="A195" s="270">
        <f>[1]AGUSTUS!A196</f>
        <v>0</v>
      </c>
      <c r="B195" s="271">
        <f>[1]AGUSTUS!B196</f>
        <v>3</v>
      </c>
      <c r="C195" s="272" t="str">
        <f>[1]AGUSTUS!K196</f>
        <v>K04</v>
      </c>
      <c r="D195" s="271">
        <f>[1]AGUSTUS!J196</f>
        <v>44</v>
      </c>
      <c r="E195" s="272" t="str">
        <f>[1]AGUSTUS!I196</f>
        <v>P</v>
      </c>
      <c r="F195" s="273" t="str">
        <f>[1]AGUSTUS!L196</f>
        <v>LAMA</v>
      </c>
      <c r="X195" s="12"/>
      <c r="Y195" s="12"/>
      <c r="Z195" s="331"/>
      <c r="AA195" s="12"/>
      <c r="AB195" s="12"/>
      <c r="AC195" s="12"/>
      <c r="AD195" s="12"/>
      <c r="AF195" s="12"/>
      <c r="AG195" s="12"/>
      <c r="AH195" s="331"/>
      <c r="AI195" s="12"/>
      <c r="AJ195" s="12"/>
      <c r="AK195" s="12"/>
      <c r="AL195" s="12"/>
      <c r="AM195" s="12"/>
    </row>
    <row r="196" spans="1:39" ht="15.75" customHeight="1" x14ac:dyDescent="0.3">
      <c r="A196" s="270">
        <f>[1]AGUSTUS!A197</f>
        <v>0</v>
      </c>
      <c r="B196" s="271">
        <f>[1]AGUSTUS!B197</f>
        <v>4</v>
      </c>
      <c r="C196" s="272" t="str">
        <f>[1]AGUSTUS!K197</f>
        <v>K00</v>
      </c>
      <c r="D196" s="271">
        <f>[1]AGUSTUS!J197</f>
        <v>6</v>
      </c>
      <c r="E196" s="272" t="str">
        <f>[1]AGUSTUS!I197</f>
        <v>L</v>
      </c>
      <c r="F196" s="273" t="str">
        <f>[1]AGUSTUS!L197</f>
        <v>BARU</v>
      </c>
      <c r="X196" s="12"/>
      <c r="Y196" s="12"/>
      <c r="Z196" s="331"/>
      <c r="AA196" s="12"/>
      <c r="AB196" s="12"/>
      <c r="AC196" s="12"/>
      <c r="AD196" s="12"/>
      <c r="AF196" s="12"/>
      <c r="AG196" s="12"/>
      <c r="AH196" s="331"/>
      <c r="AI196" s="12"/>
      <c r="AJ196" s="12"/>
      <c r="AK196" s="12"/>
      <c r="AL196" s="12"/>
      <c r="AM196" s="12"/>
    </row>
    <row r="197" spans="1:39" ht="15.75" customHeight="1" x14ac:dyDescent="0.3">
      <c r="A197" s="270">
        <f>[1]AGUSTUS!A198</f>
        <v>0</v>
      </c>
      <c r="B197" s="271">
        <f>[1]AGUSTUS!B198</f>
        <v>4</v>
      </c>
      <c r="C197" s="272" t="str">
        <f>[1]AGUSTUS!K198</f>
        <v>K00</v>
      </c>
      <c r="D197" s="271">
        <f>[1]AGUSTUS!J198</f>
        <v>6</v>
      </c>
      <c r="E197" s="272" t="str">
        <f>[1]AGUSTUS!I198</f>
        <v>L</v>
      </c>
      <c r="F197" s="273" t="str">
        <f>[1]AGUSTUS!L198</f>
        <v>BARU</v>
      </c>
      <c r="X197" s="12"/>
      <c r="Y197" s="12"/>
      <c r="Z197" s="331"/>
      <c r="AA197" s="12"/>
      <c r="AB197" s="12"/>
      <c r="AC197" s="12"/>
      <c r="AD197" s="12"/>
      <c r="AF197" s="12"/>
      <c r="AG197" s="12"/>
      <c r="AH197" s="331"/>
      <c r="AI197" s="12"/>
      <c r="AJ197" s="12"/>
      <c r="AK197" s="12"/>
      <c r="AL197" s="12"/>
      <c r="AM197" s="12"/>
    </row>
    <row r="198" spans="1:39" ht="15.75" customHeight="1" x14ac:dyDescent="0.3">
      <c r="A198" s="270">
        <f>[1]AGUSTUS!A199</f>
        <v>0</v>
      </c>
      <c r="B198" s="271">
        <f>[1]AGUSTUS!B199</f>
        <v>5</v>
      </c>
      <c r="C198" s="272" t="str">
        <f>[1]AGUSTUS!K199</f>
        <v>K04</v>
      </c>
      <c r="D198" s="271">
        <f>[1]AGUSTUS!J199</f>
        <v>39</v>
      </c>
      <c r="E198" s="272" t="str">
        <f>[1]AGUSTUS!I199</f>
        <v>P</v>
      </c>
      <c r="F198" s="273" t="str">
        <f>[1]AGUSTUS!L199</f>
        <v>BARU</v>
      </c>
      <c r="X198" s="12"/>
      <c r="Y198" s="12"/>
      <c r="Z198" s="331"/>
      <c r="AA198" s="12"/>
      <c r="AB198" s="12"/>
      <c r="AC198" s="12"/>
      <c r="AD198" s="12"/>
      <c r="AF198" s="12"/>
      <c r="AG198" s="12"/>
      <c r="AH198" s="331"/>
      <c r="AI198" s="12"/>
      <c r="AJ198" s="12"/>
      <c r="AK198" s="12"/>
      <c r="AL198" s="12"/>
      <c r="AM198" s="12"/>
    </row>
    <row r="199" spans="1:39" ht="15.75" customHeight="1" x14ac:dyDescent="0.3">
      <c r="A199" s="270">
        <f>[1]AGUSTUS!A200</f>
        <v>0</v>
      </c>
      <c r="B199" s="271">
        <f>[1]AGUSTUS!B200</f>
        <v>6</v>
      </c>
      <c r="C199" s="272" t="str">
        <f>[1]AGUSTUS!K200</f>
        <v>K07</v>
      </c>
      <c r="D199" s="271">
        <f>[1]AGUSTUS!J200</f>
        <v>15</v>
      </c>
      <c r="E199" s="272" t="str">
        <f>[1]AGUSTUS!I200</f>
        <v>P</v>
      </c>
      <c r="F199" s="273" t="str">
        <f>[1]AGUSTUS!L200</f>
        <v>BARU</v>
      </c>
      <c r="X199" s="12"/>
      <c r="Y199" s="12"/>
      <c r="Z199" s="331"/>
      <c r="AA199" s="12"/>
      <c r="AB199" s="12"/>
      <c r="AC199" s="12"/>
      <c r="AD199" s="12"/>
      <c r="AF199" s="12"/>
      <c r="AG199" s="12"/>
      <c r="AH199" s="331"/>
      <c r="AI199" s="12"/>
      <c r="AJ199" s="12"/>
      <c r="AK199" s="12"/>
      <c r="AL199" s="12"/>
      <c r="AM199" s="12"/>
    </row>
    <row r="200" spans="1:39" ht="15.75" customHeight="1" x14ac:dyDescent="0.3">
      <c r="A200" s="270">
        <f>[1]AGUSTUS!A201</f>
        <v>0</v>
      </c>
      <c r="B200" s="271">
        <f>[1]AGUSTUS!B201</f>
        <v>7</v>
      </c>
      <c r="C200" s="272" t="str">
        <f>[1]AGUSTUS!K201</f>
        <v>K02</v>
      </c>
      <c r="D200" s="271">
        <f>[1]AGUSTUS!J201</f>
        <v>4</v>
      </c>
      <c r="E200" s="272" t="str">
        <f>[1]AGUSTUS!I201</f>
        <v>L</v>
      </c>
      <c r="F200" s="273" t="str">
        <f>[1]AGUSTUS!L201</f>
        <v>BARU</v>
      </c>
      <c r="X200" s="12"/>
      <c r="Y200" s="12"/>
      <c r="Z200" s="331"/>
      <c r="AA200" s="12"/>
      <c r="AB200" s="12"/>
      <c r="AC200" s="12"/>
      <c r="AD200" s="12"/>
      <c r="AF200" s="12"/>
      <c r="AG200" s="12"/>
      <c r="AH200" s="331"/>
      <c r="AI200" s="12"/>
      <c r="AJ200" s="12"/>
      <c r="AK200" s="12"/>
      <c r="AL200" s="12"/>
      <c r="AM200" s="12"/>
    </row>
    <row r="201" spans="1:39" ht="15.75" customHeight="1" x14ac:dyDescent="0.3">
      <c r="A201" s="270">
        <f>[1]AGUSTUS!A202</f>
        <v>0</v>
      </c>
      <c r="B201" s="271">
        <f>[1]AGUSTUS!B202</f>
        <v>8</v>
      </c>
      <c r="C201" s="272" t="str">
        <f>[1]AGUSTUS!K202</f>
        <v>K05</v>
      </c>
      <c r="D201" s="271">
        <f>[1]AGUSTUS!J202</f>
        <v>72</v>
      </c>
      <c r="E201" s="272" t="str">
        <f>[1]AGUSTUS!I202</f>
        <v>L</v>
      </c>
      <c r="F201" s="273" t="str">
        <f>[1]AGUSTUS!L202</f>
        <v>BARU</v>
      </c>
      <c r="Z201" s="4"/>
      <c r="AH201" s="4"/>
    </row>
    <row r="202" spans="1:39" ht="15.75" customHeight="1" x14ac:dyDescent="0.3">
      <c r="A202" s="270">
        <f>[1]AGUSTUS!A203</f>
        <v>0</v>
      </c>
      <c r="B202" s="271">
        <f>[1]AGUSTUS!B203</f>
        <v>9</v>
      </c>
      <c r="C202" s="272" t="str">
        <f>[1]AGUSTUS!K203</f>
        <v>K03</v>
      </c>
      <c r="D202" s="271">
        <f>[1]AGUSTUS!J203</f>
        <v>40</v>
      </c>
      <c r="E202" s="272" t="str">
        <f>[1]AGUSTUS!I203</f>
        <v>P</v>
      </c>
      <c r="F202" s="273" t="str">
        <f>[1]AGUSTUS!L203</f>
        <v>BARU</v>
      </c>
      <c r="Z202" s="4"/>
      <c r="AH202" s="4"/>
    </row>
    <row r="203" spans="1:39" ht="15.75" customHeight="1" x14ac:dyDescent="0.3">
      <c r="A203" s="270">
        <f>[1]AGUSTUS!A204</f>
        <v>0</v>
      </c>
      <c r="B203" s="271">
        <f>[1]AGUSTUS!B204</f>
        <v>10</v>
      </c>
      <c r="C203" s="272" t="str">
        <f>[1]AGUSTUS!K204</f>
        <v>K04</v>
      </c>
      <c r="D203" s="271">
        <f>[1]AGUSTUS!J204</f>
        <v>4</v>
      </c>
      <c r="E203" s="272" t="str">
        <f>[1]AGUSTUS!I204</f>
        <v>P</v>
      </c>
      <c r="F203" s="273" t="str">
        <f>[1]AGUSTUS!L204</f>
        <v>BARU</v>
      </c>
      <c r="Z203" s="4"/>
      <c r="AH203" s="4"/>
    </row>
    <row r="204" spans="1:39" ht="15.75" customHeight="1" x14ac:dyDescent="0.3">
      <c r="A204" s="270">
        <f>[1]AGUSTUS!A205</f>
        <v>0</v>
      </c>
      <c r="B204" s="271">
        <f>[1]AGUSTUS!B205</f>
        <v>11</v>
      </c>
      <c r="C204" s="272" t="str">
        <f>[1]AGUSTUS!K205</f>
        <v>K07</v>
      </c>
      <c r="D204" s="271">
        <f>[1]AGUSTUS!J205</f>
        <v>27</v>
      </c>
      <c r="E204" s="272" t="str">
        <f>[1]AGUSTUS!I205</f>
        <v>P</v>
      </c>
      <c r="F204" s="273" t="str">
        <f>[1]AGUSTUS!L205</f>
        <v>BARU</v>
      </c>
      <c r="Z204" s="4"/>
      <c r="AH204" s="4"/>
    </row>
    <row r="205" spans="1:39" ht="15.75" customHeight="1" x14ac:dyDescent="0.3">
      <c r="A205" s="270">
        <f>[1]AGUSTUS!A206</f>
        <v>0</v>
      </c>
      <c r="B205" s="271">
        <f>[1]AGUSTUS!B206</f>
        <v>12</v>
      </c>
      <c r="C205" s="272" t="str">
        <f>[1]AGUSTUS!K206</f>
        <v>K03</v>
      </c>
      <c r="D205" s="271">
        <f>[1]AGUSTUS!J206</f>
        <v>18</v>
      </c>
      <c r="E205" s="272" t="str">
        <f>[1]AGUSTUS!I206</f>
        <v>P</v>
      </c>
      <c r="F205" s="273" t="str">
        <f>[1]AGUSTUS!L206</f>
        <v>BARU</v>
      </c>
      <c r="Z205" s="4"/>
      <c r="AH205" s="4"/>
    </row>
    <row r="206" spans="1:39" ht="15.75" customHeight="1" x14ac:dyDescent="0.3">
      <c r="A206" s="270">
        <f>[1]AGUSTUS!A207</f>
        <v>0</v>
      </c>
      <c r="B206" s="271">
        <f>[1]AGUSTUS!B207</f>
        <v>13</v>
      </c>
      <c r="C206" s="272" t="str">
        <f>[1]AGUSTUS!K207</f>
        <v>K04</v>
      </c>
      <c r="D206" s="271">
        <f>[1]AGUSTUS!J207</f>
        <v>23</v>
      </c>
      <c r="E206" s="272" t="str">
        <f>[1]AGUSTUS!I207</f>
        <v>P</v>
      </c>
      <c r="F206" s="273" t="str">
        <f>[1]AGUSTUS!L207</f>
        <v>LAMA</v>
      </c>
      <c r="Z206" s="4"/>
      <c r="AH206" s="4"/>
    </row>
    <row r="207" spans="1:39" ht="15.75" customHeight="1" x14ac:dyDescent="0.3">
      <c r="A207" s="270">
        <f>[1]AGUSTUS!A208</f>
        <v>0</v>
      </c>
      <c r="B207" s="271">
        <f>[1]AGUSTUS!B208</f>
        <v>14</v>
      </c>
      <c r="C207" s="272" t="str">
        <f>[1]AGUSTUS!K208</f>
        <v>K04</v>
      </c>
      <c r="D207" s="271">
        <f>[1]AGUSTUS!J208</f>
        <v>24</v>
      </c>
      <c r="E207" s="272" t="str">
        <f>[1]AGUSTUS!I208</f>
        <v>L</v>
      </c>
      <c r="F207" s="273" t="str">
        <f>[1]AGUSTUS!L208</f>
        <v>BARU</v>
      </c>
      <c r="Z207" s="4"/>
      <c r="AH207" s="4"/>
    </row>
    <row r="208" spans="1:39" ht="15.75" customHeight="1" x14ac:dyDescent="0.3">
      <c r="A208" s="270">
        <f>[1]AGUSTUS!A209</f>
        <v>0</v>
      </c>
      <c r="B208" s="271">
        <f>[1]AGUSTUS!B209</f>
        <v>15</v>
      </c>
      <c r="C208" s="272" t="str">
        <f>[1]AGUSTUS!K209</f>
        <v>K04</v>
      </c>
      <c r="D208" s="271">
        <f>[1]AGUSTUS!J209</f>
        <v>58</v>
      </c>
      <c r="E208" s="272" t="str">
        <f>[1]AGUSTUS!I209</f>
        <v>P</v>
      </c>
      <c r="F208" s="273" t="str">
        <f>[1]AGUSTUS!L209</f>
        <v>BARU</v>
      </c>
      <c r="Z208" s="4"/>
      <c r="AH208" s="4"/>
    </row>
    <row r="209" spans="1:39" ht="15.75" customHeight="1" x14ac:dyDescent="0.3">
      <c r="A209" s="270">
        <f>[1]AGUSTUS!A210</f>
        <v>0</v>
      </c>
      <c r="B209" s="271">
        <f>[1]AGUSTUS!B210</f>
        <v>16</v>
      </c>
      <c r="C209" s="272" t="str">
        <f>[1]AGUSTUS!K210</f>
        <v>K01</v>
      </c>
      <c r="D209" s="271">
        <f>[1]AGUSTUS!J210</f>
        <v>21</v>
      </c>
      <c r="E209" s="272" t="str">
        <f>[1]AGUSTUS!I210</f>
        <v>P</v>
      </c>
      <c r="F209" s="273" t="str">
        <f>[1]AGUSTUS!L210</f>
        <v>BARU</v>
      </c>
      <c r="Z209" s="4"/>
      <c r="AH209" s="4"/>
    </row>
    <row r="210" spans="1:39" ht="15.75" customHeight="1" x14ac:dyDescent="0.3">
      <c r="A210" s="270">
        <f>[1]AGUSTUS!A211</f>
        <v>0</v>
      </c>
      <c r="B210" s="271">
        <f>[1]AGUSTUS!B211</f>
        <v>17</v>
      </c>
      <c r="C210" s="272" t="str">
        <f>[1]AGUSTUS!K211</f>
        <v>K04</v>
      </c>
      <c r="D210" s="271">
        <f>[1]AGUSTUS!J211</f>
        <v>24</v>
      </c>
      <c r="E210" s="272" t="str">
        <f>[1]AGUSTUS!I211</f>
        <v>P</v>
      </c>
      <c r="F210" s="273" t="str">
        <f>[1]AGUSTUS!L211</f>
        <v>BARU</v>
      </c>
      <c r="Z210" s="4"/>
      <c r="AH210" s="4"/>
    </row>
    <row r="211" spans="1:39" ht="15.75" customHeight="1" x14ac:dyDescent="0.3">
      <c r="A211" s="270">
        <f>[1]AGUSTUS!A212</f>
        <v>0</v>
      </c>
      <c r="B211" s="271">
        <f>[1]AGUSTUS!B212</f>
        <v>18</v>
      </c>
      <c r="C211" s="272" t="str">
        <f>[1]AGUSTUS!K212</f>
        <v>K11</v>
      </c>
      <c r="D211" s="271">
        <f>[1]AGUSTUS!J212</f>
        <v>7</v>
      </c>
      <c r="E211" s="272" t="str">
        <f>[1]AGUSTUS!I212</f>
        <v>P</v>
      </c>
      <c r="F211" s="273" t="str">
        <f>[1]AGUSTUS!L212</f>
        <v>BARU</v>
      </c>
      <c r="Z211" s="4"/>
      <c r="AH211" s="4"/>
    </row>
    <row r="212" spans="1:39" ht="15.75" customHeight="1" x14ac:dyDescent="0.3">
      <c r="A212" s="270">
        <f>[1]AGUSTUS!A213</f>
        <v>45881</v>
      </c>
      <c r="B212" s="271">
        <f>[1]AGUSTUS!B213</f>
        <v>1</v>
      </c>
      <c r="C212" s="272" t="str">
        <f>[1]AGUSTUS!K213</f>
        <v>K04</v>
      </c>
      <c r="D212" s="271">
        <f>[1]AGUSTUS!J213</f>
        <v>30</v>
      </c>
      <c r="E212" s="272" t="str">
        <f>[1]AGUSTUS!I213</f>
        <v>P</v>
      </c>
      <c r="F212" s="273" t="str">
        <f>[1]AGUSTUS!L213</f>
        <v>BARU</v>
      </c>
      <c r="Z212" s="4"/>
      <c r="AH212" s="4"/>
    </row>
    <row r="213" spans="1:39" ht="15.75" customHeight="1" x14ac:dyDescent="0.3">
      <c r="A213" s="270">
        <f>[1]AGUSTUS!A214</f>
        <v>0</v>
      </c>
      <c r="B213" s="271">
        <f>[1]AGUSTUS!B214</f>
        <v>2</v>
      </c>
      <c r="C213" s="272" t="str">
        <f>[1]AGUSTUS!K214</f>
        <v>K00</v>
      </c>
      <c r="D213" s="271">
        <f>[1]AGUSTUS!J214</f>
        <v>9</v>
      </c>
      <c r="E213" s="272" t="str">
        <f>[1]AGUSTUS!I214</f>
        <v>P</v>
      </c>
      <c r="F213" s="273" t="str">
        <f>[1]AGUSTUS!L214</f>
        <v>BARU</v>
      </c>
      <c r="Z213" s="4"/>
      <c r="AH213" s="4"/>
    </row>
    <row r="214" spans="1:39" ht="15.75" customHeight="1" x14ac:dyDescent="0.3">
      <c r="A214" s="270">
        <f>[1]AGUSTUS!A215</f>
        <v>0</v>
      </c>
      <c r="B214" s="271">
        <f>[1]AGUSTUS!B215</f>
        <v>3</v>
      </c>
      <c r="C214" s="272" t="str">
        <f>[1]AGUSTUS!K215</f>
        <v>K04</v>
      </c>
      <c r="D214" s="271">
        <f>[1]AGUSTUS!J215</f>
        <v>35</v>
      </c>
      <c r="E214" s="272" t="str">
        <f>[1]AGUSTUS!I215</f>
        <v>P</v>
      </c>
      <c r="F214" s="273" t="str">
        <f>[1]AGUSTUS!L215</f>
        <v>BARU</v>
      </c>
      <c r="Z214" s="4"/>
      <c r="AH214" s="4"/>
    </row>
    <row r="215" spans="1:39" ht="15.75" customHeight="1" x14ac:dyDescent="0.3">
      <c r="A215" s="270">
        <f>[1]AGUSTUS!A216</f>
        <v>0</v>
      </c>
      <c r="B215" s="271">
        <f>[1]AGUSTUS!B216</f>
        <v>4</v>
      </c>
      <c r="C215" s="272" t="str">
        <f>[1]AGUSTUS!K216</f>
        <v>K04</v>
      </c>
      <c r="D215" s="271">
        <f>[1]AGUSTUS!J216</f>
        <v>30</v>
      </c>
      <c r="E215" s="272" t="str">
        <f>[1]AGUSTUS!I216</f>
        <v>L</v>
      </c>
      <c r="F215" s="273" t="str">
        <f>[1]AGUSTUS!L216</f>
        <v>LAMA</v>
      </c>
      <c r="Z215" s="4"/>
      <c r="AH215" s="4"/>
    </row>
    <row r="216" spans="1:39" ht="15.75" customHeight="1" x14ac:dyDescent="0.3">
      <c r="A216" s="270">
        <f>[1]AGUSTUS!A217</f>
        <v>0</v>
      </c>
      <c r="B216" s="271">
        <f>[1]AGUSTUS!B217</f>
        <v>5</v>
      </c>
      <c r="C216" s="272" t="str">
        <f>[1]AGUSTUS!K217</f>
        <v>K02</v>
      </c>
      <c r="D216" s="271">
        <f>[1]AGUSTUS!J217</f>
        <v>8</v>
      </c>
      <c r="E216" s="272" t="str">
        <f>[1]AGUSTUS!I217</f>
        <v>P</v>
      </c>
      <c r="F216" s="273" t="str">
        <f>[1]AGUSTUS!L217</f>
        <v>BARU</v>
      </c>
      <c r="Z216" s="4"/>
      <c r="AH216" s="4"/>
    </row>
    <row r="217" spans="1:39" ht="15" customHeight="1" x14ac:dyDescent="0.3">
      <c r="A217" s="270">
        <f>[1]AGUSTUS!A218</f>
        <v>0</v>
      </c>
      <c r="B217" s="271">
        <f>[1]AGUSTUS!B218</f>
        <v>6</v>
      </c>
      <c r="C217" s="272" t="str">
        <f>[1]AGUSTUS!K218</f>
        <v>K03</v>
      </c>
      <c r="D217" s="271">
        <f>[1]AGUSTUS!J218</f>
        <v>7</v>
      </c>
      <c r="E217" s="272" t="str">
        <f>[1]AGUSTUS!I218</f>
        <v>L</v>
      </c>
      <c r="F217" s="273" t="str">
        <f>[1]AGUSTUS!L218</f>
        <v>BARU</v>
      </c>
      <c r="Z217" s="4"/>
      <c r="AH217" s="4"/>
    </row>
    <row r="218" spans="1:39" ht="15.75" customHeight="1" x14ac:dyDescent="0.3">
      <c r="A218" s="270">
        <f>[1]AGUSTUS!A219</f>
        <v>0</v>
      </c>
      <c r="B218" s="271">
        <f>[1]AGUSTUS!B219</f>
        <v>7</v>
      </c>
      <c r="C218" s="272" t="str">
        <f>[1]AGUSTUS!K219</f>
        <v>K00</v>
      </c>
      <c r="D218" s="271">
        <f>[1]AGUSTUS!J219</f>
        <v>10</v>
      </c>
      <c r="E218" s="272" t="str">
        <f>[1]AGUSTUS!I219</f>
        <v>P</v>
      </c>
      <c r="F218" s="273" t="str">
        <f>[1]AGUSTUS!L219</f>
        <v>BARU</v>
      </c>
      <c r="G218" s="322"/>
      <c r="H218" s="322"/>
      <c r="I218" s="322"/>
      <c r="J218" s="322"/>
      <c r="K218" s="322"/>
      <c r="L218" s="322"/>
      <c r="M218" s="322"/>
      <c r="N218" s="322"/>
      <c r="O218" s="322"/>
      <c r="P218" s="322"/>
      <c r="Q218" s="322"/>
      <c r="R218" s="322"/>
      <c r="S218" s="322"/>
      <c r="T218" s="322"/>
      <c r="U218" s="322"/>
      <c r="V218" s="322"/>
      <c r="W218" s="322"/>
      <c r="Z218" s="4"/>
      <c r="AE218" s="322"/>
      <c r="AH218" s="4"/>
    </row>
    <row r="219" spans="1:39" ht="15.75" customHeight="1" x14ac:dyDescent="0.3">
      <c r="A219" s="270">
        <f>[1]AGUSTUS!A220</f>
        <v>0</v>
      </c>
      <c r="B219" s="271">
        <f>[1]AGUSTUS!B220</f>
        <v>8</v>
      </c>
      <c r="C219" s="272" t="str">
        <f>[1]AGUSTUS!K220</f>
        <v>K02</v>
      </c>
      <c r="D219" s="271">
        <f>[1]AGUSTUS!J220</f>
        <v>10</v>
      </c>
      <c r="E219" s="272" t="str">
        <f>[1]AGUSTUS!I220</f>
        <v>P</v>
      </c>
      <c r="F219" s="273" t="str">
        <f>[1]AGUSTUS!L220</f>
        <v>BARU</v>
      </c>
      <c r="Z219" s="4"/>
      <c r="AH219" s="4"/>
    </row>
    <row r="220" spans="1:39" ht="15.75" customHeight="1" x14ac:dyDescent="0.3">
      <c r="A220" s="270">
        <f>[1]AGUSTUS!A221</f>
        <v>0</v>
      </c>
      <c r="B220" s="271">
        <f>[1]AGUSTUS!B221</f>
        <v>9</v>
      </c>
      <c r="C220" s="272" t="str">
        <f>[1]AGUSTUS!K221</f>
        <v>K00</v>
      </c>
      <c r="D220" s="271">
        <f>[1]AGUSTUS!J221</f>
        <v>6</v>
      </c>
      <c r="E220" s="272" t="str">
        <f>[1]AGUSTUS!I221</f>
        <v>L</v>
      </c>
      <c r="F220" s="273" t="str">
        <f>[1]AGUSTUS!L221</f>
        <v>BARU</v>
      </c>
      <c r="Z220" s="4"/>
      <c r="AH220" s="4"/>
    </row>
    <row r="221" spans="1:39" ht="15.75" customHeight="1" x14ac:dyDescent="0.3">
      <c r="A221" s="270">
        <f>[1]AGUSTUS!A222</f>
        <v>0</v>
      </c>
      <c r="B221" s="271">
        <f>[1]AGUSTUS!B222</f>
        <v>10</v>
      </c>
      <c r="C221" s="272" t="str">
        <f>[1]AGUSTUS!K222</f>
        <v>K02</v>
      </c>
      <c r="D221" s="271">
        <f>[1]AGUSTUS!J222</f>
        <v>6</v>
      </c>
      <c r="E221" s="272" t="str">
        <f>[1]AGUSTUS!I222</f>
        <v>P</v>
      </c>
      <c r="F221" s="273" t="str">
        <f>[1]AGUSTUS!L222</f>
        <v>BARU</v>
      </c>
      <c r="Z221" s="4"/>
      <c r="AH221" s="4"/>
    </row>
    <row r="222" spans="1:39" ht="15.75" customHeight="1" x14ac:dyDescent="0.3">
      <c r="A222" s="270">
        <f>[1]AGUSTUS!A223</f>
        <v>0</v>
      </c>
      <c r="B222" s="271">
        <f>[1]AGUSTUS!B223</f>
        <v>11</v>
      </c>
      <c r="C222" s="272" t="str">
        <f>[1]AGUSTUS!K223</f>
        <v>K00</v>
      </c>
      <c r="D222" s="271">
        <f>[1]AGUSTUS!J223</f>
        <v>9</v>
      </c>
      <c r="E222" s="272" t="str">
        <f>[1]AGUSTUS!I223</f>
        <v>L</v>
      </c>
      <c r="F222" s="273" t="str">
        <f>[1]AGUSTUS!L223</f>
        <v>BARU</v>
      </c>
      <c r="Z222" s="4"/>
      <c r="AH222" s="4"/>
    </row>
    <row r="223" spans="1:39" ht="15.75" customHeight="1" x14ac:dyDescent="0.3">
      <c r="A223" s="270">
        <f>[1]AGUSTUS!A224</f>
        <v>0</v>
      </c>
      <c r="B223" s="271">
        <f>[1]AGUSTUS!B224</f>
        <v>12</v>
      </c>
      <c r="C223" s="272" t="str">
        <f>[1]AGUSTUS!K224</f>
        <v>K00</v>
      </c>
      <c r="D223" s="271">
        <f>[1]AGUSTUS!J224</f>
        <v>7</v>
      </c>
      <c r="E223" s="272" t="str">
        <f>[1]AGUSTUS!I224</f>
        <v>P</v>
      </c>
      <c r="F223" s="273" t="str">
        <f>[1]AGUSTUS!L224</f>
        <v>BARU</v>
      </c>
      <c r="Z223" s="4"/>
      <c r="AH223" s="4"/>
    </row>
    <row r="224" spans="1:39" ht="15.75" customHeight="1" x14ac:dyDescent="0.3">
      <c r="A224" s="270">
        <f>[1]AGUSTUS!A225</f>
        <v>0</v>
      </c>
      <c r="B224" s="271">
        <f>[1]AGUSTUS!B225</f>
        <v>13</v>
      </c>
      <c r="C224" s="272" t="str">
        <f>[1]AGUSTUS!K225</f>
        <v>K04</v>
      </c>
      <c r="D224" s="271">
        <f>[1]AGUSTUS!J225</f>
        <v>41</v>
      </c>
      <c r="E224" s="272" t="str">
        <f>[1]AGUSTUS!I225</f>
        <v>P</v>
      </c>
      <c r="F224" s="273" t="str">
        <f>[1]AGUSTUS!L225</f>
        <v>BARU</v>
      </c>
      <c r="X224" s="322"/>
      <c r="Y224" s="322"/>
      <c r="Z224" s="9"/>
      <c r="AA224" s="322"/>
      <c r="AB224" s="322"/>
      <c r="AC224" s="322"/>
      <c r="AD224" s="322"/>
      <c r="AF224" s="322"/>
      <c r="AG224" s="322"/>
      <c r="AH224" s="9"/>
      <c r="AI224" s="322"/>
      <c r="AJ224" s="322"/>
      <c r="AK224" s="322"/>
      <c r="AL224" s="322"/>
      <c r="AM224" s="322"/>
    </row>
    <row r="225" spans="1:39" ht="15.75" customHeight="1" x14ac:dyDescent="0.3">
      <c r="A225" s="270">
        <f>[1]AGUSTUS!A226</f>
        <v>0</v>
      </c>
      <c r="B225" s="271">
        <f>[1]AGUSTUS!B226</f>
        <v>14</v>
      </c>
      <c r="C225" s="272" t="str">
        <f>[1]AGUSTUS!K226</f>
        <v>K08</v>
      </c>
      <c r="D225" s="271">
        <f>[1]AGUSTUS!J226</f>
        <v>32</v>
      </c>
      <c r="E225" s="272" t="str">
        <f>[1]AGUSTUS!I226</f>
        <v>P</v>
      </c>
      <c r="F225" s="273" t="str">
        <f>[1]AGUSTUS!L226</f>
        <v>LAMA</v>
      </c>
      <c r="Z225" s="4"/>
      <c r="AH225" s="4"/>
    </row>
    <row r="226" spans="1:39" ht="15.75" customHeight="1" x14ac:dyDescent="0.3">
      <c r="A226" s="270">
        <f>[1]AGUSTUS!A227</f>
        <v>0</v>
      </c>
      <c r="B226" s="271">
        <f>[1]AGUSTUS!B227</f>
        <v>15</v>
      </c>
      <c r="C226" s="272" t="str">
        <f>[1]AGUSTUS!K227</f>
        <v>K08</v>
      </c>
      <c r="D226" s="271">
        <f>[1]AGUSTUS!J227</f>
        <v>39</v>
      </c>
      <c r="E226" s="272" t="str">
        <f>[1]AGUSTUS!I227</f>
        <v>L</v>
      </c>
      <c r="F226" s="273" t="str">
        <f>[1]AGUSTUS!L227</f>
        <v>BARU</v>
      </c>
      <c r="Z226" s="4"/>
      <c r="AH226" s="4"/>
    </row>
    <row r="227" spans="1:39" ht="15.75" customHeight="1" x14ac:dyDescent="0.3">
      <c r="A227" s="270">
        <f>[1]AGUSTUS!A228</f>
        <v>0</v>
      </c>
      <c r="B227" s="271">
        <f>[1]AGUSTUS!B228</f>
        <v>16</v>
      </c>
      <c r="C227" s="272" t="str">
        <f>[1]AGUSTUS!K228</f>
        <v>K04</v>
      </c>
      <c r="D227" s="271">
        <f>[1]AGUSTUS!J228</f>
        <v>18</v>
      </c>
      <c r="E227" s="272" t="str">
        <f>[1]AGUSTUS!I228</f>
        <v>L</v>
      </c>
      <c r="F227" s="273" t="str">
        <f>[1]AGUSTUS!L228</f>
        <v>LAMA</v>
      </c>
      <c r="Z227" s="4"/>
      <c r="AH227" s="4"/>
    </row>
    <row r="228" spans="1:39" ht="15.75" customHeight="1" x14ac:dyDescent="0.3">
      <c r="A228" s="270">
        <f>[1]AGUSTUS!A229</f>
        <v>0</v>
      </c>
      <c r="B228" s="271">
        <f>[1]AGUSTUS!B229</f>
        <v>17</v>
      </c>
      <c r="C228" s="272" t="str">
        <f>[1]AGUSTUS!K229</f>
        <v>K05</v>
      </c>
      <c r="D228" s="271">
        <f>[1]AGUSTUS!J229</f>
        <v>31</v>
      </c>
      <c r="E228" s="272" t="str">
        <f>[1]AGUSTUS!I229</f>
        <v>P</v>
      </c>
      <c r="F228" s="273" t="str">
        <f>[1]AGUSTUS!L229</f>
        <v>BARU</v>
      </c>
      <c r="Z228" s="4"/>
      <c r="AH228" s="4"/>
    </row>
    <row r="229" spans="1:39" ht="15.75" customHeight="1" x14ac:dyDescent="0.3">
      <c r="A229" s="270">
        <f>[1]AGUSTUS!A230</f>
        <v>0</v>
      </c>
      <c r="B229" s="271">
        <f>[1]AGUSTUS!B230</f>
        <v>18</v>
      </c>
      <c r="C229" s="272" t="str">
        <f>[1]AGUSTUS!K230</f>
        <v>K02</v>
      </c>
      <c r="D229" s="271">
        <f>[1]AGUSTUS!J230</f>
        <v>9</v>
      </c>
      <c r="E229" s="272" t="str">
        <f>[1]AGUSTUS!I230</f>
        <v>L</v>
      </c>
      <c r="F229" s="273" t="str">
        <f>[1]AGUSTUS!L230</f>
        <v>BARU</v>
      </c>
      <c r="Z229" s="4"/>
      <c r="AH229" s="4"/>
    </row>
    <row r="230" spans="1:39" ht="15.75" customHeight="1" x14ac:dyDescent="0.3">
      <c r="A230" s="270">
        <f>[1]AGUSTUS!A231</f>
        <v>0</v>
      </c>
      <c r="B230" s="271">
        <f>[1]AGUSTUS!B231</f>
        <v>19</v>
      </c>
      <c r="C230" s="272" t="str">
        <f>[1]AGUSTUS!K231</f>
        <v>K05</v>
      </c>
      <c r="D230" s="271">
        <f>[1]AGUSTUS!J231</f>
        <v>28</v>
      </c>
      <c r="E230" s="272" t="str">
        <f>[1]AGUSTUS!I231</f>
        <v>P</v>
      </c>
      <c r="F230" s="273" t="str">
        <f>[1]AGUSTUS!L231</f>
        <v>BARU</v>
      </c>
      <c r="Z230" s="4"/>
      <c r="AH230" s="4"/>
    </row>
    <row r="231" spans="1:39" ht="15.75" customHeight="1" x14ac:dyDescent="0.3">
      <c r="A231" s="270">
        <f>[1]AGUSTUS!A232</f>
        <v>45882</v>
      </c>
      <c r="B231" s="271">
        <f>[1]AGUSTUS!B232</f>
        <v>1</v>
      </c>
      <c r="C231" s="272" t="str">
        <f>[1]AGUSTUS!K232</f>
        <v>K04</v>
      </c>
      <c r="D231" s="271">
        <f>[1]AGUSTUS!J232</f>
        <v>24</v>
      </c>
      <c r="E231" s="272" t="str">
        <f>[1]AGUSTUS!I232</f>
        <v>P</v>
      </c>
      <c r="F231" s="273" t="str">
        <f>[1]AGUSTUS!L232</f>
        <v>BARU</v>
      </c>
      <c r="G231" s="322"/>
      <c r="H231" s="322"/>
      <c r="I231" s="322"/>
      <c r="J231" s="322"/>
      <c r="K231" s="322"/>
      <c r="L231" s="322"/>
      <c r="M231" s="322"/>
      <c r="N231" s="322"/>
      <c r="O231" s="322"/>
      <c r="P231" s="322"/>
      <c r="Q231" s="322"/>
      <c r="R231" s="322"/>
      <c r="S231" s="322"/>
      <c r="T231" s="322"/>
      <c r="U231" s="322"/>
      <c r="V231" s="322"/>
      <c r="W231" s="322"/>
      <c r="Z231" s="4"/>
      <c r="AE231" s="322"/>
      <c r="AH231" s="4"/>
    </row>
    <row r="232" spans="1:39" ht="15.75" customHeight="1" x14ac:dyDescent="0.3">
      <c r="A232" s="270">
        <f>[1]AGUSTUS!A233</f>
        <v>0</v>
      </c>
      <c r="B232" s="271">
        <f>[1]AGUSTUS!B233</f>
        <v>2</v>
      </c>
      <c r="C232" s="272" t="str">
        <f>[1]AGUSTUS!K233</f>
        <v>K03</v>
      </c>
      <c r="D232" s="271">
        <f>[1]AGUSTUS!J233</f>
        <v>70</v>
      </c>
      <c r="E232" s="272" t="str">
        <f>[1]AGUSTUS!I233</f>
        <v>L</v>
      </c>
      <c r="F232" s="273" t="str">
        <f>[1]AGUSTUS!L233</f>
        <v>BARU</v>
      </c>
      <c r="Z232" s="4"/>
      <c r="AH232" s="4"/>
    </row>
    <row r="233" spans="1:39" ht="15.75" customHeight="1" x14ac:dyDescent="0.3">
      <c r="A233" s="270">
        <f>[1]AGUSTUS!A234</f>
        <v>0</v>
      </c>
      <c r="B233" s="271">
        <f>[1]AGUSTUS!B234</f>
        <v>3</v>
      </c>
      <c r="C233" s="272" t="str">
        <f>[1]AGUSTUS!K234</f>
        <v>K04</v>
      </c>
      <c r="D233" s="271">
        <f>[1]AGUSTUS!J234</f>
        <v>22</v>
      </c>
      <c r="E233" s="272" t="str">
        <f>[1]AGUSTUS!I234</f>
        <v>P</v>
      </c>
      <c r="F233" s="273" t="str">
        <f>[1]AGUSTUS!L234</f>
        <v>BARU</v>
      </c>
      <c r="Z233" s="4"/>
      <c r="AH233" s="4"/>
    </row>
    <row r="234" spans="1:39" ht="15.75" customHeight="1" x14ac:dyDescent="0.3">
      <c r="A234" s="270">
        <f>[1]AGUSTUS!A235</f>
        <v>0</v>
      </c>
      <c r="B234" s="271">
        <f>[1]AGUSTUS!B235</f>
        <v>4</v>
      </c>
      <c r="C234" s="272" t="str">
        <f>[1]AGUSTUS!K235</f>
        <v>K02</v>
      </c>
      <c r="D234" s="271">
        <f>[1]AGUSTUS!J235</f>
        <v>8</v>
      </c>
      <c r="E234" s="272" t="str">
        <f>[1]AGUSTUS!I235</f>
        <v>L</v>
      </c>
      <c r="F234" s="273" t="str">
        <f>[1]AGUSTUS!L235</f>
        <v>BARU</v>
      </c>
      <c r="Z234" s="4"/>
      <c r="AH234" s="4"/>
    </row>
    <row r="235" spans="1:39" ht="15.75" customHeight="1" x14ac:dyDescent="0.3">
      <c r="A235" s="270">
        <f>[1]AGUSTUS!A236</f>
        <v>0</v>
      </c>
      <c r="B235" s="271">
        <f>[1]AGUSTUS!B236</f>
        <v>5</v>
      </c>
      <c r="C235" s="272" t="str">
        <f>[1]AGUSTUS!K236</f>
        <v>K04</v>
      </c>
      <c r="D235" s="271">
        <f>[1]AGUSTUS!J236</f>
        <v>51</v>
      </c>
      <c r="E235" s="272" t="str">
        <f>[1]AGUSTUS!I236</f>
        <v>P</v>
      </c>
      <c r="F235" s="273" t="str">
        <f>[1]AGUSTUS!L236</f>
        <v>LAMA</v>
      </c>
      <c r="Z235" s="4"/>
      <c r="AH235" s="4"/>
    </row>
    <row r="236" spans="1:39" ht="15.75" customHeight="1" x14ac:dyDescent="0.3">
      <c r="A236" s="270">
        <f>[1]AGUSTUS!A237</f>
        <v>0</v>
      </c>
      <c r="B236" s="271">
        <f>[1]AGUSTUS!B237</f>
        <v>6</v>
      </c>
      <c r="C236" s="272" t="str">
        <f>[1]AGUSTUS!K237</f>
        <v>K04</v>
      </c>
      <c r="D236" s="271">
        <f>[1]AGUSTUS!J237</f>
        <v>16</v>
      </c>
      <c r="E236" s="272" t="str">
        <f>[1]AGUSTUS!I237</f>
        <v>P</v>
      </c>
      <c r="F236" s="273" t="str">
        <f>[1]AGUSTUS!L237</f>
        <v>LAMA</v>
      </c>
      <c r="Z236" s="4"/>
      <c r="AH236" s="4"/>
    </row>
    <row r="237" spans="1:39" ht="15.75" customHeight="1" x14ac:dyDescent="0.3">
      <c r="A237" s="270">
        <f>[1]AGUSTUS!A238</f>
        <v>0</v>
      </c>
      <c r="B237" s="271">
        <f>[1]AGUSTUS!B238</f>
        <v>7</v>
      </c>
      <c r="C237" s="272" t="str">
        <f>[1]AGUSTUS!K238</f>
        <v>K04</v>
      </c>
      <c r="D237" s="271">
        <f>[1]AGUSTUS!J238</f>
        <v>60</v>
      </c>
      <c r="E237" s="272" t="str">
        <f>[1]AGUSTUS!I238</f>
        <v>L</v>
      </c>
      <c r="F237" s="273" t="str">
        <f>[1]AGUSTUS!L238</f>
        <v>BARU</v>
      </c>
      <c r="X237" s="322"/>
      <c r="Y237" s="322"/>
      <c r="Z237" s="9"/>
      <c r="AA237" s="322"/>
      <c r="AB237" s="322"/>
      <c r="AC237" s="322"/>
      <c r="AD237" s="322"/>
      <c r="AF237" s="322"/>
      <c r="AG237" s="322"/>
      <c r="AH237" s="9"/>
      <c r="AI237" s="322"/>
      <c r="AJ237" s="322"/>
      <c r="AK237" s="322"/>
      <c r="AL237" s="322"/>
      <c r="AM237" s="322"/>
    </row>
    <row r="238" spans="1:39" ht="15.75" customHeight="1" x14ac:dyDescent="0.3">
      <c r="A238" s="270">
        <f>[1]AGUSTUS!A239</f>
        <v>0</v>
      </c>
      <c r="B238" s="271">
        <f>[1]AGUSTUS!B239</f>
        <v>8</v>
      </c>
      <c r="C238" s="272" t="str">
        <f>[1]AGUSTUS!K239</f>
        <v>K08</v>
      </c>
      <c r="D238" s="271">
        <f>[1]AGUSTUS!J239</f>
        <v>34</v>
      </c>
      <c r="E238" s="272" t="str">
        <f>[1]AGUSTUS!I239</f>
        <v>P</v>
      </c>
      <c r="F238" s="273" t="str">
        <f>[1]AGUSTUS!L239</f>
        <v>BARU</v>
      </c>
      <c r="Z238" s="4"/>
      <c r="AH238" s="4"/>
    </row>
    <row r="239" spans="1:39" ht="15.75" customHeight="1" x14ac:dyDescent="0.3">
      <c r="A239" s="270">
        <f>[1]AGUSTUS!A240</f>
        <v>45883</v>
      </c>
      <c r="B239" s="271">
        <f>[1]AGUSTUS!B240</f>
        <v>1</v>
      </c>
      <c r="C239" s="272" t="str">
        <f>[1]AGUSTUS!K240</f>
        <v>K02</v>
      </c>
      <c r="D239" s="271">
        <f>[1]AGUSTUS!J240</f>
        <v>33</v>
      </c>
      <c r="E239" s="272" t="str">
        <f>[1]AGUSTUS!I240</f>
        <v>P</v>
      </c>
      <c r="F239" s="273" t="str">
        <f>[1]AGUSTUS!L240</f>
        <v>BARU</v>
      </c>
      <c r="Z239" s="4"/>
      <c r="AH239" s="4"/>
    </row>
    <row r="240" spans="1:39" ht="15.75" customHeight="1" x14ac:dyDescent="0.3">
      <c r="A240" s="270">
        <f>[1]AGUSTUS!A241</f>
        <v>0</v>
      </c>
      <c r="B240" s="271">
        <f>[1]AGUSTUS!B241</f>
        <v>2</v>
      </c>
      <c r="C240" s="272" t="str">
        <f>[1]AGUSTUS!K241</f>
        <v>K02</v>
      </c>
      <c r="D240" s="271">
        <f>[1]AGUSTUS!J241</f>
        <v>35</v>
      </c>
      <c r="E240" s="272" t="str">
        <f>[1]AGUSTUS!I241</f>
        <v>L</v>
      </c>
      <c r="F240" s="273" t="str">
        <f>[1]AGUSTUS!L241</f>
        <v>BARU</v>
      </c>
      <c r="Z240" s="4"/>
      <c r="AH240" s="4"/>
    </row>
    <row r="241" spans="1:34" ht="15.75" customHeight="1" x14ac:dyDescent="0.3">
      <c r="A241" s="270">
        <f>[1]AGUSTUS!A242</f>
        <v>0</v>
      </c>
      <c r="B241" s="271">
        <f>[1]AGUSTUS!B242</f>
        <v>3</v>
      </c>
      <c r="C241" s="272" t="str">
        <f>[1]AGUSTUS!K242</f>
        <v>K05</v>
      </c>
      <c r="D241" s="271">
        <f>[1]AGUSTUS!J242</f>
        <v>35</v>
      </c>
      <c r="E241" s="272" t="str">
        <f>[1]AGUSTUS!I242</f>
        <v>P</v>
      </c>
      <c r="F241" s="273" t="str">
        <f>[1]AGUSTUS!L242</f>
        <v>BARU</v>
      </c>
      <c r="Z241" s="4"/>
      <c r="AH241" s="4"/>
    </row>
    <row r="242" spans="1:34" ht="15.75" customHeight="1" x14ac:dyDescent="0.3">
      <c r="A242" s="270">
        <f>[1]AGUSTUS!A243</f>
        <v>0</v>
      </c>
      <c r="B242" s="271">
        <f>[1]AGUSTUS!B243</f>
        <v>4</v>
      </c>
      <c r="C242" s="272" t="str">
        <f>[1]AGUSTUS!K243</f>
        <v>K04</v>
      </c>
      <c r="D242" s="271">
        <f>[1]AGUSTUS!J243</f>
        <v>26</v>
      </c>
      <c r="E242" s="272" t="str">
        <f>[1]AGUSTUS!I243</f>
        <v>L</v>
      </c>
      <c r="F242" s="273" t="str">
        <f>[1]AGUSTUS!L243</f>
        <v>BARU</v>
      </c>
      <c r="Z242" s="4"/>
      <c r="AH242" s="4"/>
    </row>
    <row r="243" spans="1:34" ht="15.75" customHeight="1" x14ac:dyDescent="0.3">
      <c r="A243" s="270">
        <f>[1]AGUSTUS!A244</f>
        <v>0</v>
      </c>
      <c r="B243" s="271">
        <f>[1]AGUSTUS!B244</f>
        <v>5</v>
      </c>
      <c r="C243" s="272" t="str">
        <f>[1]AGUSTUS!K244</f>
        <v>K00</v>
      </c>
      <c r="D243" s="271">
        <f>[1]AGUSTUS!J244</f>
        <v>12</v>
      </c>
      <c r="E243" s="272" t="str">
        <f>[1]AGUSTUS!I244</f>
        <v>P</v>
      </c>
      <c r="F243" s="273" t="str">
        <f>[1]AGUSTUS!L244</f>
        <v>BARU</v>
      </c>
      <c r="Z243" s="4"/>
      <c r="AH243" s="4"/>
    </row>
    <row r="244" spans="1:34" ht="15.75" customHeight="1" x14ac:dyDescent="0.3">
      <c r="A244" s="270">
        <f>[1]AGUSTUS!A245</f>
        <v>0</v>
      </c>
      <c r="B244" s="271">
        <f>[1]AGUSTUS!B245</f>
        <v>6</v>
      </c>
      <c r="C244" s="272" t="str">
        <f>[1]AGUSTUS!K245</f>
        <v>K02</v>
      </c>
      <c r="D244" s="271">
        <f>[1]AGUSTUS!J245</f>
        <v>22</v>
      </c>
      <c r="E244" s="272" t="str">
        <f>[1]AGUSTUS!I245</f>
        <v>P</v>
      </c>
      <c r="F244" s="273" t="str">
        <f>[1]AGUSTUS!L245</f>
        <v>BARU</v>
      </c>
      <c r="Z244" s="4"/>
      <c r="AH244" s="4"/>
    </row>
    <row r="245" spans="1:34" ht="15.75" customHeight="1" x14ac:dyDescent="0.3">
      <c r="A245" s="270">
        <f>[1]AGUSTUS!A246</f>
        <v>0</v>
      </c>
      <c r="B245" s="271">
        <f>[1]AGUSTUS!B246</f>
        <v>7</v>
      </c>
      <c r="C245" s="272" t="str">
        <f>[1]AGUSTUS!K246</f>
        <v>K08</v>
      </c>
      <c r="D245" s="271">
        <f>[1]AGUSTUS!J246</f>
        <v>33</v>
      </c>
      <c r="E245" s="272" t="str">
        <f>[1]AGUSTUS!I246</f>
        <v>P</v>
      </c>
      <c r="F245" s="273" t="str">
        <f>[1]AGUSTUS!L246</f>
        <v>BARU</v>
      </c>
      <c r="Z245" s="4"/>
      <c r="AH245" s="4"/>
    </row>
    <row r="246" spans="1:34" ht="15.75" customHeight="1" x14ac:dyDescent="0.3">
      <c r="A246" s="270">
        <f>[1]AGUSTUS!A247</f>
        <v>45884</v>
      </c>
      <c r="B246" s="271">
        <f>[1]AGUSTUS!B247</f>
        <v>1</v>
      </c>
      <c r="C246" s="272" t="str">
        <f>[1]AGUSTUS!K247</f>
        <v>K05</v>
      </c>
      <c r="D246" s="271">
        <f>[1]AGUSTUS!J247</f>
        <v>19</v>
      </c>
      <c r="E246" s="272" t="str">
        <f>[1]AGUSTUS!I247</f>
        <v>P</v>
      </c>
      <c r="F246" s="273" t="str">
        <f>[1]AGUSTUS!L247</f>
        <v>BARU</v>
      </c>
      <c r="Z246" s="4"/>
      <c r="AH246" s="4"/>
    </row>
    <row r="247" spans="1:34" ht="15.75" customHeight="1" x14ac:dyDescent="0.3">
      <c r="A247" s="270">
        <f>[1]AGUSTUS!A248</f>
        <v>0</v>
      </c>
      <c r="B247" s="271">
        <f>[1]AGUSTUS!B248</f>
        <v>2</v>
      </c>
      <c r="C247" s="272" t="str">
        <f>[1]AGUSTUS!K248</f>
        <v>K08</v>
      </c>
      <c r="D247" s="271">
        <f>[1]AGUSTUS!J248</f>
        <v>29</v>
      </c>
      <c r="E247" s="272" t="str">
        <f>[1]AGUSTUS!I248</f>
        <v>P</v>
      </c>
      <c r="F247" s="273" t="str">
        <f>[1]AGUSTUS!L248</f>
        <v>BARU</v>
      </c>
      <c r="Z247" s="4"/>
      <c r="AH247" s="4"/>
    </row>
    <row r="248" spans="1:34" ht="15.75" customHeight="1" x14ac:dyDescent="0.3">
      <c r="A248" s="270">
        <f>[1]AGUSTUS!A249</f>
        <v>45885</v>
      </c>
      <c r="B248" s="271">
        <f>[1]AGUSTUS!B249</f>
        <v>1</v>
      </c>
      <c r="C248" s="272" t="str">
        <f>[1]AGUSTUS!K249</f>
        <v>K04</v>
      </c>
      <c r="D248" s="271">
        <f>[1]AGUSTUS!J249</f>
        <v>20</v>
      </c>
      <c r="E248" s="272" t="str">
        <f>[1]AGUSTUS!I249</f>
        <v>L</v>
      </c>
      <c r="F248" s="273" t="str">
        <f>[1]AGUSTUS!L249</f>
        <v>BARU</v>
      </c>
      <c r="Z248" s="4"/>
      <c r="AH248" s="4"/>
    </row>
    <row r="249" spans="1:34" ht="15.75" customHeight="1" x14ac:dyDescent="0.3">
      <c r="A249" s="270">
        <f>[1]AGUSTUS!A250</f>
        <v>0</v>
      </c>
      <c r="B249" s="271">
        <f>[1]AGUSTUS!B250</f>
        <v>2</v>
      </c>
      <c r="C249" s="272" t="str">
        <f>[1]AGUSTUS!K250</f>
        <v>K04</v>
      </c>
      <c r="D249" s="271">
        <f>[1]AGUSTUS!J250</f>
        <v>34</v>
      </c>
      <c r="E249" s="272" t="str">
        <f>[1]AGUSTUS!I250</f>
        <v>P</v>
      </c>
      <c r="F249" s="273" t="str">
        <f>[1]AGUSTUS!L250</f>
        <v>LAMA</v>
      </c>
      <c r="Z249" s="4"/>
      <c r="AH249" s="4"/>
    </row>
    <row r="250" spans="1:34" ht="15.75" customHeight="1" x14ac:dyDescent="0.3">
      <c r="A250" s="270">
        <f>[1]AGUSTUS!A251</f>
        <v>0</v>
      </c>
      <c r="B250" s="271">
        <f>[1]AGUSTUS!B251</f>
        <v>3</v>
      </c>
      <c r="C250" s="272" t="str">
        <f>[1]AGUSTUS!K251</f>
        <v>K02</v>
      </c>
      <c r="D250" s="271">
        <f>[1]AGUSTUS!J251</f>
        <v>13</v>
      </c>
      <c r="E250" s="272" t="str">
        <f>[1]AGUSTUS!I251</f>
        <v>L</v>
      </c>
      <c r="F250" s="273" t="str">
        <f>[1]AGUSTUS!L251</f>
        <v>BARU</v>
      </c>
      <c r="Z250" s="4"/>
      <c r="AH250" s="4"/>
    </row>
    <row r="251" spans="1:34" ht="15.75" customHeight="1" x14ac:dyDescent="0.3">
      <c r="A251" s="270">
        <f>[1]AGUSTUS!A252</f>
        <v>0</v>
      </c>
      <c r="B251" s="271">
        <f>[1]AGUSTUS!B252</f>
        <v>4</v>
      </c>
      <c r="C251" s="272" t="str">
        <f>[1]AGUSTUS!K252</f>
        <v>K02</v>
      </c>
      <c r="D251" s="271">
        <f>[1]AGUSTUS!J252</f>
        <v>41</v>
      </c>
      <c r="E251" s="272" t="str">
        <f>[1]AGUSTUS!I252</f>
        <v>L</v>
      </c>
      <c r="F251" s="273" t="str">
        <f>[1]AGUSTUS!L252</f>
        <v>LAMA</v>
      </c>
      <c r="Z251" s="4"/>
      <c r="AH251" s="4"/>
    </row>
    <row r="252" spans="1:34" ht="15.75" customHeight="1" x14ac:dyDescent="0.3">
      <c r="A252" s="270">
        <f>[1]AGUSTUS!A253</f>
        <v>0</v>
      </c>
      <c r="B252" s="271">
        <f>[1]AGUSTUS!B253</f>
        <v>5</v>
      </c>
      <c r="C252" s="272" t="str">
        <f>[1]AGUSTUS!K253</f>
        <v>K03</v>
      </c>
      <c r="D252" s="271">
        <f>[1]AGUSTUS!J253</f>
        <v>35</v>
      </c>
      <c r="E252" s="272" t="str">
        <f>[1]AGUSTUS!I253</f>
        <v>P</v>
      </c>
      <c r="F252" s="273" t="str">
        <f>[1]AGUSTUS!L253</f>
        <v>BARU</v>
      </c>
      <c r="Z252" s="4"/>
      <c r="AH252" s="4"/>
    </row>
    <row r="253" spans="1:34" ht="15.75" customHeight="1" x14ac:dyDescent="0.3">
      <c r="A253" s="270">
        <f>[1]AGUSTUS!A254</f>
        <v>0</v>
      </c>
      <c r="B253" s="271">
        <f>[1]AGUSTUS!B254</f>
        <v>6</v>
      </c>
      <c r="C253" s="272" t="str">
        <f>[1]AGUSTUS!K254</f>
        <v>K03</v>
      </c>
      <c r="D253" s="271">
        <f>[1]AGUSTUS!J254</f>
        <v>16</v>
      </c>
      <c r="E253" s="272" t="str">
        <f>[1]AGUSTUS!I254</f>
        <v>L</v>
      </c>
      <c r="F253" s="273" t="str">
        <f>[1]AGUSTUS!L254</f>
        <v>BARU</v>
      </c>
      <c r="Z253" s="4"/>
      <c r="AH253" s="4"/>
    </row>
    <row r="254" spans="1:34" ht="15.75" customHeight="1" x14ac:dyDescent="0.3">
      <c r="A254" s="270">
        <f>[1]AGUSTUS!A255</f>
        <v>0</v>
      </c>
      <c r="B254" s="271">
        <f>[1]AGUSTUS!B255</f>
        <v>7</v>
      </c>
      <c r="C254" s="272" t="str">
        <f>[1]AGUSTUS!K255</f>
        <v>K00</v>
      </c>
      <c r="D254" s="271">
        <f>[1]AGUSTUS!J255</f>
        <v>6</v>
      </c>
      <c r="E254" s="272" t="str">
        <f>[1]AGUSTUS!I255</f>
        <v>P</v>
      </c>
      <c r="F254" s="273" t="str">
        <f>[1]AGUSTUS!L255</f>
        <v>BARU</v>
      </c>
      <c r="Z254" s="4"/>
      <c r="AH254" s="4"/>
    </row>
    <row r="255" spans="1:34" ht="15.75" customHeight="1" x14ac:dyDescent="0.3">
      <c r="A255" s="270">
        <f>[1]AGUSTUS!A256</f>
        <v>0</v>
      </c>
      <c r="B255" s="271">
        <f>[1]AGUSTUS!B256</f>
        <v>8</v>
      </c>
      <c r="C255" s="272" t="str">
        <f>[1]AGUSTUS!K256</f>
        <v>K04</v>
      </c>
      <c r="D255" s="271">
        <f>[1]AGUSTUS!J256</f>
        <v>23</v>
      </c>
      <c r="E255" s="272" t="str">
        <f>[1]AGUSTUS!I256</f>
        <v>P</v>
      </c>
      <c r="F255" s="273" t="str">
        <f>[1]AGUSTUS!L256</f>
        <v>LAMA</v>
      </c>
      <c r="Z255" s="4"/>
      <c r="AH255" s="4"/>
    </row>
    <row r="256" spans="1:34" ht="15.75" customHeight="1" x14ac:dyDescent="0.3">
      <c r="A256" s="270">
        <f>[1]AGUSTUS!A257</f>
        <v>0</v>
      </c>
      <c r="B256" s="271">
        <f>[1]AGUSTUS!B257</f>
        <v>9</v>
      </c>
      <c r="C256" s="272" t="str">
        <f>[1]AGUSTUS!K257</f>
        <v>K00</v>
      </c>
      <c r="D256" s="271">
        <f>[1]AGUSTUS!J257</f>
        <v>7</v>
      </c>
      <c r="E256" s="272" t="str">
        <f>[1]AGUSTUS!I257</f>
        <v>P</v>
      </c>
      <c r="F256" s="273" t="str">
        <f>[1]AGUSTUS!L257</f>
        <v>BARU</v>
      </c>
      <c r="Z256" s="4"/>
      <c r="AH256" s="4"/>
    </row>
    <row r="257" spans="1:34" ht="15.75" customHeight="1" x14ac:dyDescent="0.3">
      <c r="A257" s="270">
        <f>[1]AGUSTUS!A258</f>
        <v>0</v>
      </c>
      <c r="B257" s="271">
        <f>[1]AGUSTUS!B258</f>
        <v>9</v>
      </c>
      <c r="C257" s="272" t="str">
        <f>[1]AGUSTUS!K258</f>
        <v>K00</v>
      </c>
      <c r="D257" s="271">
        <f>[1]AGUSTUS!J258</f>
        <v>7</v>
      </c>
      <c r="E257" s="272" t="str">
        <f>[1]AGUSTUS!I258</f>
        <v>P</v>
      </c>
      <c r="F257" s="273" t="str">
        <f>[1]AGUSTUS!L258</f>
        <v>BARU</v>
      </c>
      <c r="Z257" s="4"/>
      <c r="AH257" s="4"/>
    </row>
    <row r="258" spans="1:34" ht="15.75" customHeight="1" x14ac:dyDescent="0.3">
      <c r="A258" s="270">
        <f>[1]AGUSTUS!A259</f>
        <v>0</v>
      </c>
      <c r="B258" s="271">
        <f>[1]AGUSTUS!B259</f>
        <v>10</v>
      </c>
      <c r="C258" s="272" t="str">
        <f>[1]AGUSTUS!K259</f>
        <v>K02</v>
      </c>
      <c r="D258" s="271">
        <f>[1]AGUSTUS!J259</f>
        <v>8</v>
      </c>
      <c r="E258" s="272" t="str">
        <f>[1]AGUSTUS!I259</f>
        <v>P</v>
      </c>
      <c r="F258" s="273" t="str">
        <f>[1]AGUSTUS!L259</f>
        <v>BARU</v>
      </c>
      <c r="Z258" s="4"/>
      <c r="AH258" s="4"/>
    </row>
    <row r="259" spans="1:34" ht="15.75" customHeight="1" x14ac:dyDescent="0.3">
      <c r="A259" s="270">
        <f>[1]AGUSTUS!A260</f>
        <v>45888</v>
      </c>
      <c r="B259" s="271">
        <f>[1]AGUSTUS!B260</f>
        <v>1</v>
      </c>
      <c r="C259" s="272" t="str">
        <f>[1]AGUSTUS!K260</f>
        <v>K00</v>
      </c>
      <c r="D259" s="271">
        <f>[1]AGUSTUS!J260</f>
        <v>7</v>
      </c>
      <c r="E259" s="272" t="str">
        <f>[1]AGUSTUS!I260</f>
        <v>P</v>
      </c>
      <c r="F259" s="273" t="str">
        <f>[1]AGUSTUS!L260</f>
        <v>BARU</v>
      </c>
      <c r="Z259" s="4"/>
      <c r="AH259" s="4"/>
    </row>
    <row r="260" spans="1:34" ht="15.75" customHeight="1" x14ac:dyDescent="0.3">
      <c r="A260" s="270">
        <f>[1]AGUSTUS!A261</f>
        <v>0</v>
      </c>
      <c r="B260" s="271">
        <f>[1]AGUSTUS!B261</f>
        <v>2</v>
      </c>
      <c r="C260" s="272" t="str">
        <f>[1]AGUSTUS!K261</f>
        <v>K00</v>
      </c>
      <c r="D260" s="271">
        <f>[1]AGUSTUS!J261</f>
        <v>8</v>
      </c>
      <c r="E260" s="272" t="str">
        <f>[1]AGUSTUS!I261</f>
        <v>L</v>
      </c>
      <c r="F260" s="273" t="str">
        <f>[1]AGUSTUS!L261</f>
        <v>BARU</v>
      </c>
      <c r="Z260" s="4"/>
      <c r="AH260" s="4"/>
    </row>
    <row r="261" spans="1:34" ht="15.75" customHeight="1" x14ac:dyDescent="0.3">
      <c r="A261" s="270">
        <f>[1]AGUSTUS!A262</f>
        <v>0</v>
      </c>
      <c r="B261" s="271">
        <f>[1]AGUSTUS!B262</f>
        <v>3</v>
      </c>
      <c r="C261" s="272" t="str">
        <f>[1]AGUSTUS!K262</f>
        <v>K00</v>
      </c>
      <c r="D261" s="271">
        <f>[1]AGUSTUS!J262</f>
        <v>6</v>
      </c>
      <c r="E261" s="272" t="str">
        <f>[1]AGUSTUS!I262</f>
        <v>P</v>
      </c>
      <c r="F261" s="273" t="str">
        <f>[1]AGUSTUS!L262</f>
        <v>BARU</v>
      </c>
      <c r="Z261" s="4"/>
      <c r="AH261" s="4"/>
    </row>
    <row r="262" spans="1:34" ht="15.75" customHeight="1" x14ac:dyDescent="0.3">
      <c r="A262" s="270">
        <f>[1]AGUSTUS!A263</f>
        <v>0</v>
      </c>
      <c r="B262" s="271">
        <f>[1]AGUSTUS!B263</f>
        <v>3</v>
      </c>
      <c r="C262" s="272" t="str">
        <f>[1]AGUSTUS!K263</f>
        <v>K00</v>
      </c>
      <c r="D262" s="271">
        <f>[1]AGUSTUS!J263</f>
        <v>6</v>
      </c>
      <c r="E262" s="272" t="str">
        <f>[1]AGUSTUS!I263</f>
        <v>P</v>
      </c>
      <c r="F262" s="273" t="str">
        <f>[1]AGUSTUS!L263</f>
        <v>BARU</v>
      </c>
      <c r="Z262" s="4"/>
      <c r="AH262" s="4"/>
    </row>
    <row r="263" spans="1:34" ht="15.75" customHeight="1" x14ac:dyDescent="0.3">
      <c r="A263" s="270">
        <f>[1]AGUSTUS!A264</f>
        <v>0</v>
      </c>
      <c r="B263" s="271">
        <f>[1]AGUSTUS!B264</f>
        <v>4</v>
      </c>
      <c r="C263" s="272" t="str">
        <f>[1]AGUSTUS!K264</f>
        <v>K04</v>
      </c>
      <c r="D263" s="271">
        <f>[1]AGUSTUS!J264</f>
        <v>44</v>
      </c>
      <c r="E263" s="272" t="str">
        <f>[1]AGUSTUS!I264</f>
        <v>P</v>
      </c>
      <c r="F263" s="273" t="str">
        <f>[1]AGUSTUS!L264</f>
        <v>LAMA</v>
      </c>
      <c r="Z263" s="4"/>
      <c r="AH263" s="4"/>
    </row>
    <row r="264" spans="1:34" ht="15.75" customHeight="1" x14ac:dyDescent="0.3">
      <c r="A264" s="270">
        <f>[1]AGUSTUS!A265</f>
        <v>0</v>
      </c>
      <c r="B264" s="271">
        <f>[1]AGUSTUS!B265</f>
        <v>5</v>
      </c>
      <c r="C264" s="272" t="str">
        <f>[1]AGUSTUS!K265</f>
        <v>K03</v>
      </c>
      <c r="D264" s="271">
        <f>[1]AGUSTUS!J265</f>
        <v>56</v>
      </c>
      <c r="E264" s="272" t="str">
        <f>[1]AGUSTUS!I265</f>
        <v>L</v>
      </c>
      <c r="F264" s="273" t="str">
        <f>[1]AGUSTUS!L265</f>
        <v>BARU</v>
      </c>
      <c r="Z264" s="4"/>
      <c r="AH264" s="4"/>
    </row>
    <row r="265" spans="1:34" ht="15.75" customHeight="1" x14ac:dyDescent="0.3">
      <c r="A265" s="270">
        <f>[1]AGUSTUS!A266</f>
        <v>0</v>
      </c>
      <c r="B265" s="271">
        <f>[1]AGUSTUS!B266</f>
        <v>6</v>
      </c>
      <c r="C265" s="272" t="str">
        <f>[1]AGUSTUS!K266</f>
        <v>K04</v>
      </c>
      <c r="D265" s="271">
        <f>[1]AGUSTUS!J266</f>
        <v>52</v>
      </c>
      <c r="E265" s="272" t="str">
        <f>[1]AGUSTUS!I266</f>
        <v>P</v>
      </c>
      <c r="F265" s="273" t="str">
        <f>[1]AGUSTUS!L266</f>
        <v>LAMA</v>
      </c>
      <c r="Z265" s="4"/>
      <c r="AH265" s="4"/>
    </row>
    <row r="266" spans="1:34" ht="15.75" customHeight="1" x14ac:dyDescent="0.3">
      <c r="A266" s="270">
        <f>[1]AGUSTUS!A267</f>
        <v>0</v>
      </c>
      <c r="B266" s="271">
        <f>[1]AGUSTUS!B267</f>
        <v>7</v>
      </c>
      <c r="C266" s="272" t="str">
        <f>[1]AGUSTUS!K267</f>
        <v>K04</v>
      </c>
      <c r="D266" s="271">
        <f>[1]AGUSTUS!J267</f>
        <v>10</v>
      </c>
      <c r="E266" s="272" t="str">
        <f>[1]AGUSTUS!I267</f>
        <v>P</v>
      </c>
      <c r="F266" s="273" t="str">
        <f>[1]AGUSTUS!L267</f>
        <v>BARU</v>
      </c>
      <c r="Z266" s="4"/>
      <c r="AH266" s="4"/>
    </row>
    <row r="267" spans="1:34" ht="15.75" customHeight="1" x14ac:dyDescent="0.3">
      <c r="A267" s="270">
        <f>[1]AGUSTUS!A268</f>
        <v>0</v>
      </c>
      <c r="B267" s="271">
        <f>[1]AGUSTUS!B268</f>
        <v>8</v>
      </c>
      <c r="C267" s="272" t="str">
        <f>[1]AGUSTUS!K268</f>
        <v>K08</v>
      </c>
      <c r="D267" s="271">
        <f>[1]AGUSTUS!J268</f>
        <v>6</v>
      </c>
      <c r="E267" s="272" t="str">
        <f>[1]AGUSTUS!I268</f>
        <v>P</v>
      </c>
      <c r="F267" s="273" t="str">
        <f>[1]AGUSTUS!L268</f>
        <v>BARU</v>
      </c>
      <c r="Z267" s="4"/>
      <c r="AH267" s="4"/>
    </row>
    <row r="268" spans="1:34" ht="15.75" customHeight="1" x14ac:dyDescent="0.3">
      <c r="A268" s="270">
        <f>[1]AGUSTUS!A269</f>
        <v>0</v>
      </c>
      <c r="B268" s="271">
        <f>[1]AGUSTUS!B269</f>
        <v>9</v>
      </c>
      <c r="C268" s="272" t="str">
        <f>[1]AGUSTUS!K269</f>
        <v>K00</v>
      </c>
      <c r="D268" s="271">
        <f>[1]AGUSTUS!J269</f>
        <v>7</v>
      </c>
      <c r="E268" s="272" t="str">
        <f>[1]AGUSTUS!I269</f>
        <v>L</v>
      </c>
      <c r="F268" s="273" t="str">
        <f>[1]AGUSTUS!L269</f>
        <v>BARU</v>
      </c>
      <c r="Z268" s="4"/>
      <c r="AH268" s="4"/>
    </row>
    <row r="269" spans="1:34" ht="15.75" customHeight="1" x14ac:dyDescent="0.3">
      <c r="A269" s="270">
        <f>[1]AGUSTUS!A270</f>
        <v>0</v>
      </c>
      <c r="B269" s="271">
        <f>[1]AGUSTUS!B270</f>
        <v>10</v>
      </c>
      <c r="C269" s="272" t="str">
        <f>[1]AGUSTUS!K270</f>
        <v>K04</v>
      </c>
      <c r="D269" s="271">
        <f>[1]AGUSTUS!J270</f>
        <v>39</v>
      </c>
      <c r="E269" s="272" t="str">
        <f>[1]AGUSTUS!I270</f>
        <v>L</v>
      </c>
      <c r="F269" s="273" t="str">
        <f>[1]AGUSTUS!L270</f>
        <v>BARU</v>
      </c>
      <c r="Z269" s="4"/>
      <c r="AH269" s="4"/>
    </row>
    <row r="270" spans="1:34" ht="15.75" customHeight="1" x14ac:dyDescent="0.3">
      <c r="A270" s="270">
        <f>[1]AGUSTUS!A271</f>
        <v>0</v>
      </c>
      <c r="B270" s="271">
        <f>[1]AGUSTUS!B271</f>
        <v>11</v>
      </c>
      <c r="C270" s="272" t="str">
        <f>[1]AGUSTUS!K271</f>
        <v>K03</v>
      </c>
      <c r="D270" s="271">
        <f>[1]AGUSTUS!J271</f>
        <v>71</v>
      </c>
      <c r="E270" s="272" t="str">
        <f>[1]AGUSTUS!I271</f>
        <v>L</v>
      </c>
      <c r="F270" s="273" t="str">
        <f>[1]AGUSTUS!L271</f>
        <v>BARU</v>
      </c>
      <c r="Z270" s="4"/>
      <c r="AH270" s="4"/>
    </row>
    <row r="271" spans="1:34" ht="15.75" customHeight="1" x14ac:dyDescent="0.3">
      <c r="A271" s="270">
        <f>[1]AGUSTUS!A272</f>
        <v>0</v>
      </c>
      <c r="B271" s="271">
        <f>[1]AGUSTUS!B272</f>
        <v>12</v>
      </c>
      <c r="C271" s="272" t="str">
        <f>[1]AGUSTUS!K272</f>
        <v>K05</v>
      </c>
      <c r="D271" s="271">
        <f>[1]AGUSTUS!J272</f>
        <v>7</v>
      </c>
      <c r="E271" s="272" t="str">
        <f>[1]AGUSTUS!I272</f>
        <v>P</v>
      </c>
      <c r="F271" s="273" t="str">
        <f>[1]AGUSTUS!L272</f>
        <v>BARU</v>
      </c>
      <c r="Z271" s="4"/>
      <c r="AH271" s="4"/>
    </row>
    <row r="272" spans="1:34" ht="15.75" customHeight="1" x14ac:dyDescent="0.3">
      <c r="A272" s="270">
        <f>[1]AGUSTUS!A273</f>
        <v>0</v>
      </c>
      <c r="B272" s="271">
        <f>[1]AGUSTUS!B273</f>
        <v>13</v>
      </c>
      <c r="C272" s="272" t="str">
        <f>[1]AGUSTUS!K273</f>
        <v>K04</v>
      </c>
      <c r="D272" s="271">
        <f>[1]AGUSTUS!J273</f>
        <v>21</v>
      </c>
      <c r="E272" s="272" t="str">
        <f>[1]AGUSTUS!I273</f>
        <v>L</v>
      </c>
      <c r="F272" s="273" t="str">
        <f>[1]AGUSTUS!L273</f>
        <v>LAMA</v>
      </c>
      <c r="Z272" s="4"/>
      <c r="AH272" s="4"/>
    </row>
    <row r="273" spans="1:34" ht="15.75" customHeight="1" x14ac:dyDescent="0.3">
      <c r="A273" s="270">
        <f>[1]AGUSTUS!A274</f>
        <v>0</v>
      </c>
      <c r="B273" s="271">
        <f>[1]AGUSTUS!B274</f>
        <v>14</v>
      </c>
      <c r="C273" s="272" t="str">
        <f>[1]AGUSTUS!K274</f>
        <v>K00</v>
      </c>
      <c r="D273" s="271">
        <f>[1]AGUSTUS!J274</f>
        <v>6</v>
      </c>
      <c r="E273" s="272" t="str">
        <f>[1]AGUSTUS!I274</f>
        <v>L</v>
      </c>
      <c r="F273" s="273" t="str">
        <f>[1]AGUSTUS!L274</f>
        <v>BARU</v>
      </c>
      <c r="Z273" s="4"/>
      <c r="AH273" s="4"/>
    </row>
    <row r="274" spans="1:34" ht="15.75" customHeight="1" x14ac:dyDescent="0.3">
      <c r="A274" s="270">
        <f>[1]AGUSTUS!A275</f>
        <v>0</v>
      </c>
      <c r="B274" s="271">
        <f>[1]AGUSTUS!B275</f>
        <v>15</v>
      </c>
      <c r="C274" s="272" t="str">
        <f>[1]AGUSTUS!K275</f>
        <v>K04</v>
      </c>
      <c r="D274" s="271">
        <f>[1]AGUSTUS!J275</f>
        <v>23</v>
      </c>
      <c r="E274" s="272" t="str">
        <f>[1]AGUSTUS!I275</f>
        <v>P</v>
      </c>
      <c r="F274" s="273" t="str">
        <f>[1]AGUSTUS!L275</f>
        <v>LAMA</v>
      </c>
      <c r="Z274" s="4"/>
      <c r="AH274" s="4"/>
    </row>
    <row r="275" spans="1:34" ht="15.75" customHeight="1" x14ac:dyDescent="0.3">
      <c r="A275" s="270">
        <f>[1]AGUSTUS!A276</f>
        <v>0</v>
      </c>
      <c r="B275" s="271">
        <f>[1]AGUSTUS!B276</f>
        <v>16</v>
      </c>
      <c r="C275" s="272" t="str">
        <f>[1]AGUSTUS!K276</f>
        <v>K04</v>
      </c>
      <c r="D275" s="271">
        <f>[1]AGUSTUS!J276</f>
        <v>42</v>
      </c>
      <c r="E275" s="272" t="str">
        <f>[1]AGUSTUS!I276</f>
        <v>P</v>
      </c>
      <c r="F275" s="273" t="str">
        <f>[1]AGUSTUS!L276</f>
        <v>LAMA</v>
      </c>
      <c r="Z275" s="4"/>
      <c r="AH275" s="4"/>
    </row>
    <row r="276" spans="1:34" ht="15.75" customHeight="1" x14ac:dyDescent="0.3">
      <c r="A276" s="270">
        <f>[1]AGUSTUS!A277</f>
        <v>0</v>
      </c>
      <c r="B276" s="271">
        <f>[1]AGUSTUS!B277</f>
        <v>17</v>
      </c>
      <c r="C276" s="272" t="str">
        <f>[1]AGUSTUS!K277</f>
        <v>K00</v>
      </c>
      <c r="D276" s="271">
        <f>[1]AGUSTUS!J277</f>
        <v>8</v>
      </c>
      <c r="E276" s="272" t="str">
        <f>[1]AGUSTUS!I277</f>
        <v>L</v>
      </c>
      <c r="F276" s="273" t="str">
        <f>[1]AGUSTUS!L277</f>
        <v>BARU</v>
      </c>
      <c r="Z276" s="4"/>
      <c r="AH276" s="4"/>
    </row>
    <row r="277" spans="1:34" ht="15.75" customHeight="1" x14ac:dyDescent="0.3">
      <c r="A277" s="270">
        <f>[1]AGUSTUS!A278</f>
        <v>45889</v>
      </c>
      <c r="B277" s="271">
        <f>[1]AGUSTUS!B278</f>
        <v>1</v>
      </c>
      <c r="C277" s="272" t="str">
        <f>[1]AGUSTUS!K278</f>
        <v>K05</v>
      </c>
      <c r="D277" s="271">
        <f>[1]AGUSTUS!J278</f>
        <v>24</v>
      </c>
      <c r="E277" s="272" t="str">
        <f>[1]AGUSTUS!I278</f>
        <v>P</v>
      </c>
      <c r="F277" s="273" t="str">
        <f>[1]AGUSTUS!L278</f>
        <v>BARU</v>
      </c>
      <c r="Z277" s="4"/>
      <c r="AH277" s="4"/>
    </row>
    <row r="278" spans="1:34" ht="15.75" customHeight="1" x14ac:dyDescent="0.3">
      <c r="A278" s="270">
        <f>[1]AGUSTUS!A279</f>
        <v>0</v>
      </c>
      <c r="B278" s="271">
        <f>[1]AGUSTUS!B279</f>
        <v>2</v>
      </c>
      <c r="C278" s="272" t="str">
        <f>[1]AGUSTUS!K279</f>
        <v>K02</v>
      </c>
      <c r="D278" s="271">
        <f>[1]AGUSTUS!J279</f>
        <v>36</v>
      </c>
      <c r="E278" s="272" t="str">
        <f>[1]AGUSTUS!I279</f>
        <v>P</v>
      </c>
      <c r="F278" s="273" t="str">
        <f>[1]AGUSTUS!L279</f>
        <v>LAMA</v>
      </c>
      <c r="Z278" s="4"/>
      <c r="AH278" s="4"/>
    </row>
    <row r="279" spans="1:34" ht="15.75" customHeight="1" x14ac:dyDescent="0.3">
      <c r="A279" s="270">
        <f>[1]AGUSTUS!A280</f>
        <v>0</v>
      </c>
      <c r="B279" s="271">
        <f>[1]AGUSTUS!B280</f>
        <v>3</v>
      </c>
      <c r="C279" s="272" t="str">
        <f>[1]AGUSTUS!K280</f>
        <v>K08</v>
      </c>
      <c r="D279" s="271">
        <f>[1]AGUSTUS!J280</f>
        <v>65</v>
      </c>
      <c r="E279" s="272" t="str">
        <f>[1]AGUSTUS!I280</f>
        <v>P</v>
      </c>
      <c r="F279" s="273" t="str">
        <f>[1]AGUSTUS!L280</f>
        <v>BARU</v>
      </c>
      <c r="Z279" s="4"/>
      <c r="AH279" s="4"/>
    </row>
    <row r="280" spans="1:34" ht="15.75" customHeight="1" x14ac:dyDescent="0.3">
      <c r="A280" s="270">
        <f>[1]AGUSTUS!A281</f>
        <v>0</v>
      </c>
      <c r="B280" s="271">
        <f>[1]AGUSTUS!B281</f>
        <v>4</v>
      </c>
      <c r="C280" s="272" t="str">
        <f>[1]AGUSTUS!K281</f>
        <v>K02</v>
      </c>
      <c r="D280" s="271">
        <f>[1]AGUSTUS!J281</f>
        <v>29</v>
      </c>
      <c r="E280" s="272" t="str">
        <f>[1]AGUSTUS!I281</f>
        <v>L</v>
      </c>
      <c r="F280" s="273" t="str">
        <f>[1]AGUSTUS!L281</f>
        <v>LAMA</v>
      </c>
      <c r="Z280" s="4"/>
      <c r="AH280" s="4"/>
    </row>
    <row r="281" spans="1:34" ht="15.75" customHeight="1" x14ac:dyDescent="0.3">
      <c r="A281" s="270">
        <f>[1]AGUSTUS!A282</f>
        <v>0</v>
      </c>
      <c r="B281" s="271">
        <f>[1]AGUSTUS!B282</f>
        <v>5</v>
      </c>
      <c r="C281" s="272" t="str">
        <f>[1]AGUSTUS!K282</f>
        <v>K00</v>
      </c>
      <c r="D281" s="271">
        <f>[1]AGUSTUS!J282</f>
        <v>7</v>
      </c>
      <c r="E281" s="272" t="str">
        <f>[1]AGUSTUS!I282</f>
        <v>P</v>
      </c>
      <c r="F281" s="273" t="str">
        <f>[1]AGUSTUS!L282</f>
        <v>BARU</v>
      </c>
      <c r="Z281" s="4"/>
      <c r="AH281" s="4"/>
    </row>
    <row r="282" spans="1:34" ht="15.75" customHeight="1" x14ac:dyDescent="0.3">
      <c r="A282" s="270">
        <f>[1]AGUSTUS!A283</f>
        <v>0</v>
      </c>
      <c r="B282" s="271">
        <f>[1]AGUSTUS!B283</f>
        <v>6</v>
      </c>
      <c r="C282" s="272" t="str">
        <f>[1]AGUSTUS!K283</f>
        <v>K05</v>
      </c>
      <c r="D282" s="271">
        <f>[1]AGUSTUS!J283</f>
        <v>49</v>
      </c>
      <c r="E282" s="272" t="str">
        <f>[1]AGUSTUS!I283</f>
        <v>P</v>
      </c>
      <c r="F282" s="273" t="str">
        <f>[1]AGUSTUS!L283</f>
        <v>BARU</v>
      </c>
      <c r="Z282" s="4"/>
      <c r="AH282" s="4"/>
    </row>
    <row r="283" spans="1:34" ht="15.75" customHeight="1" x14ac:dyDescent="0.3">
      <c r="A283" s="270">
        <f>[1]AGUSTUS!A284</f>
        <v>0</v>
      </c>
      <c r="B283" s="271">
        <f>[1]AGUSTUS!B284</f>
        <v>7</v>
      </c>
      <c r="C283" s="272" t="str">
        <f>[1]AGUSTUS!K284</f>
        <v>K02</v>
      </c>
      <c r="D283" s="271">
        <f>[1]AGUSTUS!J284</f>
        <v>23</v>
      </c>
      <c r="E283" s="272" t="str">
        <f>[1]AGUSTUS!I284</f>
        <v>L</v>
      </c>
      <c r="F283" s="273" t="str">
        <f>[1]AGUSTUS!L284</f>
        <v>LAMA</v>
      </c>
      <c r="Z283" s="4"/>
      <c r="AH283" s="4"/>
    </row>
    <row r="284" spans="1:34" ht="15.75" customHeight="1" x14ac:dyDescent="0.3">
      <c r="A284" s="270">
        <f>[1]AGUSTUS!A285</f>
        <v>45890</v>
      </c>
      <c r="B284" s="271">
        <f>[1]AGUSTUS!B285</f>
        <v>1</v>
      </c>
      <c r="C284" s="272" t="str">
        <f>[1]AGUSTUS!K285</f>
        <v>K05</v>
      </c>
      <c r="D284" s="271">
        <f>[1]AGUSTUS!J285</f>
        <v>35</v>
      </c>
      <c r="E284" s="272" t="str">
        <f>[1]AGUSTUS!I285</f>
        <v>P</v>
      </c>
      <c r="F284" s="273" t="str">
        <f>[1]AGUSTUS!L285</f>
        <v>LAMA</v>
      </c>
      <c r="Z284" s="4"/>
      <c r="AH284" s="4"/>
    </row>
    <row r="285" spans="1:34" ht="15.75" customHeight="1" x14ac:dyDescent="0.3">
      <c r="A285" s="270">
        <f>[1]AGUSTUS!A286</f>
        <v>0</v>
      </c>
      <c r="B285" s="271">
        <f>[1]AGUSTUS!B286</f>
        <v>2</v>
      </c>
      <c r="C285" s="272" t="str">
        <f>[1]AGUSTUS!K286</f>
        <v>K02</v>
      </c>
      <c r="D285" s="271">
        <f>[1]AGUSTUS!J286</f>
        <v>5</v>
      </c>
      <c r="E285" s="272" t="str">
        <f>[1]AGUSTUS!I286</f>
        <v>L</v>
      </c>
      <c r="F285" s="273" t="str">
        <f>[1]AGUSTUS!L286</f>
        <v>BARU</v>
      </c>
      <c r="Z285" s="4"/>
      <c r="AH285" s="4"/>
    </row>
    <row r="286" spans="1:34" ht="15.75" customHeight="1" x14ac:dyDescent="0.3">
      <c r="A286" s="270">
        <f>[1]AGUSTUS!A287</f>
        <v>0</v>
      </c>
      <c r="B286" s="271">
        <f>[1]AGUSTUS!B287</f>
        <v>3</v>
      </c>
      <c r="C286" s="272" t="str">
        <f>[1]AGUSTUS!K287</f>
        <v>K00</v>
      </c>
      <c r="D286" s="271">
        <f>[1]AGUSTUS!J287</f>
        <v>10</v>
      </c>
      <c r="E286" s="272" t="str">
        <f>[1]AGUSTUS!I287</f>
        <v>P</v>
      </c>
      <c r="F286" s="273" t="str">
        <f>[1]AGUSTUS!L287</f>
        <v>BARU</v>
      </c>
      <c r="Z286" s="4"/>
      <c r="AH286" s="4"/>
    </row>
    <row r="287" spans="1:34" ht="15.75" customHeight="1" x14ac:dyDescent="0.3">
      <c r="A287" s="270">
        <f>[1]AGUSTUS!A288</f>
        <v>0</v>
      </c>
      <c r="B287" s="271">
        <f>[1]AGUSTUS!B288</f>
        <v>4</v>
      </c>
      <c r="C287" s="272" t="str">
        <f>[1]AGUSTUS!K288</f>
        <v>K04</v>
      </c>
      <c r="D287" s="271">
        <f>[1]AGUSTUS!J288</f>
        <v>9</v>
      </c>
      <c r="E287" s="272" t="str">
        <f>[1]AGUSTUS!I288</f>
        <v>P</v>
      </c>
      <c r="F287" s="273" t="str">
        <f>[1]AGUSTUS!L288</f>
        <v>BARU</v>
      </c>
      <c r="Z287" s="4"/>
      <c r="AH287" s="4"/>
    </row>
    <row r="288" spans="1:34" ht="15.75" customHeight="1" x14ac:dyDescent="0.3">
      <c r="A288" s="270">
        <f>[1]AGUSTUS!A289</f>
        <v>0</v>
      </c>
      <c r="B288" s="271">
        <f>[1]AGUSTUS!B289</f>
        <v>5</v>
      </c>
      <c r="C288" s="272" t="str">
        <f>[1]AGUSTUS!K289</f>
        <v>K00</v>
      </c>
      <c r="D288" s="271">
        <f>[1]AGUSTUS!J289</f>
        <v>10</v>
      </c>
      <c r="E288" s="272" t="str">
        <f>[1]AGUSTUS!I289</f>
        <v>L</v>
      </c>
      <c r="F288" s="273" t="str">
        <f>[1]AGUSTUS!L289</f>
        <v>BARU</v>
      </c>
      <c r="Z288" s="4"/>
      <c r="AH288" s="4"/>
    </row>
    <row r="289" spans="1:34" ht="15.75" customHeight="1" x14ac:dyDescent="0.3">
      <c r="A289" s="270">
        <f>[1]AGUSTUS!A290</f>
        <v>0</v>
      </c>
      <c r="B289" s="271">
        <f>[1]AGUSTUS!B290</f>
        <v>6</v>
      </c>
      <c r="C289" s="272" t="str">
        <f>[1]AGUSTUS!K290</f>
        <v>K05</v>
      </c>
      <c r="D289" s="271">
        <f>[1]AGUSTUS!J290</f>
        <v>75</v>
      </c>
      <c r="E289" s="272" t="str">
        <f>[1]AGUSTUS!I290</f>
        <v>L</v>
      </c>
      <c r="F289" s="273" t="str">
        <f>[1]AGUSTUS!L290</f>
        <v>BARU</v>
      </c>
      <c r="Z289" s="4"/>
      <c r="AH289" s="4"/>
    </row>
    <row r="290" spans="1:34" ht="15.75" customHeight="1" x14ac:dyDescent="0.3">
      <c r="A290" s="270">
        <f>[1]AGUSTUS!A291</f>
        <v>0</v>
      </c>
      <c r="B290" s="271">
        <f>[1]AGUSTUS!B291</f>
        <v>7</v>
      </c>
      <c r="C290" s="272" t="str">
        <f>[1]AGUSTUS!K291</f>
        <v>K04</v>
      </c>
      <c r="D290" s="271">
        <f>[1]AGUSTUS!J291</f>
        <v>16</v>
      </c>
      <c r="E290" s="272" t="str">
        <f>[1]AGUSTUS!I291</f>
        <v>P</v>
      </c>
      <c r="F290" s="273" t="str">
        <f>[1]AGUSTUS!L291</f>
        <v>BARU</v>
      </c>
      <c r="Z290" s="4"/>
      <c r="AH290" s="4"/>
    </row>
    <row r="291" spans="1:34" ht="15.75" customHeight="1" x14ac:dyDescent="0.3">
      <c r="A291" s="270">
        <f>[1]AGUSTUS!A292</f>
        <v>0</v>
      </c>
      <c r="B291" s="271">
        <f>[1]AGUSTUS!B292</f>
        <v>8</v>
      </c>
      <c r="C291" s="272" t="str">
        <f>[1]AGUSTUS!K292</f>
        <v>K02</v>
      </c>
      <c r="D291" s="271">
        <f>[1]AGUSTUS!J292</f>
        <v>4</v>
      </c>
      <c r="E291" s="272" t="str">
        <f>[1]AGUSTUS!I292</f>
        <v>P</v>
      </c>
      <c r="F291" s="273" t="str">
        <f>[1]AGUSTUS!L292</f>
        <v>BARU</v>
      </c>
      <c r="Z291" s="4"/>
      <c r="AH291" s="4"/>
    </row>
    <row r="292" spans="1:34" ht="15.75" customHeight="1" x14ac:dyDescent="0.3">
      <c r="A292" s="270">
        <f>[1]AGUSTUS!A293</f>
        <v>0</v>
      </c>
      <c r="B292" s="271">
        <f>[1]AGUSTUS!B293</f>
        <v>9</v>
      </c>
      <c r="C292" s="272" t="str">
        <f>[1]AGUSTUS!K293</f>
        <v>K02</v>
      </c>
      <c r="D292" s="271">
        <f>[1]AGUSTUS!J293</f>
        <v>5</v>
      </c>
      <c r="E292" s="272" t="str">
        <f>[1]AGUSTUS!I293</f>
        <v>P</v>
      </c>
      <c r="F292" s="273" t="str">
        <f>[1]AGUSTUS!L293</f>
        <v>BARU</v>
      </c>
      <c r="Z292" s="4"/>
      <c r="AH292" s="4"/>
    </row>
    <row r="293" spans="1:34" ht="15.75" customHeight="1" x14ac:dyDescent="0.3">
      <c r="A293" s="270">
        <f>[1]AGUSTUS!A294</f>
        <v>0</v>
      </c>
      <c r="B293" s="271">
        <f>[1]AGUSTUS!B294</f>
        <v>10</v>
      </c>
      <c r="C293" s="272" t="str">
        <f>[1]AGUSTUS!K294</f>
        <v>K04</v>
      </c>
      <c r="D293" s="271">
        <f>[1]AGUSTUS!J294</f>
        <v>16</v>
      </c>
      <c r="E293" s="272" t="str">
        <f>[1]AGUSTUS!I294</f>
        <v>P</v>
      </c>
      <c r="F293" s="273" t="str">
        <f>[1]AGUSTUS!L294</f>
        <v>BARU</v>
      </c>
      <c r="Z293" s="4"/>
      <c r="AH293" s="4"/>
    </row>
    <row r="294" spans="1:34" ht="15.75" customHeight="1" x14ac:dyDescent="0.3">
      <c r="A294" s="270">
        <f>[1]AGUSTUS!A295</f>
        <v>0</v>
      </c>
      <c r="B294" s="271">
        <f>[1]AGUSTUS!B295</f>
        <v>11</v>
      </c>
      <c r="C294" s="272" t="str">
        <f>[1]AGUSTUS!K295</f>
        <v>K04</v>
      </c>
      <c r="D294" s="271">
        <f>[1]AGUSTUS!J295</f>
        <v>51</v>
      </c>
      <c r="E294" s="272" t="str">
        <f>[1]AGUSTUS!I295</f>
        <v>P</v>
      </c>
      <c r="F294" s="273" t="str">
        <f>[1]AGUSTUS!L295</f>
        <v>BARU</v>
      </c>
      <c r="Z294" s="4"/>
      <c r="AH294" s="4"/>
    </row>
    <row r="295" spans="1:34" ht="15.75" customHeight="1" x14ac:dyDescent="0.3">
      <c r="A295" s="270">
        <f>[1]AGUSTUS!A296</f>
        <v>0</v>
      </c>
      <c r="B295" s="271">
        <f>[1]AGUSTUS!B296</f>
        <v>12</v>
      </c>
      <c r="C295" s="272" t="str">
        <f>[1]AGUSTUS!K296</f>
        <v>K04</v>
      </c>
      <c r="D295" s="271">
        <f>[1]AGUSTUS!J296</f>
        <v>36</v>
      </c>
      <c r="E295" s="272" t="str">
        <f>[1]AGUSTUS!I296</f>
        <v>P</v>
      </c>
      <c r="F295" s="273" t="str">
        <f>[1]AGUSTUS!L296</f>
        <v>LAMA</v>
      </c>
      <c r="Z295" s="4"/>
      <c r="AH295" s="4"/>
    </row>
    <row r="296" spans="1:34" ht="15.75" customHeight="1" x14ac:dyDescent="0.3">
      <c r="A296" s="270">
        <f>[1]AGUSTUS!A297</f>
        <v>0</v>
      </c>
      <c r="B296" s="271">
        <f>[1]AGUSTUS!B297</f>
        <v>13</v>
      </c>
      <c r="C296" s="272" t="str">
        <f>[1]AGUSTUS!K297</f>
        <v>K04</v>
      </c>
      <c r="D296" s="271">
        <f>[1]AGUSTUS!J297</f>
        <v>16</v>
      </c>
      <c r="E296" s="272" t="str">
        <f>[1]AGUSTUS!I297</f>
        <v>P</v>
      </c>
      <c r="F296" s="273" t="str">
        <f>[1]AGUSTUS!L297</f>
        <v>LAMA</v>
      </c>
      <c r="Z296" s="4"/>
      <c r="AH296" s="4"/>
    </row>
    <row r="297" spans="1:34" ht="15.75" customHeight="1" x14ac:dyDescent="0.3">
      <c r="A297" s="270">
        <f>[1]AGUSTUS!A298</f>
        <v>0</v>
      </c>
      <c r="B297" s="271">
        <f>[1]AGUSTUS!B298</f>
        <v>14</v>
      </c>
      <c r="C297" s="272" t="str">
        <f>[1]AGUSTUS!K298</f>
        <v>K02</v>
      </c>
      <c r="D297" s="271">
        <f>[1]AGUSTUS!J298</f>
        <v>10</v>
      </c>
      <c r="E297" s="272" t="str">
        <f>[1]AGUSTUS!I298</f>
        <v>P</v>
      </c>
      <c r="F297" s="273" t="str">
        <f>[1]AGUSTUS!L298</f>
        <v>BARU</v>
      </c>
      <c r="Z297" s="4"/>
      <c r="AH297" s="4"/>
    </row>
    <row r="298" spans="1:34" ht="15.75" customHeight="1" x14ac:dyDescent="0.3">
      <c r="A298" s="270">
        <f>[1]AGUSTUS!A299</f>
        <v>0</v>
      </c>
      <c r="B298" s="271">
        <f>[1]AGUSTUS!B299</f>
        <v>15</v>
      </c>
      <c r="C298" s="272" t="str">
        <f>[1]AGUSTUS!K299</f>
        <v>K04</v>
      </c>
      <c r="D298" s="271">
        <f>[1]AGUSTUS!J299</f>
        <v>54</v>
      </c>
      <c r="E298" s="272" t="str">
        <f>[1]AGUSTUS!I299</f>
        <v>L</v>
      </c>
      <c r="F298" s="273" t="str">
        <f>[1]AGUSTUS!L299</f>
        <v>BARU</v>
      </c>
      <c r="Z298" s="4"/>
      <c r="AH298" s="4"/>
    </row>
    <row r="299" spans="1:34" ht="15.75" customHeight="1" x14ac:dyDescent="0.3">
      <c r="A299" s="270">
        <f>[1]AGUSTUS!A300</f>
        <v>0</v>
      </c>
      <c r="B299" s="271">
        <f>[1]AGUSTUS!B300</f>
        <v>16</v>
      </c>
      <c r="C299" s="272" t="str">
        <f>[1]AGUSTUS!K300</f>
        <v>K05</v>
      </c>
      <c r="D299" s="271">
        <f>[1]AGUSTUS!J300</f>
        <v>61</v>
      </c>
      <c r="E299" s="272" t="str">
        <f>[1]AGUSTUS!I300</f>
        <v>L</v>
      </c>
      <c r="F299" s="273" t="str">
        <f>[1]AGUSTUS!L300</f>
        <v>BARU</v>
      </c>
      <c r="Z299" s="4"/>
      <c r="AH299" s="4"/>
    </row>
    <row r="300" spans="1:34" ht="15.75" customHeight="1" x14ac:dyDescent="0.3">
      <c r="A300" s="270">
        <f>[1]AGUSTUS!A301</f>
        <v>0</v>
      </c>
      <c r="B300" s="271">
        <f>[1]AGUSTUS!B301</f>
        <v>17</v>
      </c>
      <c r="C300" s="272" t="str">
        <f>[1]AGUSTUS!K301</f>
        <v>K03</v>
      </c>
      <c r="D300" s="271">
        <f>[1]AGUSTUS!J301</f>
        <v>16</v>
      </c>
      <c r="E300" s="272" t="str">
        <f>[1]AGUSTUS!I301</f>
        <v>P</v>
      </c>
      <c r="F300" s="273" t="str">
        <f>[1]AGUSTUS!L301</f>
        <v>BARU</v>
      </c>
      <c r="Z300" s="4"/>
      <c r="AH300" s="4"/>
    </row>
    <row r="301" spans="1:34" ht="15.75" customHeight="1" x14ac:dyDescent="0.3">
      <c r="A301" s="270">
        <f>[1]AGUSTUS!A302</f>
        <v>45891</v>
      </c>
      <c r="B301" s="271">
        <f>[1]AGUSTUS!B302</f>
        <v>1</v>
      </c>
      <c r="C301" s="272" t="str">
        <f>[1]AGUSTUS!K302</f>
        <v>K05</v>
      </c>
      <c r="D301" s="271">
        <f>[1]AGUSTUS!J302</f>
        <v>75</v>
      </c>
      <c r="E301" s="272" t="str">
        <f>[1]AGUSTUS!I302</f>
        <v>L</v>
      </c>
      <c r="F301" s="273" t="str">
        <f>[1]AGUSTUS!L302</f>
        <v>LAMA</v>
      </c>
      <c r="Z301" s="4"/>
      <c r="AH301" s="4"/>
    </row>
    <row r="302" spans="1:34" ht="15.75" customHeight="1" x14ac:dyDescent="0.3">
      <c r="A302" s="270">
        <f>[1]AGUSTUS!A303</f>
        <v>0</v>
      </c>
      <c r="B302" s="271">
        <f>[1]AGUSTUS!B303</f>
        <v>2</v>
      </c>
      <c r="C302" s="272" t="str">
        <f>[1]AGUSTUS!K303</f>
        <v>K01</v>
      </c>
      <c r="D302" s="271">
        <f>[1]AGUSTUS!J303</f>
        <v>44</v>
      </c>
      <c r="E302" s="272" t="str">
        <f>[1]AGUSTUS!I303</f>
        <v>P</v>
      </c>
      <c r="F302" s="273" t="str">
        <f>[1]AGUSTUS!L303</f>
        <v>BARU</v>
      </c>
      <c r="Z302" s="4"/>
      <c r="AH302" s="4"/>
    </row>
    <row r="303" spans="1:34" ht="15.75" customHeight="1" x14ac:dyDescent="0.3">
      <c r="A303" s="270">
        <f>[1]AGUSTUS!A304</f>
        <v>0</v>
      </c>
      <c r="B303" s="271">
        <f>[1]AGUSTUS!B304</f>
        <v>3</v>
      </c>
      <c r="C303" s="272" t="str">
        <f>[1]AGUSTUS!K304</f>
        <v>K04</v>
      </c>
      <c r="D303" s="271">
        <f>[1]AGUSTUS!J304</f>
        <v>67</v>
      </c>
      <c r="E303" s="272" t="str">
        <f>[1]AGUSTUS!I304</f>
        <v>L</v>
      </c>
      <c r="F303" s="273" t="str">
        <f>[1]AGUSTUS!L304</f>
        <v>BARU</v>
      </c>
      <c r="Z303" s="4"/>
      <c r="AH303" s="4"/>
    </row>
    <row r="304" spans="1:34" ht="15.75" customHeight="1" x14ac:dyDescent="0.3">
      <c r="A304" s="270">
        <f>[1]AGUSTUS!A305</f>
        <v>0</v>
      </c>
      <c r="B304" s="271">
        <f>[1]AGUSTUS!B305</f>
        <v>4</v>
      </c>
      <c r="C304" s="272" t="str">
        <f>[1]AGUSTUS!K305</f>
        <v>K02</v>
      </c>
      <c r="D304" s="271">
        <f>[1]AGUSTUS!J305</f>
        <v>34</v>
      </c>
      <c r="E304" s="272" t="str">
        <f>[1]AGUSTUS!I305</f>
        <v>P</v>
      </c>
      <c r="F304" s="273" t="str">
        <f>[1]AGUSTUS!L305</f>
        <v>BARU</v>
      </c>
      <c r="Z304" s="4"/>
      <c r="AH304" s="4"/>
    </row>
    <row r="305" spans="1:34" ht="15.75" customHeight="1" x14ac:dyDescent="0.3">
      <c r="A305" s="270">
        <f>[1]AGUSTUS!A306</f>
        <v>0</v>
      </c>
      <c r="B305" s="271">
        <f>[1]AGUSTUS!B306</f>
        <v>5</v>
      </c>
      <c r="C305" s="272" t="str">
        <f>[1]AGUSTUS!K306</f>
        <v>K05</v>
      </c>
      <c r="D305" s="271">
        <f>[1]AGUSTUS!J306</f>
        <v>15</v>
      </c>
      <c r="E305" s="272" t="str">
        <f>[1]AGUSTUS!I306</f>
        <v>P</v>
      </c>
      <c r="F305" s="273" t="str">
        <f>[1]AGUSTUS!L306</f>
        <v>BARU</v>
      </c>
      <c r="Z305" s="4"/>
      <c r="AH305" s="4"/>
    </row>
    <row r="306" spans="1:34" ht="15.75" customHeight="1" x14ac:dyDescent="0.3">
      <c r="A306" s="270">
        <f>[1]AGUSTUS!A307</f>
        <v>0</v>
      </c>
      <c r="B306" s="271">
        <f>[1]AGUSTUS!B307</f>
        <v>6</v>
      </c>
      <c r="C306" s="272" t="str">
        <f>[1]AGUSTUS!K307</f>
        <v>K00</v>
      </c>
      <c r="D306" s="271">
        <f>[1]AGUSTUS!J307</f>
        <v>9</v>
      </c>
      <c r="E306" s="272" t="str">
        <f>[1]AGUSTUS!I307</f>
        <v>P</v>
      </c>
      <c r="F306" s="273" t="str">
        <f>[1]AGUSTUS!L307</f>
        <v>BARU</v>
      </c>
      <c r="Z306" s="4"/>
      <c r="AH306" s="4"/>
    </row>
    <row r="307" spans="1:34" ht="15.75" customHeight="1" x14ac:dyDescent="0.3">
      <c r="A307" s="270">
        <f>[1]AGUSTUS!A308</f>
        <v>0</v>
      </c>
      <c r="B307" s="271">
        <f>[1]AGUSTUS!B308</f>
        <v>7</v>
      </c>
      <c r="C307" s="272" t="str">
        <f>[1]AGUSTUS!K308</f>
        <v>K00</v>
      </c>
      <c r="D307" s="271">
        <f>[1]AGUSTUS!J308</f>
        <v>8</v>
      </c>
      <c r="E307" s="272" t="str">
        <f>[1]AGUSTUS!I308</f>
        <v>P</v>
      </c>
      <c r="F307" s="273" t="str">
        <f>[1]AGUSTUS!L308</f>
        <v>BARU</v>
      </c>
      <c r="Z307" s="4"/>
      <c r="AH307" s="4"/>
    </row>
    <row r="308" spans="1:34" ht="15.75" customHeight="1" x14ac:dyDescent="0.3">
      <c r="A308" s="270">
        <f>[1]AGUSTUS!A309</f>
        <v>45892</v>
      </c>
      <c r="B308" s="271">
        <f>[1]AGUSTUS!B309</f>
        <v>1</v>
      </c>
      <c r="C308" s="272" t="str">
        <f>[1]AGUSTUS!K309</f>
        <v>K02</v>
      </c>
      <c r="D308" s="271">
        <f>[1]AGUSTUS!J309</f>
        <v>19</v>
      </c>
      <c r="E308" s="272" t="str">
        <f>[1]AGUSTUS!I309</f>
        <v>P</v>
      </c>
      <c r="F308" s="273" t="str">
        <f>[1]AGUSTUS!L309</f>
        <v>BARU</v>
      </c>
      <c r="Z308" s="4"/>
      <c r="AH308" s="4"/>
    </row>
    <row r="309" spans="1:34" ht="15.75" customHeight="1" x14ac:dyDescent="0.3">
      <c r="A309" s="270">
        <f>[1]AGUSTUS!A310</f>
        <v>0</v>
      </c>
      <c r="B309" s="271">
        <f>[1]AGUSTUS!B310</f>
        <v>2</v>
      </c>
      <c r="C309" s="272" t="str">
        <f>[1]AGUSTUS!K310</f>
        <v>K04</v>
      </c>
      <c r="D309" s="271">
        <f>[1]AGUSTUS!J310</f>
        <v>34</v>
      </c>
      <c r="E309" s="272" t="str">
        <f>[1]AGUSTUS!I310</f>
        <v>P</v>
      </c>
      <c r="F309" s="273" t="str">
        <f>[1]AGUSTUS!L310</f>
        <v>LAMA</v>
      </c>
      <c r="Z309" s="4"/>
      <c r="AH309" s="4"/>
    </row>
    <row r="310" spans="1:34" ht="15.75" customHeight="1" x14ac:dyDescent="0.3">
      <c r="A310" s="270">
        <f>[1]AGUSTUS!A311</f>
        <v>0</v>
      </c>
      <c r="B310" s="271">
        <f>[1]AGUSTUS!B311</f>
        <v>3</v>
      </c>
      <c r="C310" s="272" t="str">
        <f>[1]AGUSTUS!K311</f>
        <v>K05</v>
      </c>
      <c r="D310" s="271">
        <f>[1]AGUSTUS!J311</f>
        <v>24</v>
      </c>
      <c r="E310" s="272" t="str">
        <f>[1]AGUSTUS!I311</f>
        <v>P</v>
      </c>
      <c r="F310" s="273" t="str">
        <f>[1]AGUSTUS!L311</f>
        <v>BARU</v>
      </c>
      <c r="Z310" s="4"/>
      <c r="AH310" s="4"/>
    </row>
    <row r="311" spans="1:34" ht="15.75" customHeight="1" x14ac:dyDescent="0.3">
      <c r="A311" s="270">
        <f>[1]AGUSTUS!A312</f>
        <v>0</v>
      </c>
      <c r="B311" s="271">
        <f>[1]AGUSTUS!B312</f>
        <v>4</v>
      </c>
      <c r="C311" s="272" t="str">
        <f>[1]AGUSTUS!K312</f>
        <v>K04</v>
      </c>
      <c r="D311" s="271">
        <f>[1]AGUSTUS!J312</f>
        <v>60</v>
      </c>
      <c r="E311" s="272" t="str">
        <f>[1]AGUSTUS!I312</f>
        <v>P</v>
      </c>
      <c r="F311" s="273" t="str">
        <f>[1]AGUSTUS!L312</f>
        <v>BARU</v>
      </c>
      <c r="Z311" s="4"/>
      <c r="AH311" s="4"/>
    </row>
    <row r="312" spans="1:34" ht="15.75" customHeight="1" x14ac:dyDescent="0.3">
      <c r="A312" s="270">
        <f>[1]AGUSTUS!A313</f>
        <v>0</v>
      </c>
      <c r="B312" s="271">
        <f>[1]AGUSTUS!B313</f>
        <v>5</v>
      </c>
      <c r="C312" s="272" t="str">
        <f>[1]AGUSTUS!K313</f>
        <v>K02</v>
      </c>
      <c r="D312" s="271">
        <f>[1]AGUSTUS!J313</f>
        <v>5</v>
      </c>
      <c r="E312" s="272" t="str">
        <f>[1]AGUSTUS!I313</f>
        <v>P</v>
      </c>
      <c r="F312" s="273" t="str">
        <f>[1]AGUSTUS!L313</f>
        <v>BARU</v>
      </c>
      <c r="Z312" s="4"/>
      <c r="AH312" s="4"/>
    </row>
    <row r="313" spans="1:34" ht="15.75" customHeight="1" x14ac:dyDescent="0.3">
      <c r="A313" s="270">
        <f>[1]AGUSTUS!A314</f>
        <v>0</v>
      </c>
      <c r="B313" s="271">
        <f>[1]AGUSTUS!B314</f>
        <v>6</v>
      </c>
      <c r="C313" s="272" t="str">
        <f>[1]AGUSTUS!K314</f>
        <v>K04</v>
      </c>
      <c r="D313" s="271">
        <f>[1]AGUSTUS!J314</f>
        <v>44</v>
      </c>
      <c r="E313" s="272" t="str">
        <f>[1]AGUSTUS!I314</f>
        <v>P</v>
      </c>
      <c r="F313" s="273" t="str">
        <f>[1]AGUSTUS!L314</f>
        <v>BARU</v>
      </c>
      <c r="Z313" s="4"/>
      <c r="AH313" s="4"/>
    </row>
    <row r="314" spans="1:34" ht="15.75" customHeight="1" x14ac:dyDescent="0.3">
      <c r="A314" s="270">
        <f>[1]AGUSTUS!A315</f>
        <v>0</v>
      </c>
      <c r="B314" s="271">
        <f>[1]AGUSTUS!B315</f>
        <v>7</v>
      </c>
      <c r="C314" s="272" t="str">
        <f>[1]AGUSTUS!K315</f>
        <v>K00</v>
      </c>
      <c r="D314" s="271">
        <f>[1]AGUSTUS!J315</f>
        <v>6</v>
      </c>
      <c r="E314" s="272" t="str">
        <f>[1]AGUSTUS!I315</f>
        <v>L</v>
      </c>
      <c r="F314" s="273" t="str">
        <f>[1]AGUSTUS!L315</f>
        <v>BARU</v>
      </c>
      <c r="Z314" s="4"/>
      <c r="AH314" s="4"/>
    </row>
    <row r="315" spans="1:34" ht="15.75" customHeight="1" x14ac:dyDescent="0.3">
      <c r="A315" s="270">
        <f>[1]AGUSTUS!A316</f>
        <v>0</v>
      </c>
      <c r="B315" s="271">
        <f>[1]AGUSTUS!B316</f>
        <v>8</v>
      </c>
      <c r="C315" s="272" t="str">
        <f>[1]AGUSTUS!K316</f>
        <v>K04</v>
      </c>
      <c r="D315" s="271">
        <f>[1]AGUSTUS!J316</f>
        <v>35</v>
      </c>
      <c r="E315" s="272" t="str">
        <f>[1]AGUSTUS!I316</f>
        <v>P</v>
      </c>
      <c r="F315" s="273" t="str">
        <f>[1]AGUSTUS!L316</f>
        <v>LAMA</v>
      </c>
      <c r="Z315" s="4"/>
      <c r="AH315" s="4"/>
    </row>
    <row r="316" spans="1:34" ht="15.75" customHeight="1" x14ac:dyDescent="0.3">
      <c r="A316" s="270">
        <f>[1]AGUSTUS!A317</f>
        <v>0</v>
      </c>
      <c r="B316" s="271">
        <f>[1]AGUSTUS!B317</f>
        <v>9</v>
      </c>
      <c r="C316" s="272" t="str">
        <f>[1]AGUSTUS!K317</f>
        <v>K02</v>
      </c>
      <c r="D316" s="271">
        <f>[1]AGUSTUS!J317</f>
        <v>4</v>
      </c>
      <c r="E316" s="272" t="str">
        <f>[1]AGUSTUS!I317</f>
        <v>L</v>
      </c>
      <c r="F316" s="273" t="str">
        <f>[1]AGUSTUS!L317</f>
        <v>LAMA</v>
      </c>
      <c r="Z316" s="4"/>
      <c r="AH316" s="4"/>
    </row>
    <row r="317" spans="1:34" ht="15.75" customHeight="1" x14ac:dyDescent="0.3">
      <c r="A317" s="270">
        <f>[1]AGUSTUS!A318</f>
        <v>0</v>
      </c>
      <c r="B317" s="271">
        <f>[1]AGUSTUS!B318</f>
        <v>10</v>
      </c>
      <c r="C317" s="272" t="str">
        <f>[1]AGUSTUS!K318</f>
        <v>K04</v>
      </c>
      <c r="D317" s="271">
        <f>[1]AGUSTUS!J318</f>
        <v>23</v>
      </c>
      <c r="E317" s="272" t="str">
        <f>[1]AGUSTUS!I318</f>
        <v>P</v>
      </c>
      <c r="F317" s="273" t="str">
        <f>[1]AGUSTUS!L318</f>
        <v>LAMA</v>
      </c>
      <c r="Z317" s="4"/>
      <c r="AH317" s="4"/>
    </row>
    <row r="318" spans="1:34" ht="15.75" customHeight="1" x14ac:dyDescent="0.3">
      <c r="A318" s="270">
        <f>[1]AGUSTUS!A319</f>
        <v>0</v>
      </c>
      <c r="B318" s="271">
        <f>[1]AGUSTUS!B319</f>
        <v>11</v>
      </c>
      <c r="C318" s="272" t="str">
        <f>[1]AGUSTUS!K319</f>
        <v>K04</v>
      </c>
      <c r="D318" s="271">
        <f>[1]AGUSTUS!J319</f>
        <v>20</v>
      </c>
      <c r="E318" s="272" t="str">
        <f>[1]AGUSTUS!I319</f>
        <v>L</v>
      </c>
      <c r="F318" s="273" t="str">
        <f>[1]AGUSTUS!L319</f>
        <v>BARU</v>
      </c>
      <c r="Z318" s="4"/>
      <c r="AH318" s="4"/>
    </row>
    <row r="319" spans="1:34" ht="15.75" customHeight="1" x14ac:dyDescent="0.3">
      <c r="A319" s="270">
        <f>[1]AGUSTUS!A320</f>
        <v>0</v>
      </c>
      <c r="B319" s="271">
        <f>[1]AGUSTUS!B320</f>
        <v>12</v>
      </c>
      <c r="C319" s="272" t="str">
        <f>[1]AGUSTUS!K320</f>
        <v>K04</v>
      </c>
      <c r="D319" s="271">
        <f>[1]AGUSTUS!J320</f>
        <v>20</v>
      </c>
      <c r="E319" s="272" t="str">
        <f>[1]AGUSTUS!I320</f>
        <v>L</v>
      </c>
      <c r="F319" s="273" t="str">
        <f>[1]AGUSTUS!L320</f>
        <v>LAMA</v>
      </c>
      <c r="Z319" s="4"/>
      <c r="AH319" s="4"/>
    </row>
    <row r="320" spans="1:34" ht="15.75" customHeight="1" x14ac:dyDescent="0.3">
      <c r="A320" s="270">
        <f>[1]AGUSTUS!A321</f>
        <v>0</v>
      </c>
      <c r="B320" s="271">
        <f>[1]AGUSTUS!B321</f>
        <v>13</v>
      </c>
      <c r="C320" s="272" t="str">
        <f>[1]AGUSTUS!K321</f>
        <v>K04</v>
      </c>
      <c r="D320" s="271">
        <f>[1]AGUSTUS!J321</f>
        <v>3</v>
      </c>
      <c r="E320" s="272" t="str">
        <f>[1]AGUSTUS!I321</f>
        <v>P</v>
      </c>
      <c r="F320" s="273" t="str">
        <f>[1]AGUSTUS!L321</f>
        <v>BARU</v>
      </c>
      <c r="Z320" s="4"/>
      <c r="AH320" s="4"/>
    </row>
    <row r="321" spans="1:34" ht="15.75" customHeight="1" x14ac:dyDescent="0.3">
      <c r="A321" s="270">
        <f>[1]AGUSTUS!A322</f>
        <v>0</v>
      </c>
      <c r="B321" s="271">
        <f>[1]AGUSTUS!B322</f>
        <v>14</v>
      </c>
      <c r="C321" s="272" t="str">
        <f>[1]AGUSTUS!K322</f>
        <v>K02</v>
      </c>
      <c r="D321" s="271">
        <f>[1]AGUSTUS!J322</f>
        <v>39</v>
      </c>
      <c r="E321" s="272" t="str">
        <f>[1]AGUSTUS!I322</f>
        <v>L</v>
      </c>
      <c r="F321" s="273" t="str">
        <f>[1]AGUSTUS!L322</f>
        <v>BARU</v>
      </c>
      <c r="Z321" s="4"/>
      <c r="AH321" s="4"/>
    </row>
    <row r="322" spans="1:34" ht="15.75" customHeight="1" x14ac:dyDescent="0.3">
      <c r="A322" s="270">
        <f>[1]AGUSTUS!A323</f>
        <v>0</v>
      </c>
      <c r="B322" s="271">
        <f>[1]AGUSTUS!B323</f>
        <v>15</v>
      </c>
      <c r="C322" s="272" t="str">
        <f>[1]AGUSTUS!K323</f>
        <v>K04</v>
      </c>
      <c r="D322" s="271">
        <f>[1]AGUSTUS!J323</f>
        <v>46</v>
      </c>
      <c r="E322" s="272" t="str">
        <f>[1]AGUSTUS!I323</f>
        <v>P</v>
      </c>
      <c r="F322" s="273" t="str">
        <f>[1]AGUSTUS!L323</f>
        <v>LAMA</v>
      </c>
      <c r="Z322" s="4"/>
      <c r="AH322" s="4"/>
    </row>
    <row r="323" spans="1:34" ht="15.75" customHeight="1" x14ac:dyDescent="0.3">
      <c r="A323" s="270">
        <f>[1]AGUSTUS!A324</f>
        <v>0</v>
      </c>
      <c r="B323" s="271">
        <f>[1]AGUSTUS!B324</f>
        <v>16</v>
      </c>
      <c r="C323" s="272" t="str">
        <f>[1]AGUSTUS!K324</f>
        <v>K04</v>
      </c>
      <c r="D323" s="271">
        <f>[1]AGUSTUS!J324</f>
        <v>15</v>
      </c>
      <c r="E323" s="272" t="str">
        <f>[1]AGUSTUS!I324</f>
        <v>P</v>
      </c>
      <c r="F323" s="273" t="str">
        <f>[1]AGUSTUS!L324</f>
        <v>BARU</v>
      </c>
      <c r="Z323" s="4"/>
      <c r="AH323" s="4"/>
    </row>
    <row r="324" spans="1:34" ht="15.75" customHeight="1" x14ac:dyDescent="0.3">
      <c r="A324" s="270">
        <f>[1]AGUSTUS!A325</f>
        <v>45894</v>
      </c>
      <c r="B324" s="271">
        <f>[1]AGUSTUS!B325</f>
        <v>1</v>
      </c>
      <c r="C324" s="272" t="str">
        <f>[1]AGUSTUS!K325</f>
        <v>K08</v>
      </c>
      <c r="D324" s="271">
        <f>[1]AGUSTUS!J325</f>
        <v>18</v>
      </c>
      <c r="E324" s="272" t="str">
        <f>[1]AGUSTUS!I325</f>
        <v>P</v>
      </c>
      <c r="F324" s="273" t="str">
        <f>[1]AGUSTUS!L325</f>
        <v>BARU</v>
      </c>
      <c r="Z324" s="4"/>
      <c r="AH324" s="4"/>
    </row>
    <row r="325" spans="1:34" ht="15.75" customHeight="1" x14ac:dyDescent="0.3">
      <c r="A325" s="270">
        <f>[1]AGUSTUS!A326</f>
        <v>0</v>
      </c>
      <c r="B325" s="271">
        <f>[1]AGUSTUS!B326</f>
        <v>2</v>
      </c>
      <c r="C325" s="272" t="str">
        <f>[1]AGUSTUS!K326</f>
        <v>K05</v>
      </c>
      <c r="D325" s="271">
        <f>[1]AGUSTUS!J326</f>
        <v>49</v>
      </c>
      <c r="E325" s="272" t="str">
        <f>[1]AGUSTUS!I326</f>
        <v>P</v>
      </c>
      <c r="F325" s="273" t="str">
        <f>[1]AGUSTUS!L326</f>
        <v>LAMA</v>
      </c>
      <c r="Z325" s="4"/>
      <c r="AH325" s="4"/>
    </row>
    <row r="326" spans="1:34" ht="15.75" customHeight="1" x14ac:dyDescent="0.3">
      <c r="A326" s="270">
        <f>[1]AGUSTUS!A327</f>
        <v>0</v>
      </c>
      <c r="B326" s="271">
        <f>[1]AGUSTUS!B327</f>
        <v>3</v>
      </c>
      <c r="C326" s="272" t="str">
        <f>[1]AGUSTUS!K327</f>
        <v>K04</v>
      </c>
      <c r="D326" s="271">
        <f>[1]AGUSTUS!J327</f>
        <v>76</v>
      </c>
      <c r="E326" s="272" t="str">
        <f>[1]AGUSTUS!I327</f>
        <v>P</v>
      </c>
      <c r="F326" s="273" t="str">
        <f>[1]AGUSTUS!L327</f>
        <v>BARU</v>
      </c>
      <c r="Z326" s="4"/>
      <c r="AH326" s="4"/>
    </row>
    <row r="327" spans="1:34" ht="15.75" customHeight="1" x14ac:dyDescent="0.3">
      <c r="A327" s="270">
        <f>[1]AGUSTUS!A328</f>
        <v>0</v>
      </c>
      <c r="B327" s="271">
        <f>[1]AGUSTUS!B328</f>
        <v>4</v>
      </c>
      <c r="C327" s="272" t="str">
        <f>[1]AGUSTUS!K328</f>
        <v>K03</v>
      </c>
      <c r="D327" s="271">
        <f>[1]AGUSTUS!J328</f>
        <v>44</v>
      </c>
      <c r="E327" s="272" t="str">
        <f>[1]AGUSTUS!I328</f>
        <v>P</v>
      </c>
      <c r="F327" s="273" t="str">
        <f>[1]AGUSTUS!L328</f>
        <v>BARU</v>
      </c>
      <c r="Z327" s="4"/>
      <c r="AH327" s="4"/>
    </row>
    <row r="328" spans="1:34" ht="15.75" customHeight="1" x14ac:dyDescent="0.3">
      <c r="A328" s="270">
        <f>[1]AGUSTUS!A329</f>
        <v>0</v>
      </c>
      <c r="B328" s="271">
        <f>[1]AGUSTUS!B329</f>
        <v>5</v>
      </c>
      <c r="C328" s="272" t="str">
        <f>[1]AGUSTUS!K329</f>
        <v>K01</v>
      </c>
      <c r="D328" s="271">
        <f>[1]AGUSTUS!J329</f>
        <v>18</v>
      </c>
      <c r="E328" s="272" t="str">
        <f>[1]AGUSTUS!I329</f>
        <v>P</v>
      </c>
      <c r="F328" s="273" t="str">
        <f>[1]AGUSTUS!L329</f>
        <v>BARU</v>
      </c>
      <c r="Z328" s="4"/>
      <c r="AH328" s="4"/>
    </row>
    <row r="329" spans="1:34" ht="15.75" customHeight="1" x14ac:dyDescent="0.3">
      <c r="A329" s="270">
        <f>[1]AGUSTUS!A330</f>
        <v>0</v>
      </c>
      <c r="B329" s="271">
        <f>[1]AGUSTUS!B330</f>
        <v>6</v>
      </c>
      <c r="C329" s="272" t="str">
        <f>[1]AGUSTUS!K330</f>
        <v>K04</v>
      </c>
      <c r="D329" s="271">
        <f>[1]AGUSTUS!J330</f>
        <v>44</v>
      </c>
      <c r="E329" s="272" t="str">
        <f>[1]AGUSTUS!I330</f>
        <v>P</v>
      </c>
      <c r="F329" s="273" t="str">
        <f>[1]AGUSTUS!L330</f>
        <v>LAMA</v>
      </c>
      <c r="Z329" s="4"/>
      <c r="AH329" s="4"/>
    </row>
    <row r="330" spans="1:34" ht="15.75" customHeight="1" x14ac:dyDescent="0.3">
      <c r="A330" s="270">
        <f>[1]AGUSTUS!A331</f>
        <v>0</v>
      </c>
      <c r="B330" s="271">
        <f>[1]AGUSTUS!B331</f>
        <v>7</v>
      </c>
      <c r="C330" s="272" t="str">
        <f>[1]AGUSTUS!K331</f>
        <v>K02</v>
      </c>
      <c r="D330" s="271">
        <f>[1]AGUSTUS!J331</f>
        <v>4</v>
      </c>
      <c r="E330" s="272" t="str">
        <f>[1]AGUSTUS!I331</f>
        <v>L</v>
      </c>
      <c r="F330" s="273" t="str">
        <f>[1]AGUSTUS!L331</f>
        <v>BARU</v>
      </c>
      <c r="Z330" s="4"/>
      <c r="AH330" s="4"/>
    </row>
    <row r="331" spans="1:34" ht="15.75" customHeight="1" x14ac:dyDescent="0.3">
      <c r="A331" s="270">
        <f>[1]AGUSTUS!A332</f>
        <v>0</v>
      </c>
      <c r="B331" s="271">
        <f>[1]AGUSTUS!B332</f>
        <v>8</v>
      </c>
      <c r="C331" s="272" t="str">
        <f>[1]AGUSTUS!K332</f>
        <v>K04</v>
      </c>
      <c r="D331" s="271">
        <f>[1]AGUSTUS!J332</f>
        <v>39</v>
      </c>
      <c r="E331" s="272" t="str">
        <f>[1]AGUSTUS!I332</f>
        <v>P</v>
      </c>
      <c r="F331" s="273" t="str">
        <f>[1]AGUSTUS!L332</f>
        <v>BARU</v>
      </c>
      <c r="Z331" s="4"/>
      <c r="AH331" s="4"/>
    </row>
    <row r="332" spans="1:34" ht="15.75" customHeight="1" x14ac:dyDescent="0.3">
      <c r="A332" s="270">
        <f>[1]AGUSTUS!A333</f>
        <v>0</v>
      </c>
      <c r="B332" s="271">
        <f>[1]AGUSTUS!B333</f>
        <v>9</v>
      </c>
      <c r="C332" s="272" t="str">
        <f>[1]AGUSTUS!K333</f>
        <v>K02</v>
      </c>
      <c r="D332" s="271">
        <f>[1]AGUSTUS!J333</f>
        <v>43</v>
      </c>
      <c r="E332" s="272" t="str">
        <f>[1]AGUSTUS!I333</f>
        <v>L</v>
      </c>
      <c r="F332" s="273" t="str">
        <f>[1]AGUSTUS!L333</f>
        <v>BARU</v>
      </c>
      <c r="Z332" s="4"/>
      <c r="AH332" s="4"/>
    </row>
    <row r="333" spans="1:34" ht="15.75" customHeight="1" x14ac:dyDescent="0.3">
      <c r="A333" s="270">
        <f>[1]AGUSTUS!A334</f>
        <v>0</v>
      </c>
      <c r="B333" s="271">
        <f>[1]AGUSTUS!B334</f>
        <v>10</v>
      </c>
      <c r="C333" s="272" t="str">
        <f>[1]AGUSTUS!K334</f>
        <v>K04</v>
      </c>
      <c r="D333" s="271">
        <f>[1]AGUSTUS!J334</f>
        <v>53</v>
      </c>
      <c r="E333" s="272" t="str">
        <f>[1]AGUSTUS!I334</f>
        <v>P</v>
      </c>
      <c r="F333" s="273" t="str">
        <f>[1]AGUSTUS!L334</f>
        <v>LAMA</v>
      </c>
      <c r="Z333" s="4"/>
      <c r="AH333" s="4"/>
    </row>
    <row r="334" spans="1:34" ht="15.75" customHeight="1" x14ac:dyDescent="0.3">
      <c r="A334" s="270">
        <f>[1]AGUSTUS!A335</f>
        <v>0</v>
      </c>
      <c r="B334" s="271">
        <f>[1]AGUSTUS!B335</f>
        <v>11</v>
      </c>
      <c r="C334" s="272" t="str">
        <f>[1]AGUSTUS!K335</f>
        <v>K08</v>
      </c>
      <c r="D334" s="271">
        <f>[1]AGUSTUS!J335</f>
        <v>20</v>
      </c>
      <c r="E334" s="272" t="str">
        <f>[1]AGUSTUS!I335</f>
        <v>P</v>
      </c>
      <c r="F334" s="273" t="str">
        <f>[1]AGUSTUS!L335</f>
        <v>BARU</v>
      </c>
      <c r="Z334" s="4"/>
      <c r="AH334" s="4"/>
    </row>
    <row r="335" spans="1:34" ht="15.75" customHeight="1" x14ac:dyDescent="0.3">
      <c r="A335" s="270">
        <f>[1]AGUSTUS!A336</f>
        <v>0</v>
      </c>
      <c r="B335" s="271">
        <f>[1]AGUSTUS!B336</f>
        <v>12</v>
      </c>
      <c r="C335" s="272" t="str">
        <f>[1]AGUSTUS!K336</f>
        <v>K02</v>
      </c>
      <c r="D335" s="271">
        <f>[1]AGUSTUS!J336</f>
        <v>10</v>
      </c>
      <c r="E335" s="272" t="str">
        <f>[1]AGUSTUS!I336</f>
        <v>L</v>
      </c>
      <c r="F335" s="273" t="str">
        <f>[1]AGUSTUS!L336</f>
        <v>BARU</v>
      </c>
      <c r="Z335" s="4"/>
      <c r="AH335" s="4"/>
    </row>
    <row r="336" spans="1:34" ht="15.75" customHeight="1" x14ac:dyDescent="0.3">
      <c r="A336" s="270">
        <f>[1]AGUSTUS!A337</f>
        <v>0</v>
      </c>
      <c r="B336" s="271">
        <f>[1]AGUSTUS!B337</f>
        <v>13</v>
      </c>
      <c r="C336" s="272" t="str">
        <f>[1]AGUSTUS!K337</f>
        <v>K04</v>
      </c>
      <c r="D336" s="271">
        <f>[1]AGUSTUS!J337</f>
        <v>17</v>
      </c>
      <c r="E336" s="272" t="str">
        <f>[1]AGUSTUS!I337</f>
        <v>L</v>
      </c>
      <c r="F336" s="273" t="str">
        <f>[1]AGUSTUS!L337</f>
        <v>BARU</v>
      </c>
      <c r="Z336" s="4"/>
      <c r="AH336" s="4"/>
    </row>
    <row r="337" spans="1:34" ht="15.75" customHeight="1" x14ac:dyDescent="0.3">
      <c r="A337" s="270">
        <f>[1]AGUSTUS!A338</f>
        <v>0</v>
      </c>
      <c r="B337" s="271">
        <f>[1]AGUSTUS!B338</f>
        <v>14</v>
      </c>
      <c r="C337" s="272" t="str">
        <f>[1]AGUSTUS!K338</f>
        <v>K04</v>
      </c>
      <c r="D337" s="271">
        <f>[1]AGUSTUS!J338</f>
        <v>13</v>
      </c>
      <c r="E337" s="272" t="str">
        <f>[1]AGUSTUS!I338</f>
        <v>L</v>
      </c>
      <c r="F337" s="273" t="str">
        <f>[1]AGUSTUS!L338</f>
        <v>BARU</v>
      </c>
      <c r="Z337" s="4"/>
      <c r="AH337" s="4"/>
    </row>
    <row r="338" spans="1:34" ht="15.75" customHeight="1" x14ac:dyDescent="0.3">
      <c r="A338" s="270">
        <f>[1]AGUSTUS!A339</f>
        <v>0</v>
      </c>
      <c r="B338" s="271">
        <f>[1]AGUSTUS!B339</f>
        <v>15</v>
      </c>
      <c r="C338" s="272" t="str">
        <f>[1]AGUSTUS!K339</f>
        <v>K04</v>
      </c>
      <c r="D338" s="271">
        <f>[1]AGUSTUS!J339</f>
        <v>5</v>
      </c>
      <c r="E338" s="272" t="str">
        <f>[1]AGUSTUS!I339</f>
        <v>P</v>
      </c>
      <c r="F338" s="273" t="str">
        <f>[1]AGUSTUS!L339</f>
        <v>BARU</v>
      </c>
      <c r="Z338" s="4"/>
      <c r="AH338" s="4"/>
    </row>
    <row r="339" spans="1:34" ht="15.75" customHeight="1" x14ac:dyDescent="0.3">
      <c r="A339" s="270">
        <f>[1]AGUSTUS!A340</f>
        <v>0</v>
      </c>
      <c r="B339" s="271">
        <f>[1]AGUSTUS!B340</f>
        <v>16</v>
      </c>
      <c r="C339" s="272" t="str">
        <f>[1]AGUSTUS!K340</f>
        <v>K04</v>
      </c>
      <c r="D339" s="271">
        <f>[1]AGUSTUS!J340</f>
        <v>48</v>
      </c>
      <c r="E339" s="272" t="str">
        <f>[1]AGUSTUS!I340</f>
        <v>P</v>
      </c>
      <c r="F339" s="273" t="str">
        <f>[1]AGUSTUS!L340</f>
        <v>BARU</v>
      </c>
      <c r="Z339" s="4"/>
      <c r="AH339" s="4"/>
    </row>
    <row r="340" spans="1:34" ht="15.75" customHeight="1" x14ac:dyDescent="0.3">
      <c r="A340" s="270">
        <f>[1]AGUSTUS!A341</f>
        <v>0</v>
      </c>
      <c r="B340" s="271">
        <f>[1]AGUSTUS!B341</f>
        <v>17</v>
      </c>
      <c r="C340" s="272" t="str">
        <f>[1]AGUSTUS!K341</f>
        <v>K04</v>
      </c>
      <c r="D340" s="271">
        <f>[1]AGUSTUS!J341</f>
        <v>65</v>
      </c>
      <c r="E340" s="272" t="str">
        <f>[1]AGUSTUS!I341</f>
        <v>P</v>
      </c>
      <c r="F340" s="273" t="str">
        <f>[1]AGUSTUS!L341</f>
        <v>BARU</v>
      </c>
      <c r="Z340" s="4"/>
      <c r="AH340" s="4"/>
    </row>
    <row r="341" spans="1:34" ht="15.75" customHeight="1" x14ac:dyDescent="0.3">
      <c r="A341" s="270">
        <f>[1]AGUSTUS!A342</f>
        <v>0</v>
      </c>
      <c r="B341" s="271">
        <f>[1]AGUSTUS!B342</f>
        <v>18</v>
      </c>
      <c r="C341" s="272" t="str">
        <f>[1]AGUSTUS!K342</f>
        <v>K04</v>
      </c>
      <c r="D341" s="271">
        <f>[1]AGUSTUS!J342</f>
        <v>29</v>
      </c>
      <c r="E341" s="272" t="str">
        <f>[1]AGUSTUS!I342</f>
        <v>P</v>
      </c>
      <c r="F341" s="273" t="str">
        <f>[1]AGUSTUS!L342</f>
        <v>BARU</v>
      </c>
      <c r="Z341" s="4"/>
      <c r="AH341" s="4"/>
    </row>
    <row r="342" spans="1:34" ht="15.75" customHeight="1" x14ac:dyDescent="0.3">
      <c r="A342" s="270">
        <f>[1]AGUSTUS!A343</f>
        <v>0</v>
      </c>
      <c r="B342" s="271">
        <f>[1]AGUSTUS!B343</f>
        <v>19</v>
      </c>
      <c r="C342" s="272" t="str">
        <f>[1]AGUSTUS!K343</f>
        <v>K04</v>
      </c>
      <c r="D342" s="271">
        <f>[1]AGUSTUS!J343</f>
        <v>45</v>
      </c>
      <c r="E342" s="272" t="str">
        <f>[1]AGUSTUS!I343</f>
        <v>L</v>
      </c>
      <c r="F342" s="273" t="str">
        <f>[1]AGUSTUS!L343</f>
        <v>LAMA</v>
      </c>
      <c r="Z342" s="4"/>
      <c r="AH342" s="4"/>
    </row>
    <row r="343" spans="1:34" ht="15.75" customHeight="1" x14ac:dyDescent="0.3">
      <c r="A343" s="270">
        <f>[1]AGUSTUS!A344</f>
        <v>0</v>
      </c>
      <c r="B343" s="271">
        <f>[1]AGUSTUS!B344</f>
        <v>0</v>
      </c>
      <c r="C343" s="272">
        <f>[1]AGUSTUS!K344</f>
        <v>0</v>
      </c>
      <c r="D343" s="271">
        <f>[1]AGUSTUS!J344</f>
        <v>0</v>
      </c>
      <c r="E343" s="272">
        <f>[1]AGUSTUS!I344</f>
        <v>0</v>
      </c>
      <c r="F343" s="273">
        <f>[1]AGUSTUS!L344</f>
        <v>0</v>
      </c>
      <c r="Z343" s="4"/>
      <c r="AH343" s="4"/>
    </row>
    <row r="344" spans="1:34" ht="15.75" customHeight="1" x14ac:dyDescent="0.3">
      <c r="A344" s="270">
        <f>[1]AGUSTUS!A345</f>
        <v>0</v>
      </c>
      <c r="B344" s="271">
        <f>[1]AGUSTUS!B345</f>
        <v>0</v>
      </c>
      <c r="C344" s="272">
        <f>[1]AGUSTUS!K345</f>
        <v>0</v>
      </c>
      <c r="D344" s="271">
        <f>[1]AGUSTUS!J345</f>
        <v>0</v>
      </c>
      <c r="E344" s="272">
        <f>[1]AGUSTUS!I345</f>
        <v>0</v>
      </c>
      <c r="F344" s="273">
        <f>[1]AGUSTUS!L345</f>
        <v>0</v>
      </c>
      <c r="Z344" s="4"/>
      <c r="AH344" s="4"/>
    </row>
    <row r="345" spans="1:34" ht="15.75" customHeight="1" x14ac:dyDescent="0.3">
      <c r="A345" s="270">
        <f>[1]AGUSTUS!A346</f>
        <v>0</v>
      </c>
      <c r="B345" s="271">
        <f>[1]AGUSTUS!B346</f>
        <v>0</v>
      </c>
      <c r="C345" s="272">
        <f>[1]AGUSTUS!K346</f>
        <v>0</v>
      </c>
      <c r="D345" s="271">
        <f>[1]AGUSTUS!J346</f>
        <v>0</v>
      </c>
      <c r="E345" s="272">
        <f>[1]AGUSTUS!I346</f>
        <v>0</v>
      </c>
      <c r="F345" s="273">
        <f>[1]AGUSTUS!L346</f>
        <v>0</v>
      </c>
      <c r="Z345" s="4"/>
      <c r="AH345" s="4"/>
    </row>
    <row r="346" spans="1:34" ht="15.75" customHeight="1" x14ac:dyDescent="0.3">
      <c r="A346" s="270">
        <f>[1]AGUSTUS!A347</f>
        <v>0</v>
      </c>
      <c r="B346" s="271">
        <f>[1]AGUSTUS!B347</f>
        <v>0</v>
      </c>
      <c r="C346" s="272">
        <f>[1]AGUSTUS!K347</f>
        <v>0</v>
      </c>
      <c r="D346" s="271">
        <f>[1]AGUSTUS!J347</f>
        <v>0</v>
      </c>
      <c r="E346" s="272">
        <f>[1]AGUSTUS!I347</f>
        <v>0</v>
      </c>
      <c r="F346" s="273">
        <f>[1]AGUSTUS!L347</f>
        <v>0</v>
      </c>
      <c r="Z346" s="4"/>
      <c r="AH346" s="4"/>
    </row>
    <row r="347" spans="1:34" ht="15.75" customHeight="1" x14ac:dyDescent="0.3">
      <c r="A347" s="270">
        <f>[1]AGUSTUS!A348</f>
        <v>0</v>
      </c>
      <c r="B347" s="271">
        <f>[1]AGUSTUS!B348</f>
        <v>0</v>
      </c>
      <c r="C347" s="272">
        <f>[1]AGUSTUS!K348</f>
        <v>0</v>
      </c>
      <c r="D347" s="271">
        <f>[1]AGUSTUS!J348</f>
        <v>0</v>
      </c>
      <c r="E347" s="272">
        <f>[1]AGUSTUS!I348</f>
        <v>0</v>
      </c>
      <c r="F347" s="273">
        <f>[1]AGUSTUS!L348</f>
        <v>0</v>
      </c>
      <c r="Z347" s="4"/>
      <c r="AH347" s="4"/>
    </row>
    <row r="348" spans="1:34" ht="15.75" customHeight="1" x14ac:dyDescent="0.3">
      <c r="A348" s="270">
        <f>[1]AGUSTUS!A349</f>
        <v>0</v>
      </c>
      <c r="B348" s="271">
        <f>[1]AGUSTUS!B349</f>
        <v>0</v>
      </c>
      <c r="C348" s="272">
        <f>[1]AGUSTUS!K349</f>
        <v>0</v>
      </c>
      <c r="D348" s="271">
        <f>[1]AGUSTUS!J349</f>
        <v>0</v>
      </c>
      <c r="E348" s="272">
        <f>[1]AGUSTUS!I349</f>
        <v>0</v>
      </c>
      <c r="F348" s="273">
        <f>[1]AGUSTUS!L349</f>
        <v>0</v>
      </c>
      <c r="Z348" s="4"/>
      <c r="AH348" s="4"/>
    </row>
    <row r="349" spans="1:34" ht="15.75" customHeight="1" x14ac:dyDescent="0.3">
      <c r="A349" s="270">
        <f>[1]AGUSTUS!A350</f>
        <v>0</v>
      </c>
      <c r="B349" s="271">
        <f>[1]AGUSTUS!B350</f>
        <v>0</v>
      </c>
      <c r="C349" s="272">
        <f>[1]AGUSTUS!K350</f>
        <v>0</v>
      </c>
      <c r="D349" s="271">
        <f>[1]AGUSTUS!J350</f>
        <v>0</v>
      </c>
      <c r="E349" s="272">
        <f>[1]AGUSTUS!I350</f>
        <v>0</v>
      </c>
      <c r="F349" s="273">
        <f>[1]AGUSTUS!L350</f>
        <v>0</v>
      </c>
      <c r="Z349" s="4"/>
      <c r="AH349" s="4"/>
    </row>
    <row r="350" spans="1:34" ht="15.75" customHeight="1" x14ac:dyDescent="0.3">
      <c r="A350" s="270">
        <f>[1]AGUSTUS!A351</f>
        <v>0</v>
      </c>
      <c r="B350" s="271">
        <f>[1]AGUSTUS!B351</f>
        <v>0</v>
      </c>
      <c r="C350" s="272">
        <f>[1]AGUSTUS!K351</f>
        <v>0</v>
      </c>
      <c r="D350" s="271">
        <f>[1]AGUSTUS!J351</f>
        <v>0</v>
      </c>
      <c r="E350" s="272">
        <f>[1]AGUSTUS!I351</f>
        <v>0</v>
      </c>
      <c r="F350" s="273">
        <f>[1]AGUSTUS!L351</f>
        <v>0</v>
      </c>
      <c r="Z350" s="4"/>
      <c r="AH350" s="4"/>
    </row>
    <row r="351" spans="1:34" ht="15.75" customHeight="1" x14ac:dyDescent="0.3">
      <c r="A351" s="270"/>
      <c r="B351" s="271"/>
      <c r="C351" s="272"/>
      <c r="D351" s="271"/>
      <c r="E351" s="272"/>
      <c r="F351" s="273"/>
      <c r="Z351" s="4"/>
      <c r="AH351" s="4"/>
    </row>
    <row r="352" spans="1:34" ht="15.75" customHeight="1" x14ac:dyDescent="0.3">
      <c r="A352" s="270"/>
      <c r="B352" s="271"/>
      <c r="C352" s="272"/>
      <c r="D352" s="271"/>
      <c r="E352" s="272"/>
      <c r="F352" s="273"/>
      <c r="Z352" s="4"/>
      <c r="AH352" s="4"/>
    </row>
    <row r="353" spans="1:34" ht="15.75" customHeight="1" x14ac:dyDescent="0.3">
      <c r="A353" s="270"/>
      <c r="B353" s="271"/>
      <c r="C353" s="272"/>
      <c r="D353" s="271"/>
      <c r="E353" s="272"/>
      <c r="F353" s="273"/>
      <c r="Z353" s="4"/>
      <c r="AH353" s="4"/>
    </row>
    <row r="354" spans="1:34" ht="15.75" customHeight="1" x14ac:dyDescent="0.3">
      <c r="A354" s="270"/>
      <c r="B354" s="271"/>
      <c r="C354" s="272"/>
      <c r="D354" s="271"/>
      <c r="E354" s="272"/>
      <c r="F354" s="273"/>
      <c r="Z354" s="4"/>
      <c r="AH354" s="4"/>
    </row>
    <row r="355" spans="1:34" ht="15.75" customHeight="1" x14ac:dyDescent="0.3">
      <c r="A355" s="270"/>
      <c r="B355" s="271"/>
      <c r="C355" s="272"/>
      <c r="D355" s="271"/>
      <c r="E355" s="272"/>
      <c r="F355" s="273"/>
      <c r="Z355" s="4"/>
      <c r="AH355" s="4"/>
    </row>
    <row r="356" spans="1:34" ht="15.75" customHeight="1" x14ac:dyDescent="0.3">
      <c r="A356" s="270"/>
      <c r="B356" s="271"/>
      <c r="C356" s="272"/>
      <c r="D356" s="271"/>
      <c r="E356" s="272"/>
      <c r="F356" s="273"/>
      <c r="Z356" s="4"/>
      <c r="AH356" s="4"/>
    </row>
    <row r="357" spans="1:34" ht="15.75" customHeight="1" x14ac:dyDescent="0.3">
      <c r="A357" s="270"/>
      <c r="B357" s="271"/>
      <c r="C357" s="272"/>
      <c r="D357" s="271"/>
      <c r="E357" s="272"/>
      <c r="F357" s="273"/>
      <c r="Z357" s="4"/>
      <c r="AH357" s="4"/>
    </row>
    <row r="358" spans="1:34" ht="15.75" customHeight="1" x14ac:dyDescent="0.3">
      <c r="A358" s="270"/>
      <c r="B358" s="271"/>
      <c r="C358" s="272"/>
      <c r="D358" s="271"/>
      <c r="E358" s="272"/>
      <c r="F358" s="273"/>
      <c r="Z358" s="4"/>
      <c r="AH358" s="4"/>
    </row>
    <row r="359" spans="1:34" ht="15.75" customHeight="1" x14ac:dyDescent="0.3">
      <c r="A359" s="270"/>
      <c r="B359" s="271"/>
      <c r="C359" s="272"/>
      <c r="D359" s="271"/>
      <c r="E359" s="272"/>
      <c r="F359" s="273"/>
      <c r="Z359" s="4"/>
      <c r="AH359" s="4"/>
    </row>
    <row r="360" spans="1:34" ht="15.75" customHeight="1" x14ac:dyDescent="0.3">
      <c r="A360" s="270"/>
      <c r="B360" s="271"/>
      <c r="C360" s="272"/>
      <c r="D360" s="271"/>
      <c r="E360" s="272"/>
      <c r="F360" s="273"/>
      <c r="Z360" s="4"/>
      <c r="AH360" s="4"/>
    </row>
    <row r="361" spans="1:34" ht="15.75" customHeight="1" x14ac:dyDescent="0.3">
      <c r="A361" s="270"/>
      <c r="B361" s="271"/>
      <c r="C361" s="272"/>
      <c r="D361" s="271"/>
      <c r="E361" s="272"/>
      <c r="F361" s="273"/>
      <c r="Z361" s="4"/>
      <c r="AH361" s="4"/>
    </row>
    <row r="362" spans="1:34" ht="15.75" customHeight="1" x14ac:dyDescent="0.3">
      <c r="A362" s="270"/>
      <c r="B362" s="271"/>
      <c r="C362" s="272"/>
      <c r="D362" s="271"/>
      <c r="E362" s="272"/>
      <c r="F362" s="273"/>
      <c r="Z362" s="4"/>
      <c r="AH362" s="4"/>
    </row>
    <row r="363" spans="1:34" ht="15.75" customHeight="1" x14ac:dyDescent="0.3">
      <c r="A363" s="270"/>
      <c r="B363" s="271"/>
      <c r="C363" s="272"/>
      <c r="D363" s="271"/>
      <c r="E363" s="272"/>
      <c r="F363" s="273"/>
      <c r="Z363" s="4"/>
      <c r="AH363" s="4"/>
    </row>
    <row r="364" spans="1:34" ht="15.75" customHeight="1" x14ac:dyDescent="0.3">
      <c r="A364" s="270"/>
      <c r="B364" s="271"/>
      <c r="C364" s="272"/>
      <c r="D364" s="271"/>
      <c r="E364" s="272"/>
      <c r="F364" s="273"/>
      <c r="Z364" s="4"/>
      <c r="AH364" s="4"/>
    </row>
    <row r="365" spans="1:34" ht="15.75" customHeight="1" x14ac:dyDescent="0.3">
      <c r="A365" s="270"/>
      <c r="B365" s="271"/>
      <c r="C365" s="272"/>
      <c r="D365" s="271"/>
      <c r="E365" s="272"/>
      <c r="F365" s="273"/>
      <c r="Z365" s="4"/>
      <c r="AH365" s="4"/>
    </row>
    <row r="366" spans="1:34" ht="15.75" customHeight="1" x14ac:dyDescent="0.3">
      <c r="A366" s="270"/>
      <c r="B366" s="271"/>
      <c r="C366" s="272"/>
      <c r="D366" s="271"/>
      <c r="E366" s="272"/>
      <c r="F366" s="273"/>
      <c r="Z366" s="4"/>
      <c r="AH366" s="4"/>
    </row>
    <row r="367" spans="1:34" ht="15.75" customHeight="1" x14ac:dyDescent="0.3">
      <c r="A367" s="270"/>
      <c r="B367" s="271"/>
      <c r="C367" s="272"/>
      <c r="D367" s="271"/>
      <c r="E367" s="272"/>
      <c r="F367" s="273"/>
      <c r="Z367" s="4"/>
      <c r="AH367" s="4"/>
    </row>
    <row r="368" spans="1:34" ht="15.75" customHeight="1" x14ac:dyDescent="0.3">
      <c r="A368" s="270"/>
      <c r="B368" s="271"/>
      <c r="C368" s="272"/>
      <c r="D368" s="271"/>
      <c r="E368" s="272"/>
      <c r="F368" s="273"/>
      <c r="Z368" s="4"/>
      <c r="AH368" s="4"/>
    </row>
    <row r="369" spans="1:34" ht="15.75" customHeight="1" x14ac:dyDescent="0.3">
      <c r="A369" s="270"/>
      <c r="B369" s="271"/>
      <c r="C369" s="272"/>
      <c r="D369" s="271"/>
      <c r="E369" s="272"/>
      <c r="F369" s="273"/>
      <c r="Z369" s="4"/>
      <c r="AH369" s="4"/>
    </row>
    <row r="370" spans="1:34" ht="15.75" customHeight="1" x14ac:dyDescent="0.3">
      <c r="A370" s="270"/>
      <c r="B370" s="271"/>
      <c r="C370" s="272"/>
      <c r="D370" s="271"/>
      <c r="E370" s="272"/>
      <c r="F370" s="273"/>
      <c r="Z370" s="4"/>
      <c r="AH370" s="4"/>
    </row>
    <row r="371" spans="1:34" ht="15.75" customHeight="1" x14ac:dyDescent="0.3">
      <c r="A371" s="270"/>
      <c r="B371" s="271"/>
      <c r="C371" s="272"/>
      <c r="D371" s="271"/>
      <c r="E371" s="272"/>
      <c r="F371" s="273"/>
      <c r="Z371" s="4"/>
      <c r="AH371" s="4"/>
    </row>
    <row r="372" spans="1:34" ht="15.75" customHeight="1" x14ac:dyDescent="0.3">
      <c r="A372" s="270"/>
      <c r="B372" s="271"/>
      <c r="C372" s="272"/>
      <c r="D372" s="271"/>
      <c r="E372" s="272"/>
      <c r="F372" s="273"/>
      <c r="Z372" s="4"/>
      <c r="AH372" s="4"/>
    </row>
    <row r="373" spans="1:34" ht="15.75" customHeight="1" x14ac:dyDescent="0.3">
      <c r="A373" s="270"/>
      <c r="B373" s="271"/>
      <c r="C373" s="272"/>
      <c r="D373" s="271"/>
      <c r="E373" s="272"/>
      <c r="F373" s="273"/>
      <c r="Z373" s="4"/>
      <c r="AH373" s="4"/>
    </row>
    <row r="374" spans="1:34" ht="15.75" customHeight="1" x14ac:dyDescent="0.3">
      <c r="A374" s="270"/>
      <c r="B374" s="271"/>
      <c r="C374" s="272"/>
      <c r="D374" s="271"/>
      <c r="E374" s="272"/>
      <c r="F374" s="273"/>
      <c r="Z374" s="4"/>
      <c r="AH374" s="4"/>
    </row>
    <row r="375" spans="1:34" ht="15.75" customHeight="1" x14ac:dyDescent="0.3">
      <c r="A375" s="270"/>
      <c r="B375" s="271"/>
      <c r="C375" s="272"/>
      <c r="D375" s="271"/>
      <c r="E375" s="272"/>
      <c r="F375" s="273"/>
      <c r="Z375" s="4"/>
      <c r="AH375" s="4"/>
    </row>
    <row r="376" spans="1:34" ht="15.75" customHeight="1" x14ac:dyDescent="0.3">
      <c r="A376" s="270"/>
      <c r="B376" s="271"/>
      <c r="C376" s="272"/>
      <c r="D376" s="271"/>
      <c r="E376" s="272"/>
      <c r="F376" s="273"/>
      <c r="Z376" s="4"/>
      <c r="AH376" s="4"/>
    </row>
    <row r="377" spans="1:34" ht="15.75" customHeight="1" x14ac:dyDescent="0.3">
      <c r="A377" s="270"/>
      <c r="B377" s="271"/>
      <c r="C377" s="272"/>
      <c r="D377" s="271"/>
      <c r="E377" s="272"/>
      <c r="F377" s="273"/>
      <c r="Z377" s="4"/>
      <c r="AH377" s="4"/>
    </row>
    <row r="378" spans="1:34" ht="15.75" customHeight="1" x14ac:dyDescent="0.3">
      <c r="A378" s="270"/>
      <c r="B378" s="271"/>
      <c r="C378" s="272"/>
      <c r="D378" s="271"/>
      <c r="E378" s="272"/>
      <c r="F378" s="273"/>
      <c r="Z378" s="4"/>
      <c r="AH378" s="4"/>
    </row>
    <row r="379" spans="1:34" ht="15.75" customHeight="1" x14ac:dyDescent="0.3">
      <c r="A379" s="270"/>
      <c r="B379" s="271"/>
      <c r="C379" s="272"/>
      <c r="D379" s="271"/>
      <c r="E379" s="272"/>
      <c r="F379" s="273"/>
      <c r="Z379" s="4"/>
      <c r="AH379" s="4"/>
    </row>
    <row r="380" spans="1:34" ht="15.75" customHeight="1" x14ac:dyDescent="0.3">
      <c r="A380" s="270"/>
      <c r="B380" s="271"/>
      <c r="C380" s="272"/>
      <c r="D380" s="271"/>
      <c r="E380" s="272"/>
      <c r="F380" s="273"/>
      <c r="Z380" s="4"/>
      <c r="AH380" s="4"/>
    </row>
    <row r="381" spans="1:34" ht="15.75" customHeight="1" x14ac:dyDescent="0.3">
      <c r="A381" s="270"/>
      <c r="B381" s="271"/>
      <c r="C381" s="272"/>
      <c r="D381" s="271"/>
      <c r="E381" s="272"/>
      <c r="F381" s="273"/>
      <c r="Z381" s="4"/>
      <c r="AH381" s="4"/>
    </row>
    <row r="382" spans="1:34" ht="15.75" customHeight="1" x14ac:dyDescent="0.3">
      <c r="A382" s="270"/>
      <c r="B382" s="271"/>
      <c r="C382" s="272"/>
      <c r="D382" s="271"/>
      <c r="E382" s="272"/>
      <c r="F382" s="273"/>
      <c r="Z382" s="4"/>
      <c r="AH382" s="4"/>
    </row>
    <row r="383" spans="1:34" ht="15.75" customHeight="1" x14ac:dyDescent="0.3">
      <c r="A383" s="270"/>
      <c r="B383" s="271"/>
      <c r="C383" s="272"/>
      <c r="D383" s="271"/>
      <c r="E383" s="272"/>
      <c r="F383" s="273"/>
      <c r="Z383" s="4"/>
      <c r="AH383" s="4"/>
    </row>
    <row r="384" spans="1:34" ht="15.75" customHeight="1" x14ac:dyDescent="0.3">
      <c r="A384" s="270"/>
      <c r="B384" s="271"/>
      <c r="C384" s="272"/>
      <c r="D384" s="271"/>
      <c r="E384" s="272"/>
      <c r="F384" s="273"/>
      <c r="Z384" s="4"/>
      <c r="AH384" s="4"/>
    </row>
    <row r="385" spans="1:34" ht="15.75" customHeight="1" x14ac:dyDescent="0.3">
      <c r="A385" s="270"/>
      <c r="B385" s="271"/>
      <c r="C385" s="272"/>
      <c r="D385" s="271"/>
      <c r="E385" s="272"/>
      <c r="F385" s="273"/>
      <c r="Z385" s="4"/>
      <c r="AH385" s="4"/>
    </row>
    <row r="386" spans="1:34" ht="15.75" customHeight="1" x14ac:dyDescent="0.3">
      <c r="A386" s="270"/>
      <c r="B386" s="271"/>
      <c r="C386" s="272"/>
      <c r="D386" s="271"/>
      <c r="E386" s="272"/>
      <c r="F386" s="273"/>
      <c r="Z386" s="4"/>
      <c r="AH386" s="4"/>
    </row>
    <row r="387" spans="1:34" ht="15.75" customHeight="1" x14ac:dyDescent="0.3">
      <c r="A387" s="270"/>
      <c r="B387" s="271"/>
      <c r="C387" s="272"/>
      <c r="D387" s="271"/>
      <c r="E387" s="272"/>
      <c r="F387" s="273"/>
      <c r="Z387" s="4"/>
      <c r="AH387" s="4"/>
    </row>
    <row r="388" spans="1:34" ht="15.75" customHeight="1" x14ac:dyDescent="0.3">
      <c r="A388" s="270"/>
      <c r="B388" s="271"/>
      <c r="C388" s="272"/>
      <c r="D388" s="271"/>
      <c r="E388" s="272"/>
      <c r="F388" s="273"/>
      <c r="Z388" s="4"/>
      <c r="AH388" s="4"/>
    </row>
    <row r="389" spans="1:34" ht="15.75" customHeight="1" x14ac:dyDescent="0.3">
      <c r="A389" s="270"/>
      <c r="B389" s="271"/>
      <c r="C389" s="272"/>
      <c r="D389" s="271"/>
      <c r="E389" s="272"/>
      <c r="F389" s="273"/>
      <c r="Z389" s="4"/>
      <c r="AH389" s="4"/>
    </row>
    <row r="390" spans="1:34" ht="15.75" customHeight="1" x14ac:dyDescent="0.3">
      <c r="A390" s="270"/>
      <c r="B390" s="271"/>
      <c r="C390" s="272"/>
      <c r="D390" s="271"/>
      <c r="E390" s="272"/>
      <c r="F390" s="273"/>
      <c r="Z390" s="4"/>
      <c r="AH390" s="4"/>
    </row>
    <row r="391" spans="1:34" ht="15.75" customHeight="1" x14ac:dyDescent="0.3">
      <c r="A391" s="270"/>
      <c r="B391" s="271"/>
      <c r="C391" s="272"/>
      <c r="D391" s="271"/>
      <c r="E391" s="272"/>
      <c r="F391" s="273"/>
      <c r="Z391" s="4"/>
      <c r="AH391" s="4"/>
    </row>
    <row r="392" spans="1:34" ht="15.75" customHeight="1" x14ac:dyDescent="0.3">
      <c r="A392" s="270"/>
      <c r="B392" s="271"/>
      <c r="C392" s="272"/>
      <c r="D392" s="271"/>
      <c r="E392" s="272"/>
      <c r="F392" s="273"/>
      <c r="Z392" s="4"/>
      <c r="AH392" s="4"/>
    </row>
    <row r="393" spans="1:34" ht="15.75" customHeight="1" x14ac:dyDescent="0.3">
      <c r="A393" s="270"/>
      <c r="B393" s="271"/>
      <c r="C393" s="272"/>
      <c r="D393" s="271"/>
      <c r="E393" s="272"/>
      <c r="F393" s="273"/>
      <c r="Z393" s="4"/>
      <c r="AH393" s="4"/>
    </row>
    <row r="394" spans="1:34" ht="15.75" customHeight="1" x14ac:dyDescent="0.3">
      <c r="A394" s="270"/>
      <c r="B394" s="271"/>
      <c r="C394" s="272"/>
      <c r="D394" s="271"/>
      <c r="E394" s="272"/>
      <c r="F394" s="273"/>
      <c r="Z394" s="4"/>
      <c r="AH394" s="4"/>
    </row>
    <row r="395" spans="1:34" ht="15.75" customHeight="1" x14ac:dyDescent="0.3">
      <c r="A395" s="270"/>
      <c r="B395" s="271"/>
      <c r="C395" s="272"/>
      <c r="D395" s="271"/>
      <c r="E395" s="272"/>
      <c r="F395" s="273"/>
      <c r="Z395" s="4"/>
      <c r="AH395" s="4"/>
    </row>
    <row r="396" spans="1:34" ht="15.75" customHeight="1" x14ac:dyDescent="0.3">
      <c r="A396" s="270"/>
      <c r="B396" s="271"/>
      <c r="C396" s="272"/>
      <c r="D396" s="271"/>
      <c r="E396" s="272"/>
      <c r="F396" s="273"/>
      <c r="Z396" s="4"/>
      <c r="AH396" s="4"/>
    </row>
    <row r="397" spans="1:34" ht="15.75" customHeight="1" x14ac:dyDescent="0.3">
      <c r="A397" s="270"/>
      <c r="B397" s="271"/>
      <c r="C397" s="272"/>
      <c r="D397" s="271"/>
      <c r="E397" s="272"/>
      <c r="F397" s="273"/>
      <c r="Z397" s="4"/>
      <c r="AH397" s="4"/>
    </row>
    <row r="398" spans="1:34" ht="15.75" customHeight="1" x14ac:dyDescent="0.3">
      <c r="Z398" s="4"/>
      <c r="AH398" s="4"/>
    </row>
    <row r="399" spans="1:34" ht="15.75" customHeight="1" x14ac:dyDescent="0.3">
      <c r="Z399" s="4"/>
      <c r="AH399" s="4"/>
    </row>
    <row r="400" spans="1:34" ht="15.75" customHeight="1" x14ac:dyDescent="0.3">
      <c r="Z400" s="4"/>
      <c r="AH400" s="4"/>
    </row>
    <row r="401" spans="26:34" ht="15.75" customHeight="1" x14ac:dyDescent="0.3">
      <c r="Z401" s="4"/>
      <c r="AH401" s="4"/>
    </row>
    <row r="402" spans="26:34" ht="15.75" customHeight="1" x14ac:dyDescent="0.3">
      <c r="Z402" s="4"/>
      <c r="AH402" s="4"/>
    </row>
    <row r="403" spans="26:34" ht="15.75" customHeight="1" x14ac:dyDescent="0.3">
      <c r="Z403" s="4"/>
      <c r="AH403" s="4"/>
    </row>
    <row r="404" spans="26:34" ht="15.75" customHeight="1" x14ac:dyDescent="0.3">
      <c r="Z404" s="4"/>
      <c r="AH404" s="4"/>
    </row>
    <row r="405" spans="26:34" ht="15.75" customHeight="1" x14ac:dyDescent="0.3">
      <c r="Z405" s="4"/>
      <c r="AH405" s="4"/>
    </row>
    <row r="406" spans="26:34" ht="15.75" customHeight="1" x14ac:dyDescent="0.3">
      <c r="Z406" s="4"/>
      <c r="AH406" s="4"/>
    </row>
    <row r="407" spans="26:34" ht="15.75" customHeight="1" x14ac:dyDescent="0.3">
      <c r="Z407" s="4"/>
      <c r="AH407" s="4"/>
    </row>
    <row r="408" spans="26:34" ht="15.75" customHeight="1" x14ac:dyDescent="0.3">
      <c r="Z408" s="4"/>
      <c r="AH408" s="4"/>
    </row>
    <row r="409" spans="26:34" ht="15.75" customHeight="1" x14ac:dyDescent="0.3">
      <c r="Z409" s="4"/>
      <c r="AH409" s="4"/>
    </row>
    <row r="410" spans="26:34" ht="15.75" customHeight="1" x14ac:dyDescent="0.3">
      <c r="Z410" s="4"/>
      <c r="AH410" s="4"/>
    </row>
    <row r="411" spans="26:34" ht="15.75" customHeight="1" x14ac:dyDescent="0.3">
      <c r="Z411" s="4"/>
      <c r="AH411" s="4"/>
    </row>
    <row r="412" spans="26:34" ht="15.75" customHeight="1" x14ac:dyDescent="0.3">
      <c r="Z412" s="4"/>
      <c r="AH412" s="4"/>
    </row>
    <row r="413" spans="26:34" ht="15.75" customHeight="1" x14ac:dyDescent="0.3">
      <c r="Z413" s="4"/>
      <c r="AH413" s="4"/>
    </row>
    <row r="414" spans="26:34" ht="15.75" customHeight="1" x14ac:dyDescent="0.3">
      <c r="Z414" s="4"/>
      <c r="AH414" s="4"/>
    </row>
    <row r="415" spans="26:34" ht="15.75" customHeight="1" x14ac:dyDescent="0.3">
      <c r="Z415" s="4"/>
      <c r="AH415" s="4"/>
    </row>
    <row r="416" spans="26:34" ht="15.75" customHeight="1" x14ac:dyDescent="0.3">
      <c r="Z416" s="4"/>
      <c r="AH416" s="4"/>
    </row>
    <row r="417" spans="26:34" ht="15.75" customHeight="1" x14ac:dyDescent="0.3">
      <c r="Z417" s="4"/>
      <c r="AH417" s="4"/>
    </row>
    <row r="418" spans="26:34" ht="15.75" customHeight="1" x14ac:dyDescent="0.3">
      <c r="Z418" s="4"/>
      <c r="AH418" s="4"/>
    </row>
    <row r="419" spans="26:34" ht="15.75" customHeight="1" x14ac:dyDescent="0.3">
      <c r="Z419" s="4"/>
      <c r="AH419" s="4"/>
    </row>
    <row r="420" spans="26:34" ht="15.75" customHeight="1" x14ac:dyDescent="0.3">
      <c r="Z420" s="4"/>
      <c r="AH420" s="4"/>
    </row>
    <row r="421" spans="26:34" ht="15.75" customHeight="1" x14ac:dyDescent="0.3">
      <c r="Z421" s="4"/>
      <c r="AH421" s="4"/>
    </row>
    <row r="422" spans="26:34" ht="15.75" customHeight="1" x14ac:dyDescent="0.3">
      <c r="Z422" s="4"/>
      <c r="AH422" s="4"/>
    </row>
    <row r="423" spans="26:34" ht="15.75" customHeight="1" x14ac:dyDescent="0.3">
      <c r="Z423" s="4"/>
      <c r="AH423" s="4"/>
    </row>
    <row r="424" spans="26:34" ht="15.75" customHeight="1" x14ac:dyDescent="0.3">
      <c r="Z424" s="4"/>
      <c r="AH424" s="4"/>
    </row>
    <row r="425" spans="26:34" ht="15.75" customHeight="1" x14ac:dyDescent="0.3">
      <c r="Z425" s="4"/>
      <c r="AH425" s="4"/>
    </row>
    <row r="426" spans="26:34" ht="15.75" customHeight="1" x14ac:dyDescent="0.3">
      <c r="Z426" s="4"/>
      <c r="AH426" s="4"/>
    </row>
    <row r="427" spans="26:34" ht="15.75" customHeight="1" x14ac:dyDescent="0.3">
      <c r="Z427" s="4"/>
      <c r="AH427" s="4"/>
    </row>
    <row r="428" spans="26:34" ht="15.75" customHeight="1" x14ac:dyDescent="0.3">
      <c r="Z428" s="4"/>
      <c r="AH428" s="4"/>
    </row>
    <row r="429" spans="26:34" ht="15.75" customHeight="1" x14ac:dyDescent="0.3">
      <c r="Z429" s="4"/>
      <c r="AH429" s="4"/>
    </row>
    <row r="430" spans="26:34" ht="15.75" customHeight="1" x14ac:dyDescent="0.3">
      <c r="Z430" s="4"/>
      <c r="AH430" s="4"/>
    </row>
    <row r="431" spans="26:34" ht="15.75" customHeight="1" x14ac:dyDescent="0.3">
      <c r="Z431" s="4"/>
      <c r="AH431" s="4"/>
    </row>
    <row r="432" spans="26:34" ht="15.75" customHeight="1" x14ac:dyDescent="0.3">
      <c r="Z432" s="4"/>
      <c r="AH432" s="4"/>
    </row>
    <row r="433" spans="26:34" ht="15.75" customHeight="1" x14ac:dyDescent="0.3">
      <c r="Z433" s="4"/>
      <c r="AH433" s="4"/>
    </row>
    <row r="434" spans="26:34" ht="15.75" customHeight="1" x14ac:dyDescent="0.3">
      <c r="Z434" s="4"/>
      <c r="AH434" s="4"/>
    </row>
    <row r="435" spans="26:34" ht="15.75" customHeight="1" x14ac:dyDescent="0.3">
      <c r="Z435" s="4"/>
      <c r="AH435" s="4"/>
    </row>
    <row r="436" spans="26:34" ht="15.75" customHeight="1" x14ac:dyDescent="0.3">
      <c r="Z436" s="4"/>
      <c r="AH436" s="4"/>
    </row>
    <row r="437" spans="26:34" ht="15.75" customHeight="1" x14ac:dyDescent="0.3">
      <c r="Z437" s="4"/>
      <c r="AH437" s="4"/>
    </row>
    <row r="438" spans="26:34" ht="15.75" customHeight="1" x14ac:dyDescent="0.3">
      <c r="Z438" s="4"/>
      <c r="AH438" s="4"/>
    </row>
    <row r="439" spans="26:34" ht="15.75" customHeight="1" x14ac:dyDescent="0.3">
      <c r="Z439" s="4"/>
      <c r="AH439" s="4"/>
    </row>
    <row r="440" spans="26:34" ht="15.75" customHeight="1" x14ac:dyDescent="0.3">
      <c r="Z440" s="4"/>
      <c r="AH440" s="4"/>
    </row>
    <row r="441" spans="26:34" ht="15.75" customHeight="1" x14ac:dyDescent="0.3">
      <c r="Z441" s="4"/>
      <c r="AH441" s="4"/>
    </row>
    <row r="442" spans="26:34" ht="15.75" customHeight="1" x14ac:dyDescent="0.3">
      <c r="Z442" s="4"/>
      <c r="AH442" s="4"/>
    </row>
    <row r="443" spans="26:34" ht="15.75" customHeight="1" x14ac:dyDescent="0.3">
      <c r="Z443" s="4"/>
      <c r="AH443" s="4"/>
    </row>
    <row r="444" spans="26:34" ht="15.75" customHeight="1" x14ac:dyDescent="0.3">
      <c r="Z444" s="4"/>
      <c r="AH444" s="4"/>
    </row>
    <row r="445" spans="26:34" ht="15.75" customHeight="1" x14ac:dyDescent="0.3">
      <c r="Z445" s="4"/>
      <c r="AH445" s="4"/>
    </row>
    <row r="446" spans="26:34" ht="15.75" customHeight="1" x14ac:dyDescent="0.3">
      <c r="Z446" s="4"/>
      <c r="AH446" s="4"/>
    </row>
    <row r="447" spans="26:34" ht="15.75" customHeight="1" x14ac:dyDescent="0.3">
      <c r="Z447" s="4"/>
      <c r="AH447" s="4"/>
    </row>
    <row r="448" spans="26:34" ht="15.75" customHeight="1" x14ac:dyDescent="0.3">
      <c r="Z448" s="4"/>
      <c r="AH448" s="4"/>
    </row>
    <row r="449" spans="26:34" ht="15.75" customHeight="1" x14ac:dyDescent="0.3">
      <c r="Z449" s="4"/>
      <c r="AH449" s="4"/>
    </row>
    <row r="450" spans="26:34" ht="15.75" customHeight="1" x14ac:dyDescent="0.3">
      <c r="Z450" s="4"/>
      <c r="AH450" s="4"/>
    </row>
    <row r="451" spans="26:34" ht="15.75" customHeight="1" x14ac:dyDescent="0.3">
      <c r="Z451" s="4"/>
      <c r="AH451" s="4"/>
    </row>
    <row r="452" spans="26:34" ht="15.75" customHeight="1" x14ac:dyDescent="0.3">
      <c r="Z452" s="4"/>
      <c r="AH452" s="4"/>
    </row>
    <row r="453" spans="26:34" ht="15.75" customHeight="1" x14ac:dyDescent="0.3">
      <c r="Z453" s="4"/>
      <c r="AH453" s="4"/>
    </row>
    <row r="454" spans="26:34" ht="15.75" customHeight="1" x14ac:dyDescent="0.3">
      <c r="Z454" s="4"/>
      <c r="AH454" s="4"/>
    </row>
    <row r="455" spans="26:34" ht="15.75" customHeight="1" x14ac:dyDescent="0.3">
      <c r="Z455" s="4"/>
      <c r="AH455" s="4"/>
    </row>
    <row r="456" spans="26:34" ht="15.75" customHeight="1" x14ac:dyDescent="0.3">
      <c r="Z456" s="4"/>
      <c r="AH456" s="4"/>
    </row>
    <row r="457" spans="26:34" ht="15.75" customHeight="1" x14ac:dyDescent="0.3">
      <c r="Z457" s="4"/>
      <c r="AH457" s="4"/>
    </row>
    <row r="458" spans="26:34" ht="15.75" customHeight="1" x14ac:dyDescent="0.3">
      <c r="Z458" s="4"/>
      <c r="AH458" s="4"/>
    </row>
    <row r="459" spans="26:34" ht="15.75" customHeight="1" x14ac:dyDescent="0.3">
      <c r="Z459" s="4"/>
      <c r="AH459" s="4"/>
    </row>
    <row r="460" spans="26:34" ht="15.75" customHeight="1" x14ac:dyDescent="0.3">
      <c r="Z460" s="4"/>
      <c r="AH460" s="4"/>
    </row>
    <row r="461" spans="26:34" ht="15.75" customHeight="1" x14ac:dyDescent="0.3">
      <c r="Z461" s="4"/>
      <c r="AH461" s="4"/>
    </row>
    <row r="462" spans="26:34" ht="15.75" customHeight="1" x14ac:dyDescent="0.3">
      <c r="Z462" s="4"/>
      <c r="AH462" s="4"/>
    </row>
    <row r="463" spans="26:34" ht="15.75" customHeight="1" x14ac:dyDescent="0.3">
      <c r="Z463" s="4"/>
      <c r="AH463" s="4"/>
    </row>
    <row r="464" spans="26:34" ht="15.75" customHeight="1" x14ac:dyDescent="0.3">
      <c r="Z464" s="4"/>
      <c r="AH464" s="4"/>
    </row>
    <row r="465" spans="26:34" ht="15.75" customHeight="1" x14ac:dyDescent="0.3">
      <c r="Z465" s="4"/>
      <c r="AH465" s="4"/>
    </row>
    <row r="466" spans="26:34" ht="15.75" customHeight="1" x14ac:dyDescent="0.3">
      <c r="Z466" s="4"/>
      <c r="AH466" s="4"/>
    </row>
    <row r="467" spans="26:34" ht="15.75" customHeight="1" x14ac:dyDescent="0.3">
      <c r="Z467" s="4"/>
      <c r="AH467" s="4"/>
    </row>
    <row r="468" spans="26:34" ht="15.75" customHeight="1" x14ac:dyDescent="0.3">
      <c r="Z468" s="4"/>
      <c r="AH468" s="4"/>
    </row>
    <row r="469" spans="26:34" ht="15.75" customHeight="1" x14ac:dyDescent="0.3">
      <c r="Z469" s="4"/>
      <c r="AH469" s="4"/>
    </row>
    <row r="470" spans="26:34" ht="15.75" customHeight="1" x14ac:dyDescent="0.3">
      <c r="Z470" s="4"/>
      <c r="AH470" s="4"/>
    </row>
    <row r="471" spans="26:34" ht="15.75" customHeight="1" x14ac:dyDescent="0.3">
      <c r="Z471" s="4"/>
      <c r="AH471" s="4"/>
    </row>
    <row r="472" spans="26:34" ht="15.75" customHeight="1" x14ac:dyDescent="0.3">
      <c r="Z472" s="4"/>
      <c r="AH472" s="4"/>
    </row>
    <row r="473" spans="26:34" ht="15.75" customHeight="1" x14ac:dyDescent="0.3">
      <c r="Z473" s="4"/>
      <c r="AH473" s="4"/>
    </row>
    <row r="474" spans="26:34" ht="15.75" customHeight="1" x14ac:dyDescent="0.3">
      <c r="Z474" s="4"/>
      <c r="AH474" s="4"/>
    </row>
    <row r="475" spans="26:34" ht="15.75" customHeight="1" x14ac:dyDescent="0.3">
      <c r="Z475" s="4"/>
      <c r="AH475" s="4"/>
    </row>
    <row r="476" spans="26:34" ht="15.75" customHeight="1" x14ac:dyDescent="0.3">
      <c r="Z476" s="4"/>
      <c r="AH476" s="4"/>
    </row>
    <row r="477" spans="26:34" ht="15.75" customHeight="1" x14ac:dyDescent="0.3">
      <c r="Z477" s="4"/>
      <c r="AH477" s="4"/>
    </row>
    <row r="478" spans="26:34" ht="15.75" customHeight="1" x14ac:dyDescent="0.3">
      <c r="Z478" s="4"/>
      <c r="AH478" s="4"/>
    </row>
    <row r="479" spans="26:34" ht="15.75" customHeight="1" x14ac:dyDescent="0.3">
      <c r="Z479" s="4"/>
      <c r="AH479" s="4"/>
    </row>
    <row r="480" spans="26:34" ht="15.75" customHeight="1" x14ac:dyDescent="0.3">
      <c r="Z480" s="4"/>
      <c r="AH480" s="4"/>
    </row>
    <row r="481" spans="26:34" ht="15.75" customHeight="1" x14ac:dyDescent="0.3">
      <c r="Z481" s="4"/>
      <c r="AH481" s="4"/>
    </row>
    <row r="482" spans="26:34" ht="15.75" customHeight="1" x14ac:dyDescent="0.3">
      <c r="Z482" s="4"/>
      <c r="AH482" s="4"/>
    </row>
    <row r="483" spans="26:34" ht="15.75" customHeight="1" x14ac:dyDescent="0.3">
      <c r="Z483" s="4"/>
      <c r="AH483" s="4"/>
    </row>
    <row r="484" spans="26:34" ht="15.75" customHeight="1" x14ac:dyDescent="0.3">
      <c r="Z484" s="4"/>
      <c r="AH484" s="4"/>
    </row>
    <row r="485" spans="26:34" ht="15.75" customHeight="1" x14ac:dyDescent="0.3">
      <c r="Z485" s="4"/>
      <c r="AH485" s="4"/>
    </row>
    <row r="486" spans="26:34" ht="15.75" customHeight="1" x14ac:dyDescent="0.3">
      <c r="Z486" s="4"/>
      <c r="AH486" s="4"/>
    </row>
    <row r="487" spans="26:34" ht="15.75" customHeight="1" x14ac:dyDescent="0.3">
      <c r="Z487" s="4"/>
      <c r="AH487" s="4"/>
    </row>
    <row r="488" spans="26:34" ht="15.75" customHeight="1" x14ac:dyDescent="0.3">
      <c r="Z488" s="4"/>
      <c r="AH488" s="4"/>
    </row>
    <row r="489" spans="26:34" ht="15.75" customHeight="1" x14ac:dyDescent="0.3">
      <c r="Z489" s="4"/>
      <c r="AH489" s="4"/>
    </row>
    <row r="490" spans="26:34" ht="15.75" customHeight="1" x14ac:dyDescent="0.3">
      <c r="Z490" s="4"/>
      <c r="AH490" s="4"/>
    </row>
    <row r="491" spans="26:34" ht="15.75" customHeight="1" x14ac:dyDescent="0.3">
      <c r="Z491" s="4"/>
      <c r="AH491" s="4"/>
    </row>
    <row r="492" spans="26:34" ht="15.75" customHeight="1" x14ac:dyDescent="0.3">
      <c r="Z492" s="4"/>
      <c r="AH492" s="4"/>
    </row>
    <row r="493" spans="26:34" ht="15.75" customHeight="1" x14ac:dyDescent="0.3">
      <c r="Z493" s="4"/>
      <c r="AH493" s="4"/>
    </row>
    <row r="494" spans="26:34" ht="15.75" customHeight="1" x14ac:dyDescent="0.3">
      <c r="Z494" s="4"/>
      <c r="AH494" s="4"/>
    </row>
    <row r="495" spans="26:34" ht="15.75" customHeight="1" x14ac:dyDescent="0.3">
      <c r="Z495" s="4"/>
      <c r="AH495" s="4"/>
    </row>
    <row r="496" spans="26:34" ht="15.75" customHeight="1" x14ac:dyDescent="0.3">
      <c r="Z496" s="4"/>
      <c r="AH496" s="4"/>
    </row>
    <row r="497" spans="26:34" ht="15.75" customHeight="1" x14ac:dyDescent="0.3">
      <c r="Z497" s="4"/>
      <c r="AH497" s="4"/>
    </row>
    <row r="498" spans="26:34" ht="15.75" customHeight="1" x14ac:dyDescent="0.3">
      <c r="Z498" s="4"/>
      <c r="AH498" s="4"/>
    </row>
    <row r="499" spans="26:34" ht="15.75" customHeight="1" x14ac:dyDescent="0.3">
      <c r="Z499" s="4"/>
      <c r="AH499" s="4"/>
    </row>
    <row r="500" spans="26:34" ht="15.75" customHeight="1" x14ac:dyDescent="0.3">
      <c r="Z500" s="4"/>
      <c r="AH500" s="4"/>
    </row>
    <row r="501" spans="26:34" ht="15.75" customHeight="1" x14ac:dyDescent="0.3">
      <c r="Z501" s="4"/>
      <c r="AH501" s="4"/>
    </row>
    <row r="502" spans="26:34" ht="15.75" customHeight="1" x14ac:dyDescent="0.3">
      <c r="Z502" s="4"/>
      <c r="AH502" s="4"/>
    </row>
    <row r="503" spans="26:34" ht="15.75" customHeight="1" x14ac:dyDescent="0.3">
      <c r="Z503" s="4"/>
      <c r="AH503" s="4"/>
    </row>
    <row r="504" spans="26:34" ht="15.75" customHeight="1" x14ac:dyDescent="0.3">
      <c r="Z504" s="4"/>
      <c r="AH504" s="4"/>
    </row>
    <row r="505" spans="26:34" ht="15.75" customHeight="1" x14ac:dyDescent="0.3">
      <c r="Z505" s="4"/>
      <c r="AH505" s="4"/>
    </row>
    <row r="506" spans="26:34" ht="15.75" customHeight="1" x14ac:dyDescent="0.3">
      <c r="Z506" s="4"/>
      <c r="AH506" s="4"/>
    </row>
    <row r="507" spans="26:34" ht="15.75" customHeight="1" x14ac:dyDescent="0.3">
      <c r="Z507" s="4"/>
      <c r="AH507" s="4"/>
    </row>
    <row r="508" spans="26:34" ht="15.75" customHeight="1" x14ac:dyDescent="0.3">
      <c r="Z508" s="4"/>
      <c r="AH508" s="4"/>
    </row>
    <row r="509" spans="26:34" ht="15.75" customHeight="1" x14ac:dyDescent="0.3">
      <c r="Z509" s="4"/>
      <c r="AH509" s="4"/>
    </row>
    <row r="510" spans="26:34" ht="15.75" customHeight="1" x14ac:dyDescent="0.3">
      <c r="Z510" s="4"/>
      <c r="AH510" s="4"/>
    </row>
    <row r="511" spans="26:34" ht="15.75" customHeight="1" x14ac:dyDescent="0.3">
      <c r="Z511" s="4"/>
      <c r="AH511" s="4"/>
    </row>
    <row r="512" spans="26:34" ht="15.75" customHeight="1" x14ac:dyDescent="0.3">
      <c r="Z512" s="4"/>
      <c r="AH512" s="4"/>
    </row>
    <row r="513" spans="26:34" ht="15.75" customHeight="1" x14ac:dyDescent="0.3">
      <c r="Z513" s="4"/>
      <c r="AH513" s="4"/>
    </row>
    <row r="514" spans="26:34" ht="15.75" customHeight="1" x14ac:dyDescent="0.3">
      <c r="Z514" s="4"/>
      <c r="AH514" s="4"/>
    </row>
    <row r="515" spans="26:34" ht="15.75" customHeight="1" x14ac:dyDescent="0.3">
      <c r="Z515" s="4"/>
      <c r="AH515" s="4"/>
    </row>
    <row r="516" spans="26:34" ht="15.75" customHeight="1" x14ac:dyDescent="0.3">
      <c r="Z516" s="4"/>
      <c r="AH516" s="4"/>
    </row>
    <row r="517" spans="26:34" ht="15.75" customHeight="1" x14ac:dyDescent="0.3">
      <c r="Z517" s="4"/>
      <c r="AH517" s="4"/>
    </row>
    <row r="518" spans="26:34" ht="15.75" customHeight="1" x14ac:dyDescent="0.3">
      <c r="Z518" s="4"/>
      <c r="AH518" s="4"/>
    </row>
    <row r="519" spans="26:34" ht="15.75" customHeight="1" x14ac:dyDescent="0.3">
      <c r="Z519" s="4"/>
      <c r="AH519" s="4"/>
    </row>
    <row r="520" spans="26:34" ht="15.75" customHeight="1" x14ac:dyDescent="0.3">
      <c r="Z520" s="4"/>
      <c r="AH520" s="4"/>
    </row>
    <row r="521" spans="26:34" ht="15.75" customHeight="1" x14ac:dyDescent="0.3">
      <c r="Z521" s="4"/>
      <c r="AH521" s="4"/>
    </row>
    <row r="522" spans="26:34" ht="15.75" customHeight="1" x14ac:dyDescent="0.3">
      <c r="Z522" s="4"/>
      <c r="AH522" s="4"/>
    </row>
    <row r="523" spans="26:34" ht="15.75" customHeight="1" x14ac:dyDescent="0.3">
      <c r="Z523" s="4"/>
      <c r="AH523" s="4"/>
    </row>
    <row r="524" spans="26:34" ht="15.75" customHeight="1" x14ac:dyDescent="0.3">
      <c r="Z524" s="4"/>
      <c r="AH524" s="4"/>
    </row>
    <row r="525" spans="26:34" ht="15.75" customHeight="1" x14ac:dyDescent="0.3">
      <c r="Z525" s="4"/>
      <c r="AH525" s="4"/>
    </row>
    <row r="526" spans="26:34" ht="15.75" customHeight="1" x14ac:dyDescent="0.3">
      <c r="Z526" s="4"/>
      <c r="AH526" s="4"/>
    </row>
    <row r="527" spans="26:34" ht="15.75" customHeight="1" x14ac:dyDescent="0.3">
      <c r="Z527" s="4"/>
      <c r="AH527" s="4"/>
    </row>
    <row r="528" spans="26:34" ht="15.75" customHeight="1" x14ac:dyDescent="0.3">
      <c r="Z528" s="4"/>
      <c r="AH528" s="4"/>
    </row>
    <row r="529" spans="26:34" ht="15.75" customHeight="1" x14ac:dyDescent="0.3">
      <c r="Z529" s="4"/>
      <c r="AH529" s="4"/>
    </row>
    <row r="530" spans="26:34" ht="15.75" customHeight="1" x14ac:dyDescent="0.3">
      <c r="Z530" s="4"/>
      <c r="AH530" s="4"/>
    </row>
    <row r="531" spans="26:34" ht="15.75" customHeight="1" x14ac:dyDescent="0.3">
      <c r="Z531" s="4"/>
      <c r="AH531" s="4"/>
    </row>
    <row r="532" spans="26:34" ht="15.75" customHeight="1" x14ac:dyDescent="0.3">
      <c r="Z532" s="4"/>
      <c r="AH532" s="4"/>
    </row>
    <row r="533" spans="26:34" ht="15.75" customHeight="1" x14ac:dyDescent="0.3">
      <c r="Z533" s="4"/>
      <c r="AH533" s="4"/>
    </row>
    <row r="534" spans="26:34" ht="15.75" customHeight="1" x14ac:dyDescent="0.3">
      <c r="Z534" s="4"/>
      <c r="AH534" s="4"/>
    </row>
    <row r="535" spans="26:34" ht="15.75" customHeight="1" x14ac:dyDescent="0.3">
      <c r="Z535" s="4"/>
      <c r="AH535" s="4"/>
    </row>
    <row r="536" spans="26:34" ht="15.75" customHeight="1" x14ac:dyDescent="0.3">
      <c r="Z536" s="4"/>
      <c r="AH536" s="4"/>
    </row>
    <row r="537" spans="26:34" ht="15.75" customHeight="1" x14ac:dyDescent="0.3">
      <c r="Z537" s="4"/>
      <c r="AH537" s="4"/>
    </row>
    <row r="538" spans="26:34" ht="15.75" customHeight="1" x14ac:dyDescent="0.3">
      <c r="Z538" s="4"/>
      <c r="AH538" s="4"/>
    </row>
    <row r="539" spans="26:34" ht="15.75" customHeight="1" x14ac:dyDescent="0.3">
      <c r="Z539" s="4"/>
      <c r="AH539" s="4"/>
    </row>
    <row r="540" spans="26:34" ht="15.75" customHeight="1" x14ac:dyDescent="0.3">
      <c r="Z540" s="4"/>
      <c r="AH540" s="4"/>
    </row>
    <row r="541" spans="26:34" ht="15.75" customHeight="1" x14ac:dyDescent="0.3">
      <c r="Z541" s="4"/>
      <c r="AH541" s="4"/>
    </row>
    <row r="542" spans="26:34" ht="15.75" customHeight="1" x14ac:dyDescent="0.3">
      <c r="Z542" s="4"/>
      <c r="AH542" s="4"/>
    </row>
    <row r="543" spans="26:34" ht="15.75" customHeight="1" x14ac:dyDescent="0.3">
      <c r="Z543" s="4"/>
      <c r="AH543" s="4"/>
    </row>
    <row r="544" spans="26:34" ht="15.75" customHeight="1" x14ac:dyDescent="0.3">
      <c r="Z544" s="4"/>
      <c r="AH544" s="4"/>
    </row>
    <row r="545" spans="26:34" ht="15.75" customHeight="1" x14ac:dyDescent="0.3">
      <c r="Z545" s="4"/>
      <c r="AH545" s="4"/>
    </row>
    <row r="546" spans="26:34" ht="15.75" customHeight="1" x14ac:dyDescent="0.3">
      <c r="Z546" s="4"/>
      <c r="AH546" s="4"/>
    </row>
    <row r="547" spans="26:34" ht="15.75" customHeight="1" x14ac:dyDescent="0.3">
      <c r="Z547" s="4"/>
      <c r="AH547" s="4"/>
    </row>
    <row r="548" spans="26:34" ht="15.75" customHeight="1" x14ac:dyDescent="0.3">
      <c r="Z548" s="4"/>
      <c r="AH548" s="4"/>
    </row>
    <row r="549" spans="26:34" ht="15.75" customHeight="1" x14ac:dyDescent="0.3">
      <c r="Z549" s="4"/>
      <c r="AH549" s="4"/>
    </row>
    <row r="550" spans="26:34" ht="15.75" customHeight="1" x14ac:dyDescent="0.3">
      <c r="Z550" s="4"/>
      <c r="AH550" s="4"/>
    </row>
    <row r="551" spans="26:34" ht="15.75" customHeight="1" x14ac:dyDescent="0.3">
      <c r="Z551" s="4"/>
      <c r="AH551" s="4"/>
    </row>
    <row r="552" spans="26:34" ht="15.75" customHeight="1" x14ac:dyDescent="0.3">
      <c r="Z552" s="4"/>
      <c r="AH552" s="4"/>
    </row>
    <row r="553" spans="26:34" ht="15.75" customHeight="1" x14ac:dyDescent="0.3">
      <c r="Z553" s="4"/>
      <c r="AH553" s="4"/>
    </row>
    <row r="554" spans="26:34" ht="15.75" customHeight="1" x14ac:dyDescent="0.3">
      <c r="Z554" s="4"/>
      <c r="AH554" s="4"/>
    </row>
    <row r="555" spans="26:34" ht="15.75" customHeight="1" x14ac:dyDescent="0.3">
      <c r="Z555" s="4"/>
      <c r="AH555" s="4"/>
    </row>
    <row r="556" spans="26:34" ht="15.75" customHeight="1" x14ac:dyDescent="0.3">
      <c r="Z556" s="4"/>
      <c r="AH556" s="4"/>
    </row>
    <row r="557" spans="26:34" ht="15.75" customHeight="1" x14ac:dyDescent="0.3">
      <c r="Z557" s="4"/>
      <c r="AH557" s="4"/>
    </row>
    <row r="558" spans="26:34" ht="15.75" customHeight="1" x14ac:dyDescent="0.3">
      <c r="Z558" s="4"/>
      <c r="AH558" s="4"/>
    </row>
    <row r="559" spans="26:34" ht="15.75" customHeight="1" x14ac:dyDescent="0.3">
      <c r="Z559" s="4"/>
      <c r="AH559" s="4"/>
    </row>
    <row r="560" spans="26:34" ht="15.75" customHeight="1" x14ac:dyDescent="0.3">
      <c r="Z560" s="4"/>
      <c r="AH560" s="4"/>
    </row>
    <row r="561" spans="26:34" ht="15.75" customHeight="1" x14ac:dyDescent="0.3">
      <c r="Z561" s="4"/>
      <c r="AH561" s="4"/>
    </row>
    <row r="562" spans="26:34" ht="15.75" customHeight="1" x14ac:dyDescent="0.3">
      <c r="Z562" s="4"/>
      <c r="AH562" s="4"/>
    </row>
    <row r="563" spans="26:34" ht="15.75" customHeight="1" x14ac:dyDescent="0.3">
      <c r="Z563" s="4"/>
      <c r="AH563" s="4"/>
    </row>
    <row r="564" spans="26:34" ht="15.75" customHeight="1" x14ac:dyDescent="0.3">
      <c r="Z564" s="4"/>
      <c r="AH564" s="4"/>
    </row>
    <row r="565" spans="26:34" ht="15.75" customHeight="1" x14ac:dyDescent="0.3">
      <c r="Z565" s="4"/>
      <c r="AH565" s="4"/>
    </row>
    <row r="566" spans="26:34" ht="15.75" customHeight="1" x14ac:dyDescent="0.3">
      <c r="Z566" s="4"/>
      <c r="AH566" s="4"/>
    </row>
    <row r="567" spans="26:34" ht="15.75" customHeight="1" x14ac:dyDescent="0.3">
      <c r="Z567" s="4"/>
      <c r="AH567" s="4"/>
    </row>
    <row r="568" spans="26:34" ht="15.75" customHeight="1" x14ac:dyDescent="0.3">
      <c r="Z568" s="4"/>
      <c r="AH568" s="4"/>
    </row>
    <row r="569" spans="26:34" ht="15.75" customHeight="1" x14ac:dyDescent="0.3">
      <c r="Z569" s="4"/>
      <c r="AH569" s="4"/>
    </row>
    <row r="570" spans="26:34" ht="15.75" customHeight="1" x14ac:dyDescent="0.3">
      <c r="Z570" s="4"/>
      <c r="AH570" s="4"/>
    </row>
    <row r="571" spans="26:34" ht="15.75" customHeight="1" x14ac:dyDescent="0.3">
      <c r="Z571" s="4"/>
      <c r="AH571" s="4"/>
    </row>
    <row r="572" spans="26:34" ht="15.75" customHeight="1" x14ac:dyDescent="0.3">
      <c r="Z572" s="4"/>
      <c r="AH572" s="4"/>
    </row>
    <row r="573" spans="26:34" ht="15.75" customHeight="1" x14ac:dyDescent="0.3">
      <c r="Z573" s="4"/>
      <c r="AH573" s="4"/>
    </row>
    <row r="574" spans="26:34" ht="15.75" customHeight="1" x14ac:dyDescent="0.3">
      <c r="Z574" s="4"/>
      <c r="AH574" s="4"/>
    </row>
    <row r="575" spans="26:34" ht="15.75" customHeight="1" x14ac:dyDescent="0.3">
      <c r="Z575" s="4"/>
      <c r="AH575" s="4"/>
    </row>
    <row r="576" spans="26:34" ht="15.75" customHeight="1" x14ac:dyDescent="0.3">
      <c r="Z576" s="4"/>
      <c r="AH576" s="4"/>
    </row>
    <row r="577" spans="26:34" ht="15.75" customHeight="1" x14ac:dyDescent="0.3">
      <c r="Z577" s="4"/>
      <c r="AH577" s="4"/>
    </row>
    <row r="578" spans="26:34" ht="15.75" customHeight="1" x14ac:dyDescent="0.3">
      <c r="Z578" s="4"/>
      <c r="AH578" s="4"/>
    </row>
    <row r="579" spans="26:34" ht="15.75" customHeight="1" x14ac:dyDescent="0.3">
      <c r="Z579" s="4"/>
      <c r="AH579" s="4"/>
    </row>
    <row r="580" spans="26:34" ht="15.75" customHeight="1" x14ac:dyDescent="0.3">
      <c r="Z580" s="4"/>
      <c r="AH580" s="4"/>
    </row>
    <row r="581" spans="26:34" ht="15.75" customHeight="1" x14ac:dyDescent="0.3">
      <c r="Z581" s="4"/>
      <c r="AH581" s="4"/>
    </row>
    <row r="582" spans="26:34" ht="15.75" customHeight="1" x14ac:dyDescent="0.3">
      <c r="Z582" s="4"/>
      <c r="AH582" s="4"/>
    </row>
    <row r="583" spans="26:34" ht="15.75" customHeight="1" x14ac:dyDescent="0.3">
      <c r="Z583" s="4"/>
      <c r="AH583" s="4"/>
    </row>
    <row r="584" spans="26:34" ht="15.75" customHeight="1" x14ac:dyDescent="0.3">
      <c r="Z584" s="4"/>
      <c r="AH584" s="4"/>
    </row>
    <row r="585" spans="26:34" ht="15.75" customHeight="1" x14ac:dyDescent="0.3">
      <c r="Z585" s="4"/>
      <c r="AH585" s="4"/>
    </row>
    <row r="586" spans="26:34" ht="15.75" customHeight="1" x14ac:dyDescent="0.3">
      <c r="Z586" s="4"/>
      <c r="AH586" s="4"/>
    </row>
    <row r="587" spans="26:34" ht="15.75" customHeight="1" x14ac:dyDescent="0.3">
      <c r="Z587" s="4"/>
      <c r="AH587" s="4"/>
    </row>
    <row r="588" spans="26:34" ht="15.75" customHeight="1" x14ac:dyDescent="0.3">
      <c r="Z588" s="4"/>
      <c r="AH588" s="4"/>
    </row>
    <row r="589" spans="26:34" ht="15.75" customHeight="1" x14ac:dyDescent="0.3">
      <c r="Z589" s="4"/>
      <c r="AH589" s="4"/>
    </row>
    <row r="590" spans="26:34" ht="15.75" customHeight="1" x14ac:dyDescent="0.3">
      <c r="Z590" s="4"/>
      <c r="AH590" s="4"/>
    </row>
    <row r="591" spans="26:34" ht="15.75" customHeight="1" x14ac:dyDescent="0.3">
      <c r="Z591" s="4"/>
      <c r="AH591" s="4"/>
    </row>
    <row r="592" spans="26:34" ht="15.75" customHeight="1" x14ac:dyDescent="0.3">
      <c r="Z592" s="4"/>
      <c r="AH592" s="4"/>
    </row>
    <row r="593" spans="26:34" ht="15.75" customHeight="1" x14ac:dyDescent="0.3">
      <c r="Z593" s="4"/>
      <c r="AH593" s="4"/>
    </row>
    <row r="594" spans="26:34" ht="15.75" customHeight="1" x14ac:dyDescent="0.3">
      <c r="Z594" s="4"/>
      <c r="AH594" s="4"/>
    </row>
    <row r="595" spans="26:34" ht="15.75" customHeight="1" x14ac:dyDescent="0.3">
      <c r="Z595" s="4"/>
      <c r="AH595" s="4"/>
    </row>
    <row r="596" spans="26:34" ht="15.75" customHeight="1" x14ac:dyDescent="0.3">
      <c r="Z596" s="4"/>
      <c r="AH596" s="4"/>
    </row>
    <row r="597" spans="26:34" ht="15.75" customHeight="1" x14ac:dyDescent="0.3">
      <c r="Z597" s="4"/>
      <c r="AH597" s="4"/>
    </row>
    <row r="598" spans="26:34" ht="15.75" customHeight="1" x14ac:dyDescent="0.3">
      <c r="Z598" s="4"/>
      <c r="AH598" s="4"/>
    </row>
    <row r="599" spans="26:34" ht="15.75" customHeight="1" x14ac:dyDescent="0.3">
      <c r="Z599" s="4"/>
      <c r="AH599" s="4"/>
    </row>
    <row r="600" spans="26:34" ht="15.75" customHeight="1" x14ac:dyDescent="0.3">
      <c r="Z600" s="4"/>
      <c r="AH600" s="4"/>
    </row>
    <row r="601" spans="26:34" ht="15.75" customHeight="1" x14ac:dyDescent="0.3">
      <c r="Z601" s="4"/>
      <c r="AH601" s="4"/>
    </row>
    <row r="602" spans="26:34" ht="15.75" customHeight="1" x14ac:dyDescent="0.3">
      <c r="Z602" s="4"/>
      <c r="AH602" s="4"/>
    </row>
    <row r="603" spans="26:34" ht="15.75" customHeight="1" x14ac:dyDescent="0.3">
      <c r="Z603" s="4"/>
      <c r="AH603" s="4"/>
    </row>
    <row r="604" spans="26:34" ht="15.75" customHeight="1" x14ac:dyDescent="0.3">
      <c r="Z604" s="4"/>
      <c r="AH604" s="4"/>
    </row>
    <row r="605" spans="26:34" ht="15.75" customHeight="1" x14ac:dyDescent="0.3">
      <c r="Z605" s="4"/>
      <c r="AH605" s="4"/>
    </row>
    <row r="606" spans="26:34" ht="15.75" customHeight="1" x14ac:dyDescent="0.3">
      <c r="Z606" s="4"/>
      <c r="AH606" s="4"/>
    </row>
    <row r="607" spans="26:34" ht="15.75" customHeight="1" x14ac:dyDescent="0.3">
      <c r="Z607" s="4"/>
      <c r="AH607" s="4"/>
    </row>
    <row r="608" spans="26:34" ht="15.75" customHeight="1" x14ac:dyDescent="0.3">
      <c r="Z608" s="4"/>
      <c r="AH608" s="4"/>
    </row>
    <row r="609" spans="26:34" ht="15.75" customHeight="1" x14ac:dyDescent="0.3">
      <c r="Z609" s="4"/>
      <c r="AH609" s="4"/>
    </row>
    <row r="610" spans="26:34" ht="15.75" customHeight="1" x14ac:dyDescent="0.3">
      <c r="Z610" s="4"/>
      <c r="AH610" s="4"/>
    </row>
    <row r="611" spans="26:34" ht="15.75" customHeight="1" x14ac:dyDescent="0.3">
      <c r="Z611" s="4"/>
      <c r="AH611" s="4"/>
    </row>
    <row r="612" spans="26:34" ht="15.75" customHeight="1" x14ac:dyDescent="0.3">
      <c r="Z612" s="4"/>
      <c r="AH612" s="4"/>
    </row>
    <row r="613" spans="26:34" ht="15.75" customHeight="1" x14ac:dyDescent="0.3">
      <c r="Z613" s="4"/>
      <c r="AH613" s="4"/>
    </row>
    <row r="614" spans="26:34" ht="15.75" customHeight="1" x14ac:dyDescent="0.3">
      <c r="Z614" s="4"/>
      <c r="AH614" s="4"/>
    </row>
    <row r="615" spans="26:34" ht="15.75" customHeight="1" x14ac:dyDescent="0.3">
      <c r="Z615" s="4"/>
      <c r="AH615" s="4"/>
    </row>
    <row r="616" spans="26:34" ht="15.75" customHeight="1" x14ac:dyDescent="0.3">
      <c r="Z616" s="4"/>
      <c r="AH616" s="4"/>
    </row>
    <row r="617" spans="26:34" ht="15.75" customHeight="1" x14ac:dyDescent="0.3">
      <c r="Z617" s="4"/>
      <c r="AH617" s="4"/>
    </row>
    <row r="618" spans="26:34" ht="15.75" customHeight="1" x14ac:dyDescent="0.3">
      <c r="Z618" s="4"/>
      <c r="AH618" s="4"/>
    </row>
    <row r="619" spans="26:34" ht="15.75" customHeight="1" x14ac:dyDescent="0.3">
      <c r="Z619" s="4"/>
      <c r="AH619" s="4"/>
    </row>
    <row r="620" spans="26:34" ht="15.75" customHeight="1" x14ac:dyDescent="0.3">
      <c r="Z620" s="4"/>
      <c r="AH620" s="4"/>
    </row>
    <row r="621" spans="26:34" ht="15.75" customHeight="1" x14ac:dyDescent="0.3">
      <c r="Z621" s="4"/>
      <c r="AH621" s="4"/>
    </row>
    <row r="622" spans="26:34" ht="15.75" customHeight="1" x14ac:dyDescent="0.3">
      <c r="Z622" s="4"/>
      <c r="AH622" s="4"/>
    </row>
    <row r="623" spans="26:34" ht="15.75" customHeight="1" x14ac:dyDescent="0.3">
      <c r="Z623" s="4"/>
      <c r="AH623" s="4"/>
    </row>
    <row r="624" spans="26:34" ht="15.75" customHeight="1" x14ac:dyDescent="0.3">
      <c r="Z624" s="4"/>
      <c r="AH624" s="4"/>
    </row>
    <row r="625" spans="26:34" ht="15.75" customHeight="1" x14ac:dyDescent="0.3">
      <c r="Z625" s="4"/>
      <c r="AH625" s="4"/>
    </row>
    <row r="626" spans="26:34" ht="15.75" customHeight="1" x14ac:dyDescent="0.3">
      <c r="Z626" s="4"/>
      <c r="AH626" s="4"/>
    </row>
    <row r="627" spans="26:34" ht="15.75" customHeight="1" x14ac:dyDescent="0.3">
      <c r="Z627" s="4"/>
      <c r="AH627" s="4"/>
    </row>
    <row r="628" spans="26:34" ht="15.75" customHeight="1" x14ac:dyDescent="0.3">
      <c r="Z628" s="4"/>
      <c r="AH628" s="4"/>
    </row>
    <row r="629" spans="26:34" ht="15.75" customHeight="1" x14ac:dyDescent="0.3">
      <c r="Z629" s="4"/>
      <c r="AH629" s="4"/>
    </row>
    <row r="630" spans="26:34" ht="15.75" customHeight="1" x14ac:dyDescent="0.3">
      <c r="Z630" s="4"/>
      <c r="AH630" s="4"/>
    </row>
    <row r="631" spans="26:34" ht="15.75" customHeight="1" x14ac:dyDescent="0.3">
      <c r="Z631" s="4"/>
      <c r="AH631" s="4"/>
    </row>
    <row r="632" spans="26:34" ht="15.75" customHeight="1" x14ac:dyDescent="0.3">
      <c r="Z632" s="4"/>
      <c r="AH632" s="4"/>
    </row>
    <row r="633" spans="26:34" ht="15.75" customHeight="1" x14ac:dyDescent="0.3">
      <c r="Z633" s="4"/>
      <c r="AH633" s="4"/>
    </row>
    <row r="634" spans="26:34" ht="15.75" customHeight="1" x14ac:dyDescent="0.3">
      <c r="Z634" s="4"/>
      <c r="AH634" s="4"/>
    </row>
    <row r="635" spans="26:34" ht="15.75" customHeight="1" x14ac:dyDescent="0.3">
      <c r="Z635" s="4"/>
      <c r="AH635" s="4"/>
    </row>
    <row r="636" spans="26:34" ht="15.75" customHeight="1" x14ac:dyDescent="0.3">
      <c r="Z636" s="4"/>
      <c r="AH636" s="4"/>
    </row>
    <row r="637" spans="26:34" ht="15.75" customHeight="1" x14ac:dyDescent="0.3">
      <c r="Z637" s="4"/>
      <c r="AH637" s="4"/>
    </row>
    <row r="638" spans="26:34" ht="15.75" customHeight="1" x14ac:dyDescent="0.3">
      <c r="Z638" s="4"/>
      <c r="AH638" s="4"/>
    </row>
    <row r="639" spans="26:34" ht="15.75" customHeight="1" x14ac:dyDescent="0.3">
      <c r="Z639" s="4"/>
      <c r="AH639" s="4"/>
    </row>
    <row r="640" spans="26:34" ht="15.75" customHeight="1" x14ac:dyDescent="0.3">
      <c r="Z640" s="4"/>
      <c r="AH640" s="4"/>
    </row>
    <row r="641" spans="26:34" ht="15.75" customHeight="1" x14ac:dyDescent="0.3">
      <c r="Z641" s="4"/>
      <c r="AH641" s="4"/>
    </row>
    <row r="642" spans="26:34" ht="15.75" customHeight="1" x14ac:dyDescent="0.3">
      <c r="Z642" s="4"/>
      <c r="AH642" s="4"/>
    </row>
    <row r="643" spans="26:34" ht="15.75" customHeight="1" x14ac:dyDescent="0.3">
      <c r="Z643" s="4"/>
      <c r="AH643" s="4"/>
    </row>
    <row r="644" spans="26:34" ht="15.75" customHeight="1" x14ac:dyDescent="0.3">
      <c r="Z644" s="4"/>
      <c r="AH644" s="4"/>
    </row>
    <row r="645" spans="26:34" ht="15.75" customHeight="1" x14ac:dyDescent="0.3">
      <c r="Z645" s="4"/>
      <c r="AH645" s="4"/>
    </row>
    <row r="646" spans="26:34" ht="15.75" customHeight="1" x14ac:dyDescent="0.3">
      <c r="Z646" s="4"/>
      <c r="AH646" s="4"/>
    </row>
    <row r="647" spans="26:34" ht="15.75" customHeight="1" x14ac:dyDescent="0.3">
      <c r="Z647" s="4"/>
      <c r="AH647" s="4"/>
    </row>
    <row r="648" spans="26:34" ht="15.75" customHeight="1" x14ac:dyDescent="0.3">
      <c r="Z648" s="4"/>
      <c r="AH648" s="4"/>
    </row>
    <row r="649" spans="26:34" ht="15.75" customHeight="1" x14ac:dyDescent="0.3">
      <c r="Z649" s="4"/>
      <c r="AH649" s="4"/>
    </row>
    <row r="650" spans="26:34" ht="15.75" customHeight="1" x14ac:dyDescent="0.3">
      <c r="Z650" s="4"/>
      <c r="AH650" s="4"/>
    </row>
    <row r="651" spans="26:34" ht="15.75" customHeight="1" x14ac:dyDescent="0.3">
      <c r="Z651" s="4"/>
      <c r="AH651" s="4"/>
    </row>
    <row r="652" spans="26:34" ht="15.75" customHeight="1" x14ac:dyDescent="0.3">
      <c r="Z652" s="4"/>
      <c r="AH652" s="4"/>
    </row>
    <row r="653" spans="26:34" ht="15.75" customHeight="1" x14ac:dyDescent="0.3">
      <c r="Z653" s="4"/>
      <c r="AH653" s="4"/>
    </row>
    <row r="654" spans="26:34" ht="15.75" customHeight="1" x14ac:dyDescent="0.3">
      <c r="Z654" s="4"/>
      <c r="AH654" s="4"/>
    </row>
    <row r="655" spans="26:34" ht="15.75" customHeight="1" x14ac:dyDescent="0.3">
      <c r="Z655" s="4"/>
      <c r="AH655" s="4"/>
    </row>
    <row r="656" spans="26:34" ht="15.75" customHeight="1" x14ac:dyDescent="0.3">
      <c r="Z656" s="4"/>
      <c r="AH656" s="4"/>
    </row>
    <row r="657" spans="26:34" ht="15.75" customHeight="1" x14ac:dyDescent="0.3">
      <c r="Z657" s="4"/>
      <c r="AH657" s="4"/>
    </row>
    <row r="658" spans="26:34" ht="15.75" customHeight="1" x14ac:dyDescent="0.3">
      <c r="Z658" s="4"/>
      <c r="AH658" s="4"/>
    </row>
    <row r="659" spans="26:34" ht="15.75" customHeight="1" x14ac:dyDescent="0.3">
      <c r="Z659" s="4"/>
      <c r="AH659" s="4"/>
    </row>
    <row r="660" spans="26:34" ht="15.75" customHeight="1" x14ac:dyDescent="0.3">
      <c r="Z660" s="4"/>
      <c r="AH660" s="4"/>
    </row>
    <row r="661" spans="26:34" ht="15.75" customHeight="1" x14ac:dyDescent="0.3">
      <c r="Z661" s="4"/>
      <c r="AH661" s="4"/>
    </row>
    <row r="662" spans="26:34" ht="15.75" customHeight="1" x14ac:dyDescent="0.3">
      <c r="Z662" s="4"/>
      <c r="AH662" s="4"/>
    </row>
    <row r="663" spans="26:34" ht="15.75" customHeight="1" x14ac:dyDescent="0.3">
      <c r="Z663" s="4"/>
      <c r="AH663" s="4"/>
    </row>
    <row r="664" spans="26:34" ht="15.75" customHeight="1" x14ac:dyDescent="0.3">
      <c r="Z664" s="4"/>
      <c r="AH664" s="4"/>
    </row>
    <row r="665" spans="26:34" ht="15.75" customHeight="1" x14ac:dyDescent="0.3">
      <c r="Z665" s="4"/>
      <c r="AH665" s="4"/>
    </row>
    <row r="666" spans="26:34" ht="15.75" customHeight="1" x14ac:dyDescent="0.3">
      <c r="Z666" s="4"/>
      <c r="AH666" s="4"/>
    </row>
    <row r="667" spans="26:34" ht="15.75" customHeight="1" x14ac:dyDescent="0.3">
      <c r="Z667" s="4"/>
      <c r="AH667" s="4"/>
    </row>
    <row r="668" spans="26:34" ht="15.75" customHeight="1" x14ac:dyDescent="0.3">
      <c r="Z668" s="4"/>
      <c r="AH668" s="4"/>
    </row>
    <row r="669" spans="26:34" ht="15.75" customHeight="1" x14ac:dyDescent="0.3">
      <c r="Z669" s="4"/>
      <c r="AH669" s="4"/>
    </row>
    <row r="670" spans="26:34" ht="15.75" customHeight="1" x14ac:dyDescent="0.3">
      <c r="Z670" s="4"/>
      <c r="AH670" s="4"/>
    </row>
    <row r="671" spans="26:34" ht="15.75" customHeight="1" x14ac:dyDescent="0.3">
      <c r="Z671" s="4"/>
      <c r="AH671" s="4"/>
    </row>
    <row r="672" spans="26:34" ht="15.75" customHeight="1" x14ac:dyDescent="0.3">
      <c r="Z672" s="4"/>
      <c r="AH672" s="4"/>
    </row>
    <row r="673" spans="26:34" ht="15.75" customHeight="1" x14ac:dyDescent="0.3">
      <c r="Z673" s="4"/>
      <c r="AH673" s="4"/>
    </row>
    <row r="674" spans="26:34" ht="15.75" customHeight="1" x14ac:dyDescent="0.3">
      <c r="Z674" s="4"/>
      <c r="AH674" s="4"/>
    </row>
    <row r="675" spans="26:34" ht="15.75" customHeight="1" x14ac:dyDescent="0.3">
      <c r="Z675" s="4"/>
      <c r="AH675" s="4"/>
    </row>
    <row r="676" spans="26:34" ht="15.75" customHeight="1" x14ac:dyDescent="0.3">
      <c r="Z676" s="4"/>
      <c r="AH676" s="4"/>
    </row>
    <row r="677" spans="26:34" ht="15.75" customHeight="1" x14ac:dyDescent="0.3">
      <c r="Z677" s="4"/>
      <c r="AH677" s="4"/>
    </row>
    <row r="678" spans="26:34" ht="15.75" customHeight="1" x14ac:dyDescent="0.3">
      <c r="Z678" s="4"/>
      <c r="AH678" s="4"/>
    </row>
    <row r="679" spans="26:34" ht="15.75" customHeight="1" x14ac:dyDescent="0.3">
      <c r="Z679" s="4"/>
      <c r="AH679" s="4"/>
    </row>
    <row r="680" spans="26:34" ht="15.75" customHeight="1" x14ac:dyDescent="0.3">
      <c r="Z680" s="4"/>
      <c r="AH680" s="4"/>
    </row>
    <row r="681" spans="26:34" ht="15.75" customHeight="1" x14ac:dyDescent="0.3">
      <c r="Z681" s="4"/>
      <c r="AH681" s="4"/>
    </row>
    <row r="682" spans="26:34" ht="15.75" customHeight="1" x14ac:dyDescent="0.3">
      <c r="Z682" s="4"/>
      <c r="AH682" s="4"/>
    </row>
    <row r="683" spans="26:34" ht="15.75" customHeight="1" x14ac:dyDescent="0.3">
      <c r="Z683" s="4"/>
      <c r="AH683" s="4"/>
    </row>
    <row r="684" spans="26:34" ht="15.75" customHeight="1" x14ac:dyDescent="0.3">
      <c r="Z684" s="4"/>
      <c r="AH684" s="4"/>
    </row>
    <row r="685" spans="26:34" ht="15.75" customHeight="1" x14ac:dyDescent="0.3">
      <c r="Z685" s="4"/>
      <c r="AH685" s="4"/>
    </row>
    <row r="686" spans="26:34" ht="15.75" customHeight="1" x14ac:dyDescent="0.3">
      <c r="Z686" s="4"/>
      <c r="AH686" s="4"/>
    </row>
    <row r="687" spans="26:34" ht="15.75" customHeight="1" x14ac:dyDescent="0.3">
      <c r="Z687" s="4"/>
      <c r="AH687" s="4"/>
    </row>
    <row r="688" spans="26:34" ht="15.75" customHeight="1" x14ac:dyDescent="0.3">
      <c r="Z688" s="4"/>
      <c r="AH688" s="4"/>
    </row>
    <row r="689" spans="26:34" ht="15.75" customHeight="1" x14ac:dyDescent="0.3">
      <c r="Z689" s="4"/>
      <c r="AH689" s="4"/>
    </row>
    <row r="690" spans="26:34" ht="15.75" customHeight="1" x14ac:dyDescent="0.3">
      <c r="Z690" s="4"/>
      <c r="AH690" s="4"/>
    </row>
    <row r="691" spans="26:34" ht="15.75" customHeight="1" x14ac:dyDescent="0.3">
      <c r="Z691" s="4"/>
      <c r="AH691" s="4"/>
    </row>
    <row r="692" spans="26:34" ht="15.75" customHeight="1" x14ac:dyDescent="0.3">
      <c r="Z692" s="4"/>
      <c r="AH692" s="4"/>
    </row>
    <row r="693" spans="26:34" ht="15.75" customHeight="1" x14ac:dyDescent="0.3">
      <c r="Z693" s="4"/>
      <c r="AH693" s="4"/>
    </row>
    <row r="694" spans="26:34" ht="15.75" customHeight="1" x14ac:dyDescent="0.3">
      <c r="Z694" s="4"/>
      <c r="AH694" s="4"/>
    </row>
    <row r="695" spans="26:34" ht="15.75" customHeight="1" x14ac:dyDescent="0.3">
      <c r="Z695" s="4"/>
      <c r="AH695" s="4"/>
    </row>
    <row r="696" spans="26:34" ht="15.75" customHeight="1" x14ac:dyDescent="0.3">
      <c r="Z696" s="4"/>
      <c r="AH696" s="4"/>
    </row>
    <row r="697" spans="26:34" ht="15.75" customHeight="1" x14ac:dyDescent="0.3">
      <c r="Z697" s="4"/>
      <c r="AH697" s="4"/>
    </row>
    <row r="698" spans="26:34" ht="15.75" customHeight="1" x14ac:dyDescent="0.3">
      <c r="Z698" s="4"/>
      <c r="AH698" s="4"/>
    </row>
    <row r="699" spans="26:34" ht="15.75" customHeight="1" x14ac:dyDescent="0.3">
      <c r="Z699" s="4"/>
      <c r="AH699" s="4"/>
    </row>
    <row r="700" spans="26:34" ht="15.75" customHeight="1" x14ac:dyDescent="0.3">
      <c r="Z700" s="4"/>
      <c r="AH700" s="4"/>
    </row>
    <row r="701" spans="26:34" ht="15.75" customHeight="1" x14ac:dyDescent="0.3">
      <c r="Z701" s="4"/>
      <c r="AH701" s="4"/>
    </row>
    <row r="702" spans="26:34" ht="15.75" customHeight="1" x14ac:dyDescent="0.3">
      <c r="Z702" s="4"/>
      <c r="AH702" s="4"/>
    </row>
    <row r="703" spans="26:34" ht="15.75" customHeight="1" x14ac:dyDescent="0.3">
      <c r="Z703" s="4"/>
      <c r="AH703" s="4"/>
    </row>
    <row r="704" spans="26:34" ht="15.75" customHeight="1" x14ac:dyDescent="0.3">
      <c r="Z704" s="4"/>
      <c r="AH704" s="4"/>
    </row>
    <row r="705" spans="26:34" ht="15.75" customHeight="1" x14ac:dyDescent="0.3">
      <c r="Z705" s="4"/>
      <c r="AH705" s="4"/>
    </row>
    <row r="706" spans="26:34" ht="15.75" customHeight="1" x14ac:dyDescent="0.3">
      <c r="Z706" s="4"/>
      <c r="AH706" s="4"/>
    </row>
    <row r="707" spans="26:34" ht="15.75" customHeight="1" x14ac:dyDescent="0.3">
      <c r="Z707" s="4"/>
      <c r="AH707" s="4"/>
    </row>
    <row r="708" spans="26:34" ht="15.75" customHeight="1" x14ac:dyDescent="0.3">
      <c r="Z708" s="4"/>
      <c r="AH708" s="4"/>
    </row>
    <row r="709" spans="26:34" ht="15.75" customHeight="1" x14ac:dyDescent="0.3">
      <c r="Z709" s="4"/>
      <c r="AH709" s="4"/>
    </row>
    <row r="710" spans="26:34" ht="15.75" customHeight="1" x14ac:dyDescent="0.3">
      <c r="Z710" s="4"/>
      <c r="AH710" s="4"/>
    </row>
    <row r="711" spans="26:34" ht="15.75" customHeight="1" x14ac:dyDescent="0.3">
      <c r="Z711" s="4"/>
      <c r="AH711" s="4"/>
    </row>
    <row r="712" spans="26:34" ht="15.75" customHeight="1" x14ac:dyDescent="0.3">
      <c r="Z712" s="4"/>
      <c r="AH712" s="4"/>
    </row>
    <row r="713" spans="26:34" ht="15.75" customHeight="1" x14ac:dyDescent="0.3">
      <c r="Z713" s="4"/>
      <c r="AH713" s="4"/>
    </row>
    <row r="714" spans="26:34" ht="15.75" customHeight="1" x14ac:dyDescent="0.3">
      <c r="Z714" s="4"/>
      <c r="AH714" s="4"/>
    </row>
    <row r="715" spans="26:34" ht="15.75" customHeight="1" x14ac:dyDescent="0.3">
      <c r="Z715" s="4"/>
      <c r="AH715" s="4"/>
    </row>
    <row r="716" spans="26:34" ht="15.75" customHeight="1" x14ac:dyDescent="0.3">
      <c r="Z716" s="4"/>
      <c r="AH716" s="4"/>
    </row>
    <row r="717" spans="26:34" ht="15.75" customHeight="1" x14ac:dyDescent="0.3">
      <c r="Z717" s="4"/>
      <c r="AH717" s="4"/>
    </row>
    <row r="718" spans="26:34" ht="15.75" customHeight="1" x14ac:dyDescent="0.3">
      <c r="Z718" s="4"/>
      <c r="AH718" s="4"/>
    </row>
    <row r="719" spans="26:34" ht="15.75" customHeight="1" x14ac:dyDescent="0.3">
      <c r="Z719" s="4"/>
      <c r="AH719" s="4"/>
    </row>
    <row r="720" spans="26:34" ht="15.75" customHeight="1" x14ac:dyDescent="0.3">
      <c r="Z720" s="4"/>
      <c r="AH720" s="4"/>
    </row>
    <row r="721" spans="26:34" ht="15.75" customHeight="1" x14ac:dyDescent="0.3">
      <c r="Z721" s="4"/>
      <c r="AH721" s="4"/>
    </row>
    <row r="722" spans="26:34" ht="15.75" customHeight="1" x14ac:dyDescent="0.3">
      <c r="Z722" s="4"/>
      <c r="AH722" s="4"/>
    </row>
    <row r="723" spans="26:34" ht="15.75" customHeight="1" x14ac:dyDescent="0.3">
      <c r="Z723" s="4"/>
      <c r="AH723" s="4"/>
    </row>
    <row r="724" spans="26:34" ht="15.75" customHeight="1" x14ac:dyDescent="0.3">
      <c r="Z724" s="4"/>
      <c r="AH724" s="4"/>
    </row>
    <row r="725" spans="26:34" ht="15.75" customHeight="1" x14ac:dyDescent="0.3">
      <c r="Z725" s="4"/>
      <c r="AH725" s="4"/>
    </row>
    <row r="726" spans="26:34" ht="15.75" customHeight="1" x14ac:dyDescent="0.3">
      <c r="Z726" s="4"/>
      <c r="AH726" s="4"/>
    </row>
    <row r="727" spans="26:34" ht="15.75" customHeight="1" x14ac:dyDescent="0.3">
      <c r="Z727" s="4"/>
      <c r="AH727" s="4"/>
    </row>
    <row r="728" spans="26:34" ht="15.75" customHeight="1" x14ac:dyDescent="0.3">
      <c r="Z728" s="4"/>
      <c r="AH728" s="4"/>
    </row>
    <row r="729" spans="26:34" ht="15.75" customHeight="1" x14ac:dyDescent="0.3">
      <c r="Z729" s="4"/>
      <c r="AH729" s="4"/>
    </row>
    <row r="730" spans="26:34" ht="15.75" customHeight="1" x14ac:dyDescent="0.3">
      <c r="Z730" s="4"/>
      <c r="AH730" s="4"/>
    </row>
    <row r="731" spans="26:34" ht="15.75" customHeight="1" x14ac:dyDescent="0.3">
      <c r="Z731" s="4"/>
      <c r="AH731" s="4"/>
    </row>
    <row r="732" spans="26:34" ht="15.75" customHeight="1" x14ac:dyDescent="0.3">
      <c r="Z732" s="4"/>
      <c r="AH732" s="4"/>
    </row>
    <row r="733" spans="26:34" ht="15.75" customHeight="1" x14ac:dyDescent="0.3">
      <c r="Z733" s="4"/>
      <c r="AH733" s="4"/>
    </row>
    <row r="734" spans="26:34" ht="15.75" customHeight="1" x14ac:dyDescent="0.3">
      <c r="Z734" s="4"/>
      <c r="AH734" s="4"/>
    </row>
    <row r="735" spans="26:34" ht="15.75" customHeight="1" x14ac:dyDescent="0.3">
      <c r="Z735" s="4"/>
      <c r="AH735" s="4"/>
    </row>
    <row r="736" spans="26:34" ht="15.75" customHeight="1" x14ac:dyDescent="0.3">
      <c r="Z736" s="4"/>
      <c r="AH736" s="4"/>
    </row>
    <row r="737" spans="26:34" ht="15.75" customHeight="1" x14ac:dyDescent="0.3">
      <c r="Z737" s="4"/>
      <c r="AH737" s="4"/>
    </row>
    <row r="738" spans="26:34" ht="15.75" customHeight="1" x14ac:dyDescent="0.3">
      <c r="Z738" s="4"/>
      <c r="AH738" s="4"/>
    </row>
    <row r="739" spans="26:34" ht="15.75" customHeight="1" x14ac:dyDescent="0.3">
      <c r="Z739" s="4"/>
      <c r="AH739" s="4"/>
    </row>
    <row r="740" spans="26:34" ht="15.75" customHeight="1" x14ac:dyDescent="0.3">
      <c r="Z740" s="4"/>
      <c r="AH740" s="4"/>
    </row>
    <row r="741" spans="26:34" ht="15.75" customHeight="1" x14ac:dyDescent="0.3">
      <c r="Z741" s="4"/>
      <c r="AH741" s="4"/>
    </row>
    <row r="742" spans="26:34" ht="15.75" customHeight="1" x14ac:dyDescent="0.3">
      <c r="Z742" s="4"/>
      <c r="AH742" s="4"/>
    </row>
    <row r="743" spans="26:34" ht="15.75" customHeight="1" x14ac:dyDescent="0.3">
      <c r="Z743" s="4"/>
      <c r="AH743" s="4"/>
    </row>
    <row r="744" spans="26:34" ht="15.75" customHeight="1" x14ac:dyDescent="0.3">
      <c r="Z744" s="4"/>
      <c r="AH744" s="4"/>
    </row>
    <row r="745" spans="26:34" ht="15.75" customHeight="1" x14ac:dyDescent="0.3">
      <c r="Z745" s="4"/>
      <c r="AH745" s="4"/>
    </row>
    <row r="746" spans="26:34" ht="15.75" customHeight="1" x14ac:dyDescent="0.3">
      <c r="Z746" s="4"/>
      <c r="AH746" s="4"/>
    </row>
    <row r="747" spans="26:34" ht="15.75" customHeight="1" x14ac:dyDescent="0.3">
      <c r="Z747" s="4"/>
      <c r="AH747" s="4"/>
    </row>
    <row r="748" spans="26:34" ht="15.75" customHeight="1" x14ac:dyDescent="0.3">
      <c r="Z748" s="4"/>
      <c r="AH748" s="4"/>
    </row>
    <row r="749" spans="26:34" ht="15.75" customHeight="1" x14ac:dyDescent="0.3">
      <c r="Z749" s="4"/>
      <c r="AH749" s="4"/>
    </row>
    <row r="750" spans="26:34" ht="15.75" customHeight="1" x14ac:dyDescent="0.3">
      <c r="Z750" s="4"/>
      <c r="AH750" s="4"/>
    </row>
    <row r="751" spans="26:34" ht="15.75" customHeight="1" x14ac:dyDescent="0.3">
      <c r="Z751" s="4"/>
      <c r="AH751" s="4"/>
    </row>
    <row r="752" spans="26:34" ht="15.75" customHeight="1" x14ac:dyDescent="0.3">
      <c r="Z752" s="4"/>
      <c r="AH752" s="4"/>
    </row>
    <row r="753" spans="26:34" ht="15.75" customHeight="1" x14ac:dyDescent="0.3">
      <c r="Z753" s="4"/>
      <c r="AH753" s="4"/>
    </row>
    <row r="754" spans="26:34" ht="15.75" customHeight="1" x14ac:dyDescent="0.3">
      <c r="Z754" s="4"/>
      <c r="AH754" s="4"/>
    </row>
    <row r="755" spans="26:34" ht="15.75" customHeight="1" x14ac:dyDescent="0.3">
      <c r="Z755" s="4"/>
      <c r="AH755" s="4"/>
    </row>
    <row r="756" spans="26:34" ht="15.75" customHeight="1" x14ac:dyDescent="0.3">
      <c r="Z756" s="4"/>
      <c r="AH756" s="4"/>
    </row>
    <row r="757" spans="26:34" ht="15.75" customHeight="1" x14ac:dyDescent="0.3">
      <c r="Z757" s="4"/>
      <c r="AH757" s="4"/>
    </row>
    <row r="758" spans="26:34" ht="15.75" customHeight="1" x14ac:dyDescent="0.3">
      <c r="Z758" s="4"/>
      <c r="AH758" s="4"/>
    </row>
    <row r="759" spans="26:34" ht="15.75" customHeight="1" x14ac:dyDescent="0.3">
      <c r="Z759" s="4"/>
      <c r="AH759" s="4"/>
    </row>
    <row r="760" spans="26:34" ht="15.75" customHeight="1" x14ac:dyDescent="0.3">
      <c r="Z760" s="4"/>
      <c r="AH760" s="4"/>
    </row>
    <row r="761" spans="26:34" ht="15.75" customHeight="1" x14ac:dyDescent="0.3">
      <c r="Z761" s="4"/>
      <c r="AH761" s="4"/>
    </row>
    <row r="762" spans="26:34" ht="15.75" customHeight="1" x14ac:dyDescent="0.3">
      <c r="Z762" s="4"/>
      <c r="AH762" s="4"/>
    </row>
    <row r="763" spans="26:34" ht="15.75" customHeight="1" x14ac:dyDescent="0.3">
      <c r="Z763" s="4"/>
      <c r="AH763" s="4"/>
    </row>
    <row r="764" spans="26:34" ht="15.75" customHeight="1" x14ac:dyDescent="0.3">
      <c r="Z764" s="4"/>
      <c r="AH764" s="4"/>
    </row>
    <row r="765" spans="26:34" ht="15.75" customHeight="1" x14ac:dyDescent="0.3">
      <c r="Z765" s="4"/>
      <c r="AH765" s="4"/>
    </row>
    <row r="766" spans="26:34" ht="15.75" customHeight="1" x14ac:dyDescent="0.3">
      <c r="Z766" s="4"/>
      <c r="AH766" s="4"/>
    </row>
    <row r="767" spans="26:34" ht="15.75" customHeight="1" x14ac:dyDescent="0.3">
      <c r="Z767" s="4"/>
      <c r="AH767" s="4"/>
    </row>
    <row r="768" spans="26:34" ht="15.75" customHeight="1" x14ac:dyDescent="0.3">
      <c r="Z768" s="4"/>
      <c r="AH768" s="4"/>
    </row>
    <row r="769" spans="26:34" ht="15.75" customHeight="1" x14ac:dyDescent="0.3">
      <c r="Z769" s="4"/>
      <c r="AH769" s="4"/>
    </row>
    <row r="770" spans="26:34" ht="15.75" customHeight="1" x14ac:dyDescent="0.3">
      <c r="Z770" s="4"/>
      <c r="AH770" s="4"/>
    </row>
    <row r="771" spans="26:34" ht="15.75" customHeight="1" x14ac:dyDescent="0.3">
      <c r="Z771" s="4"/>
      <c r="AH771" s="4"/>
    </row>
    <row r="772" spans="26:34" ht="15.75" customHeight="1" x14ac:dyDescent="0.3">
      <c r="Z772" s="4"/>
      <c r="AH772" s="4"/>
    </row>
    <row r="773" spans="26:34" ht="15.75" customHeight="1" x14ac:dyDescent="0.3">
      <c r="Z773" s="4"/>
      <c r="AH773" s="4"/>
    </row>
    <row r="774" spans="26:34" ht="15.75" customHeight="1" x14ac:dyDescent="0.3">
      <c r="Z774" s="4"/>
      <c r="AH774" s="4"/>
    </row>
    <row r="775" spans="26:34" ht="15.75" customHeight="1" x14ac:dyDescent="0.3">
      <c r="Z775" s="4"/>
      <c r="AH775" s="4"/>
    </row>
    <row r="776" spans="26:34" ht="15.75" customHeight="1" x14ac:dyDescent="0.3">
      <c r="Z776" s="4"/>
      <c r="AH776" s="4"/>
    </row>
    <row r="777" spans="26:34" ht="15.75" customHeight="1" x14ac:dyDescent="0.3">
      <c r="Z777" s="4"/>
      <c r="AH777" s="4"/>
    </row>
    <row r="778" spans="26:34" ht="15.75" customHeight="1" x14ac:dyDescent="0.3">
      <c r="Z778" s="4"/>
      <c r="AH778" s="4"/>
    </row>
    <row r="779" spans="26:34" ht="15.75" customHeight="1" x14ac:dyDescent="0.3">
      <c r="Z779" s="4"/>
      <c r="AH779" s="4"/>
    </row>
    <row r="780" spans="26:34" ht="15.75" customHeight="1" x14ac:dyDescent="0.3">
      <c r="Z780" s="4"/>
      <c r="AH780" s="4"/>
    </row>
    <row r="781" spans="26:34" ht="15.75" customHeight="1" x14ac:dyDescent="0.3">
      <c r="Z781" s="4"/>
      <c r="AH781" s="4"/>
    </row>
    <row r="782" spans="26:34" ht="15.75" customHeight="1" x14ac:dyDescent="0.3">
      <c r="Z782" s="4"/>
      <c r="AH782" s="4"/>
    </row>
    <row r="783" spans="26:34" ht="15.75" customHeight="1" x14ac:dyDescent="0.3">
      <c r="Z783" s="4"/>
      <c r="AH783" s="4"/>
    </row>
    <row r="784" spans="26:34" ht="15.75" customHeight="1" x14ac:dyDescent="0.3">
      <c r="Z784" s="4"/>
      <c r="AH784" s="4"/>
    </row>
    <row r="785" spans="26:34" ht="15.75" customHeight="1" x14ac:dyDescent="0.3">
      <c r="Z785" s="4"/>
      <c r="AH785" s="4"/>
    </row>
    <row r="786" spans="26:34" ht="15.75" customHeight="1" x14ac:dyDescent="0.3">
      <c r="Z786" s="4"/>
      <c r="AH786" s="4"/>
    </row>
    <row r="787" spans="26:34" ht="15.75" customHeight="1" x14ac:dyDescent="0.3">
      <c r="Z787" s="4"/>
      <c r="AH787" s="4"/>
    </row>
    <row r="788" spans="26:34" ht="15.75" customHeight="1" x14ac:dyDescent="0.3">
      <c r="Z788" s="4"/>
      <c r="AH788" s="4"/>
    </row>
    <row r="789" spans="26:34" ht="15.75" customHeight="1" x14ac:dyDescent="0.3">
      <c r="Z789" s="4"/>
      <c r="AH789" s="4"/>
    </row>
    <row r="790" spans="26:34" ht="15.75" customHeight="1" x14ac:dyDescent="0.3">
      <c r="Z790" s="4"/>
      <c r="AH790" s="4"/>
    </row>
    <row r="791" spans="26:34" ht="15.75" customHeight="1" x14ac:dyDescent="0.3">
      <c r="Z791" s="4"/>
      <c r="AH791" s="4"/>
    </row>
    <row r="792" spans="26:34" ht="15.75" customHeight="1" x14ac:dyDescent="0.3">
      <c r="Z792" s="4"/>
      <c r="AH792" s="4"/>
    </row>
    <row r="793" spans="26:34" ht="15.75" customHeight="1" x14ac:dyDescent="0.3">
      <c r="Z793" s="4"/>
      <c r="AH793" s="4"/>
    </row>
    <row r="794" spans="26:34" ht="15.75" customHeight="1" x14ac:dyDescent="0.3">
      <c r="Z794" s="4"/>
      <c r="AH794" s="4"/>
    </row>
    <row r="795" spans="26:34" ht="15.75" customHeight="1" x14ac:dyDescent="0.3">
      <c r="Z795" s="4"/>
      <c r="AH795" s="4"/>
    </row>
    <row r="796" spans="26:34" ht="15.75" customHeight="1" x14ac:dyDescent="0.3">
      <c r="Z796" s="4"/>
      <c r="AH796" s="4"/>
    </row>
    <row r="797" spans="26:34" ht="15.75" customHeight="1" x14ac:dyDescent="0.3">
      <c r="Z797" s="4"/>
      <c r="AH797" s="4"/>
    </row>
    <row r="798" spans="26:34" ht="15.75" customHeight="1" x14ac:dyDescent="0.3">
      <c r="Z798" s="4"/>
      <c r="AH798" s="4"/>
    </row>
    <row r="799" spans="26:34" ht="15.75" customHeight="1" x14ac:dyDescent="0.3">
      <c r="Z799" s="4"/>
      <c r="AH799" s="4"/>
    </row>
    <row r="800" spans="26:34" ht="15.75" customHeight="1" x14ac:dyDescent="0.3">
      <c r="Z800" s="4"/>
      <c r="AH800" s="4"/>
    </row>
    <row r="801" spans="26:34" ht="15.75" customHeight="1" x14ac:dyDescent="0.3">
      <c r="Z801" s="4"/>
      <c r="AH801" s="4"/>
    </row>
    <row r="802" spans="26:34" ht="15.75" customHeight="1" x14ac:dyDescent="0.3">
      <c r="Z802" s="4"/>
      <c r="AH802" s="4"/>
    </row>
    <row r="803" spans="26:34" ht="15.75" customHeight="1" x14ac:dyDescent="0.3">
      <c r="Z803" s="4"/>
      <c r="AH803" s="4"/>
    </row>
    <row r="804" spans="26:34" ht="15.75" customHeight="1" x14ac:dyDescent="0.3">
      <c r="Z804" s="4"/>
      <c r="AH804" s="4"/>
    </row>
    <row r="805" spans="26:34" ht="15.75" customHeight="1" x14ac:dyDescent="0.3">
      <c r="Z805" s="4"/>
      <c r="AH805" s="4"/>
    </row>
    <row r="806" spans="26:34" ht="15.75" customHeight="1" x14ac:dyDescent="0.3">
      <c r="Z806" s="4"/>
      <c r="AH806" s="4"/>
    </row>
    <row r="807" spans="26:34" ht="15.75" customHeight="1" x14ac:dyDescent="0.3">
      <c r="Z807" s="4"/>
      <c r="AH807" s="4"/>
    </row>
    <row r="808" spans="26:34" ht="15.75" customHeight="1" x14ac:dyDescent="0.3">
      <c r="Z808" s="4"/>
      <c r="AH808" s="4"/>
    </row>
    <row r="809" spans="26:34" ht="15.75" customHeight="1" x14ac:dyDescent="0.3">
      <c r="Z809" s="4"/>
      <c r="AH809" s="4"/>
    </row>
    <row r="810" spans="26:34" ht="15.75" customHeight="1" x14ac:dyDescent="0.3">
      <c r="Z810" s="4"/>
      <c r="AH810" s="4"/>
    </row>
    <row r="811" spans="26:34" ht="15.75" customHeight="1" x14ac:dyDescent="0.3">
      <c r="Z811" s="4"/>
      <c r="AH811" s="4"/>
    </row>
    <row r="812" spans="26:34" ht="15.75" customHeight="1" x14ac:dyDescent="0.3">
      <c r="Z812" s="4"/>
      <c r="AH812" s="4"/>
    </row>
    <row r="813" spans="26:34" ht="15.75" customHeight="1" x14ac:dyDescent="0.3">
      <c r="Z813" s="4"/>
      <c r="AH813" s="4"/>
    </row>
    <row r="814" spans="26:34" ht="15.75" customHeight="1" x14ac:dyDescent="0.3">
      <c r="Z814" s="4"/>
      <c r="AH814" s="4"/>
    </row>
    <row r="815" spans="26:34" ht="15.75" customHeight="1" x14ac:dyDescent="0.3">
      <c r="Z815" s="4"/>
      <c r="AH815" s="4"/>
    </row>
    <row r="816" spans="26:34" ht="15.75" customHeight="1" x14ac:dyDescent="0.3">
      <c r="Z816" s="4"/>
      <c r="AH816" s="4"/>
    </row>
    <row r="817" spans="26:34" ht="15.75" customHeight="1" x14ac:dyDescent="0.3">
      <c r="Z817" s="4"/>
      <c r="AH817" s="4"/>
    </row>
    <row r="818" spans="26:34" ht="15.75" customHeight="1" x14ac:dyDescent="0.3">
      <c r="Z818" s="4"/>
      <c r="AH818" s="4"/>
    </row>
    <row r="819" spans="26:34" ht="15.75" customHeight="1" x14ac:dyDescent="0.3">
      <c r="Z819" s="4"/>
      <c r="AH819" s="4"/>
    </row>
    <row r="820" spans="26:34" ht="15.75" customHeight="1" x14ac:dyDescent="0.3">
      <c r="Z820" s="4"/>
      <c r="AH820" s="4"/>
    </row>
    <row r="821" spans="26:34" ht="15.75" customHeight="1" x14ac:dyDescent="0.3">
      <c r="Z821" s="4"/>
      <c r="AH821" s="4"/>
    </row>
    <row r="822" spans="26:34" ht="15.75" customHeight="1" x14ac:dyDescent="0.3">
      <c r="Z822" s="4"/>
      <c r="AH822" s="4"/>
    </row>
    <row r="823" spans="26:34" ht="15.75" customHeight="1" x14ac:dyDescent="0.3">
      <c r="Z823" s="4"/>
      <c r="AH823" s="4"/>
    </row>
    <row r="824" spans="26:34" ht="15.75" customHeight="1" x14ac:dyDescent="0.3">
      <c r="Z824" s="4"/>
      <c r="AH824" s="4"/>
    </row>
    <row r="825" spans="26:34" ht="15.75" customHeight="1" x14ac:dyDescent="0.3">
      <c r="Z825" s="4"/>
      <c r="AH825" s="4"/>
    </row>
    <row r="826" spans="26:34" ht="15.75" customHeight="1" x14ac:dyDescent="0.3">
      <c r="Z826" s="4"/>
      <c r="AH826" s="4"/>
    </row>
    <row r="827" spans="26:34" ht="15.75" customHeight="1" x14ac:dyDescent="0.3">
      <c r="Z827" s="4"/>
      <c r="AH827" s="4"/>
    </row>
    <row r="828" spans="26:34" ht="15.75" customHeight="1" x14ac:dyDescent="0.3">
      <c r="Z828" s="4"/>
      <c r="AH828" s="4"/>
    </row>
    <row r="829" spans="26:34" ht="15.75" customHeight="1" x14ac:dyDescent="0.3">
      <c r="Z829" s="4"/>
      <c r="AH829" s="4"/>
    </row>
    <row r="830" spans="26:34" ht="15.75" customHeight="1" x14ac:dyDescent="0.3">
      <c r="Z830" s="4"/>
      <c r="AH830" s="4"/>
    </row>
    <row r="831" spans="26:34" ht="15.75" customHeight="1" x14ac:dyDescent="0.3">
      <c r="Z831" s="4"/>
      <c r="AH831" s="4"/>
    </row>
    <row r="832" spans="26:34" ht="15.75" customHeight="1" x14ac:dyDescent="0.3">
      <c r="Z832" s="4"/>
      <c r="AH832" s="4"/>
    </row>
    <row r="833" spans="26:34" ht="15.75" customHeight="1" x14ac:dyDescent="0.3">
      <c r="Z833" s="4"/>
      <c r="AH833" s="4"/>
    </row>
    <row r="834" spans="26:34" ht="15.75" customHeight="1" x14ac:dyDescent="0.3">
      <c r="Z834" s="4"/>
      <c r="AH834" s="4"/>
    </row>
    <row r="835" spans="26:34" ht="15.75" customHeight="1" x14ac:dyDescent="0.3">
      <c r="Z835" s="4"/>
      <c r="AH835" s="4"/>
    </row>
    <row r="836" spans="26:34" ht="15.75" customHeight="1" x14ac:dyDescent="0.3">
      <c r="Z836" s="4"/>
      <c r="AH836" s="4"/>
    </row>
    <row r="837" spans="26:34" ht="15.75" customHeight="1" x14ac:dyDescent="0.3">
      <c r="Z837" s="4"/>
      <c r="AH837" s="4"/>
    </row>
    <row r="838" spans="26:34" ht="15.75" customHeight="1" x14ac:dyDescent="0.3">
      <c r="Z838" s="4"/>
      <c r="AH838" s="4"/>
    </row>
    <row r="839" spans="26:34" ht="15.75" customHeight="1" x14ac:dyDescent="0.3">
      <c r="Z839" s="4"/>
      <c r="AH839" s="4"/>
    </row>
    <row r="840" spans="26:34" ht="15.75" customHeight="1" x14ac:dyDescent="0.3">
      <c r="Z840" s="4"/>
      <c r="AH840" s="4"/>
    </row>
    <row r="841" spans="26:34" ht="15.75" customHeight="1" x14ac:dyDescent="0.3">
      <c r="Z841" s="4"/>
      <c r="AH841" s="4"/>
    </row>
    <row r="842" spans="26:34" ht="15.75" customHeight="1" x14ac:dyDescent="0.3">
      <c r="Z842" s="4"/>
      <c r="AH842" s="4"/>
    </row>
    <row r="843" spans="26:34" ht="15.75" customHeight="1" x14ac:dyDescent="0.3">
      <c r="Z843" s="4"/>
      <c r="AH843" s="4"/>
    </row>
    <row r="844" spans="26:34" ht="15.75" customHeight="1" x14ac:dyDescent="0.3">
      <c r="Z844" s="4"/>
      <c r="AH844" s="4"/>
    </row>
    <row r="845" spans="26:34" ht="15.75" customHeight="1" x14ac:dyDescent="0.3">
      <c r="Z845" s="4"/>
      <c r="AH845" s="4"/>
    </row>
    <row r="846" spans="26:34" ht="15.75" customHeight="1" x14ac:dyDescent="0.3">
      <c r="Z846" s="4"/>
      <c r="AH846" s="4"/>
    </row>
    <row r="847" spans="26:34" ht="15.75" customHeight="1" x14ac:dyDescent="0.3">
      <c r="Z847" s="4"/>
      <c r="AH847" s="4"/>
    </row>
    <row r="848" spans="26:34" ht="15.75" customHeight="1" x14ac:dyDescent="0.3">
      <c r="Z848" s="4"/>
      <c r="AH848" s="4"/>
    </row>
    <row r="849" spans="26:34" ht="15.75" customHeight="1" x14ac:dyDescent="0.3">
      <c r="Z849" s="4"/>
      <c r="AH849" s="4"/>
    </row>
    <row r="850" spans="26:34" ht="15.75" customHeight="1" x14ac:dyDescent="0.3">
      <c r="Z850" s="4"/>
      <c r="AH850" s="4"/>
    </row>
    <row r="851" spans="26:34" ht="15.75" customHeight="1" x14ac:dyDescent="0.3">
      <c r="Z851" s="4"/>
      <c r="AH851" s="4"/>
    </row>
    <row r="852" spans="26:34" ht="15.75" customHeight="1" x14ac:dyDescent="0.3">
      <c r="Z852" s="4"/>
      <c r="AH852" s="4"/>
    </row>
    <row r="853" spans="26:34" ht="15.75" customHeight="1" x14ac:dyDescent="0.3">
      <c r="Z853" s="4"/>
      <c r="AH853" s="4"/>
    </row>
    <row r="854" spans="26:34" ht="15.75" customHeight="1" x14ac:dyDescent="0.3">
      <c r="Z854" s="4"/>
      <c r="AH854" s="4"/>
    </row>
    <row r="855" spans="26:34" ht="15.75" customHeight="1" x14ac:dyDescent="0.3">
      <c r="Z855" s="4"/>
      <c r="AH855" s="4"/>
    </row>
    <row r="856" spans="26:34" ht="15.75" customHeight="1" x14ac:dyDescent="0.3">
      <c r="Z856" s="4"/>
      <c r="AH856" s="4"/>
    </row>
    <row r="857" spans="26:34" ht="15.75" customHeight="1" x14ac:dyDescent="0.3">
      <c r="Z857" s="4"/>
      <c r="AH857" s="4"/>
    </row>
    <row r="858" spans="26:34" ht="15.75" customHeight="1" x14ac:dyDescent="0.3">
      <c r="Z858" s="4"/>
      <c r="AH858" s="4"/>
    </row>
    <row r="859" spans="26:34" ht="15.75" customHeight="1" x14ac:dyDescent="0.3">
      <c r="Z859" s="4"/>
      <c r="AH859" s="4"/>
    </row>
    <row r="860" spans="26:34" ht="15.75" customHeight="1" x14ac:dyDescent="0.3">
      <c r="Z860" s="4"/>
      <c r="AH860" s="4"/>
    </row>
    <row r="861" spans="26:34" ht="15.75" customHeight="1" x14ac:dyDescent="0.3">
      <c r="Z861" s="4"/>
      <c r="AH861" s="4"/>
    </row>
    <row r="862" spans="26:34" ht="15.75" customHeight="1" x14ac:dyDescent="0.3">
      <c r="Z862" s="4"/>
      <c r="AH862" s="4"/>
    </row>
    <row r="863" spans="26:34" ht="15.75" customHeight="1" x14ac:dyDescent="0.3">
      <c r="Z863" s="4"/>
      <c r="AH863" s="4"/>
    </row>
    <row r="864" spans="26:34" ht="15.75" customHeight="1" x14ac:dyDescent="0.3">
      <c r="Z864" s="4"/>
      <c r="AH864" s="4"/>
    </row>
    <row r="865" spans="26:34" ht="15.75" customHeight="1" x14ac:dyDescent="0.3">
      <c r="Z865" s="4"/>
      <c r="AH865" s="4"/>
    </row>
    <row r="866" spans="26:34" ht="15.75" customHeight="1" x14ac:dyDescent="0.3">
      <c r="Z866" s="4"/>
      <c r="AH866" s="4"/>
    </row>
    <row r="867" spans="26:34" ht="15.75" customHeight="1" x14ac:dyDescent="0.3">
      <c r="Z867" s="4"/>
      <c r="AH867" s="4"/>
    </row>
    <row r="868" spans="26:34" ht="15.75" customHeight="1" x14ac:dyDescent="0.3">
      <c r="Z868" s="4"/>
      <c r="AH868" s="4"/>
    </row>
    <row r="869" spans="26:34" ht="15.75" customHeight="1" x14ac:dyDescent="0.3">
      <c r="Z869" s="4"/>
      <c r="AH869" s="4"/>
    </row>
    <row r="870" spans="26:34" ht="15.75" customHeight="1" x14ac:dyDescent="0.3">
      <c r="Z870" s="4"/>
      <c r="AH870" s="4"/>
    </row>
    <row r="871" spans="26:34" ht="15.75" customHeight="1" x14ac:dyDescent="0.3">
      <c r="Z871" s="4"/>
      <c r="AH871" s="4"/>
    </row>
    <row r="872" spans="26:34" ht="15.75" customHeight="1" x14ac:dyDescent="0.3">
      <c r="Z872" s="4"/>
      <c r="AH872" s="4"/>
    </row>
    <row r="873" spans="26:34" ht="15.75" customHeight="1" x14ac:dyDescent="0.3">
      <c r="Z873" s="4"/>
      <c r="AH873" s="4"/>
    </row>
    <row r="874" spans="26:34" ht="15.75" customHeight="1" x14ac:dyDescent="0.3">
      <c r="Z874" s="4"/>
      <c r="AH874" s="4"/>
    </row>
    <row r="875" spans="26:34" ht="15.75" customHeight="1" x14ac:dyDescent="0.3">
      <c r="Z875" s="4"/>
      <c r="AH875" s="4"/>
    </row>
    <row r="876" spans="26:34" ht="15.75" customHeight="1" x14ac:dyDescent="0.3">
      <c r="Z876" s="4"/>
      <c r="AH876" s="4"/>
    </row>
    <row r="877" spans="26:34" ht="15.75" customHeight="1" x14ac:dyDescent="0.3">
      <c r="Z877" s="4"/>
      <c r="AH877" s="4"/>
    </row>
    <row r="878" spans="26:34" ht="15.75" customHeight="1" x14ac:dyDescent="0.3">
      <c r="Z878" s="4"/>
      <c r="AH878" s="4"/>
    </row>
    <row r="879" spans="26:34" ht="15.75" customHeight="1" x14ac:dyDescent="0.3">
      <c r="Z879" s="4"/>
      <c r="AH879" s="4"/>
    </row>
    <row r="880" spans="26:34" ht="15.75" customHeight="1" x14ac:dyDescent="0.3">
      <c r="Z880" s="4"/>
      <c r="AH880" s="4"/>
    </row>
    <row r="881" spans="26:34" ht="15.75" customHeight="1" x14ac:dyDescent="0.3">
      <c r="Z881" s="4"/>
      <c r="AH881" s="4"/>
    </row>
    <row r="882" spans="26:34" ht="15.75" customHeight="1" x14ac:dyDescent="0.3">
      <c r="Z882" s="4"/>
      <c r="AH882" s="4"/>
    </row>
    <row r="883" spans="26:34" ht="15.75" customHeight="1" x14ac:dyDescent="0.3">
      <c r="Z883" s="4"/>
      <c r="AH883" s="4"/>
    </row>
    <row r="884" spans="26:34" ht="15.75" customHeight="1" x14ac:dyDescent="0.3">
      <c r="Z884" s="4"/>
      <c r="AH884" s="4"/>
    </row>
    <row r="885" spans="26:34" ht="15.75" customHeight="1" x14ac:dyDescent="0.3">
      <c r="Z885" s="4"/>
      <c r="AH885" s="4"/>
    </row>
    <row r="886" spans="26:34" ht="15.75" customHeight="1" x14ac:dyDescent="0.3">
      <c r="Z886" s="4"/>
      <c r="AH886" s="4"/>
    </row>
    <row r="887" spans="26:34" ht="15.75" customHeight="1" x14ac:dyDescent="0.3">
      <c r="Z887" s="4"/>
      <c r="AH887" s="4"/>
    </row>
    <row r="888" spans="26:34" ht="15.75" customHeight="1" x14ac:dyDescent="0.3">
      <c r="Z888" s="4"/>
      <c r="AH888" s="4"/>
    </row>
    <row r="889" spans="26:34" ht="15.75" customHeight="1" x14ac:dyDescent="0.3">
      <c r="Z889" s="4"/>
      <c r="AH889" s="4"/>
    </row>
    <row r="890" spans="26:34" ht="15.75" customHeight="1" x14ac:dyDescent="0.3">
      <c r="Z890" s="4"/>
      <c r="AH890" s="4"/>
    </row>
    <row r="891" spans="26:34" ht="15.75" customHeight="1" x14ac:dyDescent="0.3">
      <c r="Z891" s="4"/>
      <c r="AH891" s="4"/>
    </row>
    <row r="892" spans="26:34" ht="15.75" customHeight="1" x14ac:dyDescent="0.3">
      <c r="Z892" s="4"/>
      <c r="AH892" s="4"/>
    </row>
    <row r="893" spans="26:34" ht="15.75" customHeight="1" x14ac:dyDescent="0.3">
      <c r="Z893" s="4"/>
      <c r="AH893" s="4"/>
    </row>
    <row r="894" spans="26:34" ht="15.75" customHeight="1" x14ac:dyDescent="0.3">
      <c r="Z894" s="4"/>
      <c r="AH894" s="4"/>
    </row>
    <row r="895" spans="26:34" ht="15.75" customHeight="1" x14ac:dyDescent="0.3">
      <c r="Z895" s="4"/>
      <c r="AH895" s="4"/>
    </row>
    <row r="896" spans="26:34" ht="15.75" customHeight="1" x14ac:dyDescent="0.3">
      <c r="Z896" s="4"/>
      <c r="AH896" s="4"/>
    </row>
    <row r="897" spans="26:34" ht="15.75" customHeight="1" x14ac:dyDescent="0.3">
      <c r="Z897" s="4"/>
      <c r="AH897" s="4"/>
    </row>
    <row r="898" spans="26:34" ht="15.75" customHeight="1" x14ac:dyDescent="0.3">
      <c r="Z898" s="4"/>
      <c r="AH898" s="4"/>
    </row>
    <row r="899" spans="26:34" ht="15.75" customHeight="1" x14ac:dyDescent="0.3">
      <c r="Z899" s="4"/>
      <c r="AH899" s="4"/>
    </row>
    <row r="900" spans="26:34" ht="15.75" customHeight="1" x14ac:dyDescent="0.3">
      <c r="Z900" s="4"/>
      <c r="AH900" s="4"/>
    </row>
    <row r="901" spans="26:34" ht="15.75" customHeight="1" x14ac:dyDescent="0.3">
      <c r="Z901" s="4"/>
      <c r="AH901" s="4"/>
    </row>
    <row r="902" spans="26:34" ht="15.75" customHeight="1" x14ac:dyDescent="0.3">
      <c r="Z902" s="4"/>
      <c r="AH902" s="4"/>
    </row>
    <row r="903" spans="26:34" ht="15.75" customHeight="1" x14ac:dyDescent="0.3">
      <c r="Z903" s="4"/>
      <c r="AH903" s="4"/>
    </row>
    <row r="904" spans="26:34" ht="15.75" customHeight="1" x14ac:dyDescent="0.3">
      <c r="Z904" s="4"/>
      <c r="AH904" s="4"/>
    </row>
    <row r="905" spans="26:34" ht="15.75" customHeight="1" x14ac:dyDescent="0.3">
      <c r="Z905" s="4"/>
      <c r="AH905" s="4"/>
    </row>
    <row r="906" spans="26:34" ht="15.75" customHeight="1" x14ac:dyDescent="0.3">
      <c r="Z906" s="4"/>
      <c r="AH906" s="4"/>
    </row>
    <row r="907" spans="26:34" ht="15.75" customHeight="1" x14ac:dyDescent="0.3">
      <c r="Z907" s="4"/>
      <c r="AH907" s="4"/>
    </row>
    <row r="908" spans="26:34" ht="15.75" customHeight="1" x14ac:dyDescent="0.3">
      <c r="Z908" s="4"/>
      <c r="AH908" s="4"/>
    </row>
    <row r="909" spans="26:34" ht="15.75" customHeight="1" x14ac:dyDescent="0.3">
      <c r="Z909" s="4"/>
      <c r="AH909" s="4"/>
    </row>
    <row r="910" spans="26:34" ht="15.75" customHeight="1" x14ac:dyDescent="0.3">
      <c r="Z910" s="4"/>
      <c r="AH910" s="4"/>
    </row>
    <row r="911" spans="26:34" ht="15.75" customHeight="1" x14ac:dyDescent="0.3">
      <c r="Z911" s="4"/>
      <c r="AH911" s="4"/>
    </row>
    <row r="912" spans="26:34" ht="15.75" customHeight="1" x14ac:dyDescent="0.3">
      <c r="Z912" s="4"/>
      <c r="AH912" s="4"/>
    </row>
    <row r="913" spans="26:34" ht="15.75" customHeight="1" x14ac:dyDescent="0.3">
      <c r="Z913" s="4"/>
      <c r="AH913" s="4"/>
    </row>
    <row r="914" spans="26:34" ht="15.75" customHeight="1" x14ac:dyDescent="0.3">
      <c r="Z914" s="4"/>
      <c r="AH914" s="4"/>
    </row>
    <row r="915" spans="26:34" ht="15.75" customHeight="1" x14ac:dyDescent="0.3">
      <c r="Z915" s="4"/>
      <c r="AH915" s="4"/>
    </row>
    <row r="916" spans="26:34" ht="15.75" customHeight="1" x14ac:dyDescent="0.3">
      <c r="Z916" s="4"/>
      <c r="AH916" s="4"/>
    </row>
    <row r="917" spans="26:34" ht="15.75" customHeight="1" x14ac:dyDescent="0.3">
      <c r="Z917" s="4"/>
      <c r="AH917" s="4"/>
    </row>
    <row r="918" spans="26:34" ht="15.75" customHeight="1" x14ac:dyDescent="0.3">
      <c r="Z918" s="4"/>
      <c r="AH918" s="4"/>
    </row>
    <row r="919" spans="26:34" ht="15.75" customHeight="1" x14ac:dyDescent="0.3">
      <c r="Z919" s="4"/>
      <c r="AH919" s="4"/>
    </row>
    <row r="920" spans="26:34" ht="15.75" customHeight="1" x14ac:dyDescent="0.3">
      <c r="Z920" s="4"/>
      <c r="AH920" s="4"/>
    </row>
    <row r="921" spans="26:34" ht="15.75" customHeight="1" x14ac:dyDescent="0.3">
      <c r="Z921" s="4"/>
      <c r="AH921" s="4"/>
    </row>
    <row r="922" spans="26:34" ht="15.75" customHeight="1" x14ac:dyDescent="0.3">
      <c r="Z922" s="4"/>
      <c r="AH922" s="4"/>
    </row>
    <row r="923" spans="26:34" ht="15.75" customHeight="1" x14ac:dyDescent="0.3">
      <c r="Z923" s="4"/>
      <c r="AH923" s="4"/>
    </row>
    <row r="924" spans="26:34" ht="15.75" customHeight="1" x14ac:dyDescent="0.3">
      <c r="Z924" s="4"/>
      <c r="AH924" s="4"/>
    </row>
    <row r="925" spans="26:34" ht="15.75" customHeight="1" x14ac:dyDescent="0.3">
      <c r="Z925" s="4"/>
      <c r="AH925" s="4"/>
    </row>
    <row r="926" spans="26:34" ht="15.75" customHeight="1" x14ac:dyDescent="0.3">
      <c r="Z926" s="4"/>
      <c r="AH926" s="4"/>
    </row>
    <row r="927" spans="26:34" ht="15.75" customHeight="1" x14ac:dyDescent="0.3">
      <c r="Z927" s="4"/>
      <c r="AH927" s="4"/>
    </row>
    <row r="928" spans="26:34" ht="15.75" customHeight="1" x14ac:dyDescent="0.3">
      <c r="Z928" s="4"/>
      <c r="AH928" s="4"/>
    </row>
    <row r="929" spans="26:34" ht="15.75" customHeight="1" x14ac:dyDescent="0.3">
      <c r="Z929" s="4"/>
      <c r="AH929" s="4"/>
    </row>
    <row r="930" spans="26:34" ht="15.75" customHeight="1" x14ac:dyDescent="0.3">
      <c r="Z930" s="4"/>
      <c r="AH930" s="4"/>
    </row>
    <row r="931" spans="26:34" ht="15.75" customHeight="1" x14ac:dyDescent="0.3">
      <c r="Z931" s="4"/>
      <c r="AH931" s="4"/>
    </row>
    <row r="932" spans="26:34" ht="15.75" customHeight="1" x14ac:dyDescent="0.3">
      <c r="Z932" s="4"/>
      <c r="AH932" s="4"/>
    </row>
    <row r="933" spans="26:34" ht="15.75" customHeight="1" x14ac:dyDescent="0.3">
      <c r="Z933" s="4"/>
      <c r="AH933" s="4"/>
    </row>
    <row r="934" spans="26:34" ht="15.75" customHeight="1" x14ac:dyDescent="0.3">
      <c r="Z934" s="4"/>
      <c r="AH934" s="4"/>
    </row>
    <row r="935" spans="26:34" ht="15.75" customHeight="1" x14ac:dyDescent="0.3">
      <c r="Z935" s="4"/>
      <c r="AH935" s="4"/>
    </row>
    <row r="936" spans="26:34" ht="15.75" customHeight="1" x14ac:dyDescent="0.3">
      <c r="Z936" s="4"/>
      <c r="AH936" s="4"/>
    </row>
    <row r="937" spans="26:34" ht="15.75" customHeight="1" x14ac:dyDescent="0.3">
      <c r="Z937" s="4"/>
      <c r="AH937" s="4"/>
    </row>
    <row r="938" spans="26:34" ht="15.75" customHeight="1" x14ac:dyDescent="0.3">
      <c r="Z938" s="4"/>
      <c r="AH938" s="4"/>
    </row>
    <row r="939" spans="26:34" ht="15.75" customHeight="1" x14ac:dyDescent="0.3">
      <c r="Z939" s="4"/>
      <c r="AH939" s="4"/>
    </row>
    <row r="940" spans="26:34" ht="15.75" customHeight="1" x14ac:dyDescent="0.3">
      <c r="Z940" s="4"/>
      <c r="AH940" s="4"/>
    </row>
    <row r="941" spans="26:34" ht="15.75" customHeight="1" x14ac:dyDescent="0.3">
      <c r="Z941" s="4"/>
      <c r="AH941" s="4"/>
    </row>
    <row r="942" spans="26:34" ht="15.75" customHeight="1" x14ac:dyDescent="0.3">
      <c r="Z942" s="4"/>
      <c r="AH942" s="4"/>
    </row>
    <row r="943" spans="26:34" ht="15.75" customHeight="1" x14ac:dyDescent="0.3">
      <c r="Z943" s="4"/>
      <c r="AH943" s="4"/>
    </row>
    <row r="944" spans="26:34" ht="15.75" customHeight="1" x14ac:dyDescent="0.3">
      <c r="Z944" s="4"/>
      <c r="AH944" s="4"/>
    </row>
    <row r="945" spans="26:34" ht="15.75" customHeight="1" x14ac:dyDescent="0.3">
      <c r="Z945" s="4"/>
      <c r="AH945" s="4"/>
    </row>
    <row r="946" spans="26:34" ht="15.75" customHeight="1" x14ac:dyDescent="0.3">
      <c r="Z946" s="4"/>
      <c r="AH946" s="4"/>
    </row>
    <row r="947" spans="26:34" ht="15.75" customHeight="1" x14ac:dyDescent="0.3">
      <c r="Z947" s="4"/>
      <c r="AH947" s="4"/>
    </row>
    <row r="948" spans="26:34" ht="15.75" customHeight="1" x14ac:dyDescent="0.3">
      <c r="Z948" s="4"/>
      <c r="AH948" s="4"/>
    </row>
    <row r="949" spans="26:34" ht="15.75" customHeight="1" x14ac:dyDescent="0.3">
      <c r="Z949" s="4"/>
      <c r="AH949" s="4"/>
    </row>
    <row r="950" spans="26:34" ht="15.75" customHeight="1" x14ac:dyDescent="0.3">
      <c r="Z950" s="4"/>
      <c r="AH950" s="4"/>
    </row>
    <row r="951" spans="26:34" ht="15.75" customHeight="1" x14ac:dyDescent="0.3">
      <c r="Z951" s="4"/>
      <c r="AH951" s="4"/>
    </row>
    <row r="952" spans="26:34" ht="15.75" customHeight="1" x14ac:dyDescent="0.3">
      <c r="Z952" s="4"/>
      <c r="AH952" s="4"/>
    </row>
    <row r="953" spans="26:34" ht="15.75" customHeight="1" x14ac:dyDescent="0.3">
      <c r="Z953" s="4"/>
      <c r="AH953" s="4"/>
    </row>
    <row r="954" spans="26:34" ht="15.75" customHeight="1" x14ac:dyDescent="0.3">
      <c r="Z954" s="4"/>
      <c r="AH954" s="4"/>
    </row>
    <row r="955" spans="26:34" ht="15.75" customHeight="1" x14ac:dyDescent="0.3">
      <c r="Z955" s="4"/>
      <c r="AH955" s="4"/>
    </row>
    <row r="956" spans="26:34" ht="15.75" customHeight="1" x14ac:dyDescent="0.3">
      <c r="Z956" s="4"/>
      <c r="AH956" s="4"/>
    </row>
    <row r="957" spans="26:34" ht="15.75" customHeight="1" x14ac:dyDescent="0.3">
      <c r="Z957" s="4"/>
      <c r="AH957" s="4"/>
    </row>
    <row r="958" spans="26:34" ht="15.75" customHeight="1" x14ac:dyDescent="0.3">
      <c r="Z958" s="4"/>
      <c r="AH958" s="4"/>
    </row>
    <row r="959" spans="26:34" ht="15.75" customHeight="1" x14ac:dyDescent="0.3">
      <c r="Z959" s="4"/>
      <c r="AH959" s="4"/>
    </row>
    <row r="960" spans="26:34" ht="15.75" customHeight="1" x14ac:dyDescent="0.3">
      <c r="Z960" s="4"/>
      <c r="AH960" s="4"/>
    </row>
    <row r="961" spans="26:34" ht="15.75" customHeight="1" x14ac:dyDescent="0.3">
      <c r="Z961" s="4"/>
      <c r="AH961" s="4"/>
    </row>
  </sheetData>
  <autoFilter ref="A3:F139" xr:uid="{00000000-0009-0000-0000-000012000000}"/>
  <mergeCells count="6">
    <mergeCell ref="K1:R1"/>
    <mergeCell ref="S1:T2"/>
    <mergeCell ref="K2:L2"/>
    <mergeCell ref="M2:N2"/>
    <mergeCell ref="O2:P2"/>
    <mergeCell ref="Q2:R2"/>
  </mergeCells>
  <pageMargins left="0.7" right="0.7" top="0.75" bottom="0.75" header="0" footer="0"/>
  <pageSetup fitToWidth="0" orientation="portrait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01ED3-E34A-49FA-88DA-33BA627FA783}">
  <sheetPr>
    <outlinePr summaryBelow="0" summaryRight="0"/>
    <pageSetUpPr fitToPage="1"/>
  </sheetPr>
  <dimension ref="A1:AF961"/>
  <sheetViews>
    <sheetView workbookViewId="0">
      <pane ySplit="3" topLeftCell="A4" activePane="bottomLeft" state="frozen"/>
      <selection pane="bottomLeft" activeCell="B5" sqref="B5"/>
    </sheetView>
  </sheetViews>
  <sheetFormatPr defaultColWidth="12.6640625" defaultRowHeight="15" customHeight="1" x14ac:dyDescent="0.3"/>
  <cols>
    <col min="1" max="1" width="9.44140625" customWidth="1"/>
    <col min="2" max="2" width="6.33203125" customWidth="1"/>
    <col min="3" max="3" width="5.77734375" customWidth="1"/>
    <col min="4" max="4" width="7.21875" customWidth="1"/>
    <col min="5" max="6" width="8.77734375" customWidth="1"/>
    <col min="7" max="7" width="8.21875" customWidth="1"/>
    <col min="8" max="8" width="5.6640625" customWidth="1"/>
    <col min="9" max="9" width="30" customWidth="1"/>
    <col min="10" max="10" width="9.109375" customWidth="1"/>
    <col min="11" max="11" width="7" customWidth="1"/>
    <col min="12" max="12" width="7.21875" customWidth="1"/>
    <col min="13" max="20" width="7" customWidth="1"/>
    <col min="21" max="21" width="8.33203125" customWidth="1"/>
    <col min="22" max="22" width="6.6640625" customWidth="1"/>
    <col min="23" max="23" width="6.88671875" customWidth="1"/>
    <col min="24" max="24" width="5.21875" customWidth="1"/>
    <col min="25" max="25" width="7.44140625" customWidth="1"/>
    <col min="26" max="26" width="27.6640625" customWidth="1"/>
    <col min="27" max="27" width="8" customWidth="1"/>
    <col min="28" max="28" width="12.21875" customWidth="1"/>
    <col min="29" max="30" width="10.21875" customWidth="1"/>
    <col min="31" max="31" width="13.44140625" customWidth="1"/>
    <col min="32" max="32" width="10.21875" customWidth="1"/>
  </cols>
  <sheetData>
    <row r="1" spans="1:32" ht="33" customHeight="1" x14ac:dyDescent="0.3">
      <c r="A1" s="240"/>
      <c r="B1" s="240"/>
      <c r="C1" s="240"/>
      <c r="D1" s="240"/>
      <c r="E1" s="241" t="s">
        <v>211</v>
      </c>
      <c r="F1" s="242" t="s">
        <v>264</v>
      </c>
      <c r="G1" s="12"/>
      <c r="H1" s="244" t="s">
        <v>22</v>
      </c>
      <c r="I1" s="245" t="s">
        <v>213</v>
      </c>
      <c r="J1" s="246" t="s">
        <v>214</v>
      </c>
      <c r="K1" s="247" t="s">
        <v>215</v>
      </c>
      <c r="L1" s="248"/>
      <c r="M1" s="248"/>
      <c r="N1" s="248"/>
      <c r="O1" s="248"/>
      <c r="P1" s="248"/>
      <c r="Q1" s="248"/>
      <c r="R1" s="249"/>
      <c r="S1" s="250" t="s">
        <v>216</v>
      </c>
      <c r="T1" s="251"/>
      <c r="U1" s="252" t="s">
        <v>21</v>
      </c>
      <c r="V1" s="12"/>
      <c r="W1" s="12"/>
      <c r="X1" s="12"/>
      <c r="Y1" s="12"/>
      <c r="Z1" s="12"/>
      <c r="AA1" s="332" t="s">
        <v>268</v>
      </c>
      <c r="AB1" s="12"/>
      <c r="AC1" s="377">
        <f>4047-SUM(AB18:AB19)</f>
        <v>3027</v>
      </c>
      <c r="AD1" s="12"/>
      <c r="AE1" s="12"/>
      <c r="AF1" s="12"/>
    </row>
    <row r="2" spans="1:32" ht="15.75" customHeight="1" x14ac:dyDescent="0.3">
      <c r="A2" s="240"/>
      <c r="B2" s="240"/>
      <c r="C2" s="240"/>
      <c r="D2" s="240"/>
      <c r="E2" s="240"/>
      <c r="F2" s="243"/>
      <c r="G2" s="12"/>
      <c r="H2" s="178"/>
      <c r="I2" s="253"/>
      <c r="J2" s="254"/>
      <c r="K2" s="255" t="s">
        <v>218</v>
      </c>
      <c r="L2" s="119"/>
      <c r="M2" s="256" t="s">
        <v>219</v>
      </c>
      <c r="N2" s="119"/>
      <c r="O2" s="257" t="s">
        <v>220</v>
      </c>
      <c r="P2" s="119"/>
      <c r="Q2" s="256" t="s">
        <v>221</v>
      </c>
      <c r="R2" s="119"/>
      <c r="S2" s="122"/>
      <c r="T2" s="123"/>
      <c r="U2" s="258"/>
      <c r="V2" s="12"/>
      <c r="W2" s="12"/>
      <c r="X2" s="12"/>
      <c r="Y2" s="12"/>
      <c r="Z2" s="12"/>
      <c r="AA2" s="331"/>
      <c r="AB2" s="12"/>
      <c r="AC2" s="12"/>
      <c r="AD2" s="12"/>
      <c r="AE2" s="12"/>
      <c r="AF2" s="12"/>
    </row>
    <row r="3" spans="1:32" ht="30" customHeight="1" thickBot="1" x14ac:dyDescent="0.35">
      <c r="A3" s="259" t="s">
        <v>222</v>
      </c>
      <c r="B3" s="259" t="s">
        <v>22</v>
      </c>
      <c r="C3" s="259" t="s">
        <v>212</v>
      </c>
      <c r="D3" s="260" t="s">
        <v>223</v>
      </c>
      <c r="E3" s="261" t="s">
        <v>24</v>
      </c>
      <c r="F3" s="321" t="s">
        <v>265</v>
      </c>
      <c r="G3" s="12"/>
      <c r="H3" s="188"/>
      <c r="I3" s="264"/>
      <c r="J3" s="265"/>
      <c r="K3" s="266" t="s">
        <v>32</v>
      </c>
      <c r="L3" s="267" t="s">
        <v>37</v>
      </c>
      <c r="M3" s="268" t="s">
        <v>32</v>
      </c>
      <c r="N3" s="267" t="s">
        <v>37</v>
      </c>
      <c r="O3" s="268" t="s">
        <v>32</v>
      </c>
      <c r="P3" s="267" t="s">
        <v>37</v>
      </c>
      <c r="Q3" s="268" t="s">
        <v>32</v>
      </c>
      <c r="R3" s="267" t="s">
        <v>37</v>
      </c>
      <c r="S3" s="268" t="s">
        <v>32</v>
      </c>
      <c r="T3" s="267" t="s">
        <v>37</v>
      </c>
      <c r="U3" s="269"/>
      <c r="V3" s="12"/>
      <c r="W3" s="12"/>
      <c r="X3" s="12"/>
      <c r="Y3" s="334" t="s">
        <v>22</v>
      </c>
      <c r="Z3" s="334" t="s">
        <v>23</v>
      </c>
      <c r="AA3" s="335" t="s">
        <v>24</v>
      </c>
      <c r="AB3" s="336" t="s">
        <v>25</v>
      </c>
      <c r="AC3" s="334" t="s">
        <v>26</v>
      </c>
      <c r="AD3" s="334" t="s">
        <v>27</v>
      </c>
      <c r="AE3" s="337" t="s">
        <v>30</v>
      </c>
      <c r="AF3" s="334" t="s">
        <v>28</v>
      </c>
    </row>
    <row r="4" spans="1:32" ht="15.75" customHeight="1" x14ac:dyDescent="0.3">
      <c r="A4" s="270" t="str">
        <f>[1]SEPT!A5</f>
        <v>26/08/2025</v>
      </c>
      <c r="B4" s="271">
        <f>[1]SEPT!B5</f>
        <v>1</v>
      </c>
      <c r="C4" s="272" t="str">
        <f>[1]SEPT!K5</f>
        <v>K05</v>
      </c>
      <c r="D4" s="271">
        <f>[1]SEPT!J5</f>
        <v>58</v>
      </c>
      <c r="E4" s="272" t="str">
        <f>[1]SEPT!I5</f>
        <v>P</v>
      </c>
      <c r="F4" s="273" t="str">
        <f>[1]SEPT!L5</f>
        <v>BARU</v>
      </c>
      <c r="G4" s="274"/>
      <c r="H4" s="275">
        <v>1</v>
      </c>
      <c r="I4" s="276" t="s">
        <v>225</v>
      </c>
      <c r="J4" s="276" t="s">
        <v>118</v>
      </c>
      <c r="K4" s="277">
        <f>COUNTIFS('Dx. SEPT'!DIAGNOSA,J4,'Dx. SEPT'!UMUR,"&lt;7",'Dx. SEPT'!BARULAMA,"baru",'Dx. SEPT'!GENDER,"L")+AB66</f>
        <v>156</v>
      </c>
      <c r="L4" s="278">
        <f>COUNTIFS('Dx. SEPT'!DIAGNOSA,J4,'Dx. SEPT'!UMUR,"&lt;7",'Dx. SEPT'!BARULAMA,"baru",'Dx. SEPT'!GENDER,"P")+AB67</f>
        <v>180</v>
      </c>
      <c r="M4" s="277">
        <f>COUNTIFS('Dx. SEPT'!DIAGNOSA,J4,'Dx. SEPT'!UMUR,"&gt;=7",'Dx. SEPT'!UMUR,"&lt;=15",'Dx. SEPT'!BARULAMA,"BARU",'Dx. SEPT'!GENDER,"L")</f>
        <v>20</v>
      </c>
      <c r="N4" s="277">
        <f>COUNTIFS('Dx. SEPT'!DIAGNOSA,J4,'Dx. SEPT'!UMUR,"&gt;=7",'Dx. SEPT'!UMUR,"&lt;=15",'Dx. SEPT'!BARULAMA,"BARU",'Dx. SEPT'!GENDER,"P")</f>
        <v>29</v>
      </c>
      <c r="O4" s="271">
        <f>COUNTIFS('Dx. SEPT'!DIAGNOSA,J4,'Dx. SEPT'!UMUR,"&gt;=16",'Dx. SEPT'!UMUR,"&lt;=59",'Dx. SEPT'!BARULAMA,"BARU",'Dx. SEPT'!GENDER,"L")</f>
        <v>0</v>
      </c>
      <c r="P4" s="277">
        <f>COUNTIFS('Dx. SEPT'!DIAGNOSA,J4,'Dx. SEPT'!UMUR,"&gt;=16",'Dx. SEPT'!UMUR,"&lt;=59",'Dx. SEPT'!BARULAMA,"BARU",'Dx. SEPT'!GENDER,"P")</f>
        <v>0</v>
      </c>
      <c r="Q4" s="277">
        <f>COUNTIFS('Dx. SEPT'!DIAGNOSA,J4,'Dx. SEPT'!UMUR,"&gt;=60",'Dx. SEPT'!BARULAMA,"baru",'Dx. SEPT'!GENDER,"L")</f>
        <v>0</v>
      </c>
      <c r="R4" s="277">
        <f>COUNTIFS('Dx. SEPT'!DIAGNOSA,J4,'Dx. SEPT'!UMUR,"&gt;=60",'Dx. SEPT'!BARULAMA,"baru",'Dx. SEPT'!GENDER,"P")</f>
        <v>0</v>
      </c>
      <c r="S4" s="277">
        <f>COUNTIFS('Dx. SEPT'!DIAGNOSA,J4,'Dx. SEPT'!BARULAMA,"LAMA",'Dx. SEPT'!GENDER,"L")</f>
        <v>1</v>
      </c>
      <c r="T4" s="277">
        <f>COUNTIFS('Dx. SEPT'!DIAGNOSA,J4,'Dx. SEPT'!BARULAMA,"LAMA",'Dx. SEPT'!GENDER,"P")</f>
        <v>1</v>
      </c>
      <c r="U4" s="338">
        <f t="shared" ref="U4:U25" si="0">SUM(K4:T4)</f>
        <v>387</v>
      </c>
      <c r="V4" s="339">
        <f>COUNTIF('Dx. SEPT'!DIAGNOSA,J4)</f>
        <v>62</v>
      </c>
      <c r="W4" s="12"/>
      <c r="X4" s="12"/>
      <c r="Y4" s="340">
        <v>1</v>
      </c>
      <c r="Z4" s="25" t="s">
        <v>278</v>
      </c>
      <c r="AA4" s="341" t="s">
        <v>32</v>
      </c>
      <c r="AB4" s="342">
        <v>159</v>
      </c>
      <c r="AC4" s="342">
        <v>12</v>
      </c>
      <c r="AD4" s="342">
        <f t="shared" ref="AD4:AD23" si="1">AB4-AC4</f>
        <v>147</v>
      </c>
      <c r="AE4" s="342">
        <v>17</v>
      </c>
      <c r="AF4" s="342">
        <v>20</v>
      </c>
    </row>
    <row r="5" spans="1:32" ht="15.75" customHeight="1" x14ac:dyDescent="0.3">
      <c r="A5" s="270">
        <f>[1]SEPT!A6</f>
        <v>0</v>
      </c>
      <c r="B5" s="271">
        <f>[1]SEPT!B6</f>
        <v>2</v>
      </c>
      <c r="C5" s="272" t="str">
        <f>[1]SEPT!K6</f>
        <v>K04</v>
      </c>
      <c r="D5" s="271">
        <f>[1]SEPT!J6</f>
        <v>19</v>
      </c>
      <c r="E5" s="272" t="str">
        <f>[1]SEPT!I6</f>
        <v>L</v>
      </c>
      <c r="F5" s="273" t="str">
        <f>[1]SEPT!L6</f>
        <v>BARU</v>
      </c>
      <c r="G5" s="12"/>
      <c r="H5" s="281">
        <v>2</v>
      </c>
      <c r="I5" s="108" t="s">
        <v>226</v>
      </c>
      <c r="J5" s="108" t="s">
        <v>227</v>
      </c>
      <c r="K5" s="277">
        <f>COUNTIFS('Dx. SEPT'!DIAGNOSA,J5,'Dx. SEPT'!UMUR,"&lt;7",'Dx. SEPT'!BARULAMA,"baru",'Dx. SEPT'!GENDER,"L")</f>
        <v>0</v>
      </c>
      <c r="L5" s="278">
        <f>COUNTIFS('Dx. SEPT'!DIAGNOSA,J5,'Dx. SEPT'!UMUR,"&lt;7",'Dx. SEPT'!BARULAMA,"baru",'Dx. SEPT'!GENDER,"P")</f>
        <v>0</v>
      </c>
      <c r="M5" s="277">
        <f>COUNTIFS('Dx. SEPT'!DIAGNOSA,J5,'Dx. SEPT'!UMUR,"&gt;=7",'Dx. SEPT'!UMUR,"&lt;=15",'Dx. SEPT'!BARULAMA,"BARU",'Dx. SEPT'!GENDER,"L")</f>
        <v>0</v>
      </c>
      <c r="N5" s="277">
        <f>COUNTIFS('Dx. SEPT'!DIAGNOSA,J5,'Dx. SEPT'!UMUR,"&gt;=7",'Dx. SEPT'!UMUR,"&lt;=15",'Dx. SEPT'!BARULAMA,"BARU",'Dx. SEPT'!GENDER,"P")</f>
        <v>0</v>
      </c>
      <c r="O5" s="271">
        <f>COUNTIFS('Dx. SEPT'!DIAGNOSA,J5,'Dx. SEPT'!UMUR,"&gt;=16",'Dx. SEPT'!UMUR,"&lt;=59",'Dx. SEPT'!BARULAMA,"BARU",'Dx. SEPT'!GENDER,"L")</f>
        <v>1</v>
      </c>
      <c r="P5" s="277">
        <f>COUNTIFS('Dx. SEPT'!DIAGNOSA,J5,'Dx. SEPT'!UMUR,"&gt;=16",'Dx. SEPT'!UMUR,"&lt;=59",'Dx. SEPT'!BARULAMA,"BARU",'Dx. SEPT'!GENDER,"P")</f>
        <v>5</v>
      </c>
      <c r="Q5" s="277">
        <f>COUNTIFS('Dx. SEPT'!DIAGNOSA,J5,'Dx. SEPT'!UMUR,"&gt;=60",'Dx. SEPT'!BARULAMA,"baru",'Dx. SEPT'!GENDER,"L")</f>
        <v>0</v>
      </c>
      <c r="R5" s="277">
        <f>COUNTIFS('Dx. SEPT'!DIAGNOSA,J5,'Dx. SEPT'!UMUR,"&gt;=60",'Dx. SEPT'!BARULAMA,"baru",'Dx. SEPT'!GENDER,"P")</f>
        <v>0</v>
      </c>
      <c r="S5" s="277">
        <f>COUNTIFS('Dx. SEPT'!DIAGNOSA,J5,'Dx. SEPT'!BARULAMA,"LAMA",'Dx. SEPT'!GENDER,"L")</f>
        <v>0</v>
      </c>
      <c r="T5" s="277">
        <f>COUNTIFS('Dx. SEPT'!DIAGNOSA,J5,'Dx. SEPT'!BARULAMA,"LAMA",'Dx. SEPT'!GENDER,"P")</f>
        <v>1</v>
      </c>
      <c r="U5" s="338">
        <f t="shared" si="0"/>
        <v>7</v>
      </c>
      <c r="V5" s="339">
        <f>COUNTIF('Dx. SEPT'!DIAGNOSA,J5)</f>
        <v>7</v>
      </c>
      <c r="W5" s="12"/>
      <c r="X5" s="12"/>
      <c r="Y5" s="343"/>
      <c r="Z5" s="343"/>
      <c r="AA5" s="344" t="s">
        <v>37</v>
      </c>
      <c r="AB5" s="342">
        <v>159</v>
      </c>
      <c r="AC5" s="342">
        <v>9</v>
      </c>
      <c r="AD5" s="342">
        <f t="shared" si="1"/>
        <v>150</v>
      </c>
      <c r="AE5" s="342">
        <v>24</v>
      </c>
      <c r="AF5" s="342">
        <v>26</v>
      </c>
    </row>
    <row r="6" spans="1:32" ht="15.75" customHeight="1" x14ac:dyDescent="0.3">
      <c r="A6" s="270">
        <f>[1]SEPT!A7</f>
        <v>0</v>
      </c>
      <c r="B6" s="271">
        <f>[1]SEPT!B7</f>
        <v>3</v>
      </c>
      <c r="C6" s="272" t="str">
        <f>[1]SEPT!K7</f>
        <v>K00</v>
      </c>
      <c r="D6" s="271">
        <f>[1]SEPT!J7</f>
        <v>9</v>
      </c>
      <c r="E6" s="272" t="str">
        <f>[1]SEPT!I7</f>
        <v>P</v>
      </c>
      <c r="F6" s="273" t="str">
        <f>[1]SEPT!L7</f>
        <v>BARU</v>
      </c>
      <c r="G6" s="12"/>
      <c r="H6" s="281">
        <v>3</v>
      </c>
      <c r="I6" s="108" t="s">
        <v>228</v>
      </c>
      <c r="J6" s="108" t="s">
        <v>108</v>
      </c>
      <c r="K6" s="277">
        <f ca="1">COUNTIFS('Dx. SEPT'!DIAGNOSA,J6,'Dx. SEPT'!UMUR,"&lt;7",'Dx. SEPT'!BARULAMA,"baru",'Dx. SEPT'!GENDER,"L")+AB62</f>
        <v>288</v>
      </c>
      <c r="L6" s="278">
        <f>COUNTIFS('Dx. SEPT'!DIAGNOSA,J6,'Dx. SEPT'!UMUR,"&lt;7",'Dx. SEPT'!BARULAMA,"baru",'Dx. SEPT'!GENDER,"P")+AB63</f>
        <v>285</v>
      </c>
      <c r="M6" s="277">
        <f>COUNTIFS('Dx. SEPT'!DIAGNOSA,J6,'Dx. SEPT'!UMUR,"&gt;=7",'Dx. SEPT'!UMUR,"&lt;=15",'Dx. SEPT'!BARULAMA,"BARU",'Dx. SEPT'!GENDER,"L")</f>
        <v>12</v>
      </c>
      <c r="N6" s="277">
        <f>COUNTIFS('Dx. SEPT'!DIAGNOSA,J6,'Dx. SEPT'!UMUR,"&gt;=7",'Dx. SEPT'!UMUR,"&lt;=15",'Dx. SEPT'!BARULAMA,"BARU",'Dx. SEPT'!GENDER,"P")</f>
        <v>10</v>
      </c>
      <c r="O6" s="271">
        <f>COUNTIFS('Dx. SEPT'!DIAGNOSA,J6,'Dx. SEPT'!UMUR,"&gt;=16",'Dx. SEPT'!UMUR,"&lt;=59",'Dx. SEPT'!BARULAMA,"BARU",'Dx. SEPT'!GENDER,"L")</f>
        <v>6</v>
      </c>
      <c r="P6" s="277">
        <f>COUNTIFS('Dx. SEPT'!DIAGNOSA,J6,'Dx. SEPT'!UMUR,"&gt;=16",'Dx. SEPT'!UMUR,"&lt;=59",'Dx. SEPT'!BARULAMA,"BARU",'Dx. SEPT'!GENDER,"P")</f>
        <v>15</v>
      </c>
      <c r="Q6" s="277">
        <f>COUNTIFS('Dx. SEPT'!DIAGNOSA,J6,'Dx. SEPT'!UMUR,"&gt;=60",'Dx. SEPT'!BARULAMA,"baru",'Dx. SEPT'!GENDER,"L")</f>
        <v>0</v>
      </c>
      <c r="R6" s="277">
        <f>COUNTIFS('Dx. SEPT'!DIAGNOSA,J6,'Dx. SEPT'!UMUR,"&gt;=60",'Dx. SEPT'!BARULAMA,"baru",'Dx. SEPT'!GENDER,"P")</f>
        <v>2</v>
      </c>
      <c r="S6" s="277">
        <f>COUNTIFS('Dx. SEPT'!DIAGNOSA,J6,'Dx. SEPT'!BARULAMA,"LAMA",'Dx. SEPT'!GENDER,"L")</f>
        <v>5</v>
      </c>
      <c r="T6" s="277">
        <f>COUNTIFS('Dx. SEPT'!DIAGNOSA,J6,'Dx. SEPT'!BARULAMA,"LAMA",'Dx. SEPT'!GENDER,"P")</f>
        <v>7</v>
      </c>
      <c r="U6" s="338">
        <f t="shared" ca="1" si="0"/>
        <v>630</v>
      </c>
      <c r="V6" s="339">
        <f>COUNTIF('Dx. SEPT'!DIAGNOSA,J6)</f>
        <v>64</v>
      </c>
      <c r="W6" s="12"/>
      <c r="X6" s="12"/>
      <c r="Y6" s="340">
        <v>2</v>
      </c>
      <c r="Z6" s="38" t="s">
        <v>279</v>
      </c>
      <c r="AA6" s="341" t="s">
        <v>32</v>
      </c>
      <c r="AB6" s="342">
        <v>112</v>
      </c>
      <c r="AC6" s="342">
        <v>15</v>
      </c>
      <c r="AD6" s="342">
        <f t="shared" si="1"/>
        <v>97</v>
      </c>
      <c r="AE6" s="342">
        <v>11</v>
      </c>
      <c r="AF6" s="342">
        <v>13</v>
      </c>
    </row>
    <row r="7" spans="1:32" ht="15.75" customHeight="1" x14ac:dyDescent="0.3">
      <c r="A7" s="270">
        <f>[1]SEPT!A8</f>
        <v>0</v>
      </c>
      <c r="B7" s="271">
        <f>[1]SEPT!B8</f>
        <v>4</v>
      </c>
      <c r="C7" s="272" t="str">
        <f>[1]SEPT!K8</f>
        <v>K02</v>
      </c>
      <c r="D7" s="271">
        <f>[1]SEPT!J8</f>
        <v>36</v>
      </c>
      <c r="E7" s="272" t="str">
        <f>[1]SEPT!I8</f>
        <v>P</v>
      </c>
      <c r="F7" s="273" t="str">
        <f>[1]SEPT!L8</f>
        <v>BARU</v>
      </c>
      <c r="G7" s="12"/>
      <c r="H7" s="281">
        <v>4</v>
      </c>
      <c r="I7" s="108" t="s">
        <v>229</v>
      </c>
      <c r="J7" s="108" t="s">
        <v>230</v>
      </c>
      <c r="K7" s="277">
        <f>COUNTIFS('Dx. SEPT'!DIAGNOSA,J7,'Dx. SEPT'!UMUR,"&lt;7",'Dx. SEPT'!BARULAMA,"baru",'Dx. SEPT'!GENDER,"L")</f>
        <v>0</v>
      </c>
      <c r="L7" s="278">
        <f>COUNTIFS('Dx. SEPT'!DIAGNOSA,J7,'Dx. SEPT'!UMUR,"&lt;7",'Dx. SEPT'!BARULAMA,"baru",'Dx. SEPT'!GENDER,"P")</f>
        <v>0</v>
      </c>
      <c r="M7" s="277">
        <f>COUNTIFS('Dx. SEPT'!DIAGNOSA,J7,'Dx. SEPT'!UMUR,"&gt;=7",'Dx. SEPT'!UMUR,"&lt;=15",'Dx. SEPT'!BARULAMA,"BARU",'Dx. SEPT'!GENDER,"L")</f>
        <v>0</v>
      </c>
      <c r="N7" s="277">
        <f>COUNTIFS('Dx. SEPT'!DIAGNOSA,J7,'Dx. SEPT'!UMUR,"&gt;=7",'Dx. SEPT'!UMUR,"&lt;=15",'Dx. SEPT'!BARULAMA,"BARU",'Dx. SEPT'!GENDER,"P")</f>
        <v>2</v>
      </c>
      <c r="O7" s="271">
        <f>COUNTIFS('Dx. SEPT'!DIAGNOSA,J7,'Dx. SEPT'!UMUR,"&gt;=16",'Dx. SEPT'!UMUR,"&lt;=59",'Dx. SEPT'!BARULAMA,"BARU",'Dx. SEPT'!GENDER,"L")</f>
        <v>0</v>
      </c>
      <c r="P7" s="277">
        <f>COUNTIFS('Dx. SEPT'!DIAGNOSA,J7,'Dx. SEPT'!UMUR,"&gt;=16",'Dx. SEPT'!UMUR,"&lt;=59",'Dx. SEPT'!BARULAMA,"BARU",'Dx. SEPT'!GENDER,"P")</f>
        <v>15</v>
      </c>
      <c r="Q7" s="277">
        <f>COUNTIFS('Dx. SEPT'!DIAGNOSA,J7,'Dx. SEPT'!UMUR,"&gt;=60",'Dx. SEPT'!BARULAMA,"baru",'Dx. SEPT'!GENDER,"L")</f>
        <v>1</v>
      </c>
      <c r="R7" s="277">
        <f>COUNTIFS('Dx. SEPT'!DIAGNOSA,J7,'Dx. SEPT'!UMUR,"&gt;=60",'Dx. SEPT'!BARULAMA,"baru",'Dx. SEPT'!GENDER,"P")</f>
        <v>0</v>
      </c>
      <c r="S7" s="277">
        <f>COUNTIFS('Dx. SEPT'!DIAGNOSA,J7,'Dx. SEPT'!BARULAMA,"LAMA",'Dx. SEPT'!GENDER,"L")</f>
        <v>0</v>
      </c>
      <c r="T7" s="277">
        <f>COUNTIFS('Dx. SEPT'!DIAGNOSA,J7,'Dx. SEPT'!BARULAMA,"LAMA",'Dx. SEPT'!GENDER,"P")</f>
        <v>2</v>
      </c>
      <c r="U7" s="338">
        <f t="shared" si="0"/>
        <v>20</v>
      </c>
      <c r="V7" s="339">
        <f>COUNTIF('Dx. SEPT'!DIAGNOSA,J7)</f>
        <v>20</v>
      </c>
      <c r="W7" s="12"/>
      <c r="X7" s="12"/>
      <c r="Y7" s="343"/>
      <c r="Z7" s="343"/>
      <c r="AA7" s="344" t="s">
        <v>37</v>
      </c>
      <c r="AB7" s="342">
        <v>110</v>
      </c>
      <c r="AC7" s="342">
        <v>19</v>
      </c>
      <c r="AD7" s="342">
        <f t="shared" si="1"/>
        <v>91</v>
      </c>
      <c r="AE7" s="342">
        <v>11</v>
      </c>
      <c r="AF7" s="342">
        <v>18</v>
      </c>
    </row>
    <row r="8" spans="1:32" ht="15.75" customHeight="1" x14ac:dyDescent="0.3">
      <c r="A8" s="270">
        <f>[1]SEPT!A9</f>
        <v>0</v>
      </c>
      <c r="B8" s="271">
        <f>[1]SEPT!B9</f>
        <v>5</v>
      </c>
      <c r="C8" s="272" t="str">
        <f>[1]SEPT!K9</f>
        <v>K03</v>
      </c>
      <c r="D8" s="271">
        <f>[1]SEPT!J9</f>
        <v>50</v>
      </c>
      <c r="E8" s="272" t="str">
        <f>[1]SEPT!I9</f>
        <v>P</v>
      </c>
      <c r="F8" s="273" t="str">
        <f>[1]SEPT!L9</f>
        <v>LAMA</v>
      </c>
      <c r="G8" s="12"/>
      <c r="H8" s="281">
        <v>5</v>
      </c>
      <c r="I8" s="108" t="s">
        <v>231</v>
      </c>
      <c r="J8" s="108" t="s">
        <v>110</v>
      </c>
      <c r="K8" s="277">
        <f ca="1">COUNTIFS('Dx. SEPT'!DIAGNOSA,J8,'Dx. SEPT'!UMUR,"&lt;7",'Dx. SEPT'!BARULAMA,"baru",'Dx. SEPT'!GENDER,"L")+AB64</f>
        <v>143</v>
      </c>
      <c r="L8" s="278">
        <f>COUNTIFS('Dx. SEPT'!DIAGNOSA,J8,'Dx. SEPT'!UMUR,"&lt;7",'Dx. SEPT'!BARULAMA,"baru",'Dx. SEPT'!GENDER,"P")+AB65</f>
        <v>132</v>
      </c>
      <c r="M8" s="277">
        <f>COUNTIFS('Dx. SEPT'!DIAGNOSA,J8,'Dx. SEPT'!UMUR,"&gt;=7",'Dx. SEPT'!UMUR,"&lt;=15",'Dx. SEPT'!BARULAMA,"BARU",'Dx. SEPT'!GENDER,"L")</f>
        <v>4</v>
      </c>
      <c r="N8" s="277">
        <f>COUNTIFS('Dx. SEPT'!DIAGNOSA,J8,'Dx. SEPT'!UMUR,"&gt;=7",'Dx. SEPT'!UMUR,"&lt;=15",'Dx. SEPT'!BARULAMA,"BARU",'Dx. SEPT'!GENDER,"P")</f>
        <v>15</v>
      </c>
      <c r="O8" s="271">
        <f>COUNTIFS('Dx. SEPT'!DIAGNOSA,J8,'Dx. SEPT'!UMUR,"&gt;=16",'Dx. SEPT'!UMUR,"&lt;=59",'Dx. SEPT'!BARULAMA,"BARU",'Dx. SEPT'!GENDER,"L")</f>
        <v>25</v>
      </c>
      <c r="P8" s="277">
        <f>COUNTIFS('Dx. SEPT'!DIAGNOSA,J8,'Dx. SEPT'!UMUR,"&gt;=16",'Dx. SEPT'!UMUR,"&lt;=59",'Dx. SEPT'!BARULAMA,"BARU",'Dx. SEPT'!GENDER,"P")</f>
        <v>48</v>
      </c>
      <c r="Q8" s="277">
        <f>COUNTIFS('Dx. SEPT'!DIAGNOSA,J8,'Dx. SEPT'!UMUR,"&gt;=60",'Dx. SEPT'!BARULAMA,"baru",'Dx. SEPT'!GENDER,"L")</f>
        <v>7</v>
      </c>
      <c r="R8" s="277">
        <f>COUNTIFS('Dx. SEPT'!DIAGNOSA,J8,'Dx. SEPT'!UMUR,"&gt;=60",'Dx. SEPT'!BARULAMA,"baru",'Dx. SEPT'!GENDER,"P")</f>
        <v>4</v>
      </c>
      <c r="S8" s="277">
        <f>COUNTIFS('Dx. SEPT'!DIAGNOSA,J8,'Dx. SEPT'!BARULAMA,"LAMA",'Dx. SEPT'!GENDER,"L")</f>
        <v>23</v>
      </c>
      <c r="T8" s="277">
        <f>COUNTIFS('Dx. SEPT'!DIAGNOSA,J8,'Dx. SEPT'!BARULAMA,"LAMA",'Dx. SEPT'!GENDER,"P")</f>
        <v>35</v>
      </c>
      <c r="U8" s="338">
        <f t="shared" ca="1" si="0"/>
        <v>436</v>
      </c>
      <c r="V8" s="339">
        <f>COUNTIF('Dx. SEPT'!DIAGNOSA,J8)</f>
        <v>166</v>
      </c>
      <c r="W8" s="12"/>
      <c r="X8" s="12"/>
      <c r="Y8" s="340">
        <v>3</v>
      </c>
      <c r="Z8" s="38" t="s">
        <v>280</v>
      </c>
      <c r="AA8" s="341" t="s">
        <v>32</v>
      </c>
      <c r="AB8" s="342">
        <v>60</v>
      </c>
      <c r="AC8" s="342">
        <v>3</v>
      </c>
      <c r="AD8" s="342">
        <f t="shared" si="1"/>
        <v>57</v>
      </c>
      <c r="AE8" s="342">
        <v>6</v>
      </c>
      <c r="AF8" s="342">
        <v>7</v>
      </c>
    </row>
    <row r="9" spans="1:32" ht="15.75" customHeight="1" x14ac:dyDescent="0.3">
      <c r="A9" s="270">
        <f>[1]SEPT!A10</f>
        <v>0</v>
      </c>
      <c r="B9" s="271">
        <f>[1]SEPT!B10</f>
        <v>6</v>
      </c>
      <c r="C9" s="272" t="str">
        <f>[1]SEPT!K10</f>
        <v>K04</v>
      </c>
      <c r="D9" s="271">
        <f>[1]SEPT!J10</f>
        <v>20</v>
      </c>
      <c r="E9" s="272" t="str">
        <f>[1]SEPT!I10</f>
        <v>P</v>
      </c>
      <c r="F9" s="273" t="str">
        <f>[1]SEPT!L10</f>
        <v>LAMA</v>
      </c>
      <c r="G9" s="12"/>
      <c r="H9" s="281">
        <v>6</v>
      </c>
      <c r="I9" s="108" t="s">
        <v>232</v>
      </c>
      <c r="J9" s="108" t="s">
        <v>233</v>
      </c>
      <c r="K9" s="277">
        <f>COUNTIFS('Dx. SEPT'!DIAGNOSA,J9,'Dx. SEPT'!UMUR,"&lt;7",'Dx. SEPT'!BARULAMA,"baru",'Dx. SEPT'!GENDER,"L")</f>
        <v>0</v>
      </c>
      <c r="L9" s="278">
        <f>COUNTIFS('Dx. SEPT'!DIAGNOSA,J9,'Dx. SEPT'!UMUR,"&lt;7",'Dx. SEPT'!BARULAMA,"baru",'Dx. SEPT'!GENDER,"P")</f>
        <v>2</v>
      </c>
      <c r="M9" s="277">
        <f>COUNTIFS('Dx. SEPT'!DIAGNOSA,J9,'Dx. SEPT'!UMUR,"&gt;=7",'Dx. SEPT'!UMUR,"&lt;=15",'Dx. SEPT'!BARULAMA,"BARU",'Dx. SEPT'!GENDER,"L")</f>
        <v>0</v>
      </c>
      <c r="N9" s="277">
        <f>COUNTIFS('Dx. SEPT'!DIAGNOSA,J9,'Dx. SEPT'!UMUR,"&gt;=7",'Dx. SEPT'!UMUR,"&lt;=15",'Dx. SEPT'!BARULAMA,"BARU",'Dx. SEPT'!GENDER,"P")</f>
        <v>1</v>
      </c>
      <c r="O9" s="271">
        <f>COUNTIFS('Dx. SEPT'!DIAGNOSA,J9,'Dx. SEPT'!UMUR,"&gt;=16",'Dx. SEPT'!UMUR,"&lt;=59",'Dx. SEPT'!BARULAMA,"BARU",'Dx. SEPT'!GENDER,"L")</f>
        <v>4</v>
      </c>
      <c r="P9" s="277">
        <f>COUNTIFS('Dx. SEPT'!DIAGNOSA,J9,'Dx. SEPT'!UMUR,"&gt;=16",'Dx. SEPT'!UMUR,"&lt;=59",'Dx. SEPT'!BARULAMA,"BARU",'Dx. SEPT'!GENDER,"P")</f>
        <v>7</v>
      </c>
      <c r="Q9" s="277">
        <f>COUNTIFS('Dx. SEPT'!DIAGNOSA,J9,'Dx. SEPT'!UMUR,"&gt;=60",'Dx. SEPT'!BARULAMA,"baru",'Dx. SEPT'!GENDER,"L")</f>
        <v>4</v>
      </c>
      <c r="R9" s="277">
        <f>COUNTIFS('Dx. SEPT'!DIAGNOSA,J9,'Dx. SEPT'!UMUR,"&gt;=60",'Dx. SEPT'!BARULAMA,"baru",'Dx. SEPT'!GENDER,"P")</f>
        <v>6</v>
      </c>
      <c r="S9" s="277">
        <f>COUNTIFS('Dx. SEPT'!DIAGNOSA,J9,'Dx. SEPT'!BARULAMA,"LAMA",'Dx. SEPT'!GENDER,"L")</f>
        <v>3</v>
      </c>
      <c r="T9" s="277">
        <f>COUNTIFS('Dx. SEPT'!DIAGNOSA,J9,'Dx. SEPT'!BARULAMA,"LAMA",'Dx. SEPT'!GENDER,"P")</f>
        <v>1</v>
      </c>
      <c r="U9" s="338">
        <f t="shared" si="0"/>
        <v>28</v>
      </c>
      <c r="V9" s="339">
        <f>COUNTIF('Dx. SEPT'!DIAGNOSA,J9)</f>
        <v>28</v>
      </c>
      <c r="W9" s="12"/>
      <c r="X9" s="12"/>
      <c r="Y9" s="343"/>
      <c r="Z9" s="343"/>
      <c r="AA9" s="344" t="s">
        <v>37</v>
      </c>
      <c r="AB9" s="342">
        <v>42</v>
      </c>
      <c r="AC9" s="342">
        <v>2</v>
      </c>
      <c r="AD9" s="342">
        <f t="shared" si="1"/>
        <v>40</v>
      </c>
      <c r="AE9" s="342">
        <v>6</v>
      </c>
      <c r="AF9" s="342">
        <v>8</v>
      </c>
    </row>
    <row r="10" spans="1:32" ht="15.75" customHeight="1" x14ac:dyDescent="0.3">
      <c r="A10" s="270">
        <f>[1]SEPT!A11</f>
        <v>0</v>
      </c>
      <c r="B10" s="271">
        <f>[1]SEPT!B11</f>
        <v>7</v>
      </c>
      <c r="C10" s="272" t="str">
        <f>[1]SEPT!K11</f>
        <v>K04</v>
      </c>
      <c r="D10" s="271">
        <f>[1]SEPT!J11</f>
        <v>26</v>
      </c>
      <c r="E10" s="272" t="str">
        <f>[1]SEPT!I11</f>
        <v>P</v>
      </c>
      <c r="F10" s="273" t="str">
        <f>[1]SEPT!L11</f>
        <v>BARU</v>
      </c>
      <c r="G10" s="12"/>
      <c r="H10" s="281">
        <v>7</v>
      </c>
      <c r="I10" s="108" t="s">
        <v>234</v>
      </c>
      <c r="J10" s="108" t="s">
        <v>235</v>
      </c>
      <c r="K10" s="277">
        <f>COUNTIFS('Dx. SEPT'!DIAGNOSA,J10,'Dx. SEPT'!UMUR,"&lt;7",'Dx. SEPT'!BARULAMA,"baru",'Dx. SEPT'!GENDER,"L")</f>
        <v>0</v>
      </c>
      <c r="L10" s="278">
        <f>COUNTIFS('Dx. SEPT'!DIAGNOSA,J10,'Dx. SEPT'!UMUR,"&lt;7",'Dx. SEPT'!BARULAMA,"baru",'Dx. SEPT'!GENDER,"P")</f>
        <v>0</v>
      </c>
      <c r="M10" s="277">
        <f>COUNTIFS('Dx. SEPT'!DIAGNOSA,J10,'Dx. SEPT'!UMUR,"&gt;=7",'Dx. SEPT'!UMUR,"&lt;=15",'Dx. SEPT'!BARULAMA,"BARU",'Dx. SEPT'!GENDER,"L")</f>
        <v>2</v>
      </c>
      <c r="N10" s="277">
        <f>COUNTIFS('Dx. SEPT'!DIAGNOSA,J10,'Dx. SEPT'!UMUR,"&gt;=7",'Dx. SEPT'!UMUR,"&lt;=15",'Dx. SEPT'!BARULAMA,"BARU",'Dx. SEPT'!GENDER,"P")</f>
        <v>0</v>
      </c>
      <c r="O10" s="271">
        <f>COUNTIFS('Dx. SEPT'!DIAGNOSA,J10,'Dx. SEPT'!UMUR,"&gt;=16",'Dx. SEPT'!UMUR,"&lt;=59",'Dx. SEPT'!BARULAMA,"BARU",'Dx. SEPT'!GENDER,"L")</f>
        <v>0</v>
      </c>
      <c r="P10" s="277">
        <f>COUNTIFS('Dx. SEPT'!DIAGNOSA,J10,'Dx. SEPT'!UMUR,"&gt;=16",'Dx. SEPT'!UMUR,"&lt;=59",'Dx. SEPT'!BARULAMA,"BARU",'Dx. SEPT'!GENDER,"P")</f>
        <v>1</v>
      </c>
      <c r="Q10" s="277">
        <f>COUNTIFS('Dx. SEPT'!DIAGNOSA,J10,'Dx. SEPT'!UMUR,"&gt;=60",'Dx. SEPT'!BARULAMA,"baru",'Dx. SEPT'!GENDER,"L")</f>
        <v>0</v>
      </c>
      <c r="R10" s="277">
        <f>COUNTIFS('Dx. SEPT'!DIAGNOSA,J10,'Dx. SEPT'!UMUR,"&gt;=60",'Dx. SEPT'!BARULAMA,"baru",'Dx. SEPT'!GENDER,"P")</f>
        <v>0</v>
      </c>
      <c r="S10" s="277">
        <f>COUNTIFS('Dx. SEPT'!DIAGNOSA,J10,'Dx. SEPT'!BARULAMA,"LAMA",'Dx. SEPT'!GENDER,"L")</f>
        <v>0</v>
      </c>
      <c r="T10" s="277">
        <f>COUNTIFS('Dx. SEPT'!DIAGNOSA,J10,'Dx. SEPT'!BARULAMA,"LAMA",'Dx. SEPT'!GENDER,"P")</f>
        <v>1</v>
      </c>
      <c r="U10" s="338">
        <f t="shared" si="0"/>
        <v>4</v>
      </c>
      <c r="V10" s="339">
        <f>COUNTIF('Dx. SEPT'!DIAGNOSA,J10)</f>
        <v>4</v>
      </c>
      <c r="W10" s="12"/>
      <c r="X10" s="12"/>
      <c r="Y10" s="340">
        <v>4</v>
      </c>
      <c r="Z10" s="38" t="s">
        <v>281</v>
      </c>
      <c r="AA10" s="341" t="s">
        <v>32</v>
      </c>
      <c r="AB10" s="342">
        <v>206</v>
      </c>
      <c r="AC10" s="342">
        <v>21</v>
      </c>
      <c r="AD10" s="342">
        <f t="shared" si="1"/>
        <v>185</v>
      </c>
      <c r="AE10" s="342">
        <v>19</v>
      </c>
      <c r="AF10" s="342">
        <v>37</v>
      </c>
    </row>
    <row r="11" spans="1:32" ht="15.75" customHeight="1" x14ac:dyDescent="0.3">
      <c r="A11" s="270">
        <f>[1]SEPT!A12</f>
        <v>0</v>
      </c>
      <c r="B11" s="271">
        <f>[1]SEPT!B12</f>
        <v>8</v>
      </c>
      <c r="C11" s="272" t="str">
        <f>[1]SEPT!K12</f>
        <v>K08</v>
      </c>
      <c r="D11" s="271">
        <f>[1]SEPT!J12</f>
        <v>7</v>
      </c>
      <c r="E11" s="272" t="str">
        <f>[1]SEPT!I12</f>
        <v>P</v>
      </c>
      <c r="F11" s="273" t="str">
        <f>[1]SEPT!L12</f>
        <v>BARU</v>
      </c>
      <c r="G11" s="12"/>
      <c r="H11" s="281">
        <v>8</v>
      </c>
      <c r="I11" s="108" t="s">
        <v>236</v>
      </c>
      <c r="J11" s="108" t="s">
        <v>237</v>
      </c>
      <c r="K11" s="277">
        <f>COUNTIFS('Dx. SEPT'!DIAGNOSA,J11,'Dx. SEPT'!UMUR,"&lt;7",'Dx. SEPT'!BARULAMA,"baru",'Dx. SEPT'!GENDER,"L")</f>
        <v>0</v>
      </c>
      <c r="L11" s="278">
        <f>COUNTIFS('Dx. SEPT'!DIAGNOSA,J11,'Dx. SEPT'!UMUR,"&lt;7",'Dx. SEPT'!BARULAMA,"baru",'Dx. SEPT'!GENDER,"P")</f>
        <v>0</v>
      </c>
      <c r="M11" s="277">
        <f>COUNTIFS('Dx. SEPT'!DIAGNOSA,J11,'Dx. SEPT'!UMUR,"&gt;=7",'Dx. SEPT'!UMUR,"&lt;=15",'Dx. SEPT'!BARULAMA,"BARU",'Dx. SEPT'!GENDER,"L")</f>
        <v>0</v>
      </c>
      <c r="N11" s="277">
        <f>COUNTIFS('Dx. SEPT'!DIAGNOSA,J11,'Dx. SEPT'!UMUR,"&gt;=7",'Dx. SEPT'!UMUR,"&lt;=15",'Dx. SEPT'!BARULAMA,"BARU",'Dx. SEPT'!GENDER,"P")</f>
        <v>0</v>
      </c>
      <c r="O11" s="271">
        <f>COUNTIFS('Dx. SEPT'!DIAGNOSA,J11,'Dx. SEPT'!UMUR,"&gt;=16",'Dx. SEPT'!UMUR,"&lt;=59",'Dx. SEPT'!BARULAMA,"BARU",'Dx. SEPT'!GENDER,"L")</f>
        <v>0</v>
      </c>
      <c r="P11" s="277">
        <f>COUNTIFS('Dx. SEPT'!DIAGNOSA,J11,'Dx. SEPT'!UMUR,"&gt;=16",'Dx. SEPT'!UMUR,"&lt;=59",'Dx. SEPT'!BARULAMA,"BARU",'Dx. SEPT'!GENDER,"P")</f>
        <v>1</v>
      </c>
      <c r="Q11" s="277">
        <f>COUNTIFS('Dx. SEPT'!DIAGNOSA,J11,'Dx. SEPT'!UMUR,"&gt;=60",'Dx. SEPT'!BARULAMA,"baru",'Dx. SEPT'!GENDER,"L")</f>
        <v>0</v>
      </c>
      <c r="R11" s="277">
        <f>COUNTIFS('Dx. SEPT'!DIAGNOSA,J11,'Dx. SEPT'!UMUR,"&gt;=60",'Dx. SEPT'!BARULAMA,"baru",'Dx. SEPT'!GENDER,"P")</f>
        <v>0</v>
      </c>
      <c r="S11" s="277">
        <f>COUNTIFS('Dx. SEPT'!DIAGNOSA,J11,'Dx. SEPT'!BARULAMA,"LAMA",'Dx. SEPT'!GENDER,"L")</f>
        <v>0</v>
      </c>
      <c r="T11" s="277">
        <f>COUNTIFS('Dx. SEPT'!DIAGNOSA,J11,'Dx. SEPT'!BARULAMA,"LAMA",'Dx. SEPT'!GENDER,"P")</f>
        <v>0</v>
      </c>
      <c r="U11" s="338">
        <f t="shared" si="0"/>
        <v>1</v>
      </c>
      <c r="V11" s="339">
        <f>COUNTIF('Dx. SEPT'!DIAGNOSA,J11)</f>
        <v>1</v>
      </c>
      <c r="W11" s="12"/>
      <c r="X11" s="12"/>
      <c r="Y11" s="343"/>
      <c r="Z11" s="343"/>
      <c r="AA11" s="344" t="s">
        <v>37</v>
      </c>
      <c r="AB11" s="342">
        <v>183</v>
      </c>
      <c r="AC11" s="342">
        <v>31</v>
      </c>
      <c r="AD11" s="342">
        <f t="shared" si="1"/>
        <v>152</v>
      </c>
      <c r="AE11" s="342">
        <v>20</v>
      </c>
      <c r="AF11" s="342">
        <v>47</v>
      </c>
    </row>
    <row r="12" spans="1:32" ht="15.75" customHeight="1" x14ac:dyDescent="0.3">
      <c r="A12" s="270">
        <f>[1]SEPT!A13</f>
        <v>0</v>
      </c>
      <c r="B12" s="271">
        <f>[1]SEPT!B13</f>
        <v>9</v>
      </c>
      <c r="C12" s="272" t="str">
        <f>[1]SEPT!K13</f>
        <v>K08</v>
      </c>
      <c r="D12" s="271">
        <f>[1]SEPT!J13</f>
        <v>18</v>
      </c>
      <c r="E12" s="272" t="str">
        <f>[1]SEPT!I13</f>
        <v>L</v>
      </c>
      <c r="F12" s="273" t="str">
        <f>[1]SEPT!L13</f>
        <v>BARU</v>
      </c>
      <c r="G12" s="12"/>
      <c r="H12" s="281">
        <v>9</v>
      </c>
      <c r="I12" s="108" t="s">
        <v>238</v>
      </c>
      <c r="J12" s="108" t="s">
        <v>239</v>
      </c>
      <c r="K12" s="277">
        <f>COUNTIFS('Dx. SEPT'!DIAGNOSA,J12,'Dx. SEPT'!UMUR,"&lt;7",'Dx. SEPT'!BARULAMA,"baru",'Dx. SEPT'!GENDER,"L")</f>
        <v>0</v>
      </c>
      <c r="L12" s="278">
        <f>COUNTIFS('Dx. SEPT'!DIAGNOSA,J12,'Dx. SEPT'!UMUR,"&lt;7",'Dx. SEPT'!BARULAMA,"baru",'Dx. SEPT'!GENDER,"P")</f>
        <v>0</v>
      </c>
      <c r="M12" s="277">
        <f>COUNTIFS('Dx. SEPT'!DIAGNOSA,J12,'Dx. SEPT'!UMUR,"&gt;=7",'Dx. SEPT'!UMUR,"&lt;=15",'Dx. SEPT'!BARULAMA,"BARU",'Dx. SEPT'!GENDER,"L")</f>
        <v>1</v>
      </c>
      <c r="N12" s="277">
        <f>COUNTIFS('Dx. SEPT'!DIAGNOSA,J12,'Dx. SEPT'!UMUR,"&gt;=7",'Dx. SEPT'!UMUR,"&lt;=15",'Dx. SEPT'!BARULAMA,"BARU",'Dx. SEPT'!GENDER,"P")</f>
        <v>1</v>
      </c>
      <c r="O12" s="271">
        <f>COUNTIFS('Dx. SEPT'!DIAGNOSA,J12,'Dx. SEPT'!UMUR,"&gt;=16",'Dx. SEPT'!UMUR,"&lt;=59",'Dx. SEPT'!BARULAMA,"BARU",'Dx. SEPT'!GENDER,"L")</f>
        <v>2</v>
      </c>
      <c r="P12" s="277">
        <f>COUNTIFS('Dx. SEPT'!DIAGNOSA,J12,'Dx. SEPT'!UMUR,"&gt;=16",'Dx. SEPT'!UMUR,"&lt;=59",'Dx. SEPT'!BARULAMA,"BARU",'Dx. SEPT'!GENDER,"P")</f>
        <v>15</v>
      </c>
      <c r="Q12" s="277">
        <f>COUNTIFS('Dx. SEPT'!DIAGNOSA,J12,'Dx. SEPT'!UMUR,"&gt;=60",'Dx. SEPT'!BARULAMA,"baru",'Dx. SEPT'!GENDER,"L")</f>
        <v>0</v>
      </c>
      <c r="R12" s="277">
        <f>COUNTIFS('Dx. SEPT'!DIAGNOSA,J12,'Dx. SEPT'!UMUR,"&gt;=60",'Dx. SEPT'!BARULAMA,"baru",'Dx. SEPT'!GENDER,"P")</f>
        <v>0</v>
      </c>
      <c r="S12" s="277">
        <f>COUNTIFS('Dx. SEPT'!DIAGNOSA,J12,'Dx. SEPT'!BARULAMA,"LAMA",'Dx. SEPT'!GENDER,"L")</f>
        <v>1</v>
      </c>
      <c r="T12" s="277">
        <f>COUNTIFS('Dx. SEPT'!DIAGNOSA,J12,'Dx. SEPT'!BARULAMA,"LAMA",'Dx. SEPT'!GENDER,"P")</f>
        <v>4</v>
      </c>
      <c r="U12" s="338">
        <f t="shared" si="0"/>
        <v>24</v>
      </c>
      <c r="V12" s="339">
        <f>COUNTIF('Dx. SEPT'!DIAGNOSA,J12)</f>
        <v>24</v>
      </c>
      <c r="W12" s="12"/>
      <c r="X12" s="12"/>
      <c r="Y12" s="345">
        <v>5</v>
      </c>
      <c r="Z12" s="345" t="s">
        <v>282</v>
      </c>
      <c r="AA12" s="341" t="s">
        <v>32</v>
      </c>
      <c r="AB12" s="346">
        <v>148</v>
      </c>
      <c r="AC12" s="346">
        <v>9</v>
      </c>
      <c r="AD12" s="342">
        <f t="shared" si="1"/>
        <v>139</v>
      </c>
      <c r="AE12" s="346">
        <v>8</v>
      </c>
      <c r="AF12" s="346">
        <v>18</v>
      </c>
    </row>
    <row r="13" spans="1:32" ht="15.75" customHeight="1" x14ac:dyDescent="0.3">
      <c r="A13" s="270">
        <f>[1]SEPT!A14</f>
        <v>0</v>
      </c>
      <c r="B13" s="271">
        <f>[1]SEPT!B14</f>
        <v>10</v>
      </c>
      <c r="C13" s="272" t="str">
        <f>[1]SEPT!K14</f>
        <v>K04</v>
      </c>
      <c r="D13" s="271">
        <f>[1]SEPT!J14</f>
        <v>11</v>
      </c>
      <c r="E13" s="272" t="str">
        <f>[1]SEPT!I14</f>
        <v>P</v>
      </c>
      <c r="F13" s="273" t="str">
        <f>[1]SEPT!L14</f>
        <v>BARU</v>
      </c>
      <c r="G13" s="12"/>
      <c r="H13" s="281">
        <v>10</v>
      </c>
      <c r="I13" s="168" t="s">
        <v>240</v>
      </c>
      <c r="J13" s="168" t="s">
        <v>241</v>
      </c>
      <c r="K13" s="277">
        <f>COUNTIFS('Dx. SEPT'!DIAGNOSA,J13,'Dx. SEPT'!UMUR,"&lt;7",'Dx. SEPT'!BARULAMA,"baru",'Dx. SEPT'!GENDER,"L")</f>
        <v>0</v>
      </c>
      <c r="L13" s="278">
        <f>COUNTIFS('Dx. SEPT'!DIAGNOSA,J13,'Dx. SEPT'!UMUR,"&lt;7",'Dx. SEPT'!BARULAMA,"baru",'Dx. SEPT'!GENDER,"P")</f>
        <v>0</v>
      </c>
      <c r="M13" s="277">
        <f>COUNTIFS('Dx. SEPT'!DIAGNOSA,J13,'Dx. SEPT'!UMUR,"&gt;=7",'Dx. SEPT'!UMUR,"&lt;=15",'Dx. SEPT'!BARULAMA,"BARU",'Dx. SEPT'!GENDER,"L")</f>
        <v>0</v>
      </c>
      <c r="N13" s="277">
        <f>COUNTIFS('Dx. SEPT'!DIAGNOSA,J13,'Dx. SEPT'!UMUR,"&gt;=7",'Dx. SEPT'!UMUR,"&lt;=15",'Dx. SEPT'!BARULAMA,"BARU",'Dx. SEPT'!GENDER,"P")</f>
        <v>0</v>
      </c>
      <c r="O13" s="271">
        <f>COUNTIFS('Dx. SEPT'!DIAGNOSA,J13,'Dx. SEPT'!UMUR,"&gt;=16",'Dx. SEPT'!UMUR,"&lt;=59",'Dx. SEPT'!BARULAMA,"BARU",'Dx. SEPT'!GENDER,"L")</f>
        <v>0</v>
      </c>
      <c r="P13" s="277">
        <f>COUNTIFS('Dx. SEPT'!DIAGNOSA,J13,'Dx. SEPT'!UMUR,"&gt;=16",'Dx. SEPT'!UMUR,"&lt;=59",'Dx. SEPT'!BARULAMA,"BARU",'Dx. SEPT'!GENDER,"P")</f>
        <v>0</v>
      </c>
      <c r="Q13" s="277">
        <f>COUNTIFS('Dx. SEPT'!DIAGNOSA,J13,'Dx. SEPT'!UMUR,"&gt;=60",'Dx. SEPT'!BARULAMA,"baru",'Dx. SEPT'!GENDER,"L")</f>
        <v>0</v>
      </c>
      <c r="R13" s="277">
        <f>COUNTIFS('Dx. SEPT'!DIAGNOSA,J13,'Dx. SEPT'!UMUR,"&gt;=60",'Dx. SEPT'!BARULAMA,"baru",'Dx. SEPT'!GENDER,"P")</f>
        <v>0</v>
      </c>
      <c r="S13" s="277">
        <f>COUNTIFS('Dx. SEPT'!DIAGNOSA,J13,'Dx. SEPT'!BARULAMA,"LAMA",'Dx. SEPT'!GENDER,"L")</f>
        <v>0</v>
      </c>
      <c r="T13" s="277">
        <f>COUNTIFS('Dx. SEPT'!DIAGNOSA,J13,'Dx. SEPT'!BARULAMA,"LAMA",'Dx. SEPT'!GENDER,"P")</f>
        <v>0</v>
      </c>
      <c r="U13" s="338">
        <f t="shared" si="0"/>
        <v>0</v>
      </c>
      <c r="V13" s="339">
        <f>COUNTIF('Dx. SEPT'!DIAGNOSA,J13)</f>
        <v>0</v>
      </c>
      <c r="W13" s="287"/>
      <c r="X13" s="12"/>
      <c r="Y13" s="347"/>
      <c r="Z13" s="347"/>
      <c r="AA13" s="344" t="s">
        <v>37</v>
      </c>
      <c r="AB13" s="346">
        <v>122</v>
      </c>
      <c r="AC13" s="346">
        <v>11</v>
      </c>
      <c r="AD13" s="342">
        <f t="shared" si="1"/>
        <v>111</v>
      </c>
      <c r="AE13" s="346">
        <v>6</v>
      </c>
      <c r="AF13" s="346">
        <v>17</v>
      </c>
    </row>
    <row r="14" spans="1:32" ht="15.75" customHeight="1" x14ac:dyDescent="0.3">
      <c r="A14" s="270">
        <f>[1]SEPT!A15</f>
        <v>0</v>
      </c>
      <c r="B14" s="271">
        <f>[1]SEPT!B15</f>
        <v>11</v>
      </c>
      <c r="C14" s="272" t="str">
        <f>[1]SEPT!K15</f>
        <v>K04</v>
      </c>
      <c r="D14" s="271">
        <f>[1]SEPT!J15</f>
        <v>45</v>
      </c>
      <c r="E14" s="272" t="str">
        <f>[1]SEPT!I15</f>
        <v>P</v>
      </c>
      <c r="F14" s="273" t="str">
        <f>[1]SEPT!L15</f>
        <v>BARU</v>
      </c>
      <c r="G14" s="12"/>
      <c r="H14" s="281">
        <v>11</v>
      </c>
      <c r="I14" s="168" t="s">
        <v>242</v>
      </c>
      <c r="J14" s="168" t="s">
        <v>243</v>
      </c>
      <c r="K14" s="277">
        <f>COUNTIFS('Dx. SEPT'!DIAGNOSA,J14,'Dx. SEPT'!UMUR,"&lt;7",'Dx. SEPT'!BARULAMA,"baru",'Dx. SEPT'!GENDER,"L")</f>
        <v>0</v>
      </c>
      <c r="L14" s="278">
        <f>COUNTIFS('Dx. SEPT'!DIAGNOSA,J14,'Dx. SEPT'!UMUR,"&lt;7",'Dx. SEPT'!BARULAMA,"baru",'Dx. SEPT'!GENDER,"P")</f>
        <v>0</v>
      </c>
      <c r="M14" s="277">
        <f>COUNTIFS('Dx. SEPT'!DIAGNOSA,J14,'Dx. SEPT'!UMUR,"&gt;=7",'Dx. SEPT'!UMUR,"&lt;=15",'Dx. SEPT'!BARULAMA,"BARU",'Dx. SEPT'!GENDER,"L")</f>
        <v>0</v>
      </c>
      <c r="N14" s="277">
        <f>COUNTIFS('Dx. SEPT'!DIAGNOSA,J14,'Dx. SEPT'!UMUR,"&gt;=7",'Dx. SEPT'!UMUR,"&lt;=15",'Dx. SEPT'!BARULAMA,"BARU",'Dx. SEPT'!GENDER,"P")</f>
        <v>0</v>
      </c>
      <c r="O14" s="271">
        <f>COUNTIFS('Dx. SEPT'!DIAGNOSA,J14,'Dx. SEPT'!UMUR,"&gt;=16",'Dx. SEPT'!UMUR,"&lt;=59",'Dx. SEPT'!BARULAMA,"BARU",'Dx. SEPT'!GENDER,"L")</f>
        <v>0</v>
      </c>
      <c r="P14" s="277">
        <f>COUNTIFS('Dx. SEPT'!DIAGNOSA,J14,'Dx. SEPT'!UMUR,"&gt;=16",'Dx. SEPT'!UMUR,"&lt;=59",'Dx. SEPT'!BARULAMA,"BARU",'Dx. SEPT'!GENDER,"P")</f>
        <v>0</v>
      </c>
      <c r="Q14" s="277">
        <f>COUNTIFS('Dx. SEPT'!DIAGNOSA,J14,'Dx. SEPT'!UMUR,"&gt;=60",'Dx. SEPT'!BARULAMA,"baru",'Dx. SEPT'!GENDER,"L")</f>
        <v>0</v>
      </c>
      <c r="R14" s="277">
        <f>COUNTIFS('Dx. SEPT'!DIAGNOSA,J14,'Dx. SEPT'!UMUR,"&gt;=60",'Dx. SEPT'!BARULAMA,"baru",'Dx. SEPT'!GENDER,"P")</f>
        <v>0</v>
      </c>
      <c r="S14" s="277">
        <f>COUNTIFS('Dx. SEPT'!DIAGNOSA,J14,'Dx. SEPT'!BARULAMA,"LAMA",'Dx. SEPT'!GENDER,"L")</f>
        <v>0</v>
      </c>
      <c r="T14" s="277">
        <f>COUNTIFS('Dx. SEPT'!DIAGNOSA,J14,'Dx. SEPT'!BARULAMA,"LAMA",'Dx. SEPT'!GENDER,"P")</f>
        <v>0</v>
      </c>
      <c r="U14" s="338">
        <f t="shared" si="0"/>
        <v>0</v>
      </c>
      <c r="V14" s="339">
        <f>COUNTIF('Dx. SEPT'!DIAGNOSA,J14)</f>
        <v>0</v>
      </c>
      <c r="W14" s="287"/>
      <c r="X14" s="12"/>
      <c r="Y14" s="345">
        <v>6</v>
      </c>
      <c r="Z14" s="345" t="s">
        <v>283</v>
      </c>
      <c r="AA14" s="341" t="s">
        <v>32</v>
      </c>
      <c r="AB14" s="346">
        <v>301</v>
      </c>
      <c r="AC14" s="346">
        <v>23</v>
      </c>
      <c r="AD14" s="342">
        <f t="shared" si="1"/>
        <v>278</v>
      </c>
      <c r="AE14" s="346">
        <v>26</v>
      </c>
      <c r="AF14" s="346">
        <v>45</v>
      </c>
    </row>
    <row r="15" spans="1:32" ht="15.75" customHeight="1" x14ac:dyDescent="0.3">
      <c r="A15" s="270">
        <f>[1]SEPT!A16</f>
        <v>0</v>
      </c>
      <c r="B15" s="271">
        <f>[1]SEPT!B16</f>
        <v>12</v>
      </c>
      <c r="C15" s="272" t="str">
        <f>[1]SEPT!K16</f>
        <v>K02</v>
      </c>
      <c r="D15" s="271">
        <f>[1]SEPT!J16</f>
        <v>5</v>
      </c>
      <c r="E15" s="272" t="str">
        <f>[1]SEPT!I16</f>
        <v>P</v>
      </c>
      <c r="F15" s="273" t="str">
        <f>[1]SEPT!L16</f>
        <v>BARU</v>
      </c>
      <c r="G15" s="12"/>
      <c r="H15" s="281">
        <v>12</v>
      </c>
      <c r="I15" s="108" t="s">
        <v>244</v>
      </c>
      <c r="J15" s="108" t="s">
        <v>245</v>
      </c>
      <c r="K15" s="277">
        <f>COUNTIFS('Dx. SEPT'!DIAGNOSA,J15,'Dx. SEPT'!UMUR,"&lt;7",'Dx. SEPT'!BARULAMA,"baru",'Dx. SEPT'!GENDER,"L")</f>
        <v>0</v>
      </c>
      <c r="L15" s="278">
        <f>COUNTIFS('Dx. SEPT'!DIAGNOSA,J15,'Dx. SEPT'!UMUR,"&lt;7",'Dx. SEPT'!BARULAMA,"baru",'Dx. SEPT'!GENDER,"P")</f>
        <v>0</v>
      </c>
      <c r="M15" s="277">
        <f>COUNTIFS('Dx. SEPT'!DIAGNOSA,J15,'Dx. SEPT'!UMUR,"&gt;=7",'Dx. SEPT'!UMUR,"&lt;=15",'Dx. SEPT'!BARULAMA,"BARU",'Dx. SEPT'!GENDER,"L")</f>
        <v>0</v>
      </c>
      <c r="N15" s="277">
        <f>COUNTIFS('Dx. SEPT'!DIAGNOSA,J15,'Dx. SEPT'!UMUR,"&gt;=7",'Dx. SEPT'!UMUR,"&lt;=15",'Dx. SEPT'!BARULAMA,"BARU",'Dx. SEPT'!GENDER,"P")</f>
        <v>0</v>
      </c>
      <c r="O15" s="271">
        <f>COUNTIFS('Dx. SEPT'!DIAGNOSA,J15,'Dx. SEPT'!UMUR,"&gt;=16",'Dx. SEPT'!UMUR,"&lt;=59",'Dx. SEPT'!BARULAMA,"BARU",'Dx. SEPT'!GENDER,"L")</f>
        <v>0</v>
      </c>
      <c r="P15" s="277">
        <f>COUNTIFS('Dx. SEPT'!DIAGNOSA,J15,'Dx. SEPT'!UMUR,"&gt;=16",'Dx. SEPT'!UMUR,"&lt;=59",'Dx. SEPT'!BARULAMA,"BARU",'Dx. SEPT'!GENDER,"P")</f>
        <v>0</v>
      </c>
      <c r="Q15" s="277">
        <f>COUNTIFS('Dx. SEPT'!DIAGNOSA,J15,'Dx. SEPT'!UMUR,"&gt;=60",'Dx. SEPT'!BARULAMA,"baru",'Dx. SEPT'!GENDER,"L")</f>
        <v>0</v>
      </c>
      <c r="R15" s="277">
        <f>COUNTIFS('Dx. SEPT'!DIAGNOSA,J15,'Dx. SEPT'!UMUR,"&gt;=60",'Dx. SEPT'!BARULAMA,"baru",'Dx. SEPT'!GENDER,"P")</f>
        <v>0</v>
      </c>
      <c r="S15" s="277">
        <f>COUNTIFS('Dx. SEPT'!DIAGNOSA,J15,'Dx. SEPT'!BARULAMA,"LAMA",'Dx. SEPT'!GENDER,"L")</f>
        <v>0</v>
      </c>
      <c r="T15" s="277">
        <f>COUNTIFS('Dx. SEPT'!DIAGNOSA,J15,'Dx. SEPT'!BARULAMA,"LAMA",'Dx. SEPT'!GENDER,"P")</f>
        <v>0</v>
      </c>
      <c r="U15" s="338">
        <f t="shared" si="0"/>
        <v>0</v>
      </c>
      <c r="V15" s="339">
        <f>COUNTIF('Dx. SEPT'!DIAGNOSA,J15)</f>
        <v>0</v>
      </c>
      <c r="W15" s="12"/>
      <c r="X15" s="12"/>
      <c r="Y15" s="347"/>
      <c r="Z15" s="347"/>
      <c r="AA15" s="344" t="s">
        <v>37</v>
      </c>
      <c r="AB15" s="346">
        <v>302</v>
      </c>
      <c r="AC15" s="346">
        <v>46</v>
      </c>
      <c r="AD15" s="342">
        <f t="shared" si="1"/>
        <v>256</v>
      </c>
      <c r="AE15" s="346">
        <v>32</v>
      </c>
      <c r="AF15" s="346">
        <v>67</v>
      </c>
    </row>
    <row r="16" spans="1:32" ht="15.75" customHeight="1" x14ac:dyDescent="0.3">
      <c r="A16" s="270">
        <f>[1]SEPT!A17</f>
        <v>45896</v>
      </c>
      <c r="B16" s="271">
        <f>[1]SEPT!B17</f>
        <v>1</v>
      </c>
      <c r="C16" s="272" t="str">
        <f>[1]SEPT!K17</f>
        <v>K04</v>
      </c>
      <c r="D16" s="271">
        <f>[1]SEPT!J17</f>
        <v>24</v>
      </c>
      <c r="E16" s="272" t="str">
        <f>[1]SEPT!I17</f>
        <v>P</v>
      </c>
      <c r="F16" s="273" t="str">
        <f>[1]SEPT!L17</f>
        <v>LAMA</v>
      </c>
      <c r="G16" s="12"/>
      <c r="H16" s="281">
        <v>13</v>
      </c>
      <c r="I16" s="108" t="s">
        <v>246</v>
      </c>
      <c r="J16" s="108" t="s">
        <v>247</v>
      </c>
      <c r="K16" s="277">
        <f>COUNTIFS('Dx. SEPT'!DIAGNOSA,J16,'Dx. SEPT'!UMUR,"&lt;7",'Dx. SEPT'!BARULAMA,"baru",'Dx. SEPT'!GENDER,"L")</f>
        <v>0</v>
      </c>
      <c r="L16" s="278">
        <f>COUNTIFS('Dx. SEPT'!DIAGNOSA,J16,'Dx. SEPT'!UMUR,"&lt;7",'Dx. SEPT'!BARULAMA,"baru",'Dx. SEPT'!GENDER,"P")</f>
        <v>0</v>
      </c>
      <c r="M16" s="277">
        <f>COUNTIFS('Dx. SEPT'!DIAGNOSA,J16,'Dx. SEPT'!UMUR,"&gt;=7",'Dx. SEPT'!UMUR,"&lt;=15",'Dx. SEPT'!BARULAMA,"BARU",'Dx. SEPT'!GENDER,"L")</f>
        <v>0</v>
      </c>
      <c r="N16" s="277">
        <f>COUNTIFS('Dx. SEPT'!DIAGNOSA,J16,'Dx. SEPT'!UMUR,"&gt;=7",'Dx. SEPT'!UMUR,"&lt;=15",'Dx. SEPT'!BARULAMA,"BARU",'Dx. SEPT'!GENDER,"P")</f>
        <v>0</v>
      </c>
      <c r="O16" s="271">
        <f>COUNTIFS('Dx. SEPT'!DIAGNOSA,J16,'Dx. SEPT'!UMUR,"&gt;=16",'Dx. SEPT'!UMUR,"&lt;=59",'Dx. SEPT'!BARULAMA,"BARU",'Dx. SEPT'!GENDER,"L")</f>
        <v>0</v>
      </c>
      <c r="P16" s="277">
        <f>COUNTIFS('Dx. SEPT'!DIAGNOSA,J16,'Dx. SEPT'!UMUR,"&gt;=16",'Dx. SEPT'!UMUR,"&lt;=59",'Dx. SEPT'!BARULAMA,"BARU",'Dx. SEPT'!GENDER,"P")</f>
        <v>0</v>
      </c>
      <c r="Q16" s="277">
        <f>COUNTIFS('Dx. SEPT'!DIAGNOSA,J16,'Dx. SEPT'!UMUR,"&gt;=60",'Dx. SEPT'!BARULAMA,"baru",'Dx. SEPT'!GENDER,"L")</f>
        <v>1</v>
      </c>
      <c r="R16" s="277">
        <f>COUNTIFS('Dx. SEPT'!DIAGNOSA,J16,'Dx. SEPT'!UMUR,"&gt;=60",'Dx. SEPT'!BARULAMA,"baru",'Dx. SEPT'!GENDER,"P")</f>
        <v>0</v>
      </c>
      <c r="S16" s="277">
        <f>COUNTIFS('Dx. SEPT'!DIAGNOSA,J16,'Dx. SEPT'!BARULAMA,"LAMA",'Dx. SEPT'!GENDER,"L")</f>
        <v>0</v>
      </c>
      <c r="T16" s="277">
        <f>COUNTIFS('Dx. SEPT'!DIAGNOSA,J16,'Dx. SEPT'!BARULAMA,"LAMA",'Dx. SEPT'!GENDER,"P")</f>
        <v>0</v>
      </c>
      <c r="U16" s="338">
        <f t="shared" si="0"/>
        <v>1</v>
      </c>
      <c r="V16" s="339">
        <f>COUNTIF('Dx. SEPT'!DIAGNOSA,J16)</f>
        <v>1</v>
      </c>
      <c r="W16" s="12"/>
      <c r="X16" s="12"/>
      <c r="Y16" s="345">
        <v>7</v>
      </c>
      <c r="Z16" s="345" t="s">
        <v>284</v>
      </c>
      <c r="AA16" s="341" t="s">
        <v>32</v>
      </c>
      <c r="AB16" s="346">
        <v>83</v>
      </c>
      <c r="AC16" s="346">
        <v>8</v>
      </c>
      <c r="AD16" s="342">
        <f t="shared" si="1"/>
        <v>75</v>
      </c>
      <c r="AE16" s="346">
        <v>10</v>
      </c>
      <c r="AF16" s="346">
        <v>15</v>
      </c>
    </row>
    <row r="17" spans="1:32" ht="15.75" customHeight="1" x14ac:dyDescent="0.3">
      <c r="A17" s="270">
        <f>[1]SEPT!A18</f>
        <v>0</v>
      </c>
      <c r="B17" s="271">
        <f>[1]SEPT!B18</f>
        <v>2</v>
      </c>
      <c r="C17" s="272" t="str">
        <f>[1]SEPT!K18</f>
        <v>K02</v>
      </c>
      <c r="D17" s="271">
        <f>[1]SEPT!J18</f>
        <v>4</v>
      </c>
      <c r="E17" s="272" t="str">
        <f>[1]SEPT!I18</f>
        <v>L</v>
      </c>
      <c r="F17" s="273" t="str">
        <f>[1]SEPT!L18</f>
        <v>LAMA</v>
      </c>
      <c r="G17" s="12"/>
      <c r="H17" s="281">
        <v>14</v>
      </c>
      <c r="I17" s="108" t="s">
        <v>248</v>
      </c>
      <c r="J17" s="108" t="s">
        <v>249</v>
      </c>
      <c r="K17" s="277">
        <f>COUNTIFS('Dx. SEPT'!DIAGNOSA,J17,'Dx. SEPT'!UMUR,"&lt;7",'Dx. SEPT'!BARULAMA,"baru",'Dx. SEPT'!GENDER,"L")</f>
        <v>0</v>
      </c>
      <c r="L17" s="278">
        <f>COUNTIFS('Dx. SEPT'!DIAGNOSA,J17,'Dx. SEPT'!UMUR,"&lt;7",'Dx. SEPT'!BARULAMA,"baru",'Dx. SEPT'!GENDER,"P")</f>
        <v>0</v>
      </c>
      <c r="M17" s="277">
        <f>COUNTIFS('Dx. SEPT'!DIAGNOSA,J17,'Dx. SEPT'!UMUR,"&gt;=7",'Dx. SEPT'!UMUR,"&lt;=15",'Dx. SEPT'!BARULAMA,"BARU",'Dx. SEPT'!GENDER,"L")</f>
        <v>0</v>
      </c>
      <c r="N17" s="277">
        <f>COUNTIFS('Dx. SEPT'!DIAGNOSA,J17,'Dx. SEPT'!UMUR,"&gt;=7",'Dx. SEPT'!UMUR,"&lt;=15",'Dx. SEPT'!BARULAMA,"BARU",'Dx. SEPT'!GENDER,"P")</f>
        <v>0</v>
      </c>
      <c r="O17" s="271">
        <f>COUNTIFS('Dx. SEPT'!DIAGNOSA,J17,'Dx. SEPT'!UMUR,"&gt;=16",'Dx. SEPT'!UMUR,"&lt;=59",'Dx. SEPT'!BARULAMA,"BARU",'Dx. SEPT'!GENDER,"L")</f>
        <v>0</v>
      </c>
      <c r="P17" s="277">
        <f>COUNTIFS('Dx. SEPT'!DIAGNOSA,J17,'Dx. SEPT'!UMUR,"&gt;=16",'Dx. SEPT'!UMUR,"&lt;=59",'Dx. SEPT'!BARULAMA,"BARU",'Dx. SEPT'!GENDER,"P")</f>
        <v>0</v>
      </c>
      <c r="Q17" s="277">
        <f>COUNTIFS('Dx. SEPT'!DIAGNOSA,J17,'Dx. SEPT'!UMUR,"&gt;=60",'Dx. SEPT'!BARULAMA,"baru",'Dx. SEPT'!GENDER,"L")</f>
        <v>0</v>
      </c>
      <c r="R17" s="277">
        <f>COUNTIFS('Dx. SEPT'!DIAGNOSA,J17,'Dx. SEPT'!UMUR,"&gt;=60",'Dx. SEPT'!BARULAMA,"baru",'Dx. SEPT'!GENDER,"P")</f>
        <v>0</v>
      </c>
      <c r="S17" s="277">
        <f>COUNTIFS('Dx. SEPT'!DIAGNOSA,J17,'Dx. SEPT'!BARULAMA,"LAMA",'Dx. SEPT'!GENDER,"L")</f>
        <v>0</v>
      </c>
      <c r="T17" s="277">
        <f>COUNTIFS('Dx. SEPT'!DIAGNOSA,J17,'Dx. SEPT'!BARULAMA,"LAMA",'Dx. SEPT'!GENDER,"P")</f>
        <v>0</v>
      </c>
      <c r="U17" s="338">
        <f t="shared" si="0"/>
        <v>0</v>
      </c>
      <c r="V17" s="339">
        <f>COUNTIF('Dx. SEPT'!DIAGNOSA,J17)</f>
        <v>0</v>
      </c>
      <c r="W17" s="12"/>
      <c r="X17" s="12"/>
      <c r="Y17" s="347"/>
      <c r="Z17" s="347"/>
      <c r="AA17" s="344" t="s">
        <v>37</v>
      </c>
      <c r="AB17" s="346">
        <v>82</v>
      </c>
      <c r="AC17" s="346">
        <v>19</v>
      </c>
      <c r="AD17" s="342">
        <f t="shared" si="1"/>
        <v>63</v>
      </c>
      <c r="AE17" s="346">
        <v>19</v>
      </c>
      <c r="AF17" s="346">
        <v>30</v>
      </c>
    </row>
    <row r="18" spans="1:32" ht="15.75" customHeight="1" x14ac:dyDescent="0.3">
      <c r="A18" s="270">
        <f>[1]SEPT!A19</f>
        <v>0</v>
      </c>
      <c r="B18" s="271">
        <f>[1]SEPT!B19</f>
        <v>3</v>
      </c>
      <c r="C18" s="272" t="str">
        <f>[1]SEPT!K19</f>
        <v>K05</v>
      </c>
      <c r="D18" s="271">
        <f>[1]SEPT!J19</f>
        <v>6</v>
      </c>
      <c r="E18" s="272" t="str">
        <f>[1]SEPT!I19</f>
        <v>P</v>
      </c>
      <c r="F18" s="273" t="str">
        <f>[1]SEPT!L19</f>
        <v>BARU</v>
      </c>
      <c r="G18" s="12"/>
      <c r="H18" s="281">
        <v>15</v>
      </c>
      <c r="I18" s="108" t="s">
        <v>250</v>
      </c>
      <c r="J18" s="108" t="s">
        <v>251</v>
      </c>
      <c r="K18" s="277">
        <f>COUNTIFS('Dx. SEPT'!DIAGNOSA,J18,'Dx. SEPT'!UMUR,"&lt;7",'Dx. SEPT'!BARULAMA,"baru",'Dx. SEPT'!GENDER,"L")</f>
        <v>0</v>
      </c>
      <c r="L18" s="278">
        <f>COUNTIFS('Dx. SEPT'!DIAGNOSA,J18,'Dx. SEPT'!UMUR,"&lt;7",'Dx. SEPT'!BARULAMA,"baru",'Dx. SEPT'!GENDER,"P")</f>
        <v>0</v>
      </c>
      <c r="M18" s="277">
        <f>COUNTIFS('Dx. SEPT'!DIAGNOSA,J18,'Dx. SEPT'!UMUR,"&gt;=7",'Dx. SEPT'!UMUR,"&lt;=15",'Dx. SEPT'!BARULAMA,"BARU",'Dx. SEPT'!GENDER,"L")</f>
        <v>0</v>
      </c>
      <c r="N18" s="277">
        <f>COUNTIFS('Dx. SEPT'!DIAGNOSA,J18,'Dx. SEPT'!UMUR,"&gt;=7",'Dx. SEPT'!UMUR,"&lt;=15",'Dx. SEPT'!BARULAMA,"BARU",'Dx. SEPT'!GENDER,"P")</f>
        <v>0</v>
      </c>
      <c r="O18" s="271">
        <f>COUNTIFS('Dx. SEPT'!DIAGNOSA,J18,'Dx. SEPT'!UMUR,"&gt;=16",'Dx. SEPT'!UMUR,"&lt;=59",'Dx. SEPT'!BARULAMA,"BARU",'Dx. SEPT'!GENDER,"L")</f>
        <v>0</v>
      </c>
      <c r="P18" s="277">
        <f>COUNTIFS('Dx. SEPT'!DIAGNOSA,J18,'Dx. SEPT'!UMUR,"&gt;=16",'Dx. SEPT'!UMUR,"&lt;=59",'Dx. SEPT'!BARULAMA,"BARU",'Dx. SEPT'!GENDER,"P")</f>
        <v>0</v>
      </c>
      <c r="Q18" s="277">
        <f>COUNTIFS('Dx. SEPT'!DIAGNOSA,J18,'Dx. SEPT'!UMUR,"&gt;=60",'Dx. SEPT'!BARULAMA,"baru",'Dx. SEPT'!GENDER,"L")</f>
        <v>0</v>
      </c>
      <c r="R18" s="277">
        <f>COUNTIFS('Dx. SEPT'!DIAGNOSA,J18,'Dx. SEPT'!UMUR,"&gt;=60",'Dx. SEPT'!BARULAMA,"baru",'Dx. SEPT'!GENDER,"P")</f>
        <v>0</v>
      </c>
      <c r="S18" s="277">
        <f>COUNTIFS('Dx. SEPT'!DIAGNOSA,J18,'Dx. SEPT'!BARULAMA,"LAMA",'Dx. SEPT'!GENDER,"L")</f>
        <v>0</v>
      </c>
      <c r="T18" s="277">
        <f>COUNTIFS('Dx. SEPT'!DIAGNOSA,J18,'Dx. SEPT'!BARULAMA,"LAMA",'Dx. SEPT'!GENDER,"P")</f>
        <v>0</v>
      </c>
      <c r="U18" s="338">
        <f t="shared" si="0"/>
        <v>0</v>
      </c>
      <c r="V18" s="339">
        <f>COUNTIF('Dx. SEPT'!DIAGNOSA,J18)</f>
        <v>0</v>
      </c>
      <c r="W18" s="12"/>
      <c r="X18" s="12"/>
      <c r="Y18" s="345">
        <v>8</v>
      </c>
      <c r="Z18" s="345" t="s">
        <v>285</v>
      </c>
      <c r="AA18" s="341" t="s">
        <v>32</v>
      </c>
      <c r="AB18" s="346">
        <v>668</v>
      </c>
      <c r="AC18" s="346">
        <v>259</v>
      </c>
      <c r="AD18" s="342">
        <f t="shared" si="1"/>
        <v>409</v>
      </c>
      <c r="AE18" s="346">
        <v>9</v>
      </c>
      <c r="AF18" s="346">
        <v>188</v>
      </c>
    </row>
    <row r="19" spans="1:32" ht="15.75" customHeight="1" x14ac:dyDescent="0.3">
      <c r="A19" s="270">
        <f>[1]SEPT!A20</f>
        <v>0</v>
      </c>
      <c r="B19" s="271">
        <f>[1]SEPT!B20</f>
        <v>4</v>
      </c>
      <c r="C19" s="272" t="str">
        <f>[1]SEPT!K20</f>
        <v>K04</v>
      </c>
      <c r="D19" s="271">
        <f>[1]SEPT!J20</f>
        <v>4</v>
      </c>
      <c r="E19" s="272" t="str">
        <f>[1]SEPT!I20</f>
        <v>L</v>
      </c>
      <c r="F19" s="273" t="str">
        <f>[1]SEPT!L20</f>
        <v>LAMA</v>
      </c>
      <c r="G19" s="12"/>
      <c r="H19" s="281">
        <v>16</v>
      </c>
      <c r="I19" s="108" t="s">
        <v>252</v>
      </c>
      <c r="J19" s="108" t="s">
        <v>253</v>
      </c>
      <c r="K19" s="277">
        <f>COUNTIFS('Dx. SEPT'!DIAGNOSA,J19,'Dx. SEPT'!UMUR,"&lt;7",'Dx. SEPT'!BARULAMA,"baru",'Dx. SEPT'!GENDER,"L")</f>
        <v>0</v>
      </c>
      <c r="L19" s="278">
        <f>COUNTIFS('Dx. SEPT'!DIAGNOSA,J19,'Dx. SEPT'!UMUR,"&lt;7",'Dx. SEPT'!BARULAMA,"baru",'Dx. SEPT'!GENDER,"P")</f>
        <v>0</v>
      </c>
      <c r="M19" s="277">
        <f>COUNTIFS('Dx. SEPT'!DIAGNOSA,J19,'Dx. SEPT'!UMUR,"&gt;=7",'Dx. SEPT'!UMUR,"&lt;=15",'Dx. SEPT'!BARULAMA,"BARU",'Dx. SEPT'!GENDER,"L")</f>
        <v>0</v>
      </c>
      <c r="N19" s="277">
        <f>COUNTIFS('Dx. SEPT'!DIAGNOSA,J19,'Dx. SEPT'!UMUR,"&gt;=7",'Dx. SEPT'!UMUR,"&lt;=15",'Dx. SEPT'!BARULAMA,"BARU",'Dx. SEPT'!GENDER,"P")</f>
        <v>0</v>
      </c>
      <c r="O19" s="271">
        <f>COUNTIFS('Dx. SEPT'!DIAGNOSA,J19,'Dx. SEPT'!UMUR,"&gt;=16",'Dx. SEPT'!UMUR,"&lt;=59",'Dx. SEPT'!BARULAMA,"BARU",'Dx. SEPT'!GENDER,"L")</f>
        <v>0</v>
      </c>
      <c r="P19" s="277">
        <f>COUNTIFS('Dx. SEPT'!DIAGNOSA,J19,'Dx. SEPT'!UMUR,"&gt;=16",'Dx. SEPT'!UMUR,"&lt;=59",'Dx. SEPT'!BARULAMA,"BARU",'Dx. SEPT'!GENDER,"P")</f>
        <v>0</v>
      </c>
      <c r="Q19" s="277">
        <f>COUNTIFS('Dx. SEPT'!DIAGNOSA,J19,'Dx. SEPT'!UMUR,"&gt;=60",'Dx. SEPT'!BARULAMA,"baru",'Dx. SEPT'!GENDER,"L")</f>
        <v>0</v>
      </c>
      <c r="R19" s="277">
        <f>COUNTIFS('Dx. SEPT'!DIAGNOSA,J19,'Dx. SEPT'!UMUR,"&gt;=60",'Dx. SEPT'!BARULAMA,"baru",'Dx. SEPT'!GENDER,"P")</f>
        <v>0</v>
      </c>
      <c r="S19" s="277">
        <f>COUNTIFS('Dx. SEPT'!DIAGNOSA,J19,'Dx. SEPT'!BARULAMA,"LAMA",'Dx. SEPT'!GENDER,"L")</f>
        <v>0</v>
      </c>
      <c r="T19" s="277">
        <f>COUNTIFS('Dx. SEPT'!DIAGNOSA,J19,'Dx. SEPT'!BARULAMA,"LAMA",'Dx. SEPT'!GENDER,"P")</f>
        <v>0</v>
      </c>
      <c r="U19" s="338">
        <f t="shared" si="0"/>
        <v>0</v>
      </c>
      <c r="V19" s="339">
        <f>COUNTIF('Dx. SEPT'!DIAGNOSA,J19)</f>
        <v>0</v>
      </c>
      <c r="W19" s="12"/>
      <c r="X19" s="12"/>
      <c r="Y19" s="347"/>
      <c r="Z19" s="347"/>
      <c r="AA19" s="344" t="s">
        <v>37</v>
      </c>
      <c r="AB19" s="346">
        <v>352</v>
      </c>
      <c r="AC19" s="346">
        <v>185</v>
      </c>
      <c r="AD19" s="342">
        <f t="shared" si="1"/>
        <v>167</v>
      </c>
      <c r="AE19" s="346">
        <v>4</v>
      </c>
      <c r="AF19" s="346">
        <v>128</v>
      </c>
    </row>
    <row r="20" spans="1:32" ht="15.75" customHeight="1" x14ac:dyDescent="0.3">
      <c r="A20" s="270">
        <f>[1]SEPT!A21</f>
        <v>0</v>
      </c>
      <c r="B20" s="271">
        <f>[1]SEPT!B21</f>
        <v>5</v>
      </c>
      <c r="C20" s="272" t="str">
        <f>[1]SEPT!K21</f>
        <v>K00</v>
      </c>
      <c r="D20" s="271">
        <f>[1]SEPT!J21</f>
        <v>9</v>
      </c>
      <c r="E20" s="272" t="str">
        <f>[1]SEPT!I21</f>
        <v>P</v>
      </c>
      <c r="F20" s="273" t="str">
        <f>[1]SEPT!L21</f>
        <v>BARU</v>
      </c>
      <c r="G20" s="12"/>
      <c r="H20" s="281">
        <v>17</v>
      </c>
      <c r="I20" s="108" t="s">
        <v>254</v>
      </c>
      <c r="J20" s="108" t="s">
        <v>255</v>
      </c>
      <c r="K20" s="277">
        <f>COUNTIFS('Dx. SEPT'!DIAGNOSA,J20,'Dx. SEPT'!UMUR,"&lt;7",'Dx. SEPT'!BARULAMA,"baru",'Dx. SEPT'!GENDER,"L")</f>
        <v>0</v>
      </c>
      <c r="L20" s="278">
        <f>COUNTIFS('Dx. SEPT'!DIAGNOSA,J20,'Dx. SEPT'!UMUR,"&lt;7",'Dx. SEPT'!BARULAMA,"baru",'Dx. SEPT'!GENDER,"P")</f>
        <v>0</v>
      </c>
      <c r="M20" s="277">
        <f>COUNTIFS('Dx. SEPT'!DIAGNOSA,J20,'Dx. SEPT'!UMUR,"&gt;=7",'Dx. SEPT'!UMUR,"&lt;=15",'Dx. SEPT'!BARULAMA,"BARU",'Dx. SEPT'!GENDER,"L")</f>
        <v>0</v>
      </c>
      <c r="N20" s="277">
        <f>COUNTIFS('Dx. SEPT'!DIAGNOSA,J20,'Dx. SEPT'!UMUR,"&gt;=7",'Dx. SEPT'!UMUR,"&lt;=15",'Dx. SEPT'!BARULAMA,"BARU",'Dx. SEPT'!GENDER,"P")</f>
        <v>0</v>
      </c>
      <c r="O20" s="271">
        <f>COUNTIFS('Dx. SEPT'!DIAGNOSA,J20,'Dx. SEPT'!UMUR,"&gt;=16",'Dx. SEPT'!UMUR,"&lt;=59",'Dx. SEPT'!BARULAMA,"BARU",'Dx. SEPT'!GENDER,"L")</f>
        <v>0</v>
      </c>
      <c r="P20" s="277">
        <f>COUNTIFS('Dx. SEPT'!DIAGNOSA,J20,'Dx. SEPT'!UMUR,"&gt;=16",'Dx. SEPT'!UMUR,"&lt;=59",'Dx. SEPT'!BARULAMA,"BARU",'Dx. SEPT'!GENDER,"P")</f>
        <v>0</v>
      </c>
      <c r="Q20" s="277">
        <f>COUNTIFS('Dx. SEPT'!DIAGNOSA,J20,'Dx. SEPT'!UMUR,"&gt;=60",'Dx. SEPT'!BARULAMA,"baru",'Dx. SEPT'!GENDER,"L")</f>
        <v>0</v>
      </c>
      <c r="R20" s="277">
        <f>COUNTIFS('Dx. SEPT'!DIAGNOSA,J20,'Dx. SEPT'!UMUR,"&gt;=60",'Dx. SEPT'!BARULAMA,"baru",'Dx. SEPT'!GENDER,"P")</f>
        <v>0</v>
      </c>
      <c r="S20" s="277">
        <f>COUNTIFS('Dx. SEPT'!DIAGNOSA,J20,'Dx. SEPT'!BARULAMA,"LAMA",'Dx. SEPT'!GENDER,"L")</f>
        <v>0</v>
      </c>
      <c r="T20" s="277">
        <f>COUNTIFS('Dx. SEPT'!DIAGNOSA,J20,'Dx. SEPT'!BARULAMA,"LAMA",'Dx. SEPT'!GENDER,"P")</f>
        <v>0</v>
      </c>
      <c r="U20" s="338">
        <f t="shared" si="0"/>
        <v>0</v>
      </c>
      <c r="V20" s="339">
        <f>COUNTIF('Dx. SEPT'!DIAGNOSA,J20)</f>
        <v>0</v>
      </c>
      <c r="W20" s="12"/>
      <c r="X20" s="12"/>
      <c r="Y20" s="345">
        <v>9</v>
      </c>
      <c r="Z20" s="345" t="s">
        <v>286</v>
      </c>
      <c r="AA20" s="341" t="s">
        <v>32</v>
      </c>
      <c r="AB20" s="346">
        <v>76</v>
      </c>
      <c r="AC20" s="346">
        <v>9</v>
      </c>
      <c r="AD20" s="342">
        <f t="shared" si="1"/>
        <v>67</v>
      </c>
      <c r="AE20" s="346">
        <v>8</v>
      </c>
      <c r="AF20" s="346">
        <v>15</v>
      </c>
    </row>
    <row r="21" spans="1:32" ht="15.75" customHeight="1" x14ac:dyDescent="0.3">
      <c r="A21" s="270">
        <f>[1]SEPT!A22</f>
        <v>0</v>
      </c>
      <c r="B21" s="271">
        <f>[1]SEPT!B22</f>
        <v>7</v>
      </c>
      <c r="C21" s="272" t="str">
        <f>[1]SEPT!K22</f>
        <v>K03</v>
      </c>
      <c r="D21" s="271">
        <f>[1]SEPT!J22</f>
        <v>29</v>
      </c>
      <c r="E21" s="272" t="str">
        <f>[1]SEPT!I22</f>
        <v>P</v>
      </c>
      <c r="F21" s="273" t="str">
        <f>[1]SEPT!L22</f>
        <v>BARU</v>
      </c>
      <c r="G21" s="12"/>
      <c r="H21" s="281">
        <v>18</v>
      </c>
      <c r="I21" s="108" t="s">
        <v>256</v>
      </c>
      <c r="J21" s="168" t="s">
        <v>257</v>
      </c>
      <c r="K21" s="277">
        <f>COUNTIFS('Dx. SEPT'!DIAGNOSA,J21,'Dx. SEPT'!UMUR,"&lt;7",'Dx. SEPT'!BARULAMA,"baru",'Dx. SEPT'!GENDER,"L")</f>
        <v>0</v>
      </c>
      <c r="L21" s="278">
        <f>COUNTIFS('Dx. SEPT'!DIAGNOSA,J21,'Dx. SEPT'!UMUR,"&lt;7",'Dx. SEPT'!BARULAMA,"baru",'Dx. SEPT'!GENDER,"P")</f>
        <v>0</v>
      </c>
      <c r="M21" s="277">
        <f>COUNTIFS('Dx. SEPT'!DIAGNOSA,J21,'Dx. SEPT'!UMUR,"&gt;=7",'Dx. SEPT'!UMUR,"&lt;=15",'Dx. SEPT'!BARULAMA,"BARU",'Dx. SEPT'!GENDER,"L")</f>
        <v>0</v>
      </c>
      <c r="N21" s="277">
        <f>COUNTIFS('Dx. SEPT'!DIAGNOSA,J21,'Dx. SEPT'!UMUR,"&gt;=7",'Dx. SEPT'!UMUR,"&lt;=15",'Dx. SEPT'!BARULAMA,"BARU",'Dx. SEPT'!GENDER,"P")</f>
        <v>0</v>
      </c>
      <c r="O21" s="271">
        <f>COUNTIFS('Dx. SEPT'!DIAGNOSA,J21,'Dx. SEPT'!UMUR,"&gt;=16",'Dx. SEPT'!UMUR,"&lt;=59",'Dx. SEPT'!BARULAMA,"BARU",'Dx. SEPT'!GENDER,"L")</f>
        <v>0</v>
      </c>
      <c r="P21" s="277">
        <f>COUNTIFS('Dx. SEPT'!DIAGNOSA,J21,'Dx. SEPT'!UMUR,"&gt;=16",'Dx. SEPT'!UMUR,"&lt;=59",'Dx. SEPT'!BARULAMA,"BARU",'Dx. SEPT'!GENDER,"P")</f>
        <v>0</v>
      </c>
      <c r="Q21" s="277">
        <f>COUNTIFS('Dx. SEPT'!DIAGNOSA,J21,'Dx. SEPT'!UMUR,"&gt;=60",'Dx. SEPT'!BARULAMA,"baru",'Dx. SEPT'!GENDER,"L")</f>
        <v>0</v>
      </c>
      <c r="R21" s="277">
        <f>COUNTIFS('Dx. SEPT'!DIAGNOSA,J21,'Dx. SEPT'!UMUR,"&gt;=60",'Dx. SEPT'!BARULAMA,"baru",'Dx. SEPT'!GENDER,"P")</f>
        <v>0</v>
      </c>
      <c r="S21" s="277">
        <f>COUNTIFS('Dx. SEPT'!DIAGNOSA,J21,'Dx. SEPT'!BARULAMA,"LAMA",'Dx. SEPT'!GENDER,"L")</f>
        <v>0</v>
      </c>
      <c r="T21" s="277">
        <f>COUNTIFS('Dx. SEPT'!DIAGNOSA,J21,'Dx. SEPT'!BARULAMA,"LAMA",'Dx. SEPT'!GENDER,"P")</f>
        <v>0</v>
      </c>
      <c r="U21" s="338">
        <f t="shared" si="0"/>
        <v>0</v>
      </c>
      <c r="V21" s="339">
        <f>COUNTIF('Dx. SEPT'!DIAGNOSA,J21)</f>
        <v>0</v>
      </c>
      <c r="W21" s="287"/>
      <c r="X21" s="12"/>
      <c r="Y21" s="347"/>
      <c r="Z21" s="347"/>
      <c r="AA21" s="344" t="s">
        <v>37</v>
      </c>
      <c r="AB21" s="346">
        <v>85</v>
      </c>
      <c r="AC21" s="346">
        <v>15</v>
      </c>
      <c r="AD21" s="342">
        <f t="shared" si="1"/>
        <v>70</v>
      </c>
      <c r="AE21" s="346">
        <v>12</v>
      </c>
      <c r="AF21" s="346">
        <v>22</v>
      </c>
    </row>
    <row r="22" spans="1:32" ht="15.75" customHeight="1" x14ac:dyDescent="0.3">
      <c r="A22" s="270">
        <f>[1]SEPT!A23</f>
        <v>45897</v>
      </c>
      <c r="B22" s="271">
        <f>[1]SEPT!B23</f>
        <v>1</v>
      </c>
      <c r="C22" s="272" t="str">
        <f>[1]SEPT!K23</f>
        <v>K02</v>
      </c>
      <c r="D22" s="271">
        <f>[1]SEPT!J23</f>
        <v>27</v>
      </c>
      <c r="E22" s="272" t="str">
        <f>[1]SEPT!I23</f>
        <v>P</v>
      </c>
      <c r="F22" s="273" t="str">
        <f>[1]SEPT!L23</f>
        <v>BARU</v>
      </c>
      <c r="G22" s="12"/>
      <c r="H22" s="281">
        <v>19</v>
      </c>
      <c r="I22" s="108" t="s">
        <v>258</v>
      </c>
      <c r="J22" s="168" t="s">
        <v>259</v>
      </c>
      <c r="K22" s="277">
        <f>COUNTIFS('Dx. SEPT'!DIAGNOSA,J22,'Dx. SEPT'!UMUR,"&lt;7",'Dx. SEPT'!BARULAMA,"baru",'Dx. SEPT'!GENDER,"L")</f>
        <v>0</v>
      </c>
      <c r="L22" s="278">
        <f>COUNTIFS('Dx. SEPT'!DIAGNOSA,J22,'Dx. SEPT'!UMUR,"&lt;7",'Dx. SEPT'!BARULAMA,"baru",'Dx. SEPT'!GENDER,"P")</f>
        <v>0</v>
      </c>
      <c r="M22" s="277">
        <f>COUNTIFS('Dx. SEPT'!DIAGNOSA,J22,'Dx. SEPT'!UMUR,"&gt;=7",'Dx. SEPT'!UMUR,"&lt;=15",'Dx. SEPT'!BARULAMA,"BARU",'Dx. SEPT'!GENDER,"L")</f>
        <v>0</v>
      </c>
      <c r="N22" s="277">
        <f>COUNTIFS('Dx. SEPT'!DIAGNOSA,J22,'Dx. SEPT'!UMUR,"&gt;=7",'Dx. SEPT'!UMUR,"&lt;=15",'Dx. SEPT'!BARULAMA,"BARU",'Dx. SEPT'!GENDER,"P")</f>
        <v>0</v>
      </c>
      <c r="O22" s="271">
        <f>COUNTIFS('Dx. SEPT'!DIAGNOSA,J22,'Dx. SEPT'!UMUR,"&gt;=16",'Dx. SEPT'!UMUR,"&lt;=59",'Dx. SEPT'!BARULAMA,"BARU",'Dx. SEPT'!GENDER,"L")</f>
        <v>0</v>
      </c>
      <c r="P22" s="277">
        <f>COUNTIFS('Dx. SEPT'!DIAGNOSA,J22,'Dx. SEPT'!UMUR,"&gt;=16",'Dx. SEPT'!UMUR,"&lt;=59",'Dx. SEPT'!BARULAMA,"BARU",'Dx. SEPT'!GENDER,"P")</f>
        <v>0</v>
      </c>
      <c r="Q22" s="277">
        <f>COUNTIFS('Dx. SEPT'!DIAGNOSA,J22,'Dx. SEPT'!UMUR,"&gt;=60",'Dx. SEPT'!BARULAMA,"baru",'Dx. SEPT'!GENDER,"L")</f>
        <v>0</v>
      </c>
      <c r="R22" s="277">
        <f>COUNTIFS('Dx. SEPT'!DIAGNOSA,J22,'Dx. SEPT'!UMUR,"&gt;=60",'Dx. SEPT'!BARULAMA,"baru",'Dx. SEPT'!GENDER,"P")</f>
        <v>0</v>
      </c>
      <c r="S22" s="277">
        <f>COUNTIFS('Dx. SEPT'!DIAGNOSA,J22,'Dx. SEPT'!BARULAMA,"LAMA",'Dx. SEPT'!GENDER,"L")</f>
        <v>0</v>
      </c>
      <c r="T22" s="277">
        <f>COUNTIFS('Dx. SEPT'!DIAGNOSA,J22,'Dx. SEPT'!BARULAMA,"LAMA",'Dx. SEPT'!GENDER,"P")</f>
        <v>0</v>
      </c>
      <c r="U22" s="338">
        <f t="shared" si="0"/>
        <v>0</v>
      </c>
      <c r="V22" s="339">
        <f>COUNTIF('Dx. SEPT'!DIAGNOSA,J22)</f>
        <v>0</v>
      </c>
      <c r="W22" s="287"/>
      <c r="X22" s="12"/>
      <c r="Y22" s="345">
        <v>10</v>
      </c>
      <c r="Z22" s="345" t="s">
        <v>287</v>
      </c>
      <c r="AA22" s="341" t="s">
        <v>32</v>
      </c>
      <c r="AB22" s="346">
        <v>228</v>
      </c>
      <c r="AC22" s="346">
        <v>32</v>
      </c>
      <c r="AD22" s="342">
        <f t="shared" si="1"/>
        <v>196</v>
      </c>
      <c r="AE22" s="346">
        <v>24</v>
      </c>
      <c r="AF22" s="346">
        <v>49</v>
      </c>
    </row>
    <row r="23" spans="1:32" ht="15.75" customHeight="1" x14ac:dyDescent="0.3">
      <c r="A23" s="270">
        <f>[1]SEPT!A24</f>
        <v>0</v>
      </c>
      <c r="B23" s="271">
        <f>[1]SEPT!B24</f>
        <v>2</v>
      </c>
      <c r="C23" s="272" t="str">
        <f>[1]SEPT!K24</f>
        <v>K04</v>
      </c>
      <c r="D23" s="271">
        <f>[1]SEPT!J24</f>
        <v>39</v>
      </c>
      <c r="E23" s="272" t="str">
        <f>[1]SEPT!I24</f>
        <v>L</v>
      </c>
      <c r="F23" s="273" t="str">
        <f>[1]SEPT!L24</f>
        <v>LAMA</v>
      </c>
      <c r="G23" s="12"/>
      <c r="H23" s="281">
        <v>20</v>
      </c>
      <c r="I23" s="283" t="s">
        <v>260</v>
      </c>
      <c r="J23" s="108" t="s">
        <v>261</v>
      </c>
      <c r="K23" s="277">
        <f>COUNTIFS('Dx. SEPT'!DIAGNOSA,J23,'Dx. SEPT'!UMUR,"&lt;7",'Dx. SEPT'!BARULAMA,"baru",'Dx. SEPT'!GENDER,"L")</f>
        <v>0</v>
      </c>
      <c r="L23" s="278">
        <f>COUNTIFS('Dx. SEPT'!DIAGNOSA,J23,'Dx. SEPT'!UMUR,"&lt;7",'Dx. SEPT'!BARULAMA,"baru",'Dx. SEPT'!GENDER,"P")</f>
        <v>0</v>
      </c>
      <c r="M23" s="277">
        <f>COUNTIFS('Dx. SEPT'!DIAGNOSA,J23,'Dx. SEPT'!UMUR,"&gt;=7",'Dx. SEPT'!UMUR,"&lt;=15",'Dx. SEPT'!BARULAMA,"BARU",'Dx. SEPT'!GENDER,"L")</f>
        <v>1</v>
      </c>
      <c r="N23" s="277">
        <f>COUNTIFS('Dx. SEPT'!DIAGNOSA,J23,'Dx. SEPT'!UMUR,"&gt;=7",'Dx. SEPT'!UMUR,"&lt;=15",'Dx. SEPT'!BARULAMA,"BARU",'Dx. SEPT'!GENDER,"P")</f>
        <v>0</v>
      </c>
      <c r="O23" s="271">
        <f>COUNTIFS('Dx. SEPT'!DIAGNOSA,J23,'Dx. SEPT'!UMUR,"&gt;=16",'Dx. SEPT'!UMUR,"&lt;=59",'Dx. SEPT'!BARULAMA,"BARU",'Dx. SEPT'!GENDER,"L")</f>
        <v>0</v>
      </c>
      <c r="P23" s="277">
        <f>COUNTIFS('Dx. SEPT'!DIAGNOSA,J23,'Dx. SEPT'!UMUR,"&gt;=16",'Dx. SEPT'!UMUR,"&lt;=59",'Dx. SEPT'!BARULAMA,"BARU",'Dx. SEPT'!GENDER,"P")</f>
        <v>0</v>
      </c>
      <c r="Q23" s="277">
        <f>COUNTIFS('Dx. SEPT'!DIAGNOSA,J23,'Dx. SEPT'!UMUR,"&gt;=60",'Dx. SEPT'!BARULAMA,"baru",'Dx. SEPT'!GENDER,"L")</f>
        <v>0</v>
      </c>
      <c r="R23" s="277">
        <f>COUNTIFS('Dx. SEPT'!DIAGNOSA,J23,'Dx. SEPT'!UMUR,"&gt;=60",'Dx. SEPT'!BARULAMA,"baru",'Dx. SEPT'!GENDER,"P")</f>
        <v>0</v>
      </c>
      <c r="S23" s="277">
        <f>COUNTIFS('Dx. SEPT'!DIAGNOSA,J23,'Dx. SEPT'!BARULAMA,"LAMA",'Dx. SEPT'!GENDER,"L")</f>
        <v>0</v>
      </c>
      <c r="T23" s="277">
        <f>COUNTIFS('Dx. SEPT'!DIAGNOSA,J23,'Dx. SEPT'!BARULAMA,"LAMA",'Dx. SEPT'!GENDER,"P")</f>
        <v>0</v>
      </c>
      <c r="U23" s="338">
        <f t="shared" si="0"/>
        <v>1</v>
      </c>
      <c r="V23" s="339">
        <f>COUNTIF('Dx. SEPT'!DIAGNOSA,J23)</f>
        <v>1</v>
      </c>
      <c r="W23" s="12"/>
      <c r="X23" s="12"/>
      <c r="Y23" s="347"/>
      <c r="Z23" s="347"/>
      <c r="AA23" s="344" t="s">
        <v>37</v>
      </c>
      <c r="AB23" s="346">
        <v>220</v>
      </c>
      <c r="AC23" s="346">
        <v>34</v>
      </c>
      <c r="AD23" s="342">
        <f t="shared" si="1"/>
        <v>186</v>
      </c>
      <c r="AE23" s="346">
        <v>19</v>
      </c>
      <c r="AF23" s="346">
        <v>45</v>
      </c>
    </row>
    <row r="24" spans="1:32" ht="15.75" customHeight="1" x14ac:dyDescent="0.3">
      <c r="A24" s="270">
        <f>[1]SEPT!A25</f>
        <v>0</v>
      </c>
      <c r="B24" s="271">
        <f>[1]SEPT!B25</f>
        <v>3</v>
      </c>
      <c r="C24" s="272" t="str">
        <f>[1]SEPT!K25</f>
        <v>K06</v>
      </c>
      <c r="D24" s="271">
        <f>[1]SEPT!J25</f>
        <v>8</v>
      </c>
      <c r="E24" s="272" t="str">
        <f>[1]SEPT!I25</f>
        <v>L</v>
      </c>
      <c r="F24" s="273" t="str">
        <f>[1]SEPT!L25</f>
        <v>BARU</v>
      </c>
      <c r="G24" s="12"/>
      <c r="H24" s="328">
        <v>21</v>
      </c>
      <c r="I24" s="108" t="s">
        <v>266</v>
      </c>
      <c r="J24" s="108" t="s">
        <v>267</v>
      </c>
      <c r="K24" s="277">
        <f>COUNTIFS('Dx. SEPT'!DIAGNOSA,J24,'Dx. SEPT'!UMUR,"&lt;7",'Dx. SEPT'!BARULAMA,"baru",'Dx. SEPT'!GENDER,"L")</f>
        <v>0</v>
      </c>
      <c r="L24" s="278">
        <f>COUNTIFS('Dx. SEPT'!DIAGNOSA,J24,'Dx. SEPT'!UMUR,"&lt;7",'Dx. SEPT'!BARULAMA,"baru",'Dx. SEPT'!GENDER,"P")</f>
        <v>0</v>
      </c>
      <c r="M24" s="277">
        <f>COUNTIFS('Dx. SEPT'!DIAGNOSA,J24,'Dx. SEPT'!UMUR,"&gt;=7",'Dx. SEPT'!UMUR,"&lt;=15",'Dx. SEPT'!BARULAMA,"BARU",'Dx. SEPT'!GENDER,"L")</f>
        <v>0</v>
      </c>
      <c r="N24" s="277">
        <f>COUNTIFS('Dx. SEPT'!DIAGNOSA,J24,'Dx. SEPT'!UMUR,"&gt;=7",'Dx. SEPT'!UMUR,"&lt;=15",'Dx. SEPT'!BARULAMA,"BARU",'Dx. SEPT'!GENDER,"P")</f>
        <v>0</v>
      </c>
      <c r="O24" s="271">
        <f>COUNTIFS('Dx. SEPT'!DIAGNOSA,J24,'Dx. SEPT'!UMUR,"&gt;=16",'Dx. SEPT'!UMUR,"&lt;=59",'Dx. SEPT'!BARULAMA,"BARU",'Dx. SEPT'!GENDER,"L")</f>
        <v>0</v>
      </c>
      <c r="P24" s="277">
        <f>COUNTIFS('Dx. SEPT'!DIAGNOSA,J24,'Dx. SEPT'!UMUR,"&gt;=16",'Dx. SEPT'!UMUR,"&lt;=59",'Dx. SEPT'!BARULAMA,"BARU",'Dx. SEPT'!GENDER,"P")</f>
        <v>0</v>
      </c>
      <c r="Q24" s="277">
        <f>COUNTIFS('Dx. SEPT'!DIAGNOSA,J24,'Dx. SEPT'!UMUR,"&gt;=60",'Dx. SEPT'!BARULAMA,"baru",'Dx. SEPT'!GENDER,"L")</f>
        <v>0</v>
      </c>
      <c r="R24" s="277">
        <f>COUNTIFS('Dx. SEPT'!DIAGNOSA,J24,'Dx. SEPT'!UMUR,"&gt;=60",'Dx. SEPT'!BARULAMA,"baru",'Dx. SEPT'!GENDER,"P")</f>
        <v>0</v>
      </c>
      <c r="S24" s="277">
        <f>COUNTIFS('Dx. SEPT'!DIAGNOSA,J24,'Dx. SEPT'!BARULAMA,"LAMA",'Dx. SEPT'!GENDER,"L")</f>
        <v>0</v>
      </c>
      <c r="T24" s="277">
        <f>COUNTIFS('Dx. SEPT'!DIAGNOSA,J24,'Dx. SEPT'!BARULAMA,"LAMA",'Dx. SEPT'!GENDER,"P")</f>
        <v>0</v>
      </c>
      <c r="U24" s="338">
        <f t="shared" si="0"/>
        <v>0</v>
      </c>
      <c r="V24" s="339">
        <f>COUNTIF('Dx. SEPT'!DIAGNOSA,J24)</f>
        <v>0</v>
      </c>
      <c r="W24" s="12"/>
      <c r="X24" s="12"/>
      <c r="Y24" s="345">
        <v>11</v>
      </c>
      <c r="Z24" s="345" t="s">
        <v>288</v>
      </c>
      <c r="AA24" s="341" t="s">
        <v>32</v>
      </c>
      <c r="AB24" s="346">
        <v>170</v>
      </c>
      <c r="AC24" s="346">
        <v>36</v>
      </c>
      <c r="AD24" s="346">
        <v>26</v>
      </c>
      <c r="AE24" s="346">
        <v>15</v>
      </c>
      <c r="AF24" s="346">
        <v>33</v>
      </c>
    </row>
    <row r="25" spans="1:32" ht="15.75" customHeight="1" x14ac:dyDescent="0.3">
      <c r="A25" s="270">
        <f>[1]SEPT!A26</f>
        <v>0</v>
      </c>
      <c r="B25" s="271">
        <f>[1]SEPT!B26</f>
        <v>4</v>
      </c>
      <c r="C25" s="272" t="str">
        <f>[1]SEPT!K26</f>
        <v>K06</v>
      </c>
      <c r="D25" s="271">
        <f>[1]SEPT!J26</f>
        <v>8</v>
      </c>
      <c r="E25" s="272" t="str">
        <f>[1]SEPT!I26</f>
        <v>L</v>
      </c>
      <c r="F25" s="273" t="str">
        <f>[1]SEPT!L26</f>
        <v>BARU</v>
      </c>
      <c r="G25" s="12"/>
      <c r="H25" s="378">
        <v>22</v>
      </c>
      <c r="I25" s="27" t="s">
        <v>289</v>
      </c>
      <c r="J25" s="27" t="s">
        <v>290</v>
      </c>
      <c r="K25" s="277">
        <f>COUNTIFS('Dx. SEPT'!DIAGNOSA,J25,'Dx. SEPT'!UMUR,"&lt;7",'Dx. SEPT'!BARULAMA,"baru",'Dx. SEPT'!GENDER,"L")</f>
        <v>0</v>
      </c>
      <c r="L25" s="278">
        <f>COUNTIFS('Dx. SEPT'!DIAGNOSA,J25,'Dx. SEPT'!UMUR,"&lt;7",'Dx. SEPT'!BARULAMA,"baru",'Dx. SEPT'!GENDER,"P")</f>
        <v>0</v>
      </c>
      <c r="M25" s="277">
        <f>COUNTIFS('Dx. SEPT'!DIAGNOSA,J25,'Dx. SEPT'!UMUR,"&gt;=7",'Dx. SEPT'!UMUR,"&lt;=15",'Dx. SEPT'!BARULAMA,"BARU",'Dx. SEPT'!GENDER,"L")</f>
        <v>0</v>
      </c>
      <c r="N25" s="277">
        <f>COUNTIFS('Dx. SEPT'!DIAGNOSA,J25,'Dx. SEPT'!UMUR,"&gt;=7",'Dx. SEPT'!UMUR,"&lt;=15",'Dx. SEPT'!BARULAMA,"BARU",'Dx. SEPT'!GENDER,"P")</f>
        <v>0</v>
      </c>
      <c r="O25" s="271">
        <f>COUNTIFS('Dx. SEPT'!DIAGNOSA,J25,'Dx. SEPT'!UMUR,"&gt;=16",'Dx. SEPT'!UMUR,"&lt;=59",'Dx. SEPT'!BARULAMA,"BARU",'Dx. SEPT'!GENDER,"L")</f>
        <v>0</v>
      </c>
      <c r="P25" s="277">
        <f>COUNTIFS('Dx. SEPT'!DIAGNOSA,J25,'Dx. SEPT'!UMUR,"&gt;=16",'Dx. SEPT'!UMUR,"&lt;=59",'Dx. SEPT'!BARULAMA,"BARU",'Dx. SEPT'!GENDER,"P")</f>
        <v>1</v>
      </c>
      <c r="Q25" s="277">
        <f>COUNTIFS('Dx. SEPT'!DIAGNOSA,J25,'Dx. SEPT'!UMUR,"&gt;=60",'Dx. SEPT'!BARULAMA,"baru",'Dx. SEPT'!GENDER,"L")</f>
        <v>0</v>
      </c>
      <c r="R25" s="277">
        <f>COUNTIFS('Dx. SEPT'!DIAGNOSA,J25,'Dx. SEPT'!UMUR,"&gt;=60",'Dx. SEPT'!BARULAMA,"baru",'Dx. SEPT'!GENDER,"P")</f>
        <v>0</v>
      </c>
      <c r="S25" s="277">
        <f>COUNTIFS('Dx. SEPT'!DIAGNOSA,J25,'Dx. SEPT'!BARULAMA,"LAMA",'Dx. SEPT'!GENDER,"L")</f>
        <v>0</v>
      </c>
      <c r="T25" s="277">
        <f>COUNTIFS('Dx. SEPT'!DIAGNOSA,J25,'Dx. SEPT'!BARULAMA,"LAMA",'Dx. SEPT'!GENDER,"P")</f>
        <v>0</v>
      </c>
      <c r="U25" s="338">
        <f t="shared" si="0"/>
        <v>1</v>
      </c>
      <c r="V25" s="339">
        <f>COUNTIF('Dx. SEPT'!DIAGNOSA,J25)</f>
        <v>1</v>
      </c>
      <c r="W25" s="12"/>
      <c r="X25" s="12"/>
      <c r="Y25" s="347"/>
      <c r="Z25" s="347"/>
      <c r="AA25" s="344" t="s">
        <v>37</v>
      </c>
      <c r="AB25" s="346">
        <v>179</v>
      </c>
      <c r="AC25" s="346">
        <v>38</v>
      </c>
      <c r="AD25" s="346">
        <v>35</v>
      </c>
      <c r="AE25" s="346">
        <v>19</v>
      </c>
      <c r="AF25" s="346">
        <v>43</v>
      </c>
    </row>
    <row r="26" spans="1:32" ht="15.75" customHeight="1" thickBot="1" x14ac:dyDescent="0.35">
      <c r="A26" s="270">
        <f>[1]SEPT!A27</f>
        <v>0</v>
      </c>
      <c r="B26" s="271">
        <f>[1]SEPT!B27</f>
        <v>4</v>
      </c>
      <c r="C26" s="272" t="str">
        <f>[1]SEPT!K27</f>
        <v>K04</v>
      </c>
      <c r="D26" s="271">
        <f>[1]SEPT!J27</f>
        <v>48</v>
      </c>
      <c r="E26" s="272" t="str">
        <f>[1]SEPT!I27</f>
        <v>P</v>
      </c>
      <c r="F26" s="273" t="str">
        <f>[1]SEPT!L27</f>
        <v>LAMA</v>
      </c>
      <c r="G26" s="12"/>
      <c r="H26" s="188"/>
      <c r="I26" s="284" t="s">
        <v>262</v>
      </c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285" t="s">
        <v>263</v>
      </c>
      <c r="U26" s="286">
        <f t="shared" ref="U26:V26" ca="1" si="2">SUM(U4:U25)</f>
        <v>1540</v>
      </c>
      <c r="V26" s="286">
        <f t="shared" si="2"/>
        <v>379</v>
      </c>
      <c r="W26" s="12"/>
      <c r="X26" s="12"/>
      <c r="Y26" s="345">
        <v>12</v>
      </c>
      <c r="Z26" s="345"/>
      <c r="AA26" s="341" t="s">
        <v>32</v>
      </c>
      <c r="AB26" s="346"/>
      <c r="AC26" s="346"/>
      <c r="AD26" s="346"/>
      <c r="AE26" s="346"/>
      <c r="AF26" s="346"/>
    </row>
    <row r="27" spans="1:32" ht="15.75" customHeight="1" x14ac:dyDescent="0.3">
      <c r="A27" s="270">
        <f>[1]SEPT!A28</f>
        <v>0</v>
      </c>
      <c r="B27" s="271">
        <f>[1]SEPT!B28</f>
        <v>5</v>
      </c>
      <c r="C27" s="272" t="str">
        <f>[1]SEPT!K28</f>
        <v>K04</v>
      </c>
      <c r="D27" s="271">
        <f>[1]SEPT!J28</f>
        <v>25</v>
      </c>
      <c r="E27" s="272" t="str">
        <f>[1]SEPT!I28</f>
        <v>L</v>
      </c>
      <c r="F27" s="273" t="str">
        <f>[1]SEPT!L28</f>
        <v>BARU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347"/>
      <c r="Z27" s="347"/>
      <c r="AA27" s="344" t="s">
        <v>37</v>
      </c>
      <c r="AB27" s="346"/>
      <c r="AC27" s="346"/>
      <c r="AD27" s="346"/>
      <c r="AE27" s="346"/>
      <c r="AF27" s="346"/>
    </row>
    <row r="28" spans="1:32" ht="15.75" customHeight="1" thickBot="1" x14ac:dyDescent="0.35">
      <c r="A28" s="270">
        <f>[1]SEPT!A29</f>
        <v>0</v>
      </c>
      <c r="B28" s="271">
        <f>[1]SEPT!B29</f>
        <v>6</v>
      </c>
      <c r="C28" s="272" t="str">
        <f>[1]SEPT!K29</f>
        <v>K04</v>
      </c>
      <c r="D28" s="271">
        <f>[1]SEPT!J29</f>
        <v>14</v>
      </c>
      <c r="E28" s="272" t="str">
        <f>[1]SEPT!I29</f>
        <v>L</v>
      </c>
      <c r="F28" s="273" t="str">
        <f>[1]SEPT!L29</f>
        <v>BARU</v>
      </c>
      <c r="G28" s="12"/>
      <c r="H28" s="12"/>
      <c r="I28" s="12"/>
      <c r="J28" s="287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345">
        <v>13</v>
      </c>
      <c r="Z28" s="345"/>
      <c r="AA28" s="341" t="s">
        <v>32</v>
      </c>
      <c r="AB28" s="346"/>
      <c r="AC28" s="346"/>
      <c r="AD28" s="346"/>
      <c r="AE28" s="346"/>
      <c r="AF28" s="346"/>
    </row>
    <row r="29" spans="1:32" ht="15.75" customHeight="1" thickBot="1" x14ac:dyDescent="0.45">
      <c r="A29" s="270">
        <f>[1]SEPT!A30</f>
        <v>0</v>
      </c>
      <c r="B29" s="271">
        <f>[1]SEPT!B30</f>
        <v>7</v>
      </c>
      <c r="C29" s="272" t="str">
        <f>[1]SEPT!K30</f>
        <v>K04</v>
      </c>
      <c r="D29" s="271">
        <f>[1]SEPT!J30</f>
        <v>23</v>
      </c>
      <c r="E29" s="272" t="str">
        <f>[1]SEPT!I30</f>
        <v>L</v>
      </c>
      <c r="F29" s="273" t="str">
        <f>[1]SEPT!L30</f>
        <v>BARU</v>
      </c>
      <c r="G29" s="12"/>
      <c r="H29" s="12"/>
      <c r="I29" s="288" t="s">
        <v>193</v>
      </c>
      <c r="J29" s="289"/>
      <c r="K29" s="290"/>
      <c r="L29" s="291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347"/>
      <c r="Z29" s="347"/>
      <c r="AA29" s="344" t="s">
        <v>37</v>
      </c>
      <c r="AB29" s="346"/>
      <c r="AC29" s="346"/>
      <c r="AD29" s="346"/>
      <c r="AE29" s="346"/>
      <c r="AF29" s="346"/>
    </row>
    <row r="30" spans="1:32" ht="15.75" customHeight="1" thickBot="1" x14ac:dyDescent="0.35">
      <c r="A30" s="270">
        <f>[1]SEPT!A31</f>
        <v>0</v>
      </c>
      <c r="B30" s="271">
        <f>[1]SEPT!B31</f>
        <v>8</v>
      </c>
      <c r="C30" s="272" t="str">
        <f>[1]SEPT!K31</f>
        <v>K04</v>
      </c>
      <c r="D30" s="271">
        <f>[1]SEPT!J31</f>
        <v>53</v>
      </c>
      <c r="E30" s="272" t="str">
        <f>[1]SEPT!I31</f>
        <v>P</v>
      </c>
      <c r="F30" s="273" t="str">
        <f>[1]SEPT!L31</f>
        <v>LAMA</v>
      </c>
      <c r="G30" s="12"/>
      <c r="H30" s="12"/>
      <c r="I30" s="292" t="s">
        <v>194</v>
      </c>
      <c r="J30" s="289"/>
      <c r="K30" s="293"/>
      <c r="L30" s="294"/>
      <c r="M30" s="295" t="s">
        <v>108</v>
      </c>
      <c r="N30" s="295" t="s">
        <v>110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345">
        <v>14</v>
      </c>
      <c r="Z30" s="345"/>
      <c r="AA30" s="341" t="s">
        <v>32</v>
      </c>
      <c r="AB30" s="346"/>
      <c r="AC30" s="346"/>
      <c r="AD30" s="346"/>
      <c r="AE30" s="346"/>
      <c r="AF30" s="346"/>
    </row>
    <row r="31" spans="1:32" ht="15.75" customHeight="1" thickBot="1" x14ac:dyDescent="0.35">
      <c r="A31" s="270">
        <f>[1]SEPT!A32</f>
        <v>0</v>
      </c>
      <c r="B31" s="271">
        <f>[1]SEPT!B32</f>
        <v>9</v>
      </c>
      <c r="C31" s="272" t="str">
        <f>[1]SEPT!K32</f>
        <v>K04</v>
      </c>
      <c r="D31" s="271">
        <f>[1]SEPT!J32</f>
        <v>39</v>
      </c>
      <c r="E31" s="272" t="str">
        <f>[1]SEPT!I32</f>
        <v>L</v>
      </c>
      <c r="F31" s="273" t="str">
        <f>[1]SEPT!L32</f>
        <v>LAMA</v>
      </c>
      <c r="G31" s="12"/>
      <c r="H31" s="12"/>
      <c r="I31" s="178" t="s">
        <v>197</v>
      </c>
      <c r="J31" s="12"/>
      <c r="K31" s="236"/>
      <c r="L31" s="296">
        <f t="shared" ref="L31:L33" si="3">SUM(M31:N31)</f>
        <v>5</v>
      </c>
      <c r="M31" s="12">
        <f>COUNTIFS('Dx. SEPT'!DIAGNOSA,J6,'Dx. SEPT'!UMUR,"&lt;=4")</f>
        <v>3</v>
      </c>
      <c r="N31" s="12">
        <f>COUNTIFS('Dx. SEPT'!DIAGNOSA,J8,'Dx. SEPT'!UMUR,"&lt;=4")</f>
        <v>2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347"/>
      <c r="Z31" s="347"/>
      <c r="AA31" s="344" t="s">
        <v>37</v>
      </c>
      <c r="AB31" s="346"/>
      <c r="AC31" s="346"/>
      <c r="AD31" s="346"/>
      <c r="AE31" s="346"/>
      <c r="AF31" s="346"/>
    </row>
    <row r="32" spans="1:32" ht="15.75" customHeight="1" thickBot="1" x14ac:dyDescent="0.35">
      <c r="A32" s="270">
        <f>[1]SEPT!A33</f>
        <v>0</v>
      </c>
      <c r="B32" s="271">
        <f>[1]SEPT!B33</f>
        <v>10</v>
      </c>
      <c r="C32" s="272" t="str">
        <f>[1]SEPT!K33</f>
        <v>K04</v>
      </c>
      <c r="D32" s="271">
        <f>[1]SEPT!J33</f>
        <v>6</v>
      </c>
      <c r="E32" s="272" t="str">
        <f>[1]SEPT!I33</f>
        <v>P</v>
      </c>
      <c r="F32" s="273" t="str">
        <f>[1]SEPT!L33</f>
        <v>LAMA</v>
      </c>
      <c r="G32" s="12"/>
      <c r="H32" s="12"/>
      <c r="I32" s="178" t="s">
        <v>198</v>
      </c>
      <c r="J32" s="12"/>
      <c r="K32" s="236"/>
      <c r="L32" s="296">
        <f t="shared" si="3"/>
        <v>77</v>
      </c>
      <c r="M32" s="12">
        <f>COUNTIFS('Dx. SEPT'!DIAGNOSA,J6,'Dx. SEPT'!UMUR,"&lt;=18")</f>
        <v>35</v>
      </c>
      <c r="N32" s="12">
        <f>COUNTIFS('Dx. SEPT'!DIAGNOSA,J8,'Dx. SEPT'!UMUR,"&lt;=18")</f>
        <v>42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345">
        <v>15</v>
      </c>
      <c r="Z32" s="345"/>
      <c r="AA32" s="341" t="s">
        <v>32</v>
      </c>
      <c r="AB32" s="346"/>
      <c r="AC32" s="346"/>
      <c r="AD32" s="346"/>
      <c r="AE32" s="346"/>
      <c r="AF32" s="346"/>
    </row>
    <row r="33" spans="1:32" ht="15.75" customHeight="1" thickBot="1" x14ac:dyDescent="0.35">
      <c r="A33" s="270">
        <f>[1]SEPT!A34</f>
        <v>0</v>
      </c>
      <c r="B33" s="271">
        <f>[1]SEPT!B34</f>
        <v>11</v>
      </c>
      <c r="C33" s="272" t="str">
        <f>[1]SEPT!K34</f>
        <v>K08</v>
      </c>
      <c r="D33" s="271">
        <f>[1]SEPT!J34</f>
        <v>31</v>
      </c>
      <c r="E33" s="272" t="str">
        <f>[1]SEPT!I34</f>
        <v>P</v>
      </c>
      <c r="F33" s="273" t="str">
        <f>[1]SEPT!L34</f>
        <v>BARU</v>
      </c>
      <c r="G33" s="12"/>
      <c r="H33" s="12"/>
      <c r="I33" s="178" t="s">
        <v>199</v>
      </c>
      <c r="J33" s="12"/>
      <c r="K33" s="236"/>
      <c r="L33" s="296">
        <f t="shared" si="3"/>
        <v>46</v>
      </c>
      <c r="M33" s="12">
        <f>COUNTIFS('Dx. SEPT'!DIAGNOSA,J6,'Dx. SEPT'!UMUR,"&gt;=10",'Dx. SEPT'!UMUR,"&lt;=18")</f>
        <v>20</v>
      </c>
      <c r="N33" s="12">
        <f>COUNTIFS('Dx. SEPT'!DIAGNOSA,J8,'Dx. SEPT'!UMUR,"&gt;=10",'Dx. SEPT'!UMUR,"&lt;=18")</f>
        <v>26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347"/>
      <c r="Z33" s="347"/>
      <c r="AA33" s="344" t="s">
        <v>37</v>
      </c>
      <c r="AB33" s="346"/>
      <c r="AC33" s="346"/>
      <c r="AD33" s="346"/>
      <c r="AE33" s="346"/>
      <c r="AF33" s="346"/>
    </row>
    <row r="34" spans="1:32" ht="15.75" customHeight="1" thickBot="1" x14ac:dyDescent="0.35">
      <c r="A34" s="270">
        <f>[1]SEPT!A35</f>
        <v>0</v>
      </c>
      <c r="B34" s="271">
        <f>[1]SEPT!B35</f>
        <v>12</v>
      </c>
      <c r="C34" s="272" t="str">
        <f>[1]SEPT!K35</f>
        <v>K02</v>
      </c>
      <c r="D34" s="271">
        <f>[1]SEPT!J35</f>
        <v>22</v>
      </c>
      <c r="E34" s="272" t="str">
        <f>[1]SEPT!I35</f>
        <v>P</v>
      </c>
      <c r="F34" s="273" t="str">
        <f>[1]SEPT!L35</f>
        <v>BARU</v>
      </c>
      <c r="G34" s="12"/>
      <c r="H34" s="12"/>
      <c r="I34" s="292" t="s">
        <v>200</v>
      </c>
      <c r="J34" s="172"/>
      <c r="K34" s="297"/>
      <c r="L34" s="294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345">
        <v>16</v>
      </c>
      <c r="Z34" s="345"/>
      <c r="AA34" s="341" t="s">
        <v>32</v>
      </c>
      <c r="AB34" s="346"/>
      <c r="AC34" s="346"/>
      <c r="AD34" s="346"/>
      <c r="AE34" s="346"/>
      <c r="AF34" s="346"/>
    </row>
    <row r="35" spans="1:32" ht="15.75" customHeight="1" thickBot="1" x14ac:dyDescent="0.35">
      <c r="A35" s="270">
        <f>[1]SEPT!A36</f>
        <v>45898</v>
      </c>
      <c r="B35" s="271">
        <f>[1]SEPT!B36</f>
        <v>1</v>
      </c>
      <c r="C35" s="272" t="str">
        <f>[1]SEPT!K36</f>
        <v>K00</v>
      </c>
      <c r="D35" s="271">
        <f>[1]SEPT!J36</f>
        <v>6</v>
      </c>
      <c r="E35" s="272" t="str">
        <f>[1]SEPT!I36</f>
        <v>L</v>
      </c>
      <c r="F35" s="273" t="str">
        <f>[1]SEPT!L36</f>
        <v>BARU</v>
      </c>
      <c r="G35" s="12"/>
      <c r="H35" s="12"/>
      <c r="I35" s="298" t="s">
        <v>201</v>
      </c>
      <c r="J35" s="172"/>
      <c r="K35" s="299"/>
      <c r="L35" s="294">
        <f t="shared" ref="L35:L36" si="4">SUM(M35:N35)</f>
        <v>132</v>
      </c>
      <c r="M35" s="12">
        <f>COUNTIFS('Dx. SEPT'!DIAGNOSA,J6,'Dx. SEPT'!UMUR,"&gt;=18",'Dx. SEPT'!UMUR,"&lt;=59")</f>
        <v>28</v>
      </c>
      <c r="N35" s="12">
        <f>COUNTIFS('Dx. SEPT'!DIAGNOSA,J8,'Dx. SEPT'!UMUR,"&gt;=18",'Dx. SEPT'!UMUR,"&lt;=59")</f>
        <v>104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347"/>
      <c r="Z35" s="347"/>
      <c r="AA35" s="344" t="s">
        <v>37</v>
      </c>
      <c r="AB35" s="346"/>
      <c r="AC35" s="346"/>
      <c r="AD35" s="346"/>
      <c r="AE35" s="346"/>
      <c r="AF35" s="346"/>
    </row>
    <row r="36" spans="1:32" ht="15.75" customHeight="1" thickBot="1" x14ac:dyDescent="0.35">
      <c r="A36" s="270">
        <f>[1]SEPT!A37</f>
        <v>0</v>
      </c>
      <c r="B36" s="271">
        <f>[1]SEPT!B37</f>
        <v>2</v>
      </c>
      <c r="C36" s="272" t="str">
        <f>[1]SEPT!K37</f>
        <v>K00</v>
      </c>
      <c r="D36" s="271">
        <f>[1]SEPT!J37</f>
        <v>7</v>
      </c>
      <c r="E36" s="272" t="str">
        <f>[1]SEPT!I37</f>
        <v>P</v>
      </c>
      <c r="F36" s="273" t="str">
        <f>[1]SEPT!L37</f>
        <v>BARU</v>
      </c>
      <c r="G36" s="12"/>
      <c r="H36" s="12"/>
      <c r="I36" s="188" t="s">
        <v>202</v>
      </c>
      <c r="J36" s="300"/>
      <c r="K36" s="301"/>
      <c r="L36" s="294">
        <f t="shared" si="4"/>
        <v>22</v>
      </c>
      <c r="M36" s="12">
        <f>COUNTIFS('Dx. SEPT'!DIAGNOSA,J6,'Dx. SEPT'!UMUR,"&gt;=60")</f>
        <v>2</v>
      </c>
      <c r="N36" s="12">
        <f>COUNTIFS('Dx. SEPT'!DIAGNOSA,J8,'Dx. SEPT'!UMUR,"&gt;=60")</f>
        <v>20</v>
      </c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345">
        <v>17</v>
      </c>
      <c r="Z36" s="345"/>
      <c r="AA36" s="341" t="s">
        <v>32</v>
      </c>
      <c r="AB36" s="346"/>
      <c r="AC36" s="346"/>
      <c r="AD36" s="346"/>
      <c r="AE36" s="346"/>
      <c r="AF36" s="346"/>
    </row>
    <row r="37" spans="1:32" ht="15.75" customHeight="1" x14ac:dyDescent="0.3">
      <c r="A37" s="270">
        <f>[1]SEPT!A38</f>
        <v>0</v>
      </c>
      <c r="B37" s="271">
        <f>[1]SEPT!B38</f>
        <v>3</v>
      </c>
      <c r="C37" s="272" t="str">
        <f>[1]SEPT!K38</f>
        <v>K01</v>
      </c>
      <c r="D37" s="271">
        <f>[1]SEPT!J38</f>
        <v>24</v>
      </c>
      <c r="E37" s="272" t="str">
        <f>[1]SEPT!I38</f>
        <v>P</v>
      </c>
      <c r="F37" s="273" t="str">
        <f>[1]SEPT!L38</f>
        <v>LAMA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347"/>
      <c r="Z37" s="347"/>
      <c r="AA37" s="344" t="s">
        <v>37</v>
      </c>
      <c r="AB37" s="346"/>
      <c r="AC37" s="346"/>
      <c r="AD37" s="346"/>
      <c r="AE37" s="346"/>
      <c r="AF37" s="346"/>
    </row>
    <row r="38" spans="1:32" ht="15.75" customHeight="1" x14ac:dyDescent="0.3">
      <c r="A38" s="270">
        <f>[1]SEPT!A39</f>
        <v>0</v>
      </c>
      <c r="B38" s="271">
        <f>[1]SEPT!B39</f>
        <v>4</v>
      </c>
      <c r="C38" s="272" t="str">
        <f>[1]SEPT!K39</f>
        <v>K00</v>
      </c>
      <c r="D38" s="271">
        <f>[1]SEPT!J39</f>
        <v>8</v>
      </c>
      <c r="E38" s="272" t="str">
        <f>[1]SEPT!I39</f>
        <v>L</v>
      </c>
      <c r="F38" s="273" t="str">
        <f>[1]SEPT!L39</f>
        <v>BARU</v>
      </c>
      <c r="G38" s="12"/>
      <c r="H38" s="12"/>
      <c r="I38" s="302"/>
      <c r="J38" s="303"/>
      <c r="K38" s="303"/>
      <c r="L38" s="304"/>
      <c r="M38" s="305"/>
      <c r="N38" s="305"/>
      <c r="O38" s="305"/>
      <c r="P38" s="303"/>
      <c r="Q38" s="303"/>
      <c r="R38" s="10"/>
      <c r="S38" s="12"/>
      <c r="T38" s="12"/>
      <c r="U38" s="12"/>
      <c r="V38" s="12"/>
      <c r="W38" s="12"/>
      <c r="X38" s="12"/>
      <c r="Y38" s="345">
        <v>18</v>
      </c>
      <c r="Z38" s="345"/>
      <c r="AA38" s="341" t="s">
        <v>32</v>
      </c>
      <c r="AB38" s="346"/>
      <c r="AC38" s="346"/>
      <c r="AD38" s="346"/>
      <c r="AE38" s="346"/>
      <c r="AF38" s="346"/>
    </row>
    <row r="39" spans="1:32" ht="15.75" customHeight="1" x14ac:dyDescent="0.3">
      <c r="A39" s="270">
        <f>[1]SEPT!A40</f>
        <v>0</v>
      </c>
      <c r="B39" s="271">
        <f>[1]SEPT!B40</f>
        <v>5</v>
      </c>
      <c r="C39" s="272" t="str">
        <f>[1]SEPT!K40</f>
        <v>K04</v>
      </c>
      <c r="D39" s="271">
        <f>[1]SEPT!J40</f>
        <v>15</v>
      </c>
      <c r="E39" s="272" t="str">
        <f>[1]SEPT!I40</f>
        <v>L</v>
      </c>
      <c r="F39" s="273" t="str">
        <f>[1]SEPT!L40</f>
        <v>BARU</v>
      </c>
      <c r="G39" s="12"/>
      <c r="H39" s="12"/>
      <c r="I39" s="303"/>
      <c r="J39" s="303"/>
      <c r="K39" s="303"/>
      <c r="L39" s="303"/>
      <c r="M39" s="306"/>
      <c r="N39" s="306"/>
      <c r="O39" s="306"/>
      <c r="P39" s="303"/>
      <c r="Q39" s="303"/>
      <c r="R39" s="10"/>
      <c r="S39" s="12"/>
      <c r="T39" s="12"/>
      <c r="U39" s="12"/>
      <c r="V39" s="12"/>
      <c r="W39" s="12"/>
      <c r="X39" s="12"/>
      <c r="Y39" s="347"/>
      <c r="Z39" s="347"/>
      <c r="AA39" s="344" t="s">
        <v>37</v>
      </c>
      <c r="AB39" s="346"/>
      <c r="AC39" s="346"/>
      <c r="AD39" s="346"/>
      <c r="AE39" s="346"/>
      <c r="AF39" s="346"/>
    </row>
    <row r="40" spans="1:32" ht="15.75" customHeight="1" x14ac:dyDescent="0.3">
      <c r="A40" s="270">
        <f>[1]SEPT!A41</f>
        <v>0</v>
      </c>
      <c r="B40" s="271">
        <f>[1]SEPT!B41</f>
        <v>6</v>
      </c>
      <c r="C40" s="272" t="str">
        <f>[1]SEPT!K41</f>
        <v>K04</v>
      </c>
      <c r="D40" s="271">
        <f>[1]SEPT!J41</f>
        <v>37</v>
      </c>
      <c r="E40" s="272" t="str">
        <f>[1]SEPT!I41</f>
        <v>P</v>
      </c>
      <c r="F40" s="273" t="str">
        <f>[1]SEPT!L41</f>
        <v>LAMA</v>
      </c>
      <c r="G40" s="12"/>
      <c r="H40" s="12"/>
      <c r="I40" s="303"/>
      <c r="J40" s="303"/>
      <c r="K40" s="303"/>
      <c r="L40" s="303"/>
      <c r="M40" s="303"/>
      <c r="N40" s="303"/>
      <c r="O40" s="303"/>
      <c r="P40" s="303"/>
      <c r="Q40" s="303"/>
      <c r="R40" s="10"/>
      <c r="S40" s="12"/>
      <c r="T40" s="12"/>
      <c r="U40" s="12"/>
      <c r="V40" s="12"/>
      <c r="W40" s="12"/>
      <c r="X40" s="12"/>
      <c r="Y40" s="345">
        <v>19</v>
      </c>
      <c r="Z40" s="345"/>
      <c r="AA40" s="341" t="s">
        <v>32</v>
      </c>
      <c r="AB40" s="346"/>
      <c r="AC40" s="346"/>
      <c r="AD40" s="346"/>
      <c r="AE40" s="346"/>
      <c r="AF40" s="346"/>
    </row>
    <row r="41" spans="1:32" ht="15.75" customHeight="1" x14ac:dyDescent="0.3">
      <c r="A41" s="270">
        <f>[1]SEPT!A42</f>
        <v>0</v>
      </c>
      <c r="B41" s="271">
        <f>[1]SEPT!B42</f>
        <v>7</v>
      </c>
      <c r="C41" s="272" t="str">
        <f>[1]SEPT!K42</f>
        <v>K08</v>
      </c>
      <c r="D41" s="271">
        <f>[1]SEPT!J42</f>
        <v>21</v>
      </c>
      <c r="E41" s="272" t="str">
        <f>[1]SEPT!I42</f>
        <v>P</v>
      </c>
      <c r="F41" s="273" t="str">
        <f>[1]SEPT!L42</f>
        <v>BARU</v>
      </c>
      <c r="G41" s="12"/>
      <c r="H41" s="12"/>
      <c r="I41" s="307"/>
      <c r="J41" s="303"/>
      <c r="K41" s="303"/>
      <c r="L41" s="308"/>
      <c r="M41" s="10"/>
      <c r="N41" s="10"/>
      <c r="O41" s="10"/>
      <c r="P41" s="10"/>
      <c r="Q41" s="10"/>
      <c r="R41" s="10"/>
      <c r="S41" s="12"/>
      <c r="T41" s="12"/>
      <c r="U41" s="12"/>
      <c r="V41" s="12"/>
      <c r="W41" s="12"/>
      <c r="X41" s="12"/>
      <c r="Y41" s="347"/>
      <c r="Z41" s="347"/>
      <c r="AA41" s="344" t="s">
        <v>37</v>
      </c>
      <c r="AB41" s="346"/>
      <c r="AC41" s="346"/>
      <c r="AD41" s="346"/>
      <c r="AE41" s="346"/>
      <c r="AF41" s="346"/>
    </row>
    <row r="42" spans="1:32" ht="15.75" customHeight="1" x14ac:dyDescent="0.3">
      <c r="A42" s="270">
        <f>[1]SEPT!A43</f>
        <v>0</v>
      </c>
      <c r="B42" s="271">
        <f>[1]SEPT!B43</f>
        <v>8</v>
      </c>
      <c r="C42" s="272" t="str">
        <f>[1]SEPT!K43</f>
        <v>K02</v>
      </c>
      <c r="D42" s="271">
        <f>[1]SEPT!J43</f>
        <v>4</v>
      </c>
      <c r="E42" s="272" t="str">
        <f>[1]SEPT!I43</f>
        <v>L</v>
      </c>
      <c r="F42" s="273" t="str">
        <f>[1]SEPT!L43</f>
        <v>BARU</v>
      </c>
      <c r="G42" s="12"/>
      <c r="H42" s="12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12"/>
      <c r="T42" s="12"/>
      <c r="U42" s="12"/>
      <c r="V42" s="12"/>
      <c r="W42" s="12"/>
      <c r="X42" s="12"/>
      <c r="Y42" s="345">
        <v>20</v>
      </c>
      <c r="Z42" s="345"/>
      <c r="AA42" s="341" t="s">
        <v>32</v>
      </c>
      <c r="AB42" s="346"/>
      <c r="AC42" s="346"/>
      <c r="AD42" s="346"/>
      <c r="AE42" s="346"/>
      <c r="AF42" s="346"/>
    </row>
    <row r="43" spans="1:32" ht="15.75" customHeight="1" x14ac:dyDescent="0.35">
      <c r="A43" s="270">
        <f>[1]SEPT!A44</f>
        <v>45899</v>
      </c>
      <c r="B43" s="271">
        <f>[1]SEPT!B44</f>
        <v>1</v>
      </c>
      <c r="C43" s="272" t="str">
        <f>[1]SEPT!K44</f>
        <v>K00</v>
      </c>
      <c r="D43" s="271">
        <f>[1]SEPT!J44</f>
        <v>13</v>
      </c>
      <c r="E43" s="272" t="str">
        <f>[1]SEPT!I44</f>
        <v>L</v>
      </c>
      <c r="F43" s="273" t="str">
        <f>[1]SEPT!L44</f>
        <v>BARU</v>
      </c>
      <c r="G43" s="12"/>
      <c r="H43" s="12"/>
      <c r="I43" s="309"/>
      <c r="J43" s="10"/>
      <c r="K43" s="10"/>
      <c r="L43" s="304"/>
      <c r="M43" s="304"/>
      <c r="N43" s="304"/>
      <c r="O43" s="304"/>
      <c r="P43" s="304"/>
      <c r="Q43" s="304"/>
      <c r="R43" s="304"/>
      <c r="S43" s="12"/>
      <c r="T43" s="12"/>
      <c r="U43" s="12"/>
      <c r="V43" s="12"/>
      <c r="W43" s="12"/>
      <c r="X43" s="12"/>
      <c r="Y43" s="347"/>
      <c r="Z43" s="347"/>
      <c r="AA43" s="344" t="s">
        <v>37</v>
      </c>
      <c r="AB43" s="346"/>
      <c r="AC43" s="346"/>
      <c r="AD43" s="346"/>
      <c r="AE43" s="346"/>
      <c r="AF43" s="346"/>
    </row>
    <row r="44" spans="1:32" ht="15.75" customHeight="1" x14ac:dyDescent="0.3">
      <c r="A44" s="270">
        <f>[1]SEPT!A45</f>
        <v>0</v>
      </c>
      <c r="B44" s="271">
        <f>[1]SEPT!B45</f>
        <v>2</v>
      </c>
      <c r="C44" s="272" t="str">
        <f>[1]SEPT!K45</f>
        <v>K02</v>
      </c>
      <c r="D44" s="271">
        <f>[1]SEPT!J45</f>
        <v>30</v>
      </c>
      <c r="E44" s="272" t="str">
        <f>[1]SEPT!I45</f>
        <v>P</v>
      </c>
      <c r="F44" s="273" t="str">
        <f>[1]SEPT!L45</f>
        <v>LAMA</v>
      </c>
      <c r="G44" s="12"/>
      <c r="H44" s="12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2"/>
      <c r="T44" s="12"/>
      <c r="U44" s="12"/>
      <c r="V44" s="12"/>
      <c r="W44" s="12"/>
      <c r="X44" s="12"/>
      <c r="Y44" s="345">
        <v>21</v>
      </c>
      <c r="Z44" s="345"/>
      <c r="AA44" s="341" t="s">
        <v>32</v>
      </c>
      <c r="AB44" s="346"/>
      <c r="AC44" s="346"/>
      <c r="AD44" s="346"/>
      <c r="AE44" s="346"/>
      <c r="AF44" s="346"/>
    </row>
    <row r="45" spans="1:32" ht="15.75" customHeight="1" x14ac:dyDescent="0.3">
      <c r="A45" s="270">
        <f>[1]SEPT!A46</f>
        <v>0</v>
      </c>
      <c r="B45" s="271">
        <f>[1]SEPT!B46</f>
        <v>3</v>
      </c>
      <c r="C45" s="272" t="str">
        <f>[1]SEPT!K46</f>
        <v>K04</v>
      </c>
      <c r="D45" s="271">
        <f>[1]SEPT!J46</f>
        <v>56</v>
      </c>
      <c r="E45" s="272" t="str">
        <f>[1]SEPT!I46</f>
        <v>P</v>
      </c>
      <c r="F45" s="273" t="str">
        <f>[1]SEPT!L46</f>
        <v>BARU</v>
      </c>
      <c r="G45" s="12"/>
      <c r="H45" s="12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2"/>
      <c r="T45" s="12"/>
      <c r="U45" s="12"/>
      <c r="V45" s="12"/>
      <c r="W45" s="12"/>
      <c r="X45" s="12"/>
      <c r="Y45" s="347"/>
      <c r="Z45" s="347"/>
      <c r="AA45" s="344" t="s">
        <v>37</v>
      </c>
      <c r="AB45" s="346"/>
      <c r="AC45" s="346"/>
      <c r="AD45" s="346"/>
      <c r="AE45" s="346"/>
      <c r="AF45" s="346"/>
    </row>
    <row r="46" spans="1:32" ht="15.75" customHeight="1" x14ac:dyDescent="0.3">
      <c r="A46" s="270">
        <f>[1]SEPT!A47</f>
        <v>0</v>
      </c>
      <c r="B46" s="271">
        <f>[1]SEPT!B47</f>
        <v>3</v>
      </c>
      <c r="C46" s="272" t="str">
        <f>[1]SEPT!K47</f>
        <v>K04</v>
      </c>
      <c r="D46" s="271">
        <f>[1]SEPT!J47</f>
        <v>56</v>
      </c>
      <c r="E46" s="272" t="str">
        <f>[1]SEPT!I47</f>
        <v>P</v>
      </c>
      <c r="F46" s="273" t="str">
        <f>[1]SEPT!L47</f>
        <v>LAMA</v>
      </c>
      <c r="G46" s="12"/>
      <c r="H46" s="12"/>
      <c r="I46" s="307"/>
      <c r="J46" s="10"/>
      <c r="K46" s="10"/>
      <c r="L46" s="310"/>
      <c r="M46" s="10"/>
      <c r="N46" s="10"/>
      <c r="O46" s="10"/>
      <c r="P46" s="10"/>
      <c r="Q46" s="10"/>
      <c r="R46" s="10"/>
      <c r="S46" s="12"/>
      <c r="T46" s="12"/>
      <c r="U46" s="12"/>
      <c r="V46" s="12"/>
      <c r="W46" s="12"/>
      <c r="X46" s="12"/>
      <c r="Y46" s="345">
        <v>22</v>
      </c>
      <c r="Z46" s="345"/>
      <c r="AA46" s="341" t="s">
        <v>32</v>
      </c>
      <c r="AB46" s="346"/>
      <c r="AC46" s="346"/>
      <c r="AD46" s="346"/>
      <c r="AE46" s="346"/>
      <c r="AF46" s="346"/>
    </row>
    <row r="47" spans="1:32" ht="15.75" customHeight="1" x14ac:dyDescent="0.3">
      <c r="A47" s="270">
        <f>[1]SEPT!A48</f>
        <v>0</v>
      </c>
      <c r="B47" s="271">
        <f>[1]SEPT!B48</f>
        <v>4</v>
      </c>
      <c r="C47" s="272" t="str">
        <f>[1]SEPT!K48</f>
        <v>K02</v>
      </c>
      <c r="D47" s="271">
        <f>[1]SEPT!J48</f>
        <v>11</v>
      </c>
      <c r="E47" s="272" t="str">
        <f>[1]SEPT!I48</f>
        <v>L</v>
      </c>
      <c r="F47" s="273" t="str">
        <f>[1]SEPT!L48</f>
        <v>BARU</v>
      </c>
      <c r="G47" s="12"/>
      <c r="H47" s="12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2"/>
      <c r="T47" s="12"/>
      <c r="U47" s="12"/>
      <c r="V47" s="12"/>
      <c r="W47" s="12"/>
      <c r="X47" s="12"/>
      <c r="Y47" s="347"/>
      <c r="Z47" s="347"/>
      <c r="AA47" s="344" t="s">
        <v>37</v>
      </c>
      <c r="AB47" s="346"/>
      <c r="AC47" s="346"/>
      <c r="AD47" s="346"/>
      <c r="AE47" s="346"/>
      <c r="AF47" s="346"/>
    </row>
    <row r="48" spans="1:32" ht="15.75" customHeight="1" x14ac:dyDescent="0.3">
      <c r="A48" s="270">
        <f>[1]SEPT!A49</f>
        <v>0</v>
      </c>
      <c r="B48" s="271">
        <f>[1]SEPT!B49</f>
        <v>5</v>
      </c>
      <c r="C48" s="272" t="str">
        <f>[1]SEPT!K49</f>
        <v>K00</v>
      </c>
      <c r="D48" s="271">
        <f>[1]SEPT!J49</f>
        <v>9</v>
      </c>
      <c r="E48" s="272" t="str">
        <f>[1]SEPT!I49</f>
        <v>P</v>
      </c>
      <c r="F48" s="273" t="str">
        <f>[1]SEPT!L49</f>
        <v>BARU</v>
      </c>
      <c r="G48" s="12"/>
      <c r="H48" s="12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2"/>
      <c r="T48" s="12"/>
      <c r="U48" s="12"/>
      <c r="V48" s="12"/>
      <c r="W48" s="12"/>
      <c r="X48" s="12"/>
      <c r="Y48" s="345">
        <v>23</v>
      </c>
      <c r="Z48" s="345"/>
      <c r="AA48" s="341" t="s">
        <v>32</v>
      </c>
      <c r="AB48" s="346"/>
      <c r="AC48" s="346"/>
      <c r="AD48" s="346"/>
      <c r="AE48" s="346"/>
      <c r="AF48" s="346"/>
    </row>
    <row r="49" spans="1:32" ht="15.75" customHeight="1" x14ac:dyDescent="0.3">
      <c r="A49" s="270">
        <f>[1]SEPT!A50</f>
        <v>0</v>
      </c>
      <c r="B49" s="271">
        <f>[1]SEPT!B50</f>
        <v>6</v>
      </c>
      <c r="C49" s="272" t="str">
        <f>[1]SEPT!K50</f>
        <v>K02</v>
      </c>
      <c r="D49" s="271">
        <f>[1]SEPT!J50</f>
        <v>45</v>
      </c>
      <c r="E49" s="272" t="str">
        <f>[1]SEPT!I50</f>
        <v>P</v>
      </c>
      <c r="F49" s="273" t="str">
        <f>[1]SEPT!L50</f>
        <v>LAMA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347"/>
      <c r="Z49" s="347"/>
      <c r="AA49" s="344" t="s">
        <v>37</v>
      </c>
      <c r="AB49" s="346"/>
      <c r="AC49" s="346"/>
      <c r="AD49" s="346"/>
      <c r="AE49" s="346"/>
      <c r="AF49" s="346"/>
    </row>
    <row r="50" spans="1:32" ht="15.75" customHeight="1" x14ac:dyDescent="0.3">
      <c r="A50" s="270">
        <f>[1]SEPT!A51</f>
        <v>0</v>
      </c>
      <c r="B50" s="271">
        <f>[1]SEPT!B51</f>
        <v>7</v>
      </c>
      <c r="C50" s="272" t="str">
        <f>[1]SEPT!K51</f>
        <v>K04</v>
      </c>
      <c r="D50" s="271">
        <f>[1]SEPT!J51</f>
        <v>24</v>
      </c>
      <c r="E50" s="272" t="str">
        <f>[1]SEPT!I51</f>
        <v>P</v>
      </c>
      <c r="F50" s="273" t="str">
        <f>[1]SEPT!L51</f>
        <v>BARU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345">
        <v>24</v>
      </c>
      <c r="Z50" s="345"/>
      <c r="AA50" s="341" t="s">
        <v>32</v>
      </c>
      <c r="AB50" s="346"/>
      <c r="AC50" s="346"/>
      <c r="AD50" s="346"/>
      <c r="AE50" s="346"/>
      <c r="AF50" s="346"/>
    </row>
    <row r="51" spans="1:32" ht="15.75" customHeight="1" x14ac:dyDescent="0.3">
      <c r="A51" s="270">
        <f>[1]SEPT!A52</f>
        <v>0</v>
      </c>
      <c r="B51" s="271">
        <f>[1]SEPT!B52</f>
        <v>8</v>
      </c>
      <c r="C51" s="272" t="str">
        <f>[1]SEPT!K52</f>
        <v>K01</v>
      </c>
      <c r="D51" s="271">
        <f>[1]SEPT!J52</f>
        <v>30</v>
      </c>
      <c r="E51" s="272" t="str">
        <f>[1]SEPT!I52</f>
        <v>P</v>
      </c>
      <c r="F51" s="273" t="str">
        <f>[1]SEPT!L52</f>
        <v>BARU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347"/>
      <c r="Z51" s="347"/>
      <c r="AA51" s="344" t="s">
        <v>37</v>
      </c>
      <c r="AB51" s="346"/>
      <c r="AC51" s="346"/>
      <c r="AD51" s="346"/>
      <c r="AE51" s="346"/>
      <c r="AF51" s="346"/>
    </row>
    <row r="52" spans="1:32" ht="15.75" customHeight="1" x14ac:dyDescent="0.3">
      <c r="A52" s="270">
        <f>[1]SEPT!A53</f>
        <v>0</v>
      </c>
      <c r="B52" s="271">
        <f>[1]SEPT!B53</f>
        <v>9</v>
      </c>
      <c r="C52" s="272" t="str">
        <f>[1]SEPT!K53</f>
        <v>K00</v>
      </c>
      <c r="D52" s="271">
        <f>[1]SEPT!J53</f>
        <v>8</v>
      </c>
      <c r="E52" s="272" t="str">
        <f>[1]SEPT!I53</f>
        <v>P</v>
      </c>
      <c r="F52" s="273" t="str">
        <f>[1]SEPT!L53</f>
        <v>BARU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345">
        <v>25</v>
      </c>
      <c r="Z52" s="345"/>
      <c r="AA52" s="341" t="s">
        <v>32</v>
      </c>
      <c r="AB52" s="346"/>
      <c r="AC52" s="346"/>
      <c r="AD52" s="346"/>
      <c r="AE52" s="346"/>
      <c r="AF52" s="346"/>
    </row>
    <row r="53" spans="1:32" ht="15.75" customHeight="1" x14ac:dyDescent="0.3">
      <c r="A53" s="270">
        <f>[1]SEPT!A54</f>
        <v>0</v>
      </c>
      <c r="B53" s="271">
        <f>[1]SEPT!B54</f>
        <v>10</v>
      </c>
      <c r="C53" s="272" t="str">
        <f>[1]SEPT!K54</f>
        <v>K03</v>
      </c>
      <c r="D53" s="271">
        <f>[1]SEPT!J54</f>
        <v>46</v>
      </c>
      <c r="E53" s="272" t="str">
        <f>[1]SEPT!I54</f>
        <v>P</v>
      </c>
      <c r="F53" s="273" t="str">
        <f>[1]SEPT!L54</f>
        <v>BARU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347"/>
      <c r="Z53" s="347"/>
      <c r="AA53" s="344" t="s">
        <v>37</v>
      </c>
      <c r="AB53" s="346"/>
      <c r="AC53" s="346"/>
      <c r="AD53" s="346"/>
      <c r="AE53" s="346"/>
      <c r="AF53" s="346"/>
    </row>
    <row r="54" spans="1:32" ht="15.75" customHeight="1" x14ac:dyDescent="0.3">
      <c r="A54" s="270">
        <f>[1]SEPT!A55</f>
        <v>0</v>
      </c>
      <c r="B54" s="271">
        <f>[1]SEPT!B55</f>
        <v>11</v>
      </c>
      <c r="C54" s="272" t="str">
        <f>[1]SEPT!K55</f>
        <v>K02</v>
      </c>
      <c r="D54" s="271">
        <f>[1]SEPT!J55</f>
        <v>37</v>
      </c>
      <c r="E54" s="272" t="str">
        <f>[1]SEPT!I55</f>
        <v>P</v>
      </c>
      <c r="F54" s="273" t="str">
        <f>[1]SEPT!L55</f>
        <v>BARU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345">
        <v>25</v>
      </c>
      <c r="Z54" s="345"/>
      <c r="AA54" s="341" t="s">
        <v>32</v>
      </c>
      <c r="AB54" s="346"/>
      <c r="AC54" s="346"/>
      <c r="AD54" s="346"/>
      <c r="AE54" s="346"/>
      <c r="AF54" s="346"/>
    </row>
    <row r="55" spans="1:32" ht="15.75" customHeight="1" x14ac:dyDescent="0.3">
      <c r="A55" s="270">
        <f>[1]SEPT!A56</f>
        <v>45901</v>
      </c>
      <c r="B55" s="271">
        <f>[1]SEPT!B56</f>
        <v>1</v>
      </c>
      <c r="C55" s="272" t="str">
        <f>[1]SEPT!K56</f>
        <v>K05</v>
      </c>
      <c r="D55" s="271">
        <f>[1]SEPT!J56</f>
        <v>72</v>
      </c>
      <c r="E55" s="272" t="str">
        <f>[1]SEPT!I56</f>
        <v>P</v>
      </c>
      <c r="F55" s="273" t="str">
        <f>[1]SEPT!L56</f>
        <v>BARU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347"/>
      <c r="Z55" s="347"/>
      <c r="AA55" s="344" t="s">
        <v>37</v>
      </c>
      <c r="AB55" s="346"/>
      <c r="AC55" s="346"/>
      <c r="AD55" s="346"/>
      <c r="AE55" s="346"/>
      <c r="AF55" s="346"/>
    </row>
    <row r="56" spans="1:32" ht="15.75" customHeight="1" x14ac:dyDescent="0.3">
      <c r="A56" s="270">
        <f>[1]SEPT!A57</f>
        <v>0</v>
      </c>
      <c r="B56" s="271">
        <f>[1]SEPT!B57</f>
        <v>2</v>
      </c>
      <c r="C56" s="272" t="str">
        <f>[1]SEPT!K57</f>
        <v>K04</v>
      </c>
      <c r="D56" s="271">
        <f>[1]SEPT!J57</f>
        <v>44</v>
      </c>
      <c r="E56" s="272" t="str">
        <f>[1]SEPT!I57</f>
        <v>P</v>
      </c>
      <c r="F56" s="273" t="str">
        <f>[1]SEPT!L57</f>
        <v>LAMA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345">
        <v>26</v>
      </c>
      <c r="Z56" s="345"/>
      <c r="AA56" s="341" t="s">
        <v>32</v>
      </c>
      <c r="AB56" s="346"/>
      <c r="AC56" s="346"/>
      <c r="AD56" s="346"/>
      <c r="AE56" s="346"/>
      <c r="AF56" s="346"/>
    </row>
    <row r="57" spans="1:32" ht="15.75" customHeight="1" x14ac:dyDescent="0.3">
      <c r="A57" s="270">
        <f>[1]SEPT!A58</f>
        <v>0</v>
      </c>
      <c r="B57" s="271">
        <f>[1]SEPT!B58</f>
        <v>3</v>
      </c>
      <c r="C57" s="272" t="str">
        <f>[1]SEPT!K58</f>
        <v>K04</v>
      </c>
      <c r="D57" s="271">
        <f>[1]SEPT!J58</f>
        <v>44</v>
      </c>
      <c r="E57" s="272" t="str">
        <f>[1]SEPT!I58</f>
        <v>P</v>
      </c>
      <c r="F57" s="273" t="str">
        <f>[1]SEPT!L58</f>
        <v>BARU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347"/>
      <c r="Z57" s="347"/>
      <c r="AA57" s="344" t="s">
        <v>37</v>
      </c>
      <c r="AB57" s="346"/>
      <c r="AC57" s="346"/>
      <c r="AD57" s="346"/>
      <c r="AE57" s="346"/>
      <c r="AF57" s="346"/>
    </row>
    <row r="58" spans="1:32" ht="17.25" customHeight="1" x14ac:dyDescent="0.3">
      <c r="A58" s="270">
        <f>[1]SEPT!A59</f>
        <v>0</v>
      </c>
      <c r="B58" s="271">
        <f>[1]SEPT!B59</f>
        <v>4</v>
      </c>
      <c r="C58" s="272" t="str">
        <f>[1]SEPT!K59</f>
        <v>K02</v>
      </c>
      <c r="D58" s="271">
        <f>[1]SEPT!J59</f>
        <v>4</v>
      </c>
      <c r="E58" s="272" t="str">
        <f>[1]SEPT!I59</f>
        <v>P</v>
      </c>
      <c r="F58" s="273" t="str">
        <f>[1]SEPT!L59</f>
        <v>BARU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355"/>
      <c r="Z58" s="356" t="s">
        <v>21</v>
      </c>
      <c r="AA58" s="341" t="s">
        <v>32</v>
      </c>
      <c r="AB58" s="346">
        <f>SUMIF(AA4:AA57,"L",AB4:AB57)</f>
        <v>2211</v>
      </c>
      <c r="AC58" s="346">
        <f>SUMIF(AA4:AA57,"L",AC4:AC57)</f>
        <v>427</v>
      </c>
      <c r="AD58" s="346">
        <f>SUMIF(AA4:AA57,"L",AD4:AD57)</f>
        <v>1676</v>
      </c>
      <c r="AE58" s="346">
        <f>SUMIF(AA4:AA57,"L",AE4:AE57)</f>
        <v>153</v>
      </c>
      <c r="AF58" s="346">
        <f ca="1">SUMIF(AA4:AS57,"L",AF4:AF57)</f>
        <v>440</v>
      </c>
    </row>
    <row r="59" spans="1:32" ht="17.25" customHeight="1" x14ac:dyDescent="0.3">
      <c r="A59" s="270">
        <f>[1]SEPT!A60</f>
        <v>0</v>
      </c>
      <c r="B59" s="271">
        <f>[1]SEPT!B60</f>
        <v>5</v>
      </c>
      <c r="C59" s="272" t="str">
        <f>[1]SEPT!K60</f>
        <v>K02</v>
      </c>
      <c r="D59" s="271">
        <f>[1]SEPT!J60</f>
        <v>51</v>
      </c>
      <c r="E59" s="272" t="str">
        <f>[1]SEPT!I60</f>
        <v>P</v>
      </c>
      <c r="F59" s="273" t="str">
        <f>[1]SEPT!L60</f>
        <v>BARU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355"/>
      <c r="Z59" s="357"/>
      <c r="AA59" s="344" t="s">
        <v>37</v>
      </c>
      <c r="AB59" s="346">
        <f>SUMIF(AA4:AA57,"P",AB4:AB57)</f>
        <v>1836</v>
      </c>
      <c r="AC59" s="346">
        <f>SUMIF(AA4:AA57,"P",AC4:AC57)</f>
        <v>409</v>
      </c>
      <c r="AD59" s="346">
        <f>SUMIF(AA4:AA57,"P",AD4:AD57)</f>
        <v>1321</v>
      </c>
      <c r="AE59" s="346">
        <f>SUMIF(AA4:AA57,"P",AE4:AE57)</f>
        <v>172</v>
      </c>
      <c r="AF59" s="346">
        <f>SUMIF(AA4:AA57,"P",AF4:AF57)</f>
        <v>451</v>
      </c>
    </row>
    <row r="60" spans="1:32" ht="19.5" customHeight="1" x14ac:dyDescent="0.3">
      <c r="A60" s="270">
        <f>[1]SEPT!A61</f>
        <v>0</v>
      </c>
      <c r="B60" s="271">
        <f>[1]SEPT!B61</f>
        <v>5</v>
      </c>
      <c r="C60" s="272" t="str">
        <f>[1]SEPT!K61</f>
        <v>K04</v>
      </c>
      <c r="D60" s="271">
        <f>[1]SEPT!J61</f>
        <v>51</v>
      </c>
      <c r="E60" s="272" t="str">
        <f>[1]SEPT!I61</f>
        <v>P</v>
      </c>
      <c r="F60" s="273" t="str">
        <f>[1]SEPT!L61</f>
        <v>LAMA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358"/>
      <c r="Z60" s="358"/>
      <c r="AA60" s="359" t="s">
        <v>21</v>
      </c>
      <c r="AB60" s="346">
        <f t="shared" ref="AB60:AF60" si="5">SUM(AB58:AB59)</f>
        <v>4047</v>
      </c>
      <c r="AC60" s="346">
        <f t="shared" si="5"/>
        <v>836</v>
      </c>
      <c r="AD60" s="346">
        <f t="shared" si="5"/>
        <v>2997</v>
      </c>
      <c r="AE60" s="346">
        <f t="shared" si="5"/>
        <v>325</v>
      </c>
      <c r="AF60" s="346">
        <f t="shared" ca="1" si="5"/>
        <v>891</v>
      </c>
    </row>
    <row r="61" spans="1:32" ht="15.75" customHeight="1" x14ac:dyDescent="0.3">
      <c r="A61" s="270">
        <f>[1]SEPT!A62</f>
        <v>0</v>
      </c>
      <c r="B61" s="271">
        <f>[1]SEPT!B62</f>
        <v>6</v>
      </c>
      <c r="C61" s="272" t="str">
        <f>[1]SEPT!K62</f>
        <v>K04</v>
      </c>
      <c r="D61" s="271">
        <f>[1]SEPT!J62</f>
        <v>6</v>
      </c>
      <c r="E61" s="272" t="str">
        <f>[1]SEPT!I62</f>
        <v>L</v>
      </c>
      <c r="F61" s="273" t="str">
        <f>[1]SEPT!L62</f>
        <v>BARU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7"/>
      <c r="AC61" s="7"/>
      <c r="AD61" s="7"/>
      <c r="AE61" s="7"/>
      <c r="AF61" s="7"/>
    </row>
    <row r="62" spans="1:32" ht="15.75" customHeight="1" x14ac:dyDescent="0.3">
      <c r="A62" s="270">
        <f>[1]SEPT!A63</f>
        <v>0</v>
      </c>
      <c r="B62" s="271">
        <f>[1]SEPT!B63</f>
        <v>7</v>
      </c>
      <c r="C62" s="272" t="str">
        <f>[1]SEPT!K63</f>
        <v>K04</v>
      </c>
      <c r="D62" s="271">
        <f>[1]SEPT!J63</f>
        <v>13</v>
      </c>
      <c r="E62" s="272" t="str">
        <f>[1]SEPT!I63</f>
        <v>L</v>
      </c>
      <c r="F62" s="273" t="str">
        <f>[1]SEPT!L63</f>
        <v>BARU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7"/>
      <c r="Z62" s="50" t="s">
        <v>108</v>
      </c>
      <c r="AA62" s="26" t="s">
        <v>32</v>
      </c>
      <c r="AB62" s="26">
        <f t="shared" ref="AB62:AB63" ca="1" si="6">AF58-AE58</f>
        <v>287</v>
      </c>
      <c r="AC62" s="98">
        <f ca="1">SUM(AB62:AB63)</f>
        <v>566</v>
      </c>
      <c r="AD62" s="7"/>
      <c r="AE62" s="7"/>
      <c r="AF62" s="7"/>
    </row>
    <row r="63" spans="1:32" ht="15.75" customHeight="1" x14ac:dyDescent="0.3">
      <c r="A63" s="270">
        <f>[1]SEPT!A64</f>
        <v>0</v>
      </c>
      <c r="B63" s="271">
        <f>[1]SEPT!B64</f>
        <v>8</v>
      </c>
      <c r="C63" s="272" t="str">
        <f>[1]SEPT!K64</f>
        <v>K04</v>
      </c>
      <c r="D63" s="271">
        <f>[1]SEPT!J64</f>
        <v>21</v>
      </c>
      <c r="E63" s="272" t="str">
        <f>[1]SEPT!I64</f>
        <v>L</v>
      </c>
      <c r="F63" s="273" t="str">
        <f>[1]SEPT!L64</f>
        <v>LAMA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7"/>
      <c r="Z63" s="51"/>
      <c r="AA63" s="36" t="s">
        <v>37</v>
      </c>
      <c r="AB63" s="26">
        <f t="shared" si="6"/>
        <v>279</v>
      </c>
      <c r="AC63" s="98"/>
      <c r="AD63" s="7"/>
      <c r="AE63" s="7"/>
      <c r="AF63" s="7"/>
    </row>
    <row r="64" spans="1:32" ht="15.75" customHeight="1" x14ac:dyDescent="0.3">
      <c r="A64" s="270">
        <f>[1]SEPT!A65</f>
        <v>0</v>
      </c>
      <c r="B64" s="271">
        <f>[1]SEPT!B65</f>
        <v>9</v>
      </c>
      <c r="C64" s="272" t="str">
        <f>[1]SEPT!K65</f>
        <v>K03</v>
      </c>
      <c r="D64" s="271">
        <f>[1]SEPT!J65</f>
        <v>26</v>
      </c>
      <c r="E64" s="272" t="str">
        <f>[1]SEPT!I65</f>
        <v>P</v>
      </c>
      <c r="F64" s="273" t="str">
        <f>[1]SEPT!L65</f>
        <v>BARU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7"/>
      <c r="Z64" s="50" t="s">
        <v>110</v>
      </c>
      <c r="AA64" s="26" t="s">
        <v>32</v>
      </c>
      <c r="AB64" s="26">
        <f t="shared" ref="AB64:AB65" ca="1" si="7">AC58+AE58-AF58</f>
        <v>140</v>
      </c>
      <c r="AC64" s="98">
        <f ca="1">SUM(AB64:AB65)</f>
        <v>270</v>
      </c>
      <c r="AD64" s="7"/>
      <c r="AE64" s="7"/>
      <c r="AF64" s="7"/>
    </row>
    <row r="65" spans="1:32" ht="15.75" customHeight="1" x14ac:dyDescent="0.3">
      <c r="A65" s="270">
        <f>[1]SEPT!A66</f>
        <v>0</v>
      </c>
      <c r="B65" s="271">
        <f>[1]SEPT!B66</f>
        <v>10</v>
      </c>
      <c r="C65" s="272" t="str">
        <f>[1]SEPT!K66</f>
        <v>K04</v>
      </c>
      <c r="D65" s="271">
        <f>[1]SEPT!J66</f>
        <v>34</v>
      </c>
      <c r="E65" s="272" t="str">
        <f>[1]SEPT!I66</f>
        <v>P</v>
      </c>
      <c r="F65" s="273" t="str">
        <f>[1]SEPT!L66</f>
        <v>LAMA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7"/>
      <c r="Z65" s="51"/>
      <c r="AA65" s="36" t="s">
        <v>37</v>
      </c>
      <c r="AB65" s="26">
        <f t="shared" si="7"/>
        <v>130</v>
      </c>
      <c r="AC65" s="98"/>
      <c r="AD65" s="7"/>
      <c r="AE65" s="7"/>
      <c r="AF65" s="7"/>
    </row>
    <row r="66" spans="1:32" ht="15.75" customHeight="1" x14ac:dyDescent="0.3">
      <c r="A66" s="270">
        <f>[1]SEPT!A67</f>
        <v>0</v>
      </c>
      <c r="B66" s="271">
        <f>[1]SEPT!B67</f>
        <v>11</v>
      </c>
      <c r="C66" s="272" t="str">
        <f>[1]SEPT!K67</f>
        <v>K04</v>
      </c>
      <c r="D66" s="271">
        <f>[1]SEPT!J67</f>
        <v>47</v>
      </c>
      <c r="E66" s="272" t="str">
        <f>[1]SEPT!I67</f>
        <v>L</v>
      </c>
      <c r="F66" s="273" t="str">
        <f>[1]SEPT!L67</f>
        <v>LAMA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7"/>
      <c r="Z66" s="105" t="s">
        <v>118</v>
      </c>
      <c r="AA66" s="26" t="s">
        <v>32</v>
      </c>
      <c r="AB66" s="29">
        <f t="shared" ref="AB66:AB67" si="8">AE58</f>
        <v>153</v>
      </c>
      <c r="AC66" s="4">
        <f>SUM(AB66:AB67)</f>
        <v>325</v>
      </c>
      <c r="AD66" s="7"/>
      <c r="AE66" s="7"/>
      <c r="AF66" s="7"/>
    </row>
    <row r="67" spans="1:32" ht="15.75" customHeight="1" x14ac:dyDescent="0.3">
      <c r="A67" s="270">
        <f>[1]SEPT!A68</f>
        <v>45902</v>
      </c>
      <c r="B67" s="271">
        <f>[1]SEPT!B68</f>
        <v>1</v>
      </c>
      <c r="C67" s="272" t="str">
        <f>[1]SEPT!K68</f>
        <v>K04</v>
      </c>
      <c r="D67" s="271">
        <f>[1]SEPT!J68</f>
        <v>63</v>
      </c>
      <c r="E67" s="272" t="str">
        <f>[1]SEPT!I68</f>
        <v>P</v>
      </c>
      <c r="F67" s="273" t="str">
        <f>[1]SEPT!L68</f>
        <v>BARU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05"/>
      <c r="AA67" s="36" t="s">
        <v>37</v>
      </c>
      <c r="AB67" s="29">
        <f t="shared" si="8"/>
        <v>172</v>
      </c>
      <c r="AC67" s="4"/>
      <c r="AD67" s="12"/>
      <c r="AE67" s="12"/>
      <c r="AF67" s="12"/>
    </row>
    <row r="68" spans="1:32" ht="15.75" customHeight="1" x14ac:dyDescent="0.3">
      <c r="A68" s="270">
        <f>[1]SEPT!A69</f>
        <v>0</v>
      </c>
      <c r="B68" s="271">
        <f>[1]SEPT!B69</f>
        <v>2</v>
      </c>
      <c r="C68" s="272" t="str">
        <f>[1]SEPT!K69</f>
        <v>K00</v>
      </c>
      <c r="D68" s="271">
        <f>[1]SEPT!J69</f>
        <v>11</v>
      </c>
      <c r="E68" s="272" t="str">
        <f>[1]SEPT!I69</f>
        <v>P</v>
      </c>
      <c r="F68" s="273" t="str">
        <f>[1]SEPT!L69</f>
        <v>BARU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50" t="s">
        <v>27</v>
      </c>
      <c r="AA68" s="26" t="s">
        <v>32</v>
      </c>
      <c r="AB68" s="26">
        <f t="shared" ref="AB68:AB69" si="9">AD58</f>
        <v>1676</v>
      </c>
      <c r="AC68" s="98">
        <f>SUM(AB68:AB69)</f>
        <v>2997</v>
      </c>
      <c r="AD68" s="12"/>
      <c r="AE68" s="12"/>
      <c r="AF68" s="12"/>
    </row>
    <row r="69" spans="1:32" ht="15.75" customHeight="1" x14ac:dyDescent="0.3">
      <c r="A69" s="270">
        <f>[1]SEPT!A70</f>
        <v>0</v>
      </c>
      <c r="B69" s="271">
        <f>[1]SEPT!B70</f>
        <v>3</v>
      </c>
      <c r="C69" s="272" t="str">
        <f>[1]SEPT!K70</f>
        <v>K03</v>
      </c>
      <c r="D69" s="271">
        <f>[1]SEPT!J70</f>
        <v>46</v>
      </c>
      <c r="E69" s="272" t="str">
        <f>[1]SEPT!I70</f>
        <v>P</v>
      </c>
      <c r="F69" s="273" t="str">
        <f>[1]SEPT!L70</f>
        <v>BARU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51"/>
      <c r="AA69" s="36" t="s">
        <v>37</v>
      </c>
      <c r="AB69" s="26">
        <f t="shared" si="9"/>
        <v>1321</v>
      </c>
      <c r="AC69" s="98"/>
      <c r="AD69" s="12"/>
      <c r="AE69" s="12"/>
      <c r="AF69" s="12"/>
    </row>
    <row r="70" spans="1:32" ht="15.75" customHeight="1" x14ac:dyDescent="0.3">
      <c r="A70" s="270">
        <f>[1]SEPT!A71</f>
        <v>0</v>
      </c>
      <c r="B70" s="271">
        <f>[1]SEPT!B71</f>
        <v>4</v>
      </c>
      <c r="C70" s="272" t="str">
        <f>[1]SEPT!K71</f>
        <v>K01</v>
      </c>
      <c r="D70" s="271">
        <f>[1]SEPT!J71</f>
        <v>24</v>
      </c>
      <c r="E70" s="272" t="str">
        <f>[1]SEPT!I71</f>
        <v>P</v>
      </c>
      <c r="F70" s="273" t="str">
        <f>[1]SEPT!L71</f>
        <v>BARU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331"/>
      <c r="AB70" s="12"/>
      <c r="AC70" s="12"/>
      <c r="AD70" s="12"/>
      <c r="AE70" s="12"/>
      <c r="AF70" s="12"/>
    </row>
    <row r="71" spans="1:32" ht="15.75" customHeight="1" x14ac:dyDescent="0.3">
      <c r="A71" s="270">
        <f>[1]SEPT!A72</f>
        <v>0</v>
      </c>
      <c r="B71" s="271">
        <f>[1]SEPT!B72</f>
        <v>5</v>
      </c>
      <c r="C71" s="272" t="str">
        <f>[1]SEPT!K72</f>
        <v>K04</v>
      </c>
      <c r="D71" s="271">
        <f>[1]SEPT!J72</f>
        <v>43</v>
      </c>
      <c r="E71" s="272" t="str">
        <f>[1]SEPT!I72</f>
        <v>P</v>
      </c>
      <c r="F71" s="273" t="str">
        <f>[1]SEPT!L72</f>
        <v>BARU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331"/>
      <c r="AB71" s="12"/>
      <c r="AC71" s="12"/>
      <c r="AD71" s="12"/>
      <c r="AE71" s="12"/>
      <c r="AF71" s="12"/>
    </row>
    <row r="72" spans="1:32" ht="15.75" customHeight="1" x14ac:dyDescent="0.3">
      <c r="A72" s="270">
        <f>[1]SEPT!A73</f>
        <v>0</v>
      </c>
      <c r="B72" s="271">
        <f>[1]SEPT!B73</f>
        <v>6</v>
      </c>
      <c r="C72" s="272" t="str">
        <f>[1]SEPT!K73</f>
        <v>K04</v>
      </c>
      <c r="D72" s="271">
        <f>[1]SEPT!J73</f>
        <v>41</v>
      </c>
      <c r="E72" s="272" t="str">
        <f>[1]SEPT!I73</f>
        <v>P</v>
      </c>
      <c r="F72" s="273" t="str">
        <f>[1]SEPT!L73</f>
        <v>BARU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331"/>
      <c r="AB72" s="12"/>
      <c r="AC72" s="12"/>
      <c r="AD72" s="12"/>
      <c r="AE72" s="12"/>
      <c r="AF72" s="12"/>
    </row>
    <row r="73" spans="1:32" ht="15.75" customHeight="1" x14ac:dyDescent="0.3">
      <c r="A73" s="270">
        <f>[1]SEPT!A74</f>
        <v>0</v>
      </c>
      <c r="B73" s="271">
        <f>[1]SEPT!B74</f>
        <v>7</v>
      </c>
      <c r="C73" s="272" t="str">
        <f>[1]SEPT!K74</f>
        <v>K04</v>
      </c>
      <c r="D73" s="271">
        <f>[1]SEPT!J74</f>
        <v>5</v>
      </c>
      <c r="E73" s="272" t="str">
        <f>[1]SEPT!I74</f>
        <v>L</v>
      </c>
      <c r="F73" s="273" t="str">
        <f>[1]SEPT!L74</f>
        <v>BARU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331"/>
      <c r="AB73" s="12"/>
      <c r="AC73" s="12"/>
      <c r="AD73" s="12"/>
      <c r="AE73" s="12"/>
      <c r="AF73" s="12"/>
    </row>
    <row r="74" spans="1:32" ht="15.75" customHeight="1" x14ac:dyDescent="0.3">
      <c r="A74" s="270">
        <f>[1]SEPT!A75</f>
        <v>0</v>
      </c>
      <c r="B74" s="271">
        <f>[1]SEPT!B75</f>
        <v>8</v>
      </c>
      <c r="C74" s="272" t="str">
        <f>[1]SEPT!K75</f>
        <v>K05</v>
      </c>
      <c r="D74" s="271">
        <f>[1]SEPT!J75</f>
        <v>43</v>
      </c>
      <c r="E74" s="272" t="str">
        <f>[1]SEPT!I75</f>
        <v>P</v>
      </c>
      <c r="F74" s="273" t="str">
        <f>[1]SEPT!L75</f>
        <v>BARU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331"/>
      <c r="AB74" s="12"/>
      <c r="AC74" s="12"/>
      <c r="AD74" s="12"/>
      <c r="AE74" s="12"/>
      <c r="AF74" s="12"/>
    </row>
    <row r="75" spans="1:32" ht="15.75" customHeight="1" x14ac:dyDescent="0.3">
      <c r="A75" s="270">
        <f>[1]SEPT!A76</f>
        <v>45903</v>
      </c>
      <c r="B75" s="271">
        <f>[1]SEPT!B76</f>
        <v>1</v>
      </c>
      <c r="C75" s="272" t="str">
        <f>[1]SEPT!K76</f>
        <v>K02</v>
      </c>
      <c r="D75" s="271">
        <f>[1]SEPT!J76</f>
        <v>23</v>
      </c>
      <c r="E75" s="272" t="str">
        <f>[1]SEPT!I76</f>
        <v>L</v>
      </c>
      <c r="F75" s="273" t="str">
        <f>[1]SEPT!L76</f>
        <v>BARU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331"/>
      <c r="AB75" s="12"/>
      <c r="AC75" s="12"/>
      <c r="AD75" s="12"/>
      <c r="AE75" s="12"/>
      <c r="AF75" s="12"/>
    </row>
    <row r="76" spans="1:32" ht="15.75" customHeight="1" x14ac:dyDescent="0.3">
      <c r="A76" s="270">
        <f>[1]SEPT!A77</f>
        <v>0</v>
      </c>
      <c r="B76" s="271">
        <f>[1]SEPT!B77</f>
        <v>2</v>
      </c>
      <c r="C76" s="272" t="str">
        <f>[1]SEPT!K77</f>
        <v>K05</v>
      </c>
      <c r="D76" s="271">
        <f>[1]SEPT!J77</f>
        <v>66</v>
      </c>
      <c r="E76" s="272" t="str">
        <f>[1]SEPT!I77</f>
        <v>P</v>
      </c>
      <c r="F76" s="273" t="str">
        <f>[1]SEPT!L77</f>
        <v>BARU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331"/>
      <c r="AB76" s="12"/>
      <c r="AC76" s="12"/>
      <c r="AD76" s="12"/>
      <c r="AE76" s="12"/>
      <c r="AF76" s="12"/>
    </row>
    <row r="77" spans="1:32" ht="15.75" customHeight="1" x14ac:dyDescent="0.3">
      <c r="A77" s="270">
        <f>[1]SEPT!A78</f>
        <v>0</v>
      </c>
      <c r="B77" s="271">
        <f>[1]SEPT!B78</f>
        <v>3</v>
      </c>
      <c r="C77" s="272" t="str">
        <f>[1]SEPT!K78</f>
        <v>K04</v>
      </c>
      <c r="D77" s="271">
        <f>[1]SEPT!J78</f>
        <v>19</v>
      </c>
      <c r="E77" s="272" t="str">
        <f>[1]SEPT!I78</f>
        <v>L</v>
      </c>
      <c r="F77" s="273" t="str">
        <f>[1]SEPT!L78</f>
        <v>BARU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331"/>
      <c r="AB77" s="12"/>
      <c r="AC77" s="12"/>
      <c r="AD77" s="12"/>
      <c r="AE77" s="12"/>
      <c r="AF77" s="12"/>
    </row>
    <row r="78" spans="1:32" ht="15.75" customHeight="1" x14ac:dyDescent="0.3">
      <c r="A78" s="270">
        <f>[1]SEPT!A79</f>
        <v>0</v>
      </c>
      <c r="B78" s="271">
        <f>[1]SEPT!B79</f>
        <v>4</v>
      </c>
      <c r="C78" s="272" t="str">
        <f>[1]SEPT!K79</f>
        <v>K00</v>
      </c>
      <c r="D78" s="271">
        <f>[1]SEPT!J79</f>
        <v>7</v>
      </c>
      <c r="E78" s="272" t="str">
        <f>[1]SEPT!I79</f>
        <v>L</v>
      </c>
      <c r="F78" s="273" t="str">
        <f>[1]SEPT!L79</f>
        <v>BARU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331"/>
      <c r="AB78" s="12"/>
      <c r="AC78" s="12"/>
      <c r="AD78" s="12"/>
      <c r="AE78" s="12"/>
      <c r="AF78" s="12"/>
    </row>
    <row r="79" spans="1:32" ht="15.75" customHeight="1" x14ac:dyDescent="0.3">
      <c r="A79" s="270">
        <f>[1]SEPT!A80</f>
        <v>0</v>
      </c>
      <c r="B79" s="271">
        <f>[1]SEPT!B80</f>
        <v>5</v>
      </c>
      <c r="C79" s="272" t="str">
        <f>[1]SEPT!K80</f>
        <v>K04</v>
      </c>
      <c r="D79" s="271">
        <f>[1]SEPT!J80</f>
        <v>14</v>
      </c>
      <c r="E79" s="272" t="str">
        <f>[1]SEPT!I80</f>
        <v>P</v>
      </c>
      <c r="F79" s="273" t="str">
        <f>[1]SEPT!L80</f>
        <v>BARU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331"/>
      <c r="AB79" s="12"/>
      <c r="AC79" s="12"/>
      <c r="AD79" s="12"/>
      <c r="AE79" s="12"/>
      <c r="AF79" s="12"/>
    </row>
    <row r="80" spans="1:32" ht="15.75" customHeight="1" x14ac:dyDescent="0.3">
      <c r="A80" s="270">
        <f>[1]SEPT!A81</f>
        <v>0</v>
      </c>
      <c r="B80" s="271">
        <f>[1]SEPT!B81</f>
        <v>6</v>
      </c>
      <c r="C80" s="272" t="str">
        <f>[1]SEPT!K81</f>
        <v>K04</v>
      </c>
      <c r="D80" s="271">
        <f>[1]SEPT!J81</f>
        <v>62</v>
      </c>
      <c r="E80" s="272" t="str">
        <f>[1]SEPT!I81</f>
        <v>L</v>
      </c>
      <c r="F80" s="273" t="str">
        <f>[1]SEPT!L81</f>
        <v>BARU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331"/>
      <c r="AB80" s="12"/>
      <c r="AC80" s="12"/>
      <c r="AD80" s="12"/>
      <c r="AE80" s="12"/>
      <c r="AF80" s="12"/>
    </row>
    <row r="81" spans="1:32" ht="15.75" customHeight="1" x14ac:dyDescent="0.3">
      <c r="A81" s="270">
        <f>[1]SEPT!A82</f>
        <v>0</v>
      </c>
      <c r="B81" s="271">
        <f>[1]SEPT!B82</f>
        <v>7</v>
      </c>
      <c r="C81" s="272" t="str">
        <f>[1]SEPT!K82</f>
        <v>K00</v>
      </c>
      <c r="D81" s="271">
        <f>[1]SEPT!J82</f>
        <v>11</v>
      </c>
      <c r="E81" s="272" t="str">
        <f>[1]SEPT!I82</f>
        <v>L</v>
      </c>
      <c r="F81" s="273" t="str">
        <f>[1]SEPT!L82</f>
        <v>BARU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331"/>
      <c r="AB81" s="12"/>
      <c r="AC81" s="12"/>
      <c r="AD81" s="12"/>
      <c r="AE81" s="12"/>
      <c r="AF81" s="12"/>
    </row>
    <row r="82" spans="1:32" ht="15.75" customHeight="1" x14ac:dyDescent="0.3">
      <c r="A82" s="270">
        <f>[1]SEPT!A83</f>
        <v>0</v>
      </c>
      <c r="B82" s="271">
        <f>[1]SEPT!B83</f>
        <v>8</v>
      </c>
      <c r="C82" s="272" t="str">
        <f>[1]SEPT!K83</f>
        <v>K00</v>
      </c>
      <c r="D82" s="271">
        <f>[1]SEPT!J83</f>
        <v>11</v>
      </c>
      <c r="E82" s="272" t="str">
        <f>[1]SEPT!I83</f>
        <v>P</v>
      </c>
      <c r="F82" s="273" t="str">
        <f>[1]SEPT!L83</f>
        <v>BARU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331"/>
      <c r="AB82" s="12"/>
      <c r="AC82" s="12"/>
      <c r="AD82" s="12"/>
      <c r="AE82" s="12"/>
      <c r="AF82" s="12"/>
    </row>
    <row r="83" spans="1:32" ht="15.75" customHeight="1" x14ac:dyDescent="0.3">
      <c r="A83" s="270">
        <f>[1]SEPT!A84</f>
        <v>0</v>
      </c>
      <c r="B83" s="271">
        <f>[1]SEPT!B84</f>
        <v>9</v>
      </c>
      <c r="C83" s="272" t="str">
        <f>[1]SEPT!K84</f>
        <v>K02</v>
      </c>
      <c r="D83" s="271">
        <f>[1]SEPT!J84</f>
        <v>11</v>
      </c>
      <c r="E83" s="272" t="str">
        <f>[1]SEPT!I84</f>
        <v>P</v>
      </c>
      <c r="F83" s="273" t="str">
        <f>[1]SEPT!L84</f>
        <v>BARU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331"/>
      <c r="AB83" s="12"/>
      <c r="AC83" s="12"/>
      <c r="AD83" s="12"/>
      <c r="AE83" s="12"/>
      <c r="AF83" s="12"/>
    </row>
    <row r="84" spans="1:32" ht="15.75" customHeight="1" x14ac:dyDescent="0.3">
      <c r="A84" s="270">
        <f>[1]SEPT!A85</f>
        <v>0</v>
      </c>
      <c r="B84" s="271">
        <f>[1]SEPT!B85</f>
        <v>10</v>
      </c>
      <c r="C84" s="272" t="str">
        <f>[1]SEPT!K85</f>
        <v>K04</v>
      </c>
      <c r="D84" s="271">
        <f>[1]SEPT!J85</f>
        <v>11</v>
      </c>
      <c r="E84" s="272" t="str">
        <f>[1]SEPT!I85</f>
        <v>P</v>
      </c>
      <c r="F84" s="273" t="str">
        <f>[1]SEPT!L85</f>
        <v>BARU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331"/>
      <c r="AB84" s="12"/>
      <c r="AC84" s="12"/>
      <c r="AD84" s="12"/>
      <c r="AE84" s="12"/>
      <c r="AF84" s="12"/>
    </row>
    <row r="85" spans="1:32" ht="15.75" customHeight="1" x14ac:dyDescent="0.3">
      <c r="A85" s="270">
        <f>[1]SEPT!A86</f>
        <v>0</v>
      </c>
      <c r="B85" s="271">
        <f>[1]SEPT!B86</f>
        <v>11</v>
      </c>
      <c r="C85" s="272" t="str">
        <f>[1]SEPT!K86</f>
        <v>K00</v>
      </c>
      <c r="D85" s="271">
        <f>[1]SEPT!J86</f>
        <v>10</v>
      </c>
      <c r="E85" s="272" t="str">
        <f>[1]SEPT!I86</f>
        <v>P</v>
      </c>
      <c r="F85" s="273" t="str">
        <f>[1]SEPT!L86</f>
        <v>BARU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331"/>
      <c r="AB85" s="12"/>
      <c r="AC85" s="12"/>
      <c r="AD85" s="12"/>
      <c r="AE85" s="12"/>
      <c r="AF85" s="12"/>
    </row>
    <row r="86" spans="1:32" ht="15.75" customHeight="1" x14ac:dyDescent="0.3">
      <c r="A86" s="270">
        <f>[1]SEPT!A87</f>
        <v>0</v>
      </c>
      <c r="B86" s="271">
        <f>[1]SEPT!B87</f>
        <v>12</v>
      </c>
      <c r="C86" s="272" t="str">
        <f>[1]SEPT!K87</f>
        <v>K04</v>
      </c>
      <c r="D86" s="271">
        <f>[1]SEPT!J87</f>
        <v>22</v>
      </c>
      <c r="E86" s="272" t="str">
        <f>[1]SEPT!I87</f>
        <v>P</v>
      </c>
      <c r="F86" s="273" t="str">
        <f>[1]SEPT!L87</f>
        <v>BARU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331"/>
      <c r="AB86" s="12"/>
      <c r="AC86" s="12"/>
      <c r="AD86" s="12"/>
      <c r="AE86" s="12"/>
      <c r="AF86" s="12"/>
    </row>
    <row r="87" spans="1:32" ht="15.75" customHeight="1" x14ac:dyDescent="0.3">
      <c r="A87" s="270">
        <f>[1]SEPT!A88</f>
        <v>0</v>
      </c>
      <c r="B87" s="271">
        <f>[1]SEPT!B88</f>
        <v>13</v>
      </c>
      <c r="C87" s="272" t="str">
        <f>[1]SEPT!K88</f>
        <v>K02</v>
      </c>
      <c r="D87" s="271">
        <f>[1]SEPT!J88</f>
        <v>11</v>
      </c>
      <c r="E87" s="272" t="str">
        <f>[1]SEPT!I88</f>
        <v>P</v>
      </c>
      <c r="F87" s="273" t="str">
        <f>[1]SEPT!L88</f>
        <v>BARU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331"/>
      <c r="AB87" s="12"/>
      <c r="AC87" s="12"/>
      <c r="AD87" s="12"/>
      <c r="AE87" s="12"/>
      <c r="AF87" s="12"/>
    </row>
    <row r="88" spans="1:32" ht="15.75" customHeight="1" x14ac:dyDescent="0.3">
      <c r="A88" s="270">
        <f>[1]SEPT!A89</f>
        <v>0</v>
      </c>
      <c r="B88" s="271">
        <f>[1]SEPT!B89</f>
        <v>14</v>
      </c>
      <c r="C88" s="272" t="str">
        <f>[1]SEPT!K89</f>
        <v>K00</v>
      </c>
      <c r="D88" s="271">
        <f>[1]SEPT!J89</f>
        <v>11</v>
      </c>
      <c r="E88" s="272" t="str">
        <f>[1]SEPT!I89</f>
        <v>P</v>
      </c>
      <c r="F88" s="273" t="str">
        <f>[1]SEPT!L89</f>
        <v>BARU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331"/>
      <c r="AB88" s="12"/>
      <c r="AC88" s="12"/>
      <c r="AD88" s="12"/>
      <c r="AE88" s="12"/>
      <c r="AF88" s="12"/>
    </row>
    <row r="89" spans="1:32" ht="15.75" customHeight="1" x14ac:dyDescent="0.3">
      <c r="A89" s="270">
        <f>[1]SEPT!A90</f>
        <v>0</v>
      </c>
      <c r="B89" s="271">
        <f>[1]SEPT!B90</f>
        <v>15</v>
      </c>
      <c r="C89" s="272" t="str">
        <f>[1]SEPT!K90</f>
        <v>K00</v>
      </c>
      <c r="D89" s="271">
        <f>[1]SEPT!J90</f>
        <v>11</v>
      </c>
      <c r="E89" s="272" t="str">
        <f>[1]SEPT!I90</f>
        <v>P</v>
      </c>
      <c r="F89" s="273" t="str">
        <f>[1]SEPT!L90</f>
        <v>BARU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331"/>
      <c r="AB89" s="12"/>
      <c r="AC89" s="12"/>
      <c r="AD89" s="12"/>
      <c r="AE89" s="12"/>
      <c r="AF89" s="12"/>
    </row>
    <row r="90" spans="1:32" ht="15.75" customHeight="1" x14ac:dyDescent="0.3">
      <c r="A90" s="270">
        <f>[1]SEPT!A91</f>
        <v>0</v>
      </c>
      <c r="B90" s="271">
        <f>[1]SEPT!B91</f>
        <v>16</v>
      </c>
      <c r="C90" s="272" t="str">
        <f>[1]SEPT!K91</f>
        <v>K04</v>
      </c>
      <c r="D90" s="271">
        <f>[1]SEPT!J91</f>
        <v>20</v>
      </c>
      <c r="E90" s="272" t="str">
        <f>[1]SEPT!I91</f>
        <v>P</v>
      </c>
      <c r="F90" s="273" t="str">
        <f>[1]SEPT!L91</f>
        <v>BARU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331"/>
      <c r="AB90" s="12"/>
      <c r="AC90" s="12"/>
      <c r="AD90" s="12"/>
      <c r="AE90" s="12"/>
      <c r="AF90" s="12"/>
    </row>
    <row r="91" spans="1:32" ht="15.75" customHeight="1" x14ac:dyDescent="0.3">
      <c r="A91" s="270">
        <f>[1]SEPT!A92</f>
        <v>0</v>
      </c>
      <c r="B91" s="271">
        <f>[1]SEPT!B92</f>
        <v>17</v>
      </c>
      <c r="C91" s="272" t="str">
        <f>[1]SEPT!K92</f>
        <v>K04</v>
      </c>
      <c r="D91" s="271">
        <f>[1]SEPT!J92</f>
        <v>15</v>
      </c>
      <c r="E91" s="272" t="str">
        <f>[1]SEPT!I92</f>
        <v>P</v>
      </c>
      <c r="F91" s="273" t="str">
        <f>[1]SEPT!L92</f>
        <v>BARU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331"/>
      <c r="AB91" s="12"/>
      <c r="AC91" s="12"/>
      <c r="AD91" s="12"/>
      <c r="AE91" s="12"/>
      <c r="AF91" s="12"/>
    </row>
    <row r="92" spans="1:32" ht="15.75" customHeight="1" x14ac:dyDescent="0.3">
      <c r="A92" s="270">
        <f>[1]SEPT!A93</f>
        <v>0</v>
      </c>
      <c r="B92" s="271">
        <f>[1]SEPT!B93</f>
        <v>18</v>
      </c>
      <c r="C92" s="272" t="str">
        <f>[1]SEPT!K93</f>
        <v>K00</v>
      </c>
      <c r="D92" s="271">
        <f>[1]SEPT!J93</f>
        <v>9</v>
      </c>
      <c r="E92" s="272" t="str">
        <f>[1]SEPT!I93</f>
        <v>P</v>
      </c>
      <c r="F92" s="273" t="str">
        <f>[1]SEPT!L93</f>
        <v>BARU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331"/>
      <c r="AB92" s="12"/>
      <c r="AC92" s="12"/>
      <c r="AD92" s="12"/>
      <c r="AE92" s="12"/>
      <c r="AF92" s="12"/>
    </row>
    <row r="93" spans="1:32" ht="15.75" customHeight="1" x14ac:dyDescent="0.3">
      <c r="A93" s="270">
        <f>[1]SEPT!A94</f>
        <v>0</v>
      </c>
      <c r="B93" s="271">
        <f>[1]SEPT!B94</f>
        <v>19</v>
      </c>
      <c r="C93" s="272" t="str">
        <f>[1]SEPT!K94</f>
        <v>K04</v>
      </c>
      <c r="D93" s="271">
        <f>[1]SEPT!J94</f>
        <v>42</v>
      </c>
      <c r="E93" s="272" t="str">
        <f>[1]SEPT!I94</f>
        <v>P</v>
      </c>
      <c r="F93" s="273" t="str">
        <f>[1]SEPT!L94</f>
        <v>BARU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331"/>
      <c r="AB93" s="12"/>
      <c r="AC93" s="12"/>
      <c r="AD93" s="12"/>
      <c r="AE93" s="12"/>
      <c r="AF93" s="12"/>
    </row>
    <row r="94" spans="1:32" ht="15.75" customHeight="1" x14ac:dyDescent="0.3">
      <c r="A94" s="270">
        <f>[1]SEPT!A95</f>
        <v>0</v>
      </c>
      <c r="B94" s="271">
        <f>[1]SEPT!B95</f>
        <v>20</v>
      </c>
      <c r="C94" s="272" t="str">
        <f>[1]SEPT!K95</f>
        <v>K02</v>
      </c>
      <c r="D94" s="271">
        <f>[1]SEPT!J95</f>
        <v>65</v>
      </c>
      <c r="E94" s="272" t="str">
        <f>[1]SEPT!I95</f>
        <v>P</v>
      </c>
      <c r="F94" s="273" t="str">
        <f>[1]SEPT!L95</f>
        <v>BARU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331"/>
      <c r="AB94" s="12"/>
      <c r="AC94" s="12"/>
      <c r="AD94" s="12"/>
      <c r="AE94" s="12"/>
      <c r="AF94" s="12"/>
    </row>
    <row r="95" spans="1:32" ht="15.75" customHeight="1" x14ac:dyDescent="0.3">
      <c r="A95" s="270">
        <f>[1]SEPT!A96</f>
        <v>0</v>
      </c>
      <c r="B95" s="271">
        <f>[1]SEPT!B96</f>
        <v>21</v>
      </c>
      <c r="C95" s="272" t="str">
        <f>[1]SEPT!K96</f>
        <v>K02</v>
      </c>
      <c r="D95" s="271">
        <f>[1]SEPT!J96</f>
        <v>35</v>
      </c>
      <c r="E95" s="272" t="str">
        <f>[1]SEPT!I96</f>
        <v>P</v>
      </c>
      <c r="F95" s="273" t="str">
        <f>[1]SEPT!L96</f>
        <v>BARU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331"/>
      <c r="AB95" s="12"/>
      <c r="AC95" s="12"/>
      <c r="AD95" s="12"/>
      <c r="AE95" s="12"/>
      <c r="AF95" s="12"/>
    </row>
    <row r="96" spans="1:32" ht="15.75" customHeight="1" x14ac:dyDescent="0.3">
      <c r="A96" s="270">
        <f>[1]SEPT!A97</f>
        <v>0</v>
      </c>
      <c r="B96" s="271">
        <f>[1]SEPT!B97</f>
        <v>22</v>
      </c>
      <c r="C96" s="272" t="str">
        <f>[1]SEPT!K97</f>
        <v>K04</v>
      </c>
      <c r="D96" s="271">
        <f>[1]SEPT!J97</f>
        <v>36</v>
      </c>
      <c r="E96" s="272" t="str">
        <f>[1]SEPT!I97</f>
        <v>P</v>
      </c>
      <c r="F96" s="273" t="str">
        <f>[1]SEPT!L97</f>
        <v>LAMA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331"/>
      <c r="AB96" s="12"/>
      <c r="AC96" s="12"/>
      <c r="AD96" s="12"/>
      <c r="AE96" s="12"/>
      <c r="AF96" s="12"/>
    </row>
    <row r="97" spans="1:32" ht="15.75" customHeight="1" x14ac:dyDescent="0.3">
      <c r="A97" s="270">
        <f>[1]SEPT!A98</f>
        <v>0</v>
      </c>
      <c r="B97" s="271">
        <f>[1]SEPT!B98</f>
        <v>23</v>
      </c>
      <c r="C97" s="272" t="str">
        <f>[1]SEPT!K98</f>
        <v>K02</v>
      </c>
      <c r="D97" s="271">
        <f>[1]SEPT!J98</f>
        <v>16</v>
      </c>
      <c r="E97" s="272" t="str">
        <f>[1]SEPT!I98</f>
        <v>P</v>
      </c>
      <c r="F97" s="273" t="str">
        <f>[1]SEPT!L98</f>
        <v>BARU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331"/>
      <c r="AB97" s="12"/>
      <c r="AC97" s="12"/>
      <c r="AD97" s="12"/>
      <c r="AE97" s="12"/>
      <c r="AF97" s="12"/>
    </row>
    <row r="98" spans="1:32" ht="15.75" customHeight="1" x14ac:dyDescent="0.3">
      <c r="A98" s="270">
        <f>[1]SEPT!A99</f>
        <v>0</v>
      </c>
      <c r="B98" s="271">
        <f>[1]SEPT!B99</f>
        <v>24</v>
      </c>
      <c r="C98" s="272" t="str">
        <f>[1]SEPT!K99</f>
        <v>K02</v>
      </c>
      <c r="D98" s="271">
        <f>[1]SEPT!J99</f>
        <v>34</v>
      </c>
      <c r="E98" s="272" t="str">
        <f>[1]SEPT!I99</f>
        <v>L</v>
      </c>
      <c r="F98" s="273" t="str">
        <f>[1]SEPT!L99</f>
        <v>BARU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331"/>
      <c r="AB98" s="12"/>
      <c r="AC98" s="12"/>
      <c r="AD98" s="12"/>
      <c r="AE98" s="12"/>
      <c r="AF98" s="12"/>
    </row>
    <row r="99" spans="1:32" ht="15.75" customHeight="1" x14ac:dyDescent="0.3">
      <c r="A99" s="270">
        <f>[1]SEPT!A100</f>
        <v>45904</v>
      </c>
      <c r="B99" s="271">
        <f>[1]SEPT!B100</f>
        <v>1</v>
      </c>
      <c r="C99" s="272" t="str">
        <f>[1]SEPT!K100</f>
        <v>K04</v>
      </c>
      <c r="D99" s="271">
        <f>[1]SEPT!J100</f>
        <v>12</v>
      </c>
      <c r="E99" s="272" t="str">
        <f>[1]SEPT!I100</f>
        <v>P</v>
      </c>
      <c r="F99" s="273" t="str">
        <f>[1]SEPT!L100</f>
        <v>LAMA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331"/>
      <c r="AB99" s="12"/>
      <c r="AC99" s="12"/>
      <c r="AD99" s="12"/>
      <c r="AE99" s="12"/>
      <c r="AF99" s="12"/>
    </row>
    <row r="100" spans="1:32" ht="15.75" customHeight="1" x14ac:dyDescent="0.3">
      <c r="A100" s="270">
        <f>[1]SEPT!A101</f>
        <v>0</v>
      </c>
      <c r="B100" s="271">
        <f>[1]SEPT!B101</f>
        <v>2</v>
      </c>
      <c r="C100" s="272" t="str">
        <f>[1]SEPT!K101</f>
        <v>K04</v>
      </c>
      <c r="D100" s="271">
        <f>[1]SEPT!J101</f>
        <v>39</v>
      </c>
      <c r="E100" s="272" t="str">
        <f>[1]SEPT!I101</f>
        <v>L</v>
      </c>
      <c r="F100" s="273" t="str">
        <f>[1]SEPT!L101</f>
        <v>LAMA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331"/>
      <c r="AB100" s="12"/>
      <c r="AC100" s="12"/>
      <c r="AD100" s="12"/>
      <c r="AE100" s="12"/>
      <c r="AF100" s="12"/>
    </row>
    <row r="101" spans="1:32" ht="15.75" customHeight="1" x14ac:dyDescent="0.3">
      <c r="A101" s="270">
        <f>[1]SEPT!A102</f>
        <v>0</v>
      </c>
      <c r="B101" s="271">
        <f>[1]SEPT!B102</f>
        <v>3</v>
      </c>
      <c r="C101" s="272" t="str">
        <f>[1]SEPT!K102</f>
        <v>K02</v>
      </c>
      <c r="D101" s="271">
        <f>[1]SEPT!J102</f>
        <v>11</v>
      </c>
      <c r="E101" s="272" t="str">
        <f>[1]SEPT!I102</f>
        <v>L</v>
      </c>
      <c r="F101" s="273" t="str">
        <f>[1]SEPT!L102</f>
        <v>BARU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331"/>
      <c r="AB101" s="12"/>
      <c r="AC101" s="12"/>
      <c r="AD101" s="12"/>
      <c r="AE101" s="12"/>
      <c r="AF101" s="12"/>
    </row>
    <row r="102" spans="1:32" ht="15.75" customHeight="1" x14ac:dyDescent="0.3">
      <c r="A102" s="270">
        <f>[1]SEPT!A103</f>
        <v>0</v>
      </c>
      <c r="B102" s="271">
        <f>[1]SEPT!B103</f>
        <v>4</v>
      </c>
      <c r="C102" s="272" t="str">
        <f>[1]SEPT!K103</f>
        <v>K02</v>
      </c>
      <c r="D102" s="271">
        <f>[1]SEPT!J103</f>
        <v>10</v>
      </c>
      <c r="E102" s="272" t="str">
        <f>[1]SEPT!I103</f>
        <v>L</v>
      </c>
      <c r="F102" s="273" t="str">
        <f>[1]SEPT!L103</f>
        <v>BARU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331"/>
      <c r="AB102" s="12"/>
      <c r="AC102" s="12"/>
      <c r="AD102" s="12"/>
      <c r="AE102" s="12"/>
      <c r="AF102" s="12"/>
    </row>
    <row r="103" spans="1:32" ht="15.75" customHeight="1" x14ac:dyDescent="0.3">
      <c r="A103" s="270">
        <f>[1]SEPT!A104</f>
        <v>0</v>
      </c>
      <c r="B103" s="271">
        <f>[1]SEPT!B104</f>
        <v>5</v>
      </c>
      <c r="C103" s="272" t="str">
        <f>[1]SEPT!K104</f>
        <v>K00</v>
      </c>
      <c r="D103" s="271">
        <f>[1]SEPT!J104</f>
        <v>10</v>
      </c>
      <c r="E103" s="272" t="str">
        <f>[1]SEPT!I104</f>
        <v>P</v>
      </c>
      <c r="F103" s="273" t="str">
        <f>[1]SEPT!L104</f>
        <v>BARU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331"/>
      <c r="AB103" s="12"/>
      <c r="AC103" s="12"/>
      <c r="AD103" s="12"/>
      <c r="AE103" s="12"/>
      <c r="AF103" s="12"/>
    </row>
    <row r="104" spans="1:32" ht="15.75" customHeight="1" x14ac:dyDescent="0.3">
      <c r="A104" s="270">
        <f>[1]SEPT!A105</f>
        <v>0</v>
      </c>
      <c r="B104" s="271">
        <f>[1]SEPT!B105</f>
        <v>6</v>
      </c>
      <c r="C104" s="272" t="str">
        <f>[1]SEPT!K105</f>
        <v>K00</v>
      </c>
      <c r="D104" s="271">
        <f>[1]SEPT!J105</f>
        <v>11</v>
      </c>
      <c r="E104" s="272" t="str">
        <f>[1]SEPT!I105</f>
        <v>P</v>
      </c>
      <c r="F104" s="273" t="str">
        <f>[1]SEPT!L105</f>
        <v>BARU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331"/>
      <c r="AB104" s="12"/>
      <c r="AC104" s="12"/>
      <c r="AD104" s="12"/>
      <c r="AE104" s="12"/>
      <c r="AF104" s="12"/>
    </row>
    <row r="105" spans="1:32" ht="15.75" customHeight="1" x14ac:dyDescent="0.3">
      <c r="A105" s="270">
        <f>[1]SEPT!A106</f>
        <v>0</v>
      </c>
      <c r="B105" s="271">
        <f>[1]SEPT!B106</f>
        <v>7</v>
      </c>
      <c r="C105" s="272" t="str">
        <f>[1]SEPT!K106</f>
        <v>K04</v>
      </c>
      <c r="D105" s="271">
        <f>[1]SEPT!J106</f>
        <v>61</v>
      </c>
      <c r="E105" s="272" t="str">
        <f>[1]SEPT!I106</f>
        <v>P</v>
      </c>
      <c r="F105" s="273" t="str">
        <f>[1]SEPT!L106</f>
        <v>LAMA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331"/>
      <c r="AB105" s="12"/>
      <c r="AC105" s="12"/>
      <c r="AD105" s="12"/>
      <c r="AE105" s="12"/>
      <c r="AF105" s="12"/>
    </row>
    <row r="106" spans="1:32" ht="15.75" customHeight="1" x14ac:dyDescent="0.3">
      <c r="A106" s="270">
        <f>[1]SEPT!A107</f>
        <v>0</v>
      </c>
      <c r="B106" s="271">
        <f>[1]SEPT!B107</f>
        <v>8</v>
      </c>
      <c r="C106" s="272" t="str">
        <f>[1]SEPT!K107</f>
        <v>K04</v>
      </c>
      <c r="D106" s="271">
        <f>[1]SEPT!J107</f>
        <v>13</v>
      </c>
      <c r="E106" s="272" t="str">
        <f>[1]SEPT!I107</f>
        <v>P</v>
      </c>
      <c r="F106" s="273" t="str">
        <f>[1]SEPT!L107</f>
        <v>BARU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331"/>
      <c r="AB106" s="12"/>
      <c r="AC106" s="12"/>
      <c r="AD106" s="12"/>
      <c r="AE106" s="12"/>
      <c r="AF106" s="12"/>
    </row>
    <row r="107" spans="1:32" ht="15.75" customHeight="1" x14ac:dyDescent="0.3">
      <c r="A107" s="270">
        <f>[1]SEPT!A108</f>
        <v>0</v>
      </c>
      <c r="B107" s="271">
        <f>[1]SEPT!B108</f>
        <v>9</v>
      </c>
      <c r="C107" s="272" t="str">
        <f>[1]SEPT!K108</f>
        <v>K04</v>
      </c>
      <c r="D107" s="271">
        <f>[1]SEPT!J108</f>
        <v>30</v>
      </c>
      <c r="E107" s="272" t="str">
        <f>[1]SEPT!I108</f>
        <v>P</v>
      </c>
      <c r="F107" s="273" t="str">
        <f>[1]SEPT!L108</f>
        <v>BARU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331"/>
      <c r="AB107" s="12"/>
      <c r="AC107" s="12"/>
      <c r="AD107" s="12"/>
      <c r="AE107" s="12"/>
      <c r="AF107" s="12"/>
    </row>
    <row r="108" spans="1:32" ht="15.75" customHeight="1" x14ac:dyDescent="0.3">
      <c r="A108" s="270">
        <f>[1]SEPT!A109</f>
        <v>0</v>
      </c>
      <c r="B108" s="271">
        <f>[1]SEPT!B109</f>
        <v>10</v>
      </c>
      <c r="C108" s="272" t="str">
        <f>[1]SEPT!K109</f>
        <v>K04</v>
      </c>
      <c r="D108" s="271">
        <f>[1]SEPT!J109</f>
        <v>44</v>
      </c>
      <c r="E108" s="272" t="str">
        <f>[1]SEPT!I109</f>
        <v>L</v>
      </c>
      <c r="F108" s="273" t="str">
        <f>[1]SEPT!L109</f>
        <v>BARU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331"/>
      <c r="AB108" s="12"/>
      <c r="AC108" s="12"/>
      <c r="AD108" s="12"/>
      <c r="AE108" s="12"/>
      <c r="AF108" s="12"/>
    </row>
    <row r="109" spans="1:32" ht="15.75" customHeight="1" x14ac:dyDescent="0.3">
      <c r="A109" s="270">
        <f>[1]SEPT!A110</f>
        <v>0</v>
      </c>
      <c r="B109" s="271">
        <f>[1]SEPT!B110</f>
        <v>11</v>
      </c>
      <c r="C109" s="272" t="str">
        <f>[1]SEPT!K110</f>
        <v>K00</v>
      </c>
      <c r="D109" s="271">
        <f>[1]SEPT!J110</f>
        <v>12</v>
      </c>
      <c r="E109" s="272" t="str">
        <f>[1]SEPT!I110</f>
        <v>L</v>
      </c>
      <c r="F109" s="273" t="str">
        <f>[1]SEPT!L110</f>
        <v>BARU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331"/>
      <c r="AB109" s="12"/>
      <c r="AC109" s="12"/>
      <c r="AD109" s="12"/>
      <c r="AE109" s="12"/>
      <c r="AF109" s="12"/>
    </row>
    <row r="110" spans="1:32" ht="15.75" customHeight="1" x14ac:dyDescent="0.3">
      <c r="A110" s="270">
        <f>[1]SEPT!A111</f>
        <v>0</v>
      </c>
      <c r="B110" s="271">
        <f>[1]SEPT!B111</f>
        <v>12</v>
      </c>
      <c r="C110" s="272" t="str">
        <f>[1]SEPT!K111</f>
        <v>K04</v>
      </c>
      <c r="D110" s="271">
        <f>[1]SEPT!J111</f>
        <v>28</v>
      </c>
      <c r="E110" s="272" t="str">
        <f>[1]SEPT!I111</f>
        <v>P</v>
      </c>
      <c r="F110" s="273" t="str">
        <f>[1]SEPT!L111</f>
        <v>BARU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331"/>
      <c r="AB110" s="12"/>
      <c r="AC110" s="12"/>
      <c r="AD110" s="12"/>
      <c r="AE110" s="12"/>
      <c r="AF110" s="12"/>
    </row>
    <row r="111" spans="1:32" ht="15.75" customHeight="1" x14ac:dyDescent="0.3">
      <c r="A111" s="270">
        <f>[1]SEPT!A112</f>
        <v>0</v>
      </c>
      <c r="B111" s="271">
        <f>[1]SEPT!B112</f>
        <v>13</v>
      </c>
      <c r="C111" s="272" t="str">
        <f>[1]SEPT!K112</f>
        <v>K04</v>
      </c>
      <c r="D111" s="271">
        <f>[1]SEPT!J112</f>
        <v>22</v>
      </c>
      <c r="E111" s="272" t="str">
        <f>[1]SEPT!I112</f>
        <v>L</v>
      </c>
      <c r="F111" s="273" t="str">
        <f>[1]SEPT!L112</f>
        <v>LAMA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331"/>
      <c r="AB111" s="12"/>
      <c r="AC111" s="12"/>
      <c r="AD111" s="12"/>
      <c r="AE111" s="12"/>
      <c r="AF111" s="12"/>
    </row>
    <row r="112" spans="1:32" ht="15.75" customHeight="1" x14ac:dyDescent="0.3">
      <c r="A112" s="270">
        <f>[1]SEPT!A113</f>
        <v>45906</v>
      </c>
      <c r="B112" s="271">
        <f>[1]SEPT!B113</f>
        <v>1</v>
      </c>
      <c r="C112" s="272" t="str">
        <f>[1]SEPT!K113</f>
        <v>K00</v>
      </c>
      <c r="D112" s="271">
        <f>[1]SEPT!J113</f>
        <v>6</v>
      </c>
      <c r="E112" s="272" t="str">
        <f>[1]SEPT!I113</f>
        <v>P</v>
      </c>
      <c r="F112" s="273" t="str">
        <f>[1]SEPT!L113</f>
        <v>LAMA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331"/>
      <c r="AB112" s="12"/>
      <c r="AC112" s="12"/>
      <c r="AD112" s="12"/>
      <c r="AE112" s="12"/>
      <c r="AF112" s="12"/>
    </row>
    <row r="113" spans="1:32" ht="15.75" customHeight="1" x14ac:dyDescent="0.3">
      <c r="A113" s="270">
        <f>[1]SEPT!A114</f>
        <v>0</v>
      </c>
      <c r="B113" s="271">
        <f>[1]SEPT!B114</f>
        <v>2</v>
      </c>
      <c r="C113" s="272" t="str">
        <f>[1]SEPT!K114</f>
        <v>K04</v>
      </c>
      <c r="D113" s="271">
        <f>[1]SEPT!J114</f>
        <v>10</v>
      </c>
      <c r="E113" s="272" t="str">
        <f>[1]SEPT!I114</f>
        <v>P</v>
      </c>
      <c r="F113" s="273" t="str">
        <f>[1]SEPT!L114</f>
        <v>BARU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331"/>
      <c r="AB113" s="12"/>
      <c r="AC113" s="12"/>
      <c r="AD113" s="12"/>
      <c r="AE113" s="12"/>
      <c r="AF113" s="12"/>
    </row>
    <row r="114" spans="1:32" ht="15.75" customHeight="1" x14ac:dyDescent="0.3">
      <c r="A114" s="270">
        <f>[1]SEPT!A115</f>
        <v>0</v>
      </c>
      <c r="B114" s="271">
        <f>[1]SEPT!B115</f>
        <v>3</v>
      </c>
      <c r="C114" s="272" t="str">
        <f>[1]SEPT!K115</f>
        <v>K04</v>
      </c>
      <c r="D114" s="271">
        <f>[1]SEPT!J115</f>
        <v>45</v>
      </c>
      <c r="E114" s="272" t="str">
        <f>[1]SEPT!I115</f>
        <v>P</v>
      </c>
      <c r="F114" s="273" t="str">
        <f>[1]SEPT!L115</f>
        <v>BARU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331"/>
      <c r="AB114" s="12"/>
      <c r="AC114" s="12"/>
      <c r="AD114" s="12"/>
      <c r="AE114" s="12"/>
      <c r="AF114" s="12"/>
    </row>
    <row r="115" spans="1:32" ht="15.75" customHeight="1" x14ac:dyDescent="0.3">
      <c r="A115" s="270">
        <f>[1]SEPT!A116</f>
        <v>0</v>
      </c>
      <c r="B115" s="271">
        <f>[1]SEPT!B116</f>
        <v>4</v>
      </c>
      <c r="C115" s="272" t="str">
        <f>[1]SEPT!K116</f>
        <v>K02</v>
      </c>
      <c r="D115" s="271">
        <f>[1]SEPT!J116</f>
        <v>23</v>
      </c>
      <c r="E115" s="272" t="str">
        <f>[1]SEPT!I116</f>
        <v>P</v>
      </c>
      <c r="F115" s="273" t="str">
        <f>[1]SEPT!L116</f>
        <v>LAMA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331"/>
      <c r="AB115" s="12"/>
      <c r="AC115" s="12"/>
      <c r="AD115" s="12"/>
      <c r="AE115" s="12"/>
      <c r="AF115" s="12"/>
    </row>
    <row r="116" spans="1:32" ht="15.75" customHeight="1" x14ac:dyDescent="0.3">
      <c r="A116" s="270">
        <f>[1]SEPT!A117</f>
        <v>0</v>
      </c>
      <c r="B116" s="271">
        <f>[1]SEPT!B117</f>
        <v>5</v>
      </c>
      <c r="C116" s="272" t="str">
        <f>[1]SEPT!K117</f>
        <v>K04</v>
      </c>
      <c r="D116" s="271">
        <f>[1]SEPT!J117</f>
        <v>9</v>
      </c>
      <c r="E116" s="272" t="str">
        <f>[1]SEPT!I117</f>
        <v>P</v>
      </c>
      <c r="F116" s="273" t="str">
        <f>[1]SEPT!L117</f>
        <v>BARU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331"/>
      <c r="AB116" s="12"/>
      <c r="AC116" s="12"/>
      <c r="AD116" s="12"/>
      <c r="AE116" s="12"/>
      <c r="AF116" s="12"/>
    </row>
    <row r="117" spans="1:32" ht="15.75" customHeight="1" x14ac:dyDescent="0.3">
      <c r="A117" s="270">
        <f>[1]SEPT!A118</f>
        <v>0</v>
      </c>
      <c r="B117" s="271">
        <f>[1]SEPT!B118</f>
        <v>6</v>
      </c>
      <c r="C117" s="272" t="str">
        <f>[1]SEPT!K118</f>
        <v>K04</v>
      </c>
      <c r="D117" s="271">
        <f>[1]SEPT!J118</f>
        <v>63</v>
      </c>
      <c r="E117" s="272" t="str">
        <f>[1]SEPT!I118</f>
        <v>P</v>
      </c>
      <c r="F117" s="273" t="str">
        <f>[1]SEPT!L118</f>
        <v>LAMA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331"/>
      <c r="AB117" s="12"/>
      <c r="AC117" s="12"/>
      <c r="AD117" s="12"/>
      <c r="AE117" s="12"/>
      <c r="AF117" s="12"/>
    </row>
    <row r="118" spans="1:32" ht="15.75" customHeight="1" x14ac:dyDescent="0.3">
      <c r="A118" s="270">
        <f>[1]SEPT!A119</f>
        <v>45908</v>
      </c>
      <c r="B118" s="271">
        <f>[1]SEPT!B119</f>
        <v>1</v>
      </c>
      <c r="C118" s="272" t="str">
        <f>[1]SEPT!K119</f>
        <v>K01</v>
      </c>
      <c r="D118" s="271">
        <f>[1]SEPT!J119</f>
        <v>38</v>
      </c>
      <c r="E118" s="272" t="str">
        <f>[1]SEPT!I119</f>
        <v>P</v>
      </c>
      <c r="F118" s="273" t="str">
        <f>[1]SEPT!L119</f>
        <v>BARU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331"/>
      <c r="AB118" s="12"/>
      <c r="AC118" s="12"/>
      <c r="AD118" s="12"/>
      <c r="AE118" s="12"/>
      <c r="AF118" s="12"/>
    </row>
    <row r="119" spans="1:32" ht="15.75" customHeight="1" x14ac:dyDescent="0.3">
      <c r="A119" s="270">
        <f>[1]SEPT!A120</f>
        <v>0</v>
      </c>
      <c r="B119" s="271">
        <f>[1]SEPT!B120</f>
        <v>2</v>
      </c>
      <c r="C119" s="272" t="str">
        <f>[1]SEPT!K120</f>
        <v>K02</v>
      </c>
      <c r="D119" s="271">
        <f>[1]SEPT!J120</f>
        <v>31</v>
      </c>
      <c r="E119" s="272" t="str">
        <f>[1]SEPT!I120</f>
        <v>L</v>
      </c>
      <c r="F119" s="273" t="str">
        <f>[1]SEPT!L120</f>
        <v>LAMA</v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331"/>
      <c r="AB119" s="12"/>
      <c r="AC119" s="12"/>
      <c r="AD119" s="12"/>
      <c r="AE119" s="12"/>
      <c r="AF119" s="12"/>
    </row>
    <row r="120" spans="1:32" ht="15.75" customHeight="1" x14ac:dyDescent="0.3">
      <c r="A120" s="270">
        <f>[1]SEPT!A121</f>
        <v>0</v>
      </c>
      <c r="B120" s="271">
        <f>[1]SEPT!B121</f>
        <v>3</v>
      </c>
      <c r="C120" s="272" t="str">
        <f>[1]SEPT!K121</f>
        <v>K04</v>
      </c>
      <c r="D120" s="271">
        <f>[1]SEPT!J121</f>
        <v>58</v>
      </c>
      <c r="E120" s="272" t="str">
        <f>[1]SEPT!I121</f>
        <v>L</v>
      </c>
      <c r="F120" s="273" t="str">
        <f>[1]SEPT!L121</f>
        <v>BARU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331"/>
      <c r="AB120" s="12"/>
      <c r="AC120" s="12"/>
      <c r="AD120" s="12"/>
      <c r="AE120" s="12"/>
      <c r="AF120" s="12"/>
    </row>
    <row r="121" spans="1:32" ht="15.75" customHeight="1" x14ac:dyDescent="0.3">
      <c r="A121" s="270">
        <f>[1]SEPT!A122</f>
        <v>0</v>
      </c>
      <c r="B121" s="271">
        <f>[1]SEPT!B122</f>
        <v>4</v>
      </c>
      <c r="C121" s="272" t="str">
        <f>[1]SEPT!K122</f>
        <v>K02</v>
      </c>
      <c r="D121" s="271">
        <f>[1]SEPT!J122</f>
        <v>6</v>
      </c>
      <c r="E121" s="272" t="str">
        <f>[1]SEPT!I122</f>
        <v>P</v>
      </c>
      <c r="F121" s="273" t="str">
        <f>[1]SEPT!L122</f>
        <v>BARU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331"/>
      <c r="AB121" s="12"/>
      <c r="AC121" s="12"/>
      <c r="AD121" s="12"/>
      <c r="AE121" s="12"/>
      <c r="AF121" s="12"/>
    </row>
    <row r="122" spans="1:32" ht="15.75" customHeight="1" x14ac:dyDescent="0.3">
      <c r="A122" s="270">
        <f>[1]SEPT!A123</f>
        <v>0</v>
      </c>
      <c r="B122" s="271">
        <f>[1]SEPT!B123</f>
        <v>5</v>
      </c>
      <c r="C122" s="272" t="str">
        <f>[1]SEPT!K123</f>
        <v>K08</v>
      </c>
      <c r="D122" s="271">
        <f>[1]SEPT!J123</f>
        <v>30</v>
      </c>
      <c r="E122" s="272" t="str">
        <f>[1]SEPT!I123</f>
        <v>P</v>
      </c>
      <c r="F122" s="273" t="str">
        <f>[1]SEPT!L123</f>
        <v>BARU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331"/>
      <c r="AB122" s="12"/>
      <c r="AC122" s="12"/>
      <c r="AD122" s="12"/>
      <c r="AE122" s="12"/>
      <c r="AF122" s="12"/>
    </row>
    <row r="123" spans="1:32" ht="15.75" customHeight="1" x14ac:dyDescent="0.3">
      <c r="A123" s="270">
        <f>[1]SEPT!A124</f>
        <v>0</v>
      </c>
      <c r="B123" s="271">
        <f>[1]SEPT!B124</f>
        <v>6</v>
      </c>
      <c r="C123" s="272" t="str">
        <f>[1]SEPT!K124</f>
        <v>K04</v>
      </c>
      <c r="D123" s="271">
        <f>[1]SEPT!J124</f>
        <v>37</v>
      </c>
      <c r="E123" s="272" t="str">
        <f>[1]SEPT!I124</f>
        <v>P</v>
      </c>
      <c r="F123" s="273" t="str">
        <f>[1]SEPT!L124</f>
        <v>BARU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331"/>
      <c r="AB123" s="12"/>
      <c r="AC123" s="12"/>
      <c r="AD123" s="12"/>
      <c r="AE123" s="12"/>
      <c r="AF123" s="12"/>
    </row>
    <row r="124" spans="1:32" ht="15.75" customHeight="1" x14ac:dyDescent="0.3">
      <c r="A124" s="270">
        <f>[1]SEPT!A125</f>
        <v>0</v>
      </c>
      <c r="B124" s="271">
        <f>[1]SEPT!B125</f>
        <v>7</v>
      </c>
      <c r="C124" s="272" t="str">
        <f>[1]SEPT!K125</f>
        <v>K04</v>
      </c>
      <c r="D124" s="271">
        <f>[1]SEPT!J125</f>
        <v>5</v>
      </c>
      <c r="E124" s="272" t="str">
        <f>[1]SEPT!I125</f>
        <v>P</v>
      </c>
      <c r="F124" s="273" t="str">
        <f>[1]SEPT!L125</f>
        <v>BARU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331"/>
      <c r="AB124" s="12"/>
      <c r="AC124" s="12"/>
      <c r="AD124" s="12"/>
      <c r="AE124" s="12"/>
      <c r="AF124" s="12"/>
    </row>
    <row r="125" spans="1:32" ht="15.75" customHeight="1" x14ac:dyDescent="0.3">
      <c r="A125" s="270">
        <f>[1]SEPT!A126</f>
        <v>0</v>
      </c>
      <c r="B125" s="271">
        <f>[1]SEPT!B126</f>
        <v>8</v>
      </c>
      <c r="C125" s="272" t="str">
        <f>[1]SEPT!K126</f>
        <v>K02</v>
      </c>
      <c r="D125" s="271">
        <f>[1]SEPT!J126</f>
        <v>39</v>
      </c>
      <c r="E125" s="272" t="str">
        <f>[1]SEPT!I126</f>
        <v>L</v>
      </c>
      <c r="F125" s="273" t="str">
        <f>[1]SEPT!L126</f>
        <v>LAMA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331"/>
      <c r="AB125" s="12"/>
      <c r="AC125" s="12"/>
      <c r="AD125" s="12"/>
      <c r="AE125" s="12"/>
      <c r="AF125" s="12"/>
    </row>
    <row r="126" spans="1:32" ht="15.75" customHeight="1" x14ac:dyDescent="0.3">
      <c r="A126" s="270">
        <f>[1]SEPT!A127</f>
        <v>0</v>
      </c>
      <c r="B126" s="271">
        <f>[1]SEPT!B127</f>
        <v>9</v>
      </c>
      <c r="C126" s="272" t="str">
        <f>[1]SEPT!K127</f>
        <v>K00</v>
      </c>
      <c r="D126" s="271">
        <f>[1]SEPT!J127</f>
        <v>7</v>
      </c>
      <c r="E126" s="272" t="str">
        <f>[1]SEPT!I127</f>
        <v>P</v>
      </c>
      <c r="F126" s="273" t="str">
        <f>[1]SEPT!L127</f>
        <v>BARU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331"/>
      <c r="AB126" s="12"/>
      <c r="AC126" s="12"/>
      <c r="AD126" s="12"/>
      <c r="AE126" s="12"/>
      <c r="AF126" s="12"/>
    </row>
    <row r="127" spans="1:32" ht="15.75" customHeight="1" x14ac:dyDescent="0.3">
      <c r="A127" s="270">
        <f>[1]SEPT!A128</f>
        <v>0</v>
      </c>
      <c r="B127" s="271">
        <f>[1]SEPT!B128</f>
        <v>10</v>
      </c>
      <c r="C127" s="272" t="str">
        <f>[1]SEPT!K128</f>
        <v>C02.3</v>
      </c>
      <c r="D127" s="271">
        <f>[1]SEPT!J128</f>
        <v>57</v>
      </c>
      <c r="E127" s="272" t="str">
        <f>[1]SEPT!I128</f>
        <v>P</v>
      </c>
      <c r="F127" s="273" t="str">
        <f>[1]SEPT!L128</f>
        <v>BARU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331"/>
      <c r="AB127" s="12"/>
      <c r="AC127" s="12"/>
      <c r="AD127" s="12"/>
      <c r="AE127" s="12"/>
      <c r="AF127" s="12"/>
    </row>
    <row r="128" spans="1:32" ht="15.75" customHeight="1" x14ac:dyDescent="0.3">
      <c r="A128" s="270">
        <f>[1]SEPT!A129</f>
        <v>0</v>
      </c>
      <c r="B128" s="271">
        <f>[1]SEPT!B129</f>
        <v>11</v>
      </c>
      <c r="C128" s="272" t="str">
        <f>[1]SEPT!K129</f>
        <v>K03</v>
      </c>
      <c r="D128" s="271">
        <f>[1]SEPT!J129</f>
        <v>67</v>
      </c>
      <c r="E128" s="272" t="str">
        <f>[1]SEPT!I129</f>
        <v>L</v>
      </c>
      <c r="F128" s="273" t="str">
        <f>[1]SEPT!L129</f>
        <v>BARU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331"/>
      <c r="AB128" s="12"/>
      <c r="AC128" s="12"/>
      <c r="AD128" s="12"/>
      <c r="AE128" s="12"/>
      <c r="AF128" s="12"/>
    </row>
    <row r="129" spans="1:32" ht="15.75" customHeight="1" x14ac:dyDescent="0.3">
      <c r="A129" s="270">
        <f>[1]SEPT!A130</f>
        <v>0</v>
      </c>
      <c r="B129" s="271">
        <f>[1]SEPT!B130</f>
        <v>12</v>
      </c>
      <c r="C129" s="272" t="str">
        <f>[1]SEPT!K130</f>
        <v>K03</v>
      </c>
      <c r="D129" s="271">
        <f>[1]SEPT!J130</f>
        <v>28</v>
      </c>
      <c r="E129" s="272" t="str">
        <f>[1]SEPT!I130</f>
        <v>P</v>
      </c>
      <c r="F129" s="273" t="str">
        <f>[1]SEPT!L130</f>
        <v>BARU</v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331"/>
      <c r="AB129" s="12"/>
      <c r="AC129" s="12"/>
      <c r="AD129" s="12"/>
      <c r="AE129" s="12"/>
      <c r="AF129" s="12"/>
    </row>
    <row r="130" spans="1:32" ht="15.75" customHeight="1" x14ac:dyDescent="0.3">
      <c r="A130" s="270">
        <f>[1]SEPT!A131</f>
        <v>0</v>
      </c>
      <c r="B130" s="271">
        <f>[1]SEPT!B131</f>
        <v>13</v>
      </c>
      <c r="C130" s="272" t="str">
        <f>[1]SEPT!K131</f>
        <v>K03</v>
      </c>
      <c r="D130" s="271">
        <f>[1]SEPT!J131</f>
        <v>35</v>
      </c>
      <c r="E130" s="272" t="str">
        <f>[1]SEPT!I131</f>
        <v>P</v>
      </c>
      <c r="F130" s="273" t="str">
        <f>[1]SEPT!L131</f>
        <v>BARU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331"/>
      <c r="AB130" s="12"/>
      <c r="AC130" s="12"/>
      <c r="AD130" s="12"/>
      <c r="AE130" s="12"/>
      <c r="AF130" s="12"/>
    </row>
    <row r="131" spans="1:32" ht="15.75" customHeight="1" x14ac:dyDescent="0.3">
      <c r="A131" s="270">
        <f>[1]SEPT!A132</f>
        <v>0</v>
      </c>
      <c r="B131" s="271">
        <f>[1]SEPT!B132</f>
        <v>14</v>
      </c>
      <c r="C131" s="272" t="str">
        <f>[1]SEPT!K132</f>
        <v>K04</v>
      </c>
      <c r="D131" s="271">
        <f>[1]SEPT!J132</f>
        <v>31</v>
      </c>
      <c r="E131" s="272" t="str">
        <f>[1]SEPT!I132</f>
        <v>P</v>
      </c>
      <c r="F131" s="273" t="str">
        <f>[1]SEPT!L132</f>
        <v>BARU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331"/>
      <c r="AB131" s="12"/>
      <c r="AC131" s="12"/>
      <c r="AD131" s="12"/>
      <c r="AE131" s="12"/>
      <c r="AF131" s="12"/>
    </row>
    <row r="132" spans="1:32" ht="15.75" customHeight="1" x14ac:dyDescent="0.3">
      <c r="A132" s="270">
        <f>[1]SEPT!A133</f>
        <v>45909</v>
      </c>
      <c r="B132" s="271">
        <f>[1]SEPT!B133</f>
        <v>1</v>
      </c>
      <c r="C132" s="272" t="str">
        <f>[1]SEPT!K133</f>
        <v>K05</v>
      </c>
      <c r="D132" s="271">
        <f>[1]SEPT!J133</f>
        <v>62</v>
      </c>
      <c r="E132" s="272" t="str">
        <f>[1]SEPT!I133</f>
        <v>P</v>
      </c>
      <c r="F132" s="273" t="str">
        <f>[1]SEPT!L133</f>
        <v>BARU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331"/>
      <c r="AB132" s="12"/>
      <c r="AC132" s="12"/>
      <c r="AD132" s="12"/>
      <c r="AE132" s="12"/>
      <c r="AF132" s="12"/>
    </row>
    <row r="133" spans="1:32" ht="15.75" customHeight="1" x14ac:dyDescent="0.3">
      <c r="A133" s="270">
        <f>[1]SEPT!A134</f>
        <v>0</v>
      </c>
      <c r="B133" s="271">
        <f>[1]SEPT!B134</f>
        <v>2</v>
      </c>
      <c r="C133" s="272" t="str">
        <f>[1]SEPT!K134</f>
        <v>K04</v>
      </c>
      <c r="D133" s="271">
        <f>[1]SEPT!J134</f>
        <v>37</v>
      </c>
      <c r="E133" s="272" t="str">
        <f>[1]SEPT!I134</f>
        <v>L</v>
      </c>
      <c r="F133" s="273" t="str">
        <f>[1]SEPT!L134</f>
        <v>BARU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331"/>
      <c r="AB133" s="12"/>
      <c r="AC133" s="12"/>
      <c r="AD133" s="12"/>
      <c r="AE133" s="12"/>
      <c r="AF133" s="12"/>
    </row>
    <row r="134" spans="1:32" ht="15.75" customHeight="1" x14ac:dyDescent="0.3">
      <c r="A134" s="270">
        <f>[1]SEPT!A135</f>
        <v>0</v>
      </c>
      <c r="B134" s="271">
        <f>[1]SEPT!B135</f>
        <v>3</v>
      </c>
      <c r="C134" s="272" t="str">
        <f>[1]SEPT!K135</f>
        <v>K04</v>
      </c>
      <c r="D134" s="271">
        <f>[1]SEPT!J135</f>
        <v>33</v>
      </c>
      <c r="E134" s="272" t="str">
        <f>[1]SEPT!I135</f>
        <v>P</v>
      </c>
      <c r="F134" s="273" t="str">
        <f>[1]SEPT!L135</f>
        <v>LAMA</v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331"/>
      <c r="AB134" s="12"/>
      <c r="AC134" s="12"/>
      <c r="AD134" s="12"/>
      <c r="AE134" s="12"/>
      <c r="AF134" s="12"/>
    </row>
    <row r="135" spans="1:32" ht="15.75" customHeight="1" x14ac:dyDescent="0.3">
      <c r="A135" s="270">
        <f>[1]SEPT!A136</f>
        <v>0</v>
      </c>
      <c r="B135" s="271">
        <f>[1]SEPT!B136</f>
        <v>4</v>
      </c>
      <c r="C135" s="272" t="str">
        <f>[1]SEPT!K136</f>
        <v>K05</v>
      </c>
      <c r="D135" s="271">
        <f>[1]SEPT!J136</f>
        <v>56</v>
      </c>
      <c r="E135" s="272" t="str">
        <f>[1]SEPT!I136</f>
        <v>P</v>
      </c>
      <c r="F135" s="273" t="str">
        <f>[1]SEPT!L136</f>
        <v>BARU</v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331"/>
      <c r="AB135" s="12"/>
      <c r="AC135" s="12"/>
      <c r="AD135" s="12"/>
      <c r="AE135" s="12"/>
      <c r="AF135" s="12"/>
    </row>
    <row r="136" spans="1:32" ht="15.75" customHeight="1" x14ac:dyDescent="0.3">
      <c r="A136" s="270">
        <f>[1]SEPT!A137</f>
        <v>0</v>
      </c>
      <c r="B136" s="271">
        <f>[1]SEPT!B137</f>
        <v>5</v>
      </c>
      <c r="C136" s="272" t="str">
        <f>[1]SEPT!K137</f>
        <v>K04</v>
      </c>
      <c r="D136" s="271">
        <f>[1]SEPT!J137</f>
        <v>71</v>
      </c>
      <c r="E136" s="272" t="str">
        <f>[1]SEPT!I137</f>
        <v>L</v>
      </c>
      <c r="F136" s="273" t="str">
        <f>[1]SEPT!L137</f>
        <v>BARU</v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331"/>
      <c r="AB136" s="12"/>
      <c r="AC136" s="12"/>
      <c r="AD136" s="12"/>
      <c r="AE136" s="12"/>
      <c r="AF136" s="12"/>
    </row>
    <row r="137" spans="1:32" ht="15.75" customHeight="1" x14ac:dyDescent="0.3">
      <c r="A137" s="270">
        <f>[1]SEPT!A138</f>
        <v>0</v>
      </c>
      <c r="B137" s="271">
        <f>[1]SEPT!B138</f>
        <v>6</v>
      </c>
      <c r="C137" s="272" t="str">
        <f>[1]SEPT!K138</f>
        <v>K04</v>
      </c>
      <c r="D137" s="271">
        <f>[1]SEPT!J138</f>
        <v>60</v>
      </c>
      <c r="E137" s="272" t="str">
        <f>[1]SEPT!I138</f>
        <v>L</v>
      </c>
      <c r="F137" s="273" t="str">
        <f>[1]SEPT!L138</f>
        <v>BARU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331"/>
      <c r="AB137" s="12"/>
      <c r="AC137" s="12"/>
      <c r="AD137" s="12"/>
      <c r="AE137" s="12"/>
      <c r="AF137" s="12"/>
    </row>
    <row r="138" spans="1:32" ht="15.75" customHeight="1" x14ac:dyDescent="0.3">
      <c r="A138" s="270">
        <f>[1]SEPT!A139</f>
        <v>0</v>
      </c>
      <c r="B138" s="271">
        <f>[1]SEPT!B139</f>
        <v>7</v>
      </c>
      <c r="C138" s="272" t="str">
        <f>[1]SEPT!K139</f>
        <v>K04</v>
      </c>
      <c r="D138" s="271">
        <f>[1]SEPT!J139</f>
        <v>52</v>
      </c>
      <c r="E138" s="272" t="str">
        <f>[1]SEPT!I139</f>
        <v>L</v>
      </c>
      <c r="F138" s="273" t="str">
        <f>[1]SEPT!L139</f>
        <v>BARU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331"/>
      <c r="AB138" s="12"/>
      <c r="AC138" s="12"/>
      <c r="AD138" s="12"/>
      <c r="AE138" s="12"/>
      <c r="AF138" s="12"/>
    </row>
    <row r="139" spans="1:32" ht="15.75" customHeight="1" x14ac:dyDescent="0.3">
      <c r="A139" s="270">
        <f>[1]SEPT!A140</f>
        <v>0</v>
      </c>
      <c r="B139" s="271">
        <f>[1]SEPT!B140</f>
        <v>8</v>
      </c>
      <c r="C139" s="272" t="str">
        <f>[1]SEPT!K140</f>
        <v>K02</v>
      </c>
      <c r="D139" s="271">
        <f>[1]SEPT!J140</f>
        <v>13</v>
      </c>
      <c r="E139" s="272" t="str">
        <f>[1]SEPT!I140</f>
        <v>L</v>
      </c>
      <c r="F139" s="273" t="str">
        <f>[1]SEPT!L140</f>
        <v>LAMA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331"/>
      <c r="AB139" s="12"/>
      <c r="AC139" s="12"/>
      <c r="AD139" s="12"/>
      <c r="AE139" s="12"/>
      <c r="AF139" s="12"/>
    </row>
    <row r="140" spans="1:32" ht="15.75" customHeight="1" x14ac:dyDescent="0.3">
      <c r="A140" s="270">
        <f>[1]SEPT!A141</f>
        <v>0</v>
      </c>
      <c r="B140" s="271">
        <f>[1]SEPT!B141</f>
        <v>9</v>
      </c>
      <c r="C140" s="272" t="str">
        <f>[1]SEPT!K141</f>
        <v>K05</v>
      </c>
      <c r="D140" s="271">
        <f>[1]SEPT!J141</f>
        <v>62</v>
      </c>
      <c r="E140" s="272" t="str">
        <f>[1]SEPT!I141</f>
        <v>L</v>
      </c>
      <c r="F140" s="273" t="str">
        <f>[1]SEPT!L141</f>
        <v>BARU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331"/>
      <c r="AB140" s="12"/>
      <c r="AC140" s="12"/>
      <c r="AD140" s="12"/>
      <c r="AE140" s="12"/>
      <c r="AF140" s="12"/>
    </row>
    <row r="141" spans="1:32" ht="15.75" customHeight="1" x14ac:dyDescent="0.3">
      <c r="A141" s="270">
        <f>[1]SEPT!A142</f>
        <v>0</v>
      </c>
      <c r="B141" s="271">
        <f>[1]SEPT!B142</f>
        <v>10</v>
      </c>
      <c r="C141" s="272" t="str">
        <f>[1]SEPT!K142</f>
        <v>K04</v>
      </c>
      <c r="D141" s="271">
        <f>[1]SEPT!J142</f>
        <v>20</v>
      </c>
      <c r="E141" s="272" t="str">
        <f>[1]SEPT!I142</f>
        <v>P</v>
      </c>
      <c r="F141" s="273" t="str">
        <f>[1]SEPT!L142</f>
        <v>LAMA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331"/>
      <c r="AB141" s="12"/>
      <c r="AC141" s="12"/>
      <c r="AD141" s="12"/>
      <c r="AE141" s="12"/>
      <c r="AF141" s="12"/>
    </row>
    <row r="142" spans="1:32" ht="15.75" customHeight="1" x14ac:dyDescent="0.3">
      <c r="A142" s="270">
        <f>[1]SEPT!A143</f>
        <v>0</v>
      </c>
      <c r="B142" s="271">
        <f>[1]SEPT!B143</f>
        <v>11</v>
      </c>
      <c r="C142" s="272" t="str">
        <f>[1]SEPT!K143</f>
        <v>K00</v>
      </c>
      <c r="D142" s="271">
        <f>[1]SEPT!J143</f>
        <v>12</v>
      </c>
      <c r="E142" s="272" t="str">
        <f>[1]SEPT!I143</f>
        <v>L</v>
      </c>
      <c r="F142" s="273" t="str">
        <f>[1]SEPT!L143</f>
        <v>BARU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331"/>
      <c r="AB142" s="12"/>
      <c r="AC142" s="12"/>
      <c r="AD142" s="12"/>
      <c r="AE142" s="12"/>
      <c r="AF142" s="12"/>
    </row>
    <row r="143" spans="1:32" ht="15.75" customHeight="1" x14ac:dyDescent="0.3">
      <c r="A143" s="270">
        <f>[1]SEPT!A144</f>
        <v>0</v>
      </c>
      <c r="B143" s="271">
        <f>[1]SEPT!B144</f>
        <v>12</v>
      </c>
      <c r="C143" s="272" t="str">
        <f>[1]SEPT!K144</f>
        <v>K04</v>
      </c>
      <c r="D143" s="271">
        <f>[1]SEPT!J144</f>
        <v>30</v>
      </c>
      <c r="E143" s="272" t="str">
        <f>[1]SEPT!I144</f>
        <v>P</v>
      </c>
      <c r="F143" s="273" t="str">
        <f>[1]SEPT!L144</f>
        <v>LAMA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331"/>
      <c r="AB143" s="12"/>
      <c r="AC143" s="12"/>
      <c r="AD143" s="12"/>
      <c r="AE143" s="12"/>
      <c r="AF143" s="12"/>
    </row>
    <row r="144" spans="1:32" ht="15.75" customHeight="1" x14ac:dyDescent="0.3">
      <c r="A144" s="270">
        <f>[1]SEPT!A145</f>
        <v>0</v>
      </c>
      <c r="B144" s="271">
        <f>[1]SEPT!B145</f>
        <v>13</v>
      </c>
      <c r="C144" s="272" t="str">
        <f>[1]SEPT!K145</f>
        <v>K04</v>
      </c>
      <c r="D144" s="271">
        <f>[1]SEPT!J145</f>
        <v>25</v>
      </c>
      <c r="E144" s="272" t="str">
        <f>[1]SEPT!I145</f>
        <v>P</v>
      </c>
      <c r="F144" s="273" t="str">
        <f>[1]SEPT!L145</f>
        <v>BARU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331"/>
      <c r="AB144" s="12"/>
      <c r="AC144" s="12"/>
      <c r="AD144" s="12"/>
      <c r="AE144" s="12"/>
      <c r="AF144" s="12"/>
    </row>
    <row r="145" spans="1:32" ht="15.75" customHeight="1" x14ac:dyDescent="0.3">
      <c r="A145" s="270">
        <f>[1]SEPT!A146</f>
        <v>45910</v>
      </c>
      <c r="B145" s="271">
        <f>[1]SEPT!B146</f>
        <v>1</v>
      </c>
      <c r="C145" s="272" t="str">
        <f>[1]SEPT!K146</f>
        <v>K04</v>
      </c>
      <c r="D145" s="271">
        <f>[1]SEPT!J146</f>
        <v>41</v>
      </c>
      <c r="E145" s="272" t="str">
        <f>[1]SEPT!I146</f>
        <v>P</v>
      </c>
      <c r="F145" s="273" t="str">
        <f>[1]SEPT!L146</f>
        <v>BARU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331"/>
      <c r="AB145" s="12"/>
      <c r="AC145" s="12"/>
      <c r="AD145" s="12"/>
      <c r="AE145" s="12"/>
      <c r="AF145" s="12"/>
    </row>
    <row r="146" spans="1:32" ht="15.75" customHeight="1" x14ac:dyDescent="0.3">
      <c r="A146" s="270">
        <f>[1]SEPT!A147</f>
        <v>0</v>
      </c>
      <c r="B146" s="271">
        <f>[1]SEPT!B147</f>
        <v>2</v>
      </c>
      <c r="C146" s="272" t="str">
        <f>[1]SEPT!K147</f>
        <v>K04</v>
      </c>
      <c r="D146" s="271">
        <f>[1]SEPT!J147</f>
        <v>24</v>
      </c>
      <c r="E146" s="272" t="str">
        <f>[1]SEPT!I147</f>
        <v>P</v>
      </c>
      <c r="F146" s="273" t="str">
        <f>[1]SEPT!L147</f>
        <v>BARU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331"/>
      <c r="AB146" s="12"/>
      <c r="AC146" s="12"/>
      <c r="AD146" s="12"/>
      <c r="AE146" s="12"/>
      <c r="AF146" s="12"/>
    </row>
    <row r="147" spans="1:32" ht="15.75" customHeight="1" x14ac:dyDescent="0.3">
      <c r="A147" s="270">
        <f>[1]SEPT!A148</f>
        <v>0</v>
      </c>
      <c r="B147" s="271">
        <f>[1]SEPT!B148</f>
        <v>3</v>
      </c>
      <c r="C147" s="272" t="str">
        <f>[1]SEPT!K148</f>
        <v>S02</v>
      </c>
      <c r="D147" s="271">
        <f>[1]SEPT!J148</f>
        <v>14</v>
      </c>
      <c r="E147" s="272" t="str">
        <f>[1]SEPT!I148</f>
        <v>L</v>
      </c>
      <c r="F147" s="273" t="str">
        <f>[1]SEPT!L148</f>
        <v>BARU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331"/>
      <c r="AB147" s="12"/>
      <c r="AC147" s="12"/>
      <c r="AD147" s="12"/>
      <c r="AE147" s="12"/>
      <c r="AF147" s="12"/>
    </row>
    <row r="148" spans="1:32" ht="15.75" customHeight="1" x14ac:dyDescent="0.3">
      <c r="A148" s="270">
        <f>[1]SEPT!A149</f>
        <v>0</v>
      </c>
      <c r="B148" s="271">
        <f>[1]SEPT!B149</f>
        <v>4</v>
      </c>
      <c r="C148" s="272" t="str">
        <f>[1]SEPT!K149</f>
        <v>K04</v>
      </c>
      <c r="D148" s="271">
        <f>[1]SEPT!J149</f>
        <v>34</v>
      </c>
      <c r="E148" s="272" t="str">
        <f>[1]SEPT!I149</f>
        <v>L</v>
      </c>
      <c r="F148" s="273" t="str">
        <f>[1]SEPT!L149</f>
        <v>BARU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331"/>
      <c r="AB148" s="12"/>
      <c r="AC148" s="12"/>
      <c r="AD148" s="12"/>
      <c r="AE148" s="12"/>
      <c r="AF148" s="12"/>
    </row>
    <row r="149" spans="1:32" ht="15.75" customHeight="1" x14ac:dyDescent="0.3">
      <c r="A149" s="270">
        <f>[1]SEPT!A150</f>
        <v>0</v>
      </c>
      <c r="B149" s="271">
        <f>[1]SEPT!B150</f>
        <v>5</v>
      </c>
      <c r="C149" s="272" t="str">
        <f>[1]SEPT!K150</f>
        <v>K05</v>
      </c>
      <c r="D149" s="271">
        <f>[1]SEPT!J150</f>
        <v>6</v>
      </c>
      <c r="E149" s="272" t="str">
        <f>[1]SEPT!I150</f>
        <v>P</v>
      </c>
      <c r="F149" s="273" t="str">
        <f>[1]SEPT!L150</f>
        <v>BARU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331"/>
      <c r="AB149" s="12"/>
      <c r="AC149" s="12"/>
      <c r="AD149" s="12"/>
      <c r="AE149" s="12"/>
      <c r="AF149" s="12"/>
    </row>
    <row r="150" spans="1:32" ht="15.75" customHeight="1" x14ac:dyDescent="0.3">
      <c r="A150" s="270">
        <f>[1]SEPT!A151</f>
        <v>0</v>
      </c>
      <c r="B150" s="271">
        <f>[1]SEPT!B151</f>
        <v>6</v>
      </c>
      <c r="C150" s="272" t="str">
        <f>[1]SEPT!K151</f>
        <v>K04</v>
      </c>
      <c r="D150" s="271">
        <f>[1]SEPT!J151</f>
        <v>38</v>
      </c>
      <c r="E150" s="272" t="str">
        <f>[1]SEPT!I151</f>
        <v>P</v>
      </c>
      <c r="F150" s="273" t="str">
        <f>[1]SEPT!L151</f>
        <v>BARU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331"/>
      <c r="AB150" s="12"/>
      <c r="AC150" s="12"/>
      <c r="AD150" s="12"/>
      <c r="AE150" s="12"/>
      <c r="AF150" s="12"/>
    </row>
    <row r="151" spans="1:32" ht="15.75" customHeight="1" x14ac:dyDescent="0.3">
      <c r="A151" s="270">
        <f>[1]SEPT!A152</f>
        <v>0</v>
      </c>
      <c r="B151" s="271">
        <f>[1]SEPT!B152</f>
        <v>7</v>
      </c>
      <c r="C151" s="272" t="str">
        <f>[1]SEPT!K152</f>
        <v>K00</v>
      </c>
      <c r="D151" s="271">
        <f>[1]SEPT!J152</f>
        <v>6</v>
      </c>
      <c r="E151" s="272" t="str">
        <f>[1]SEPT!I152</f>
        <v>L</v>
      </c>
      <c r="F151" s="273" t="str">
        <f>[1]SEPT!L152</f>
        <v>BARU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331"/>
      <c r="AB151" s="12"/>
      <c r="AC151" s="12"/>
      <c r="AD151" s="12"/>
      <c r="AE151" s="12"/>
      <c r="AF151" s="12"/>
    </row>
    <row r="152" spans="1:32" ht="15.75" customHeight="1" x14ac:dyDescent="0.3">
      <c r="A152" s="270">
        <f>[1]SEPT!A153</f>
        <v>0</v>
      </c>
      <c r="B152" s="271">
        <f>[1]SEPT!B153</f>
        <v>8</v>
      </c>
      <c r="C152" s="272" t="str">
        <f>[1]SEPT!K153</f>
        <v>K08</v>
      </c>
      <c r="D152" s="271">
        <f>[1]SEPT!J153</f>
        <v>26</v>
      </c>
      <c r="E152" s="272" t="str">
        <f>[1]SEPT!I153</f>
        <v>P</v>
      </c>
      <c r="F152" s="273" t="str">
        <f>[1]SEPT!L153</f>
        <v>BARU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331"/>
      <c r="AB152" s="12"/>
      <c r="AC152" s="12"/>
      <c r="AD152" s="12"/>
      <c r="AE152" s="12"/>
      <c r="AF152" s="12"/>
    </row>
    <row r="153" spans="1:32" ht="15.75" customHeight="1" x14ac:dyDescent="0.3">
      <c r="A153" s="270">
        <f>[1]SEPT!A154</f>
        <v>0</v>
      </c>
      <c r="B153" s="271">
        <f>[1]SEPT!B154</f>
        <v>9</v>
      </c>
      <c r="C153" s="272" t="str">
        <f>[1]SEPT!K154</f>
        <v>K04</v>
      </c>
      <c r="D153" s="271">
        <f>[1]SEPT!J154</f>
        <v>31</v>
      </c>
      <c r="E153" s="272" t="str">
        <f>[1]SEPT!I154</f>
        <v>L</v>
      </c>
      <c r="F153" s="273" t="str">
        <f>[1]SEPT!L154</f>
        <v>BARU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331"/>
      <c r="AB153" s="12"/>
      <c r="AC153" s="12"/>
      <c r="AD153" s="12"/>
      <c r="AE153" s="12"/>
      <c r="AF153" s="12"/>
    </row>
    <row r="154" spans="1:32" ht="15.75" customHeight="1" x14ac:dyDescent="0.3">
      <c r="A154" s="270">
        <f>[1]SEPT!A155</f>
        <v>0</v>
      </c>
      <c r="B154" s="271">
        <f>[1]SEPT!B155</f>
        <v>10</v>
      </c>
      <c r="C154" s="272" t="str">
        <f>[1]SEPT!K155</f>
        <v>K04</v>
      </c>
      <c r="D154" s="271">
        <f>[1]SEPT!J155</f>
        <v>62</v>
      </c>
      <c r="E154" s="272" t="str">
        <f>[1]SEPT!I155</f>
        <v>L</v>
      </c>
      <c r="F154" s="273" t="str">
        <f>[1]SEPT!L155</f>
        <v>BARU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331"/>
      <c r="AB154" s="12"/>
      <c r="AC154" s="12"/>
      <c r="AD154" s="12"/>
      <c r="AE154" s="12"/>
      <c r="AF154" s="12"/>
    </row>
    <row r="155" spans="1:32" ht="15.75" customHeight="1" x14ac:dyDescent="0.3">
      <c r="A155" s="270">
        <f>[1]SEPT!A156</f>
        <v>0</v>
      </c>
      <c r="B155" s="271">
        <f>[1]SEPT!B156</f>
        <v>11</v>
      </c>
      <c r="C155" s="272" t="str">
        <f>[1]SEPT!K156</f>
        <v>K04</v>
      </c>
      <c r="D155" s="271">
        <f>[1]SEPT!J156</f>
        <v>50</v>
      </c>
      <c r="E155" s="272" t="str">
        <f>[1]SEPT!I156</f>
        <v>L</v>
      </c>
      <c r="F155" s="273" t="str">
        <f>[1]SEPT!L156</f>
        <v>BARU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331"/>
      <c r="AB155" s="12"/>
      <c r="AC155" s="12"/>
      <c r="AD155" s="12"/>
      <c r="AE155" s="12"/>
      <c r="AF155" s="12"/>
    </row>
    <row r="156" spans="1:32" ht="15.75" customHeight="1" x14ac:dyDescent="0.3">
      <c r="A156" s="270">
        <f>[1]SEPT!A157</f>
        <v>0</v>
      </c>
      <c r="B156" s="271">
        <f>[1]SEPT!B157</f>
        <v>12</v>
      </c>
      <c r="C156" s="272" t="str">
        <f>[1]SEPT!K157</f>
        <v>K03</v>
      </c>
      <c r="D156" s="271">
        <f>[1]SEPT!J157</f>
        <v>35</v>
      </c>
      <c r="E156" s="272" t="str">
        <f>[1]SEPT!I157</f>
        <v>P</v>
      </c>
      <c r="F156" s="273" t="str">
        <f>[1]SEPT!L157</f>
        <v>BARU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331"/>
      <c r="AB156" s="12"/>
      <c r="AC156" s="12"/>
      <c r="AD156" s="12"/>
      <c r="AE156" s="12"/>
      <c r="AF156" s="12"/>
    </row>
    <row r="157" spans="1:32" ht="15.75" customHeight="1" x14ac:dyDescent="0.3">
      <c r="A157" s="270">
        <f>[1]SEPT!A158</f>
        <v>0</v>
      </c>
      <c r="B157" s="271">
        <f>[1]SEPT!B158</f>
        <v>13</v>
      </c>
      <c r="C157" s="272" t="str">
        <f>[1]SEPT!K158</f>
        <v>K08</v>
      </c>
      <c r="D157" s="271">
        <f>[1]SEPT!J158</f>
        <v>33</v>
      </c>
      <c r="E157" s="272" t="str">
        <f>[1]SEPT!I158</f>
        <v>P</v>
      </c>
      <c r="F157" s="273" t="str">
        <f>[1]SEPT!L158</f>
        <v>BARU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331"/>
      <c r="AB157" s="12"/>
      <c r="AC157" s="12"/>
      <c r="AD157" s="12"/>
      <c r="AE157" s="12"/>
      <c r="AF157" s="12"/>
    </row>
    <row r="158" spans="1:32" ht="15.75" customHeight="1" x14ac:dyDescent="0.3">
      <c r="A158" s="270">
        <f>[1]SEPT!A159</f>
        <v>45911</v>
      </c>
      <c r="B158" s="271">
        <f>[1]SEPT!B159</f>
        <v>1</v>
      </c>
      <c r="C158" s="272" t="str">
        <f>[1]SEPT!K159</f>
        <v>K04</v>
      </c>
      <c r="D158" s="271">
        <f>[1]SEPT!J159</f>
        <v>65</v>
      </c>
      <c r="E158" s="272" t="str">
        <f>[1]SEPT!I159</f>
        <v>L</v>
      </c>
      <c r="F158" s="273" t="str">
        <f>[1]SEPT!L159</f>
        <v>BARU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331"/>
      <c r="AB158" s="12"/>
      <c r="AC158" s="12"/>
      <c r="AD158" s="12"/>
      <c r="AE158" s="12"/>
      <c r="AF158" s="12"/>
    </row>
    <row r="159" spans="1:32" ht="15.75" customHeight="1" x14ac:dyDescent="0.3">
      <c r="A159" s="270">
        <f>[1]SEPT!A160</f>
        <v>0</v>
      </c>
      <c r="B159" s="271">
        <f>[1]SEPT!B160</f>
        <v>2</v>
      </c>
      <c r="C159" s="272" t="str">
        <f>[1]SEPT!K160</f>
        <v>K04</v>
      </c>
      <c r="D159" s="271">
        <f>[1]SEPT!J160</f>
        <v>46</v>
      </c>
      <c r="E159" s="272" t="str">
        <f>[1]SEPT!I160</f>
        <v>L</v>
      </c>
      <c r="F159" s="273" t="str">
        <f>[1]SEPT!L160</f>
        <v>BARU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331"/>
      <c r="AB159" s="12"/>
      <c r="AC159" s="12"/>
      <c r="AD159" s="12"/>
      <c r="AE159" s="12"/>
      <c r="AF159" s="12"/>
    </row>
    <row r="160" spans="1:32" ht="15.75" customHeight="1" x14ac:dyDescent="0.3">
      <c r="A160" s="270">
        <f>[1]SEPT!A161</f>
        <v>0</v>
      </c>
      <c r="B160" s="271">
        <f>[1]SEPT!B161</f>
        <v>3</v>
      </c>
      <c r="C160" s="272" t="str">
        <f>[1]SEPT!K161</f>
        <v>K04</v>
      </c>
      <c r="D160" s="271">
        <f>[1]SEPT!J161</f>
        <v>62</v>
      </c>
      <c r="E160" s="272" t="str">
        <f>[1]SEPT!I161</f>
        <v>P</v>
      </c>
      <c r="F160" s="273" t="str">
        <f>[1]SEPT!L161</f>
        <v>LAMA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331"/>
      <c r="AB160" s="12"/>
      <c r="AC160" s="12"/>
      <c r="AD160" s="12"/>
      <c r="AE160" s="12"/>
      <c r="AF160" s="12"/>
    </row>
    <row r="161" spans="1:32" ht="15.75" customHeight="1" x14ac:dyDescent="0.3">
      <c r="A161" s="270">
        <f>[1]SEPT!A162</f>
        <v>0</v>
      </c>
      <c r="B161" s="271">
        <f>[1]SEPT!B162</f>
        <v>4</v>
      </c>
      <c r="C161" s="272" t="str">
        <f>[1]SEPT!K162</f>
        <v>K02</v>
      </c>
      <c r="D161" s="271">
        <f>[1]SEPT!J162</f>
        <v>12</v>
      </c>
      <c r="E161" s="272" t="str">
        <f>[1]SEPT!I162</f>
        <v>P</v>
      </c>
      <c r="F161" s="273" t="str">
        <f>[1]SEPT!L162</f>
        <v>BARU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331"/>
      <c r="AB161" s="12"/>
      <c r="AC161" s="12"/>
      <c r="AD161" s="12"/>
      <c r="AE161" s="12"/>
      <c r="AF161" s="12"/>
    </row>
    <row r="162" spans="1:32" ht="15.75" customHeight="1" x14ac:dyDescent="0.3">
      <c r="A162" s="270">
        <f>[1]SEPT!A163</f>
        <v>0</v>
      </c>
      <c r="B162" s="271">
        <f>[1]SEPT!B163</f>
        <v>5</v>
      </c>
      <c r="C162" s="272" t="str">
        <f>[1]SEPT!K163</f>
        <v>K03</v>
      </c>
      <c r="D162" s="271">
        <f>[1]SEPT!J163</f>
        <v>11</v>
      </c>
      <c r="E162" s="272" t="str">
        <f>[1]SEPT!I163</f>
        <v>P</v>
      </c>
      <c r="F162" s="273" t="str">
        <f>[1]SEPT!L163</f>
        <v>BARU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331"/>
      <c r="AB162" s="12"/>
      <c r="AC162" s="12"/>
      <c r="AD162" s="12"/>
      <c r="AE162" s="12"/>
      <c r="AF162" s="12"/>
    </row>
    <row r="163" spans="1:32" ht="15.75" customHeight="1" x14ac:dyDescent="0.3">
      <c r="A163" s="270">
        <f>[1]SEPT!A164</f>
        <v>0</v>
      </c>
      <c r="B163" s="271">
        <f>[1]SEPT!B164</f>
        <v>6</v>
      </c>
      <c r="C163" s="272" t="str">
        <f>[1]SEPT!K164</f>
        <v>K02</v>
      </c>
      <c r="D163" s="271">
        <f>[1]SEPT!J164</f>
        <v>11</v>
      </c>
      <c r="E163" s="272" t="str">
        <f>[1]SEPT!I164</f>
        <v>L</v>
      </c>
      <c r="F163" s="273" t="str">
        <f>[1]SEPT!L164</f>
        <v>BARU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331"/>
      <c r="AB163" s="12"/>
      <c r="AC163" s="12"/>
      <c r="AD163" s="12"/>
      <c r="AE163" s="12"/>
      <c r="AF163" s="12"/>
    </row>
    <row r="164" spans="1:32" ht="15.75" customHeight="1" x14ac:dyDescent="0.3">
      <c r="A164" s="270">
        <f>[1]SEPT!A165</f>
        <v>0</v>
      </c>
      <c r="B164" s="271">
        <f>[1]SEPT!B165</f>
        <v>7</v>
      </c>
      <c r="C164" s="272" t="str">
        <f>[1]SEPT!K165</f>
        <v>K02</v>
      </c>
      <c r="D164" s="271">
        <f>[1]SEPT!J165</f>
        <v>12</v>
      </c>
      <c r="E164" s="272" t="str">
        <f>[1]SEPT!I165</f>
        <v>L</v>
      </c>
      <c r="F164" s="273" t="str">
        <f>[1]SEPT!L165</f>
        <v>BARU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331"/>
      <c r="AB164" s="12"/>
      <c r="AC164" s="12"/>
      <c r="AD164" s="12"/>
      <c r="AE164" s="12"/>
      <c r="AF164" s="12"/>
    </row>
    <row r="165" spans="1:32" ht="15.75" customHeight="1" x14ac:dyDescent="0.3">
      <c r="A165" s="270">
        <f>[1]SEPT!A166</f>
        <v>0</v>
      </c>
      <c r="B165" s="271">
        <f>[1]SEPT!B166</f>
        <v>8</v>
      </c>
      <c r="C165" s="272" t="str">
        <f>[1]SEPT!K166</f>
        <v>K05</v>
      </c>
      <c r="D165" s="271">
        <f>[1]SEPT!J166</f>
        <v>58</v>
      </c>
      <c r="E165" s="272" t="str">
        <f>[1]SEPT!I166</f>
        <v>L</v>
      </c>
      <c r="F165" s="273" t="str">
        <f>[1]SEPT!L166</f>
        <v>BARU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331"/>
      <c r="AB165" s="12"/>
      <c r="AC165" s="12"/>
      <c r="AD165" s="12"/>
      <c r="AE165" s="12"/>
      <c r="AF165" s="12"/>
    </row>
    <row r="166" spans="1:32" ht="15.75" customHeight="1" x14ac:dyDescent="0.3">
      <c r="A166" s="270">
        <f>[1]SEPT!A167</f>
        <v>0</v>
      </c>
      <c r="B166" s="271">
        <f>[1]SEPT!B167</f>
        <v>9</v>
      </c>
      <c r="C166" s="272" t="str">
        <f>[1]SEPT!K167</f>
        <v>K04</v>
      </c>
      <c r="D166" s="271">
        <f>[1]SEPT!J167</f>
        <v>10</v>
      </c>
      <c r="E166" s="272" t="str">
        <f>[1]SEPT!I167</f>
        <v>P</v>
      </c>
      <c r="F166" s="273" t="str">
        <f>[1]SEPT!L167</f>
        <v>LAMA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331"/>
      <c r="AB166" s="12"/>
      <c r="AC166" s="12"/>
      <c r="AD166" s="12"/>
      <c r="AE166" s="12"/>
      <c r="AF166" s="12"/>
    </row>
    <row r="167" spans="1:32" ht="15.75" customHeight="1" x14ac:dyDescent="0.3">
      <c r="A167" s="270">
        <f>[1]SEPT!A168</f>
        <v>0</v>
      </c>
      <c r="B167" s="271">
        <f>[1]SEPT!B168</f>
        <v>10</v>
      </c>
      <c r="C167" s="272" t="str">
        <f>[1]SEPT!K168</f>
        <v>K02</v>
      </c>
      <c r="D167" s="271">
        <f>[1]SEPT!J168</f>
        <v>54</v>
      </c>
      <c r="E167" s="272" t="str">
        <f>[1]SEPT!I168</f>
        <v>P</v>
      </c>
      <c r="F167" s="273" t="str">
        <f>[1]SEPT!L168</f>
        <v>LAMA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331"/>
      <c r="AB167" s="12"/>
      <c r="AC167" s="12"/>
      <c r="AD167" s="12"/>
      <c r="AE167" s="12"/>
      <c r="AF167" s="12"/>
    </row>
    <row r="168" spans="1:32" ht="15.75" customHeight="1" x14ac:dyDescent="0.3">
      <c r="A168" s="270">
        <f>[1]SEPT!A169</f>
        <v>0</v>
      </c>
      <c r="B168" s="271">
        <f>[1]SEPT!B169</f>
        <v>11</v>
      </c>
      <c r="C168" s="272" t="str">
        <f>[1]SEPT!K169</f>
        <v>K02</v>
      </c>
      <c r="D168" s="271">
        <f>[1]SEPT!J169</f>
        <v>36</v>
      </c>
      <c r="E168" s="272" t="str">
        <f>[1]SEPT!I169</f>
        <v>P</v>
      </c>
      <c r="F168" s="273" t="str">
        <f>[1]SEPT!L169</f>
        <v>BARU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331"/>
      <c r="AB168" s="12"/>
      <c r="AC168" s="12"/>
      <c r="AD168" s="12"/>
      <c r="AE168" s="12"/>
      <c r="AF168" s="12"/>
    </row>
    <row r="169" spans="1:32" ht="15.75" customHeight="1" x14ac:dyDescent="0.3">
      <c r="A169" s="270">
        <f>[1]SEPT!A170</f>
        <v>0</v>
      </c>
      <c r="B169" s="271">
        <f>[1]SEPT!B170</f>
        <v>12</v>
      </c>
      <c r="C169" s="272" t="str">
        <f>[1]SEPT!K170</f>
        <v>K02</v>
      </c>
      <c r="D169" s="271">
        <f>[1]SEPT!J170</f>
        <v>11</v>
      </c>
      <c r="E169" s="272" t="str">
        <f>[1]SEPT!I170</f>
        <v>L</v>
      </c>
      <c r="F169" s="273" t="str">
        <f>[1]SEPT!L170</f>
        <v>BARU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331"/>
      <c r="AB169" s="12"/>
      <c r="AC169" s="12"/>
      <c r="AD169" s="12"/>
      <c r="AE169" s="12"/>
      <c r="AF169" s="12"/>
    </row>
    <row r="170" spans="1:32" ht="15.75" customHeight="1" x14ac:dyDescent="0.3">
      <c r="A170" s="270">
        <f>[1]SEPT!A171</f>
        <v>0</v>
      </c>
      <c r="B170" s="271">
        <f>[1]SEPT!B171</f>
        <v>13</v>
      </c>
      <c r="C170" s="272" t="str">
        <f>[1]SEPT!K171</f>
        <v>K05</v>
      </c>
      <c r="D170" s="271">
        <f>[1]SEPT!J171</f>
        <v>20</v>
      </c>
      <c r="E170" s="272" t="str">
        <f>[1]SEPT!I171</f>
        <v>L</v>
      </c>
      <c r="F170" s="273" t="str">
        <f>[1]SEPT!L171</f>
        <v>BARU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331"/>
      <c r="AB170" s="12"/>
      <c r="AC170" s="12"/>
      <c r="AD170" s="12"/>
      <c r="AE170" s="12"/>
      <c r="AF170" s="12"/>
    </row>
    <row r="171" spans="1:32" ht="15.75" customHeight="1" x14ac:dyDescent="0.3">
      <c r="A171" s="270">
        <f>[1]SEPT!A172</f>
        <v>0</v>
      </c>
      <c r="B171" s="271">
        <f>[1]SEPT!B172</f>
        <v>14</v>
      </c>
      <c r="C171" s="272" t="str">
        <f>[1]SEPT!K172</f>
        <v>K02</v>
      </c>
      <c r="D171" s="271">
        <f>[1]SEPT!J172</f>
        <v>11</v>
      </c>
      <c r="E171" s="272" t="str">
        <f>[1]SEPT!I172</f>
        <v>P</v>
      </c>
      <c r="F171" s="273" t="str">
        <f>[1]SEPT!L172</f>
        <v>BARU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331"/>
      <c r="AB171" s="12"/>
      <c r="AC171" s="12"/>
      <c r="AD171" s="12"/>
      <c r="AE171" s="12"/>
      <c r="AF171" s="12"/>
    </row>
    <row r="172" spans="1:32" ht="15.75" customHeight="1" x14ac:dyDescent="0.3">
      <c r="A172" s="270">
        <f>[1]SEPT!A173</f>
        <v>0</v>
      </c>
      <c r="B172" s="271">
        <f>[1]SEPT!B173</f>
        <v>15</v>
      </c>
      <c r="C172" s="272" t="str">
        <f>[1]SEPT!K173</f>
        <v>K04</v>
      </c>
      <c r="D172" s="271">
        <f>[1]SEPT!J173</f>
        <v>11</v>
      </c>
      <c r="E172" s="272" t="str">
        <f>[1]SEPT!I173</f>
        <v>P</v>
      </c>
      <c r="F172" s="273" t="str">
        <f>[1]SEPT!L173</f>
        <v>BARU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331"/>
      <c r="AB172" s="12"/>
      <c r="AC172" s="12"/>
      <c r="AD172" s="12"/>
      <c r="AE172" s="12"/>
      <c r="AF172" s="12"/>
    </row>
    <row r="173" spans="1:32" ht="15.75" customHeight="1" x14ac:dyDescent="0.3">
      <c r="A173" s="270">
        <f>[1]SEPT!A174</f>
        <v>0</v>
      </c>
      <c r="B173" s="271">
        <f>[1]SEPT!B174</f>
        <v>16</v>
      </c>
      <c r="C173" s="272" t="str">
        <f>[1]SEPT!K174</f>
        <v>K04</v>
      </c>
      <c r="D173" s="271">
        <f>[1]SEPT!J174</f>
        <v>46</v>
      </c>
      <c r="E173" s="272" t="str">
        <f>[1]SEPT!I174</f>
        <v>P</v>
      </c>
      <c r="F173" s="273" t="str">
        <f>[1]SEPT!L174</f>
        <v>BARU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331"/>
      <c r="AB173" s="12"/>
      <c r="AC173" s="12"/>
      <c r="AD173" s="12"/>
      <c r="AE173" s="12"/>
      <c r="AF173" s="12"/>
    </row>
    <row r="174" spans="1:32" ht="15.75" customHeight="1" x14ac:dyDescent="0.3">
      <c r="A174" s="270">
        <f>[1]SEPT!A175</f>
        <v>0</v>
      </c>
      <c r="B174" s="271">
        <f>[1]SEPT!B175</f>
        <v>17</v>
      </c>
      <c r="C174" s="272" t="str">
        <f>[1]SEPT!K175</f>
        <v>K00</v>
      </c>
      <c r="D174" s="271">
        <f>[1]SEPT!J175</f>
        <v>11</v>
      </c>
      <c r="E174" s="272" t="str">
        <f>[1]SEPT!I175</f>
        <v>L</v>
      </c>
      <c r="F174" s="273" t="str">
        <f>[1]SEPT!L175</f>
        <v>BARU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331"/>
      <c r="AB174" s="12"/>
      <c r="AC174" s="12"/>
      <c r="AD174" s="12"/>
      <c r="AE174" s="12"/>
      <c r="AF174" s="12"/>
    </row>
    <row r="175" spans="1:32" ht="15.75" customHeight="1" x14ac:dyDescent="0.3">
      <c r="A175" s="270">
        <f>[1]SEPT!A176</f>
        <v>0</v>
      </c>
      <c r="B175" s="271">
        <f>[1]SEPT!B176</f>
        <v>18</v>
      </c>
      <c r="C175" s="272" t="str">
        <f>[1]SEPT!K176</f>
        <v>K02</v>
      </c>
      <c r="D175" s="271">
        <f>[1]SEPT!J176</f>
        <v>10</v>
      </c>
      <c r="E175" s="272" t="str">
        <f>[1]SEPT!I176</f>
        <v>P</v>
      </c>
      <c r="F175" s="273" t="str">
        <f>[1]SEPT!L176</f>
        <v>BARU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331"/>
      <c r="AB175" s="12"/>
      <c r="AC175" s="12"/>
      <c r="AD175" s="12"/>
      <c r="AE175" s="12"/>
      <c r="AF175" s="12"/>
    </row>
    <row r="176" spans="1:32" ht="15.75" customHeight="1" x14ac:dyDescent="0.3">
      <c r="A176" s="270">
        <f>[1]SEPT!A177</f>
        <v>0</v>
      </c>
      <c r="B176" s="271">
        <f>[1]SEPT!B177</f>
        <v>19</v>
      </c>
      <c r="C176" s="272" t="str">
        <f>[1]SEPT!K177</f>
        <v>K00</v>
      </c>
      <c r="D176" s="271">
        <f>[1]SEPT!J177</f>
        <v>4</v>
      </c>
      <c r="E176" s="272" t="str">
        <f>[1]SEPT!I177</f>
        <v>P</v>
      </c>
      <c r="F176" s="273" t="str">
        <f>[1]SEPT!L177</f>
        <v>BARU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331"/>
      <c r="AB176" s="12"/>
      <c r="AC176" s="12"/>
      <c r="AD176" s="12"/>
      <c r="AE176" s="12"/>
      <c r="AF176" s="12"/>
    </row>
    <row r="177" spans="1:32" ht="15.75" customHeight="1" x14ac:dyDescent="0.3">
      <c r="A177" s="270">
        <f>[1]SEPT!A178</f>
        <v>45912</v>
      </c>
      <c r="B177" s="271">
        <f>[1]SEPT!B178</f>
        <v>1</v>
      </c>
      <c r="C177" s="272" t="str">
        <f>[1]SEPT!K178</f>
        <v>K02</v>
      </c>
      <c r="D177" s="271">
        <f>[1]SEPT!J178</f>
        <v>18</v>
      </c>
      <c r="E177" s="272" t="str">
        <f>[1]SEPT!I178</f>
        <v>P</v>
      </c>
      <c r="F177" s="273" t="str">
        <f>[1]SEPT!L178</f>
        <v>BARU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331"/>
      <c r="AB177" s="12"/>
      <c r="AC177" s="12"/>
      <c r="AD177" s="12"/>
      <c r="AE177" s="12"/>
      <c r="AF177" s="12"/>
    </row>
    <row r="178" spans="1:32" ht="15.75" customHeight="1" x14ac:dyDescent="0.3">
      <c r="A178" s="270">
        <f>[1]SEPT!A179</f>
        <v>0</v>
      </c>
      <c r="B178" s="271">
        <f>[1]SEPT!B179</f>
        <v>2</v>
      </c>
      <c r="C178" s="272" t="str">
        <f>[1]SEPT!K179</f>
        <v>K01</v>
      </c>
      <c r="D178" s="271">
        <f>[1]SEPT!J179</f>
        <v>25</v>
      </c>
      <c r="E178" s="272" t="str">
        <f>[1]SEPT!I179</f>
        <v>P</v>
      </c>
      <c r="F178" s="273" t="str">
        <f>[1]SEPT!L179</f>
        <v>BARU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331"/>
      <c r="AB178" s="12"/>
      <c r="AC178" s="12"/>
      <c r="AD178" s="12"/>
      <c r="AE178" s="12"/>
      <c r="AF178" s="12"/>
    </row>
    <row r="179" spans="1:32" ht="15.75" customHeight="1" x14ac:dyDescent="0.3">
      <c r="A179" s="270">
        <f>[1]SEPT!A180</f>
        <v>0</v>
      </c>
      <c r="B179" s="271">
        <f>[1]SEPT!B180</f>
        <v>3</v>
      </c>
      <c r="C179" s="272" t="str">
        <f>[1]SEPT!K180</f>
        <v>K06</v>
      </c>
      <c r="D179" s="271">
        <f>[1]SEPT!J180</f>
        <v>32</v>
      </c>
      <c r="E179" s="272" t="str">
        <f>[1]SEPT!I180</f>
        <v>P</v>
      </c>
      <c r="F179" s="273" t="str">
        <f>[1]SEPT!L180</f>
        <v>LAMA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331"/>
      <c r="AB179" s="12"/>
      <c r="AC179" s="12"/>
      <c r="AD179" s="12"/>
      <c r="AE179" s="12"/>
      <c r="AF179" s="12"/>
    </row>
    <row r="180" spans="1:32" ht="15.75" customHeight="1" x14ac:dyDescent="0.3">
      <c r="A180" s="270">
        <f>[1]SEPT!A181</f>
        <v>0</v>
      </c>
      <c r="B180" s="271">
        <f>[1]SEPT!B181</f>
        <v>4</v>
      </c>
      <c r="C180" s="272" t="str">
        <f>[1]SEPT!K181</f>
        <v>K00</v>
      </c>
      <c r="D180" s="271">
        <f>[1]SEPT!J181</f>
        <v>12</v>
      </c>
      <c r="E180" s="272" t="str">
        <f>[1]SEPT!I181</f>
        <v>P</v>
      </c>
      <c r="F180" s="273" t="str">
        <f>[1]SEPT!L181</f>
        <v>BARU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331"/>
      <c r="AB180" s="12"/>
      <c r="AC180" s="12"/>
      <c r="AD180" s="12"/>
      <c r="AE180" s="12"/>
      <c r="AF180" s="12"/>
    </row>
    <row r="181" spans="1:32" ht="15.75" customHeight="1" x14ac:dyDescent="0.3">
      <c r="A181" s="270">
        <f>[1]SEPT!A182</f>
        <v>0</v>
      </c>
      <c r="B181" s="271">
        <f>[1]SEPT!B182</f>
        <v>5</v>
      </c>
      <c r="C181" s="272" t="str">
        <f>[1]SEPT!K182</f>
        <v>K05</v>
      </c>
      <c r="D181" s="271">
        <f>[1]SEPT!J182</f>
        <v>19</v>
      </c>
      <c r="E181" s="272" t="str">
        <f>[1]SEPT!I182</f>
        <v>P</v>
      </c>
      <c r="F181" s="273" t="str">
        <f>[1]SEPT!L182</f>
        <v>BARU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331"/>
      <c r="AB181" s="12"/>
      <c r="AC181" s="12"/>
      <c r="AD181" s="12"/>
      <c r="AE181" s="12"/>
      <c r="AF181" s="12"/>
    </row>
    <row r="182" spans="1:32" ht="15.75" customHeight="1" x14ac:dyDescent="0.3">
      <c r="A182" s="270">
        <f>[1]SEPT!A183</f>
        <v>0</v>
      </c>
      <c r="B182" s="271">
        <f>[1]SEPT!B183</f>
        <v>6</v>
      </c>
      <c r="C182" s="272" t="str">
        <f>[1]SEPT!K183</f>
        <v>K04</v>
      </c>
      <c r="D182" s="271">
        <f>[1]SEPT!J183</f>
        <v>39</v>
      </c>
      <c r="E182" s="272" t="str">
        <f>[1]SEPT!I183</f>
        <v>L</v>
      </c>
      <c r="F182" s="273" t="str">
        <f>[1]SEPT!L183</f>
        <v>LAMA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331"/>
      <c r="AB182" s="12"/>
      <c r="AC182" s="12"/>
      <c r="AD182" s="12"/>
      <c r="AE182" s="12"/>
      <c r="AF182" s="12"/>
    </row>
    <row r="183" spans="1:32" ht="15.75" customHeight="1" x14ac:dyDescent="0.3">
      <c r="A183" s="270">
        <f>[1]SEPT!A184</f>
        <v>0</v>
      </c>
      <c r="B183" s="271">
        <f>[1]SEPT!B184</f>
        <v>7</v>
      </c>
      <c r="C183" s="272" t="str">
        <f>[1]SEPT!K184</f>
        <v>K04</v>
      </c>
      <c r="D183" s="271">
        <f>[1]SEPT!J184</f>
        <v>15</v>
      </c>
      <c r="E183" s="272" t="str">
        <f>[1]SEPT!I184</f>
        <v>L</v>
      </c>
      <c r="F183" s="273" t="str">
        <f>[1]SEPT!L184</f>
        <v>LAMA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331"/>
      <c r="AB183" s="12"/>
      <c r="AC183" s="12"/>
      <c r="AD183" s="12"/>
      <c r="AE183" s="12"/>
      <c r="AF183" s="12"/>
    </row>
    <row r="184" spans="1:32" ht="15.75" customHeight="1" x14ac:dyDescent="0.3">
      <c r="A184" s="270">
        <f>[1]SEPT!A185</f>
        <v>0</v>
      </c>
      <c r="B184" s="271">
        <f>[1]SEPT!B185</f>
        <v>8</v>
      </c>
      <c r="C184" s="272" t="str">
        <f>[1]SEPT!K185</f>
        <v>K02</v>
      </c>
      <c r="D184" s="271">
        <f>[1]SEPT!J185</f>
        <v>10</v>
      </c>
      <c r="E184" s="272" t="str">
        <f>[1]SEPT!I185</f>
        <v>P</v>
      </c>
      <c r="F184" s="273" t="str">
        <f>[1]SEPT!L185</f>
        <v>BARU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331"/>
      <c r="AB184" s="12"/>
      <c r="AC184" s="12"/>
      <c r="AD184" s="12"/>
      <c r="AE184" s="12"/>
      <c r="AF184" s="12"/>
    </row>
    <row r="185" spans="1:32" ht="15.75" customHeight="1" x14ac:dyDescent="0.3">
      <c r="A185" s="270">
        <f>[1]SEPT!A186</f>
        <v>0</v>
      </c>
      <c r="B185" s="271">
        <f>[1]SEPT!B186</f>
        <v>9</v>
      </c>
      <c r="C185" s="272" t="str">
        <f>[1]SEPT!K186</f>
        <v>K04</v>
      </c>
      <c r="D185" s="271">
        <f>[1]SEPT!J186</f>
        <v>43</v>
      </c>
      <c r="E185" s="272" t="str">
        <f>[1]SEPT!I186</f>
        <v>P</v>
      </c>
      <c r="F185" s="273" t="str">
        <f>[1]SEPT!L186</f>
        <v>BARU</v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331"/>
      <c r="AB185" s="12"/>
      <c r="AC185" s="12"/>
      <c r="AD185" s="12"/>
      <c r="AE185" s="12"/>
      <c r="AF185" s="12"/>
    </row>
    <row r="186" spans="1:32" ht="15.75" customHeight="1" x14ac:dyDescent="0.3">
      <c r="A186" s="270">
        <f>[1]SEPT!A187</f>
        <v>0</v>
      </c>
      <c r="B186" s="271">
        <f>[1]SEPT!B187</f>
        <v>10</v>
      </c>
      <c r="C186" s="272" t="str">
        <f>[1]SEPT!K187</f>
        <v>K04</v>
      </c>
      <c r="D186" s="271">
        <f>[1]SEPT!J187</f>
        <v>8</v>
      </c>
      <c r="E186" s="272" t="str">
        <f>[1]SEPT!I187</f>
        <v>P</v>
      </c>
      <c r="F186" s="273" t="str">
        <f>[1]SEPT!L187</f>
        <v>BARU</v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331"/>
      <c r="AB186" s="12"/>
      <c r="AC186" s="12"/>
      <c r="AD186" s="12"/>
      <c r="AE186" s="12"/>
      <c r="AF186" s="12"/>
    </row>
    <row r="187" spans="1:32" ht="15.75" customHeight="1" x14ac:dyDescent="0.3">
      <c r="A187" s="270">
        <f>[1]SEPT!A188</f>
        <v>0</v>
      </c>
      <c r="B187" s="271">
        <f>[1]SEPT!B188</f>
        <v>11</v>
      </c>
      <c r="C187" s="272" t="str">
        <f>[1]SEPT!K188</f>
        <v>K00</v>
      </c>
      <c r="D187" s="271">
        <f>[1]SEPT!J188</f>
        <v>11</v>
      </c>
      <c r="E187" s="272" t="str">
        <f>[1]SEPT!I188</f>
        <v>P</v>
      </c>
      <c r="F187" s="273" t="str">
        <f>[1]SEPT!L188</f>
        <v>BARU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331"/>
      <c r="AB187" s="12"/>
      <c r="AC187" s="12"/>
      <c r="AD187" s="12"/>
      <c r="AE187" s="12"/>
      <c r="AF187" s="12"/>
    </row>
    <row r="188" spans="1:32" ht="15.75" customHeight="1" x14ac:dyDescent="0.3">
      <c r="A188" s="270">
        <f>[1]SEPT!A189</f>
        <v>0</v>
      </c>
      <c r="B188" s="271">
        <f>[1]SEPT!B189</f>
        <v>12</v>
      </c>
      <c r="C188" s="272" t="str">
        <f>[1]SEPT!K189</f>
        <v>K00</v>
      </c>
      <c r="D188" s="271">
        <f>[1]SEPT!J189</f>
        <v>8</v>
      </c>
      <c r="E188" s="272" t="str">
        <f>[1]SEPT!I189</f>
        <v>L</v>
      </c>
      <c r="F188" s="273" t="str">
        <f>[1]SEPT!L189</f>
        <v>BARU</v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331"/>
      <c r="AB188" s="12"/>
      <c r="AC188" s="12"/>
      <c r="AD188" s="12"/>
      <c r="AE188" s="12"/>
      <c r="AF188" s="12"/>
    </row>
    <row r="189" spans="1:32" ht="15.75" customHeight="1" x14ac:dyDescent="0.3">
      <c r="A189" s="270">
        <f>[1]SEPT!A190</f>
        <v>0</v>
      </c>
      <c r="B189" s="271">
        <f>[1]SEPT!B190</f>
        <v>12</v>
      </c>
      <c r="C189" s="272" t="str">
        <f>[1]SEPT!K190</f>
        <v>K00</v>
      </c>
      <c r="D189" s="271">
        <f>[1]SEPT!J190</f>
        <v>8</v>
      </c>
      <c r="E189" s="272" t="str">
        <f>[1]SEPT!I190</f>
        <v>L</v>
      </c>
      <c r="F189" s="273" t="str">
        <f>[1]SEPT!L190</f>
        <v>BARU</v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331"/>
      <c r="AB189" s="12"/>
      <c r="AC189" s="12"/>
      <c r="AD189" s="12"/>
      <c r="AE189" s="12"/>
      <c r="AF189" s="12"/>
    </row>
    <row r="190" spans="1:32" ht="15.75" customHeight="1" x14ac:dyDescent="0.3">
      <c r="A190" s="270">
        <f>[1]SEPT!A191</f>
        <v>0</v>
      </c>
      <c r="B190" s="271">
        <f>[1]SEPT!B191</f>
        <v>13</v>
      </c>
      <c r="C190" s="272" t="str">
        <f>[1]SEPT!K191</f>
        <v>K02</v>
      </c>
      <c r="D190" s="271">
        <f>[1]SEPT!J191</f>
        <v>9</v>
      </c>
      <c r="E190" s="272" t="str">
        <f>[1]SEPT!I191</f>
        <v>L</v>
      </c>
      <c r="F190" s="273" t="str">
        <f>[1]SEPT!L191</f>
        <v>BARU</v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331"/>
      <c r="AB190" s="12"/>
      <c r="AC190" s="12"/>
      <c r="AD190" s="12"/>
      <c r="AE190" s="12"/>
      <c r="AF190" s="12"/>
    </row>
    <row r="191" spans="1:32" ht="15.75" customHeight="1" x14ac:dyDescent="0.3">
      <c r="A191" s="270">
        <f>[1]SEPT!A192</f>
        <v>0</v>
      </c>
      <c r="B191" s="271">
        <f>[1]SEPT!B192</f>
        <v>14</v>
      </c>
      <c r="C191" s="272" t="str">
        <f>[1]SEPT!K192</f>
        <v>K00</v>
      </c>
      <c r="D191" s="271">
        <f>[1]SEPT!J192</f>
        <v>8</v>
      </c>
      <c r="E191" s="272" t="str">
        <f>[1]SEPT!I192</f>
        <v>L</v>
      </c>
      <c r="F191" s="273" t="str">
        <f>[1]SEPT!L192</f>
        <v>BARU</v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331"/>
      <c r="AB191" s="12"/>
      <c r="AC191" s="12"/>
      <c r="AD191" s="12"/>
      <c r="AE191" s="12"/>
      <c r="AF191" s="12"/>
    </row>
    <row r="192" spans="1:32" ht="15.75" customHeight="1" x14ac:dyDescent="0.3">
      <c r="A192" s="270">
        <f>[1]SEPT!A193</f>
        <v>0</v>
      </c>
      <c r="B192" s="271">
        <f>[1]SEPT!B193</f>
        <v>15</v>
      </c>
      <c r="C192" s="272" t="str">
        <f>[1]SEPT!K193</f>
        <v>K08</v>
      </c>
      <c r="D192" s="271">
        <f>[1]SEPT!J193</f>
        <v>30</v>
      </c>
      <c r="E192" s="272" t="str">
        <f>[1]SEPT!I193</f>
        <v>P</v>
      </c>
      <c r="F192" s="273" t="str">
        <f>[1]SEPT!L193</f>
        <v>LAMA</v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331"/>
      <c r="AB192" s="12"/>
      <c r="AC192" s="12"/>
      <c r="AD192" s="12"/>
      <c r="AE192" s="12"/>
      <c r="AF192" s="12"/>
    </row>
    <row r="193" spans="1:32" ht="15.75" customHeight="1" x14ac:dyDescent="0.3">
      <c r="A193" s="270">
        <f>[1]SEPT!A194</f>
        <v>45913</v>
      </c>
      <c r="B193" s="271">
        <f>[1]SEPT!B194</f>
        <v>1</v>
      </c>
      <c r="C193" s="272" t="str">
        <f>[1]SEPT!K194</f>
        <v>K02</v>
      </c>
      <c r="D193" s="271">
        <f>[1]SEPT!J194</f>
        <v>10</v>
      </c>
      <c r="E193" s="272" t="str">
        <f>[1]SEPT!I194</f>
        <v>L</v>
      </c>
      <c r="F193" s="273" t="str">
        <f>[1]SEPT!L194</f>
        <v>BARU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331"/>
      <c r="AB193" s="12"/>
      <c r="AC193" s="12"/>
      <c r="AD193" s="12"/>
      <c r="AE193" s="12"/>
      <c r="AF193" s="12"/>
    </row>
    <row r="194" spans="1:32" ht="15.75" customHeight="1" x14ac:dyDescent="0.3">
      <c r="A194" s="270">
        <f>[1]SEPT!A195</f>
        <v>0</v>
      </c>
      <c r="B194" s="271">
        <f>[1]SEPT!B195</f>
        <v>2</v>
      </c>
      <c r="C194" s="272" t="str">
        <f>[1]SEPT!K195</f>
        <v>K02</v>
      </c>
      <c r="D194" s="271">
        <f>[1]SEPT!J195</f>
        <v>30</v>
      </c>
      <c r="E194" s="272" t="str">
        <f>[1]SEPT!I195</f>
        <v>L</v>
      </c>
      <c r="F194" s="273" t="str">
        <f>[1]SEPT!L195</f>
        <v>BARU</v>
      </c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331"/>
      <c r="AB194" s="12"/>
      <c r="AC194" s="12"/>
      <c r="AD194" s="12"/>
      <c r="AE194" s="12"/>
      <c r="AF194" s="12"/>
    </row>
    <row r="195" spans="1:32" ht="15.75" customHeight="1" x14ac:dyDescent="0.3">
      <c r="A195" s="270">
        <f>[1]SEPT!A196</f>
        <v>0</v>
      </c>
      <c r="B195" s="271">
        <f>[1]SEPT!B196</f>
        <v>3</v>
      </c>
      <c r="C195" s="272" t="str">
        <f>[1]SEPT!K196</f>
        <v>K02</v>
      </c>
      <c r="D195" s="271">
        <f>[1]SEPT!J196</f>
        <v>16</v>
      </c>
      <c r="E195" s="272" t="str">
        <f>[1]SEPT!I196</f>
        <v>P</v>
      </c>
      <c r="F195" s="273" t="str">
        <f>[1]SEPT!L196</f>
        <v>LAMA</v>
      </c>
      <c r="Y195" s="12"/>
      <c r="Z195" s="12"/>
      <c r="AA195" s="331"/>
      <c r="AB195" s="12"/>
      <c r="AC195" s="12"/>
      <c r="AD195" s="12"/>
      <c r="AE195" s="12"/>
      <c r="AF195" s="12"/>
    </row>
    <row r="196" spans="1:32" ht="15.75" customHeight="1" x14ac:dyDescent="0.3">
      <c r="A196" s="270">
        <f>[1]SEPT!A197</f>
        <v>0</v>
      </c>
      <c r="B196" s="271">
        <f>[1]SEPT!B197</f>
        <v>4</v>
      </c>
      <c r="C196" s="272" t="str">
        <f>[1]SEPT!K197</f>
        <v>K04</v>
      </c>
      <c r="D196" s="271">
        <f>[1]SEPT!J197</f>
        <v>41</v>
      </c>
      <c r="E196" s="272" t="str">
        <f>[1]SEPT!I197</f>
        <v>L</v>
      </c>
      <c r="F196" s="273" t="str">
        <f>[1]SEPT!L197</f>
        <v>BARU</v>
      </c>
      <c r="Y196" s="12"/>
      <c r="Z196" s="12"/>
      <c r="AA196" s="331"/>
      <c r="AB196" s="12"/>
      <c r="AC196" s="12"/>
      <c r="AD196" s="12"/>
      <c r="AE196" s="12"/>
      <c r="AF196" s="12"/>
    </row>
    <row r="197" spans="1:32" ht="15.75" customHeight="1" x14ac:dyDescent="0.3">
      <c r="A197" s="270">
        <f>[1]SEPT!A198</f>
        <v>0</v>
      </c>
      <c r="B197" s="271">
        <f>[1]SEPT!B198</f>
        <v>5</v>
      </c>
      <c r="C197" s="272" t="str">
        <f>[1]SEPT!K198</f>
        <v>K00</v>
      </c>
      <c r="D197" s="271">
        <f>[1]SEPT!J198</f>
        <v>7</v>
      </c>
      <c r="E197" s="272" t="str">
        <f>[1]SEPT!I198</f>
        <v>L</v>
      </c>
      <c r="F197" s="273" t="str">
        <f>[1]SEPT!L198</f>
        <v>BARU</v>
      </c>
      <c r="Y197" s="12"/>
      <c r="Z197" s="12"/>
      <c r="AA197" s="331"/>
      <c r="AB197" s="12"/>
      <c r="AC197" s="12"/>
      <c r="AD197" s="12"/>
      <c r="AE197" s="12"/>
      <c r="AF197" s="12"/>
    </row>
    <row r="198" spans="1:32" ht="15.75" customHeight="1" x14ac:dyDescent="0.3">
      <c r="A198" s="270">
        <f>[1]SEPT!A199</f>
        <v>0</v>
      </c>
      <c r="B198" s="271">
        <f>[1]SEPT!B199</f>
        <v>6</v>
      </c>
      <c r="C198" s="272" t="str">
        <f>[1]SEPT!K199</f>
        <v>K00</v>
      </c>
      <c r="D198" s="271">
        <f>[1]SEPT!J199</f>
        <v>7</v>
      </c>
      <c r="E198" s="272" t="str">
        <f>[1]SEPT!I199</f>
        <v>L</v>
      </c>
      <c r="F198" s="273" t="str">
        <f>[1]SEPT!L199</f>
        <v>BARU</v>
      </c>
      <c r="Y198" s="12"/>
      <c r="Z198" s="12"/>
      <c r="AA198" s="331"/>
      <c r="AB198" s="12"/>
      <c r="AC198" s="12"/>
      <c r="AD198" s="12"/>
      <c r="AE198" s="12"/>
      <c r="AF198" s="12"/>
    </row>
    <row r="199" spans="1:32" ht="15.75" customHeight="1" x14ac:dyDescent="0.3">
      <c r="A199" s="270">
        <f>[1]SEPT!A200</f>
        <v>0</v>
      </c>
      <c r="B199" s="271">
        <f>[1]SEPT!B200</f>
        <v>7</v>
      </c>
      <c r="C199" s="272" t="str">
        <f>[1]SEPT!K200</f>
        <v>K04</v>
      </c>
      <c r="D199" s="271">
        <f>[1]SEPT!J200</f>
        <v>6</v>
      </c>
      <c r="E199" s="272" t="str">
        <f>[1]SEPT!I200</f>
        <v>P</v>
      </c>
      <c r="F199" s="273" t="str">
        <f>[1]SEPT!L200</f>
        <v>BARU</v>
      </c>
      <c r="Y199" s="12"/>
      <c r="Z199" s="12"/>
      <c r="AA199" s="331"/>
      <c r="AB199" s="12"/>
      <c r="AC199" s="12"/>
      <c r="AD199" s="12"/>
      <c r="AE199" s="12"/>
      <c r="AF199" s="12"/>
    </row>
    <row r="200" spans="1:32" ht="15.75" customHeight="1" x14ac:dyDescent="0.3">
      <c r="A200" s="270">
        <f>[1]SEPT!A201</f>
        <v>0</v>
      </c>
      <c r="B200" s="271">
        <f>[1]SEPT!B201</f>
        <v>8</v>
      </c>
      <c r="C200" s="272" t="str">
        <f>[1]SEPT!K201</f>
        <v>K04</v>
      </c>
      <c r="D200" s="271">
        <f>[1]SEPT!J201</f>
        <v>22</v>
      </c>
      <c r="E200" s="272" t="str">
        <f>[1]SEPT!I201</f>
        <v>L</v>
      </c>
      <c r="F200" s="273" t="str">
        <f>[1]SEPT!L201</f>
        <v>LAMA</v>
      </c>
      <c r="Y200" s="12"/>
      <c r="Z200" s="12"/>
      <c r="AA200" s="331"/>
      <c r="AB200" s="12"/>
      <c r="AC200" s="12"/>
      <c r="AD200" s="12"/>
      <c r="AE200" s="12"/>
      <c r="AF200" s="12"/>
    </row>
    <row r="201" spans="1:32" ht="15.75" customHeight="1" x14ac:dyDescent="0.3">
      <c r="A201" s="270">
        <f>[1]SEPT!A202</f>
        <v>0</v>
      </c>
      <c r="B201" s="271">
        <f>[1]SEPT!B202</f>
        <v>9</v>
      </c>
      <c r="C201" s="272" t="str">
        <f>[1]SEPT!K202</f>
        <v>K02</v>
      </c>
      <c r="D201" s="271">
        <f>[1]SEPT!J202</f>
        <v>9</v>
      </c>
      <c r="E201" s="272" t="str">
        <f>[1]SEPT!I202</f>
        <v>L</v>
      </c>
      <c r="F201" s="273" t="str">
        <f>[1]SEPT!L202</f>
        <v>BARU</v>
      </c>
      <c r="AA201" s="4"/>
    </row>
    <row r="202" spans="1:32" ht="15.75" customHeight="1" x14ac:dyDescent="0.3">
      <c r="A202" s="270">
        <f>[1]SEPT!A203</f>
        <v>0</v>
      </c>
      <c r="B202" s="271">
        <f>[1]SEPT!B203</f>
        <v>10</v>
      </c>
      <c r="C202" s="272" t="str">
        <f>[1]SEPT!K203</f>
        <v>K04</v>
      </c>
      <c r="D202" s="271">
        <f>[1]SEPT!J203</f>
        <v>53</v>
      </c>
      <c r="E202" s="272" t="str">
        <f>[1]SEPT!I203</f>
        <v>L</v>
      </c>
      <c r="F202" s="273" t="str">
        <f>[1]SEPT!L203</f>
        <v>LAMA</v>
      </c>
      <c r="AA202" s="4"/>
    </row>
    <row r="203" spans="1:32" ht="15.75" customHeight="1" x14ac:dyDescent="0.3">
      <c r="A203" s="270">
        <f>[1]SEPT!A204</f>
        <v>0</v>
      </c>
      <c r="B203" s="271">
        <f>[1]SEPT!B204</f>
        <v>11</v>
      </c>
      <c r="C203" s="272" t="str">
        <f>[1]SEPT!K204</f>
        <v>K00</v>
      </c>
      <c r="D203" s="271">
        <f>[1]SEPT!J204</f>
        <v>6</v>
      </c>
      <c r="E203" s="272" t="str">
        <f>[1]SEPT!I204</f>
        <v>L</v>
      </c>
      <c r="F203" s="273" t="str">
        <f>[1]SEPT!L204</f>
        <v>BARU</v>
      </c>
      <c r="AA203" s="4"/>
    </row>
    <row r="204" spans="1:32" ht="15.75" customHeight="1" x14ac:dyDescent="0.3">
      <c r="A204" s="270">
        <f>[1]SEPT!A205</f>
        <v>0</v>
      </c>
      <c r="B204" s="271">
        <f>[1]SEPT!B205</f>
        <v>12</v>
      </c>
      <c r="C204" s="272" t="str">
        <f>[1]SEPT!K205</f>
        <v>K02</v>
      </c>
      <c r="D204" s="271">
        <f>[1]SEPT!J205</f>
        <v>5</v>
      </c>
      <c r="E204" s="272" t="str">
        <f>[1]SEPT!I205</f>
        <v>P</v>
      </c>
      <c r="F204" s="273" t="str">
        <f>[1]SEPT!L205</f>
        <v>BARU</v>
      </c>
      <c r="AA204" s="4"/>
    </row>
    <row r="205" spans="1:32" ht="15.75" customHeight="1" x14ac:dyDescent="0.3">
      <c r="A205" s="270">
        <f>[1]SEPT!A206</f>
        <v>0</v>
      </c>
      <c r="B205" s="271">
        <f>[1]SEPT!B206</f>
        <v>12</v>
      </c>
      <c r="C205" s="272" t="str">
        <f>[1]SEPT!K206</f>
        <v>K02</v>
      </c>
      <c r="D205" s="271">
        <f>[1]SEPT!J206</f>
        <v>5</v>
      </c>
      <c r="E205" s="272" t="str">
        <f>[1]SEPT!I206</f>
        <v>P</v>
      </c>
      <c r="F205" s="273" t="str">
        <f>[1]SEPT!L206</f>
        <v>BARU</v>
      </c>
      <c r="AA205" s="4"/>
    </row>
    <row r="206" spans="1:32" ht="15.75" customHeight="1" x14ac:dyDescent="0.3">
      <c r="A206" s="270">
        <f>[1]SEPT!A207</f>
        <v>0</v>
      </c>
      <c r="B206" s="271">
        <f>[1]SEPT!B207</f>
        <v>13</v>
      </c>
      <c r="C206" s="272" t="str">
        <f>[1]SEPT!K207</f>
        <v>K00</v>
      </c>
      <c r="D206" s="271">
        <f>[1]SEPT!J207</f>
        <v>7</v>
      </c>
      <c r="E206" s="272" t="str">
        <f>[1]SEPT!I207</f>
        <v>P</v>
      </c>
      <c r="F206" s="273" t="str">
        <f>[1]SEPT!L207</f>
        <v>BARU</v>
      </c>
      <c r="AA206" s="4"/>
    </row>
    <row r="207" spans="1:32" ht="15.75" customHeight="1" x14ac:dyDescent="0.3">
      <c r="A207" s="270">
        <f>[1]SEPT!A208</f>
        <v>0</v>
      </c>
      <c r="B207" s="271">
        <f>[1]SEPT!B208</f>
        <v>14</v>
      </c>
      <c r="C207" s="272" t="str">
        <f>[1]SEPT!K208</f>
        <v>K00</v>
      </c>
      <c r="D207" s="271">
        <f>[1]SEPT!J208</f>
        <v>7</v>
      </c>
      <c r="E207" s="272" t="str">
        <f>[1]SEPT!I208</f>
        <v>P</v>
      </c>
      <c r="F207" s="273" t="str">
        <f>[1]SEPT!L208</f>
        <v>BARU</v>
      </c>
      <c r="AA207" s="4"/>
    </row>
    <row r="208" spans="1:32" ht="15.75" customHeight="1" x14ac:dyDescent="0.3">
      <c r="A208" s="270">
        <f>[1]SEPT!A209</f>
        <v>0</v>
      </c>
      <c r="B208" s="271">
        <f>[1]SEPT!B209</f>
        <v>14</v>
      </c>
      <c r="C208" s="272" t="str">
        <f>[1]SEPT!K209</f>
        <v>K00</v>
      </c>
      <c r="D208" s="271">
        <f>[1]SEPT!J209</f>
        <v>7</v>
      </c>
      <c r="E208" s="272" t="str">
        <f>[1]SEPT!I209</f>
        <v>P</v>
      </c>
      <c r="F208" s="273" t="str">
        <f>[1]SEPT!L209</f>
        <v>BARU</v>
      </c>
      <c r="AA208" s="4"/>
    </row>
    <row r="209" spans="1:32" ht="15.75" customHeight="1" x14ac:dyDescent="0.3">
      <c r="A209" s="270">
        <f>[1]SEPT!A210</f>
        <v>0</v>
      </c>
      <c r="B209" s="271">
        <f>[1]SEPT!B210</f>
        <v>14</v>
      </c>
      <c r="C209" s="272" t="str">
        <f>[1]SEPT!K210</f>
        <v>K00</v>
      </c>
      <c r="D209" s="271">
        <f>[1]SEPT!J210</f>
        <v>7</v>
      </c>
      <c r="E209" s="272" t="str">
        <f>[1]SEPT!I210</f>
        <v>P</v>
      </c>
      <c r="F209" s="273" t="str">
        <f>[1]SEPT!L210</f>
        <v>BARU</v>
      </c>
      <c r="AA209" s="4"/>
    </row>
    <row r="210" spans="1:32" ht="15.75" customHeight="1" x14ac:dyDescent="0.3">
      <c r="A210" s="270">
        <f>[1]SEPT!A211</f>
        <v>0</v>
      </c>
      <c r="B210" s="271">
        <f>[1]SEPT!B211</f>
        <v>15</v>
      </c>
      <c r="C210" s="272" t="str">
        <f>[1]SEPT!K211</f>
        <v>K00</v>
      </c>
      <c r="D210" s="271">
        <f>[1]SEPT!J211</f>
        <v>7</v>
      </c>
      <c r="E210" s="272" t="str">
        <f>[1]SEPT!I211</f>
        <v>P</v>
      </c>
      <c r="F210" s="273" t="str">
        <f>[1]SEPT!L211</f>
        <v>BARU</v>
      </c>
      <c r="AA210" s="4"/>
    </row>
    <row r="211" spans="1:32" ht="15.75" customHeight="1" x14ac:dyDescent="0.3">
      <c r="A211" s="270">
        <f>[1]SEPT!A212</f>
        <v>0</v>
      </c>
      <c r="B211" s="271">
        <f>[1]SEPT!B212</f>
        <v>16</v>
      </c>
      <c r="C211" s="272" t="str">
        <f>[1]SEPT!K212</f>
        <v>K00</v>
      </c>
      <c r="D211" s="271">
        <f>[1]SEPT!J212</f>
        <v>11</v>
      </c>
      <c r="E211" s="272" t="str">
        <f>[1]SEPT!I212</f>
        <v>L</v>
      </c>
      <c r="F211" s="273" t="str">
        <f>[1]SEPT!L212</f>
        <v>BARU</v>
      </c>
      <c r="AA211" s="4"/>
    </row>
    <row r="212" spans="1:32" ht="15.75" customHeight="1" x14ac:dyDescent="0.3">
      <c r="A212" s="270">
        <f>[1]SEPT!A213</f>
        <v>0</v>
      </c>
      <c r="B212" s="271">
        <f>[1]SEPT!B213</f>
        <v>17</v>
      </c>
      <c r="C212" s="272" t="str">
        <f>[1]SEPT!K213</f>
        <v>K04</v>
      </c>
      <c r="D212" s="271">
        <f>[1]SEPT!J213</f>
        <v>38</v>
      </c>
      <c r="E212" s="272" t="str">
        <f>[1]SEPT!I213</f>
        <v>P</v>
      </c>
      <c r="F212" s="273" t="str">
        <f>[1]SEPT!L213</f>
        <v>LAMA</v>
      </c>
      <c r="AA212" s="4"/>
    </row>
    <row r="213" spans="1:32" ht="15.75" customHeight="1" x14ac:dyDescent="0.3">
      <c r="A213" s="270">
        <f>[1]SEPT!A214</f>
        <v>0</v>
      </c>
      <c r="B213" s="271">
        <f>[1]SEPT!B214</f>
        <v>18</v>
      </c>
      <c r="C213" s="272" t="str">
        <f>[1]SEPT!K214</f>
        <v>K02</v>
      </c>
      <c r="D213" s="271">
        <f>[1]SEPT!J214</f>
        <v>8</v>
      </c>
      <c r="E213" s="272" t="str">
        <f>[1]SEPT!I214</f>
        <v>P</v>
      </c>
      <c r="F213" s="273" t="str">
        <f>[1]SEPT!L214</f>
        <v>BARU</v>
      </c>
      <c r="AA213" s="4"/>
    </row>
    <row r="214" spans="1:32" ht="15.75" customHeight="1" x14ac:dyDescent="0.3">
      <c r="A214" s="270">
        <f>[1]SEPT!A215</f>
        <v>0</v>
      </c>
      <c r="B214" s="271">
        <f>[1]SEPT!B215</f>
        <v>19</v>
      </c>
      <c r="C214" s="272" t="str">
        <f>[1]SEPT!K215</f>
        <v>K03</v>
      </c>
      <c r="D214" s="271">
        <f>[1]SEPT!J215</f>
        <v>10</v>
      </c>
      <c r="E214" s="272" t="str">
        <f>[1]SEPT!I215</f>
        <v>P</v>
      </c>
      <c r="F214" s="273" t="str">
        <f>[1]SEPT!L215</f>
        <v>BARU</v>
      </c>
      <c r="AA214" s="4"/>
    </row>
    <row r="215" spans="1:32" ht="15.75" customHeight="1" x14ac:dyDescent="0.3">
      <c r="A215" s="270">
        <f>[1]SEPT!A216</f>
        <v>0</v>
      </c>
      <c r="B215" s="271">
        <f>[1]SEPT!B216</f>
        <v>20</v>
      </c>
      <c r="C215" s="272" t="str">
        <f>[1]SEPT!K216</f>
        <v>K05</v>
      </c>
      <c r="D215" s="271">
        <f>[1]SEPT!J216</f>
        <v>61</v>
      </c>
      <c r="E215" s="272" t="str">
        <f>[1]SEPT!I216</f>
        <v>L</v>
      </c>
      <c r="F215" s="273" t="str">
        <f>[1]SEPT!L216</f>
        <v>LAMA</v>
      </c>
      <c r="AA215" s="4"/>
    </row>
    <row r="216" spans="1:32" ht="15.75" customHeight="1" x14ac:dyDescent="0.3">
      <c r="A216" s="270">
        <f>[1]SEPT!A217</f>
        <v>0</v>
      </c>
      <c r="B216" s="271">
        <f>[1]SEPT!B217</f>
        <v>21</v>
      </c>
      <c r="C216" s="272" t="str">
        <f>[1]SEPT!K217</f>
        <v>K02</v>
      </c>
      <c r="D216" s="271">
        <f>[1]SEPT!J217</f>
        <v>10</v>
      </c>
      <c r="E216" s="272" t="str">
        <f>[1]SEPT!I217</f>
        <v>L</v>
      </c>
      <c r="F216" s="273" t="str">
        <f>[1]SEPT!L217</f>
        <v>BARU</v>
      </c>
      <c r="AA216" s="4"/>
    </row>
    <row r="217" spans="1:32" ht="15" customHeight="1" x14ac:dyDescent="0.3">
      <c r="A217" s="270">
        <f>[1]SEPT!A218</f>
        <v>0</v>
      </c>
      <c r="B217" s="271">
        <f>[1]SEPT!B218</f>
        <v>22</v>
      </c>
      <c r="C217" s="272" t="str">
        <f>[1]SEPT!K218</f>
        <v>K05</v>
      </c>
      <c r="D217" s="271">
        <f>[1]SEPT!J218</f>
        <v>10</v>
      </c>
      <c r="E217" s="272" t="str">
        <f>[1]SEPT!I218</f>
        <v>P</v>
      </c>
      <c r="F217" s="273" t="str">
        <f>[1]SEPT!L218</f>
        <v>BARU</v>
      </c>
      <c r="AA217" s="4"/>
    </row>
    <row r="218" spans="1:32" ht="15.75" customHeight="1" x14ac:dyDescent="0.3">
      <c r="A218" s="270">
        <f>[1]SEPT!A219</f>
        <v>0</v>
      </c>
      <c r="B218" s="271">
        <f>[1]SEPT!B219</f>
        <v>23</v>
      </c>
      <c r="C218" s="272" t="str">
        <f>[1]SEPT!K219</f>
        <v>K04</v>
      </c>
      <c r="D218" s="271">
        <f>[1]SEPT!J219</f>
        <v>59</v>
      </c>
      <c r="E218" s="272" t="str">
        <f>[1]SEPT!I219</f>
        <v>P</v>
      </c>
      <c r="F218" s="273" t="str">
        <f>[1]SEPT!L219</f>
        <v>BARU</v>
      </c>
      <c r="G218" s="322"/>
      <c r="H218" s="322"/>
      <c r="I218" s="322"/>
      <c r="J218" s="322"/>
      <c r="K218" s="322"/>
      <c r="L218" s="322"/>
      <c r="M218" s="322"/>
      <c r="N218" s="322"/>
      <c r="O218" s="322"/>
      <c r="P218" s="322"/>
      <c r="Q218" s="322"/>
      <c r="R218" s="322"/>
      <c r="S218" s="322"/>
      <c r="T218" s="322"/>
      <c r="U218" s="322"/>
      <c r="V218" s="322"/>
      <c r="W218" s="322"/>
      <c r="X218" s="322"/>
      <c r="AA218" s="4"/>
    </row>
    <row r="219" spans="1:32" ht="15.75" customHeight="1" x14ac:dyDescent="0.3">
      <c r="A219" s="270">
        <f>[1]SEPT!A220</f>
        <v>0</v>
      </c>
      <c r="B219" s="271">
        <f>[1]SEPT!B220</f>
        <v>24</v>
      </c>
      <c r="C219" s="272" t="str">
        <f>[1]SEPT!K220</f>
        <v>K00</v>
      </c>
      <c r="D219" s="271">
        <f>[1]SEPT!J220</f>
        <v>10</v>
      </c>
      <c r="E219" s="272" t="str">
        <f>[1]SEPT!I220</f>
        <v>P</v>
      </c>
      <c r="F219" s="273" t="str">
        <f>[1]SEPT!L220</f>
        <v>BARU</v>
      </c>
      <c r="AA219" s="4"/>
    </row>
    <row r="220" spans="1:32" ht="15.75" customHeight="1" x14ac:dyDescent="0.3">
      <c r="A220" s="270">
        <f>[1]SEPT!A221</f>
        <v>0</v>
      </c>
      <c r="B220" s="271">
        <f>[1]SEPT!B221</f>
        <v>25</v>
      </c>
      <c r="C220" s="272" t="str">
        <f>[1]SEPT!K221</f>
        <v>K03</v>
      </c>
      <c r="D220" s="271">
        <f>[1]SEPT!J221</f>
        <v>35</v>
      </c>
      <c r="E220" s="272" t="str">
        <f>[1]SEPT!I221</f>
        <v>P</v>
      </c>
      <c r="F220" s="273" t="str">
        <f>[1]SEPT!L221</f>
        <v>BARU</v>
      </c>
      <c r="AA220" s="4"/>
    </row>
    <row r="221" spans="1:32" ht="15.75" customHeight="1" x14ac:dyDescent="0.3">
      <c r="A221" s="270">
        <f>[1]SEPT!A222</f>
        <v>0</v>
      </c>
      <c r="B221" s="271">
        <f>[1]SEPT!B222</f>
        <v>26</v>
      </c>
      <c r="C221" s="272" t="str">
        <f>[1]SEPT!K222</f>
        <v>K00</v>
      </c>
      <c r="D221" s="271">
        <f>[1]SEPT!J222</f>
        <v>10</v>
      </c>
      <c r="E221" s="272" t="str">
        <f>[1]SEPT!I222</f>
        <v>P</v>
      </c>
      <c r="F221" s="273" t="str">
        <f>[1]SEPT!L222</f>
        <v>BARU</v>
      </c>
      <c r="AA221" s="4"/>
    </row>
    <row r="222" spans="1:32" ht="15.75" customHeight="1" x14ac:dyDescent="0.3">
      <c r="A222" s="270">
        <f>[1]SEPT!A223</f>
        <v>0</v>
      </c>
      <c r="B222" s="271">
        <f>[1]SEPT!B223</f>
        <v>27</v>
      </c>
      <c r="C222" s="272" t="str">
        <f>[1]SEPT!K223</f>
        <v>K00</v>
      </c>
      <c r="D222" s="271">
        <f>[1]SEPT!J223</f>
        <v>9</v>
      </c>
      <c r="E222" s="272" t="str">
        <f>[1]SEPT!I223</f>
        <v>L</v>
      </c>
      <c r="F222" s="273" t="str">
        <f>[1]SEPT!L223</f>
        <v>BARU</v>
      </c>
      <c r="AA222" s="4"/>
    </row>
    <row r="223" spans="1:32" ht="15.75" customHeight="1" x14ac:dyDescent="0.3">
      <c r="A223" s="270">
        <f>[1]SEPT!A224</f>
        <v>0</v>
      </c>
      <c r="B223" s="271">
        <f>[1]SEPT!B224</f>
        <v>28</v>
      </c>
      <c r="C223" s="272" t="str">
        <f>[1]SEPT!K224</f>
        <v>K04</v>
      </c>
      <c r="D223" s="271">
        <f>[1]SEPT!J224</f>
        <v>24</v>
      </c>
      <c r="E223" s="272" t="str">
        <f>[1]SEPT!I224</f>
        <v>P</v>
      </c>
      <c r="F223" s="273" t="str">
        <f>[1]SEPT!L224</f>
        <v>BARU</v>
      </c>
      <c r="AA223" s="4"/>
    </row>
    <row r="224" spans="1:32" ht="15.75" customHeight="1" x14ac:dyDescent="0.3">
      <c r="A224" s="270">
        <f>[1]SEPT!A225</f>
        <v>0</v>
      </c>
      <c r="B224" s="271">
        <f>[1]SEPT!B225</f>
        <v>29</v>
      </c>
      <c r="C224" s="272" t="str">
        <f>[1]SEPT!K225</f>
        <v>K04</v>
      </c>
      <c r="D224" s="271">
        <f>[1]SEPT!J225</f>
        <v>23</v>
      </c>
      <c r="E224" s="272" t="str">
        <f>[1]SEPT!I225</f>
        <v>P</v>
      </c>
      <c r="F224" s="273" t="str">
        <f>[1]SEPT!L225</f>
        <v>BARU</v>
      </c>
      <c r="Y224" s="322"/>
      <c r="Z224" s="322"/>
      <c r="AA224" s="9"/>
      <c r="AB224" s="322"/>
      <c r="AC224" s="322"/>
      <c r="AD224" s="322"/>
      <c r="AE224" s="322"/>
      <c r="AF224" s="322"/>
    </row>
    <row r="225" spans="1:32" ht="15.75" customHeight="1" x14ac:dyDescent="0.3">
      <c r="A225" s="270">
        <f>[1]SEPT!A226</f>
        <v>45915</v>
      </c>
      <c r="B225" s="271">
        <f>[1]SEPT!B226</f>
        <v>1</v>
      </c>
      <c r="C225" s="272" t="str">
        <f>[1]SEPT!K226</f>
        <v>K05</v>
      </c>
      <c r="D225" s="271">
        <f>[1]SEPT!J226</f>
        <v>58</v>
      </c>
      <c r="E225" s="272" t="str">
        <f>[1]SEPT!I226</f>
        <v>P</v>
      </c>
      <c r="F225" s="273" t="str">
        <f>[1]SEPT!L226</f>
        <v>LAMA</v>
      </c>
      <c r="AA225" s="4"/>
    </row>
    <row r="226" spans="1:32" ht="15.75" customHeight="1" x14ac:dyDescent="0.3">
      <c r="A226" s="270">
        <f>[1]SEPT!A227</f>
        <v>0</v>
      </c>
      <c r="B226" s="271">
        <f>[1]SEPT!B227</f>
        <v>2</v>
      </c>
      <c r="C226" s="272" t="str">
        <f>[1]SEPT!K227</f>
        <v>K05</v>
      </c>
      <c r="D226" s="271">
        <f>[1]SEPT!J227</f>
        <v>67</v>
      </c>
      <c r="E226" s="272" t="str">
        <f>[1]SEPT!I227</f>
        <v>P</v>
      </c>
      <c r="F226" s="273" t="str">
        <f>[1]SEPT!L227</f>
        <v>BARU</v>
      </c>
      <c r="AA226" s="4"/>
    </row>
    <row r="227" spans="1:32" ht="15.75" customHeight="1" x14ac:dyDescent="0.3">
      <c r="A227" s="270">
        <f>[1]SEPT!A228</f>
        <v>0</v>
      </c>
      <c r="B227" s="271">
        <f>[1]SEPT!B228</f>
        <v>3</v>
      </c>
      <c r="C227" s="272" t="str">
        <f>[1]SEPT!K228</f>
        <v>K04</v>
      </c>
      <c r="D227" s="271">
        <f>[1]SEPT!J228</f>
        <v>10</v>
      </c>
      <c r="E227" s="272" t="str">
        <f>[1]SEPT!I228</f>
        <v>P</v>
      </c>
      <c r="F227" s="273" t="str">
        <f>[1]SEPT!L228</f>
        <v>LAMA</v>
      </c>
      <c r="AA227" s="4"/>
    </row>
    <row r="228" spans="1:32" ht="15.75" customHeight="1" x14ac:dyDescent="0.3">
      <c r="A228" s="270">
        <f>[1]SEPT!A229</f>
        <v>0</v>
      </c>
      <c r="B228" s="271">
        <f>[1]SEPT!B229</f>
        <v>4</v>
      </c>
      <c r="C228" s="272" t="str">
        <f>[1]SEPT!K229</f>
        <v>K04</v>
      </c>
      <c r="D228" s="271">
        <f>[1]SEPT!J229</f>
        <v>20</v>
      </c>
      <c r="E228" s="272" t="str">
        <f>[1]SEPT!I229</f>
        <v>P</v>
      </c>
      <c r="F228" s="273" t="str">
        <f>[1]SEPT!L229</f>
        <v>BARU</v>
      </c>
      <c r="AA228" s="4"/>
    </row>
    <row r="229" spans="1:32" ht="15.75" customHeight="1" x14ac:dyDescent="0.3">
      <c r="A229" s="270">
        <f>[1]SEPT!A230</f>
        <v>0</v>
      </c>
      <c r="B229" s="271">
        <f>[1]SEPT!B230</f>
        <v>5</v>
      </c>
      <c r="C229" s="272" t="str">
        <f>[1]SEPT!K230</f>
        <v>K00</v>
      </c>
      <c r="D229" s="271">
        <f>[1]SEPT!J230</f>
        <v>7</v>
      </c>
      <c r="E229" s="272" t="str">
        <f>[1]SEPT!I230</f>
        <v>L</v>
      </c>
      <c r="F229" s="273" t="str">
        <f>[1]SEPT!L230</f>
        <v>BARU</v>
      </c>
      <c r="AA229" s="4"/>
    </row>
    <row r="230" spans="1:32" ht="15.75" customHeight="1" x14ac:dyDescent="0.3">
      <c r="A230" s="270">
        <f>[1]SEPT!A231</f>
        <v>0</v>
      </c>
      <c r="B230" s="271">
        <f>[1]SEPT!B231</f>
        <v>6</v>
      </c>
      <c r="C230" s="272" t="str">
        <f>[1]SEPT!K231</f>
        <v>K04</v>
      </c>
      <c r="D230" s="271">
        <f>[1]SEPT!J231</f>
        <v>8</v>
      </c>
      <c r="E230" s="272" t="str">
        <f>[1]SEPT!I231</f>
        <v>P</v>
      </c>
      <c r="F230" s="273" t="str">
        <f>[1]SEPT!L231</f>
        <v>BARU</v>
      </c>
      <c r="AA230" s="4"/>
    </row>
    <row r="231" spans="1:32" ht="15.75" customHeight="1" x14ac:dyDescent="0.3">
      <c r="A231" s="270">
        <f>[1]SEPT!A232</f>
        <v>0</v>
      </c>
      <c r="B231" s="271">
        <f>[1]SEPT!B232</f>
        <v>7</v>
      </c>
      <c r="C231" s="272" t="str">
        <f>[1]SEPT!K232</f>
        <v>K04</v>
      </c>
      <c r="D231" s="271">
        <f>[1]SEPT!J232</f>
        <v>7</v>
      </c>
      <c r="E231" s="272" t="str">
        <f>[1]SEPT!I232</f>
        <v>L</v>
      </c>
      <c r="F231" s="273" t="str">
        <f>[1]SEPT!L232</f>
        <v>BARU</v>
      </c>
      <c r="G231" s="322"/>
      <c r="H231" s="322"/>
      <c r="I231" s="322"/>
      <c r="J231" s="322"/>
      <c r="K231" s="322"/>
      <c r="L231" s="322"/>
      <c r="M231" s="322"/>
      <c r="N231" s="322"/>
      <c r="O231" s="322"/>
      <c r="P231" s="322"/>
      <c r="Q231" s="322"/>
      <c r="R231" s="322"/>
      <c r="S231" s="322"/>
      <c r="T231" s="322"/>
      <c r="U231" s="322"/>
      <c r="V231" s="322"/>
      <c r="W231" s="322"/>
      <c r="X231" s="322"/>
      <c r="AA231" s="4"/>
    </row>
    <row r="232" spans="1:32" ht="15.75" customHeight="1" x14ac:dyDescent="0.3">
      <c r="A232" s="270">
        <f>[1]SEPT!A233</f>
        <v>0</v>
      </c>
      <c r="B232" s="271">
        <f>[1]SEPT!B233</f>
        <v>8</v>
      </c>
      <c r="C232" s="272" t="str">
        <f>[1]SEPT!K233</f>
        <v>K04</v>
      </c>
      <c r="D232" s="271">
        <f>[1]SEPT!J233</f>
        <v>11</v>
      </c>
      <c r="E232" s="272" t="str">
        <f>[1]SEPT!I233</f>
        <v>P</v>
      </c>
      <c r="F232" s="273" t="str">
        <f>[1]SEPT!L233</f>
        <v>BARU</v>
      </c>
      <c r="AA232" s="4"/>
    </row>
    <row r="233" spans="1:32" ht="15.75" customHeight="1" x14ac:dyDescent="0.3">
      <c r="A233" s="270">
        <f>[1]SEPT!A234</f>
        <v>0</v>
      </c>
      <c r="B233" s="271">
        <f>[1]SEPT!B234</f>
        <v>9</v>
      </c>
      <c r="C233" s="272" t="str">
        <f>[1]SEPT!K234</f>
        <v>K00</v>
      </c>
      <c r="D233" s="271">
        <f>[1]SEPT!J234</f>
        <v>8</v>
      </c>
      <c r="E233" s="272" t="str">
        <f>[1]SEPT!I234</f>
        <v>P</v>
      </c>
      <c r="F233" s="273" t="str">
        <f>[1]SEPT!L234</f>
        <v>BARU</v>
      </c>
      <c r="AA233" s="4"/>
    </row>
    <row r="234" spans="1:32" ht="15.75" customHeight="1" x14ac:dyDescent="0.3">
      <c r="A234" s="270">
        <f>[1]SEPT!A235</f>
        <v>0</v>
      </c>
      <c r="B234" s="271">
        <f>[1]SEPT!B235</f>
        <v>10</v>
      </c>
      <c r="C234" s="272" t="str">
        <f>[1]SEPT!K235</f>
        <v>K00</v>
      </c>
      <c r="D234" s="271">
        <f>[1]SEPT!J235</f>
        <v>9</v>
      </c>
      <c r="E234" s="272" t="str">
        <f>[1]SEPT!I235</f>
        <v>P</v>
      </c>
      <c r="F234" s="273" t="str">
        <f>[1]SEPT!L235</f>
        <v>BARU</v>
      </c>
      <c r="AA234" s="4"/>
    </row>
    <row r="235" spans="1:32" ht="15.75" customHeight="1" x14ac:dyDescent="0.3">
      <c r="A235" s="270">
        <f>[1]SEPT!A236</f>
        <v>0</v>
      </c>
      <c r="B235" s="271">
        <f>[1]SEPT!B236</f>
        <v>11</v>
      </c>
      <c r="C235" s="272" t="str">
        <f>[1]SEPT!K236</f>
        <v>K04</v>
      </c>
      <c r="D235" s="271">
        <f>[1]SEPT!J236</f>
        <v>29</v>
      </c>
      <c r="E235" s="272" t="str">
        <f>[1]SEPT!I236</f>
        <v>P</v>
      </c>
      <c r="F235" s="273" t="str">
        <f>[1]SEPT!L236</f>
        <v>BARU</v>
      </c>
      <c r="AA235" s="4"/>
    </row>
    <row r="236" spans="1:32" ht="15.75" customHeight="1" x14ac:dyDescent="0.3">
      <c r="A236" s="270">
        <f>[1]SEPT!A237</f>
        <v>0</v>
      </c>
      <c r="B236" s="271">
        <f>[1]SEPT!B237</f>
        <v>12</v>
      </c>
      <c r="C236" s="272" t="str">
        <f>[1]SEPT!K237</f>
        <v>K08</v>
      </c>
      <c r="D236" s="271">
        <f>[1]SEPT!J237</f>
        <v>36</v>
      </c>
      <c r="E236" s="272" t="str">
        <f>[1]SEPT!I237</f>
        <v>L</v>
      </c>
      <c r="F236" s="273" t="str">
        <f>[1]SEPT!L237</f>
        <v>BARU</v>
      </c>
      <c r="AA236" s="4"/>
    </row>
    <row r="237" spans="1:32" ht="15.75" customHeight="1" x14ac:dyDescent="0.3">
      <c r="A237" s="270">
        <f>[1]SEPT!A238</f>
        <v>0</v>
      </c>
      <c r="B237" s="271">
        <f>[1]SEPT!B238</f>
        <v>13</v>
      </c>
      <c r="C237" s="272" t="str">
        <f>[1]SEPT!K238</f>
        <v>K00</v>
      </c>
      <c r="D237" s="271">
        <f>[1]SEPT!J238</f>
        <v>11</v>
      </c>
      <c r="E237" s="272" t="str">
        <f>[1]SEPT!I238</f>
        <v>L</v>
      </c>
      <c r="F237" s="273" t="str">
        <f>[1]SEPT!L238</f>
        <v>BARU</v>
      </c>
      <c r="Y237" s="322"/>
      <c r="Z237" s="322"/>
      <c r="AA237" s="9"/>
      <c r="AB237" s="322"/>
      <c r="AC237" s="322"/>
      <c r="AD237" s="322"/>
      <c r="AE237" s="322"/>
      <c r="AF237" s="322"/>
    </row>
    <row r="238" spans="1:32" ht="15.75" customHeight="1" x14ac:dyDescent="0.3">
      <c r="A238" s="270">
        <f>[1]SEPT!A239</f>
        <v>0</v>
      </c>
      <c r="B238" s="271">
        <f>[1]SEPT!B239</f>
        <v>14</v>
      </c>
      <c r="C238" s="272" t="str">
        <f>[1]SEPT!K239</f>
        <v>K00</v>
      </c>
      <c r="D238" s="271">
        <f>[1]SEPT!J239</f>
        <v>11</v>
      </c>
      <c r="E238" s="272" t="str">
        <f>[1]SEPT!I239</f>
        <v>P</v>
      </c>
      <c r="F238" s="273" t="str">
        <f>[1]SEPT!L239</f>
        <v>BARU</v>
      </c>
      <c r="AA238" s="4"/>
    </row>
    <row r="239" spans="1:32" ht="15.75" customHeight="1" x14ac:dyDescent="0.3">
      <c r="A239" s="270">
        <f>[1]SEPT!A240</f>
        <v>0</v>
      </c>
      <c r="B239" s="271">
        <f>[1]SEPT!B240</f>
        <v>15</v>
      </c>
      <c r="C239" s="272" t="str">
        <f>[1]SEPT!K240</f>
        <v>K02</v>
      </c>
      <c r="D239" s="271">
        <f>[1]SEPT!J240</f>
        <v>9</v>
      </c>
      <c r="E239" s="272" t="str">
        <f>[1]SEPT!I240</f>
        <v>P</v>
      </c>
      <c r="F239" s="273" t="str">
        <f>[1]SEPT!L240</f>
        <v>BARU</v>
      </c>
      <c r="AA239" s="4"/>
    </row>
    <row r="240" spans="1:32" ht="15.75" customHeight="1" x14ac:dyDescent="0.3">
      <c r="A240" s="270">
        <f>[1]SEPT!A241</f>
        <v>0</v>
      </c>
      <c r="B240" s="271">
        <f>[1]SEPT!B241</f>
        <v>16</v>
      </c>
      <c r="C240" s="272" t="str">
        <f>[1]SEPT!K241</f>
        <v>K04</v>
      </c>
      <c r="D240" s="271">
        <f>[1]SEPT!J241</f>
        <v>59</v>
      </c>
      <c r="E240" s="272" t="str">
        <f>[1]SEPT!I241</f>
        <v>P</v>
      </c>
      <c r="F240" s="273" t="str">
        <f>[1]SEPT!L241</f>
        <v>BARU</v>
      </c>
      <c r="AA240" s="4"/>
    </row>
    <row r="241" spans="1:27" ht="15.75" customHeight="1" x14ac:dyDescent="0.3">
      <c r="A241" s="270">
        <f>[1]SEPT!A242</f>
        <v>0</v>
      </c>
      <c r="B241" s="271">
        <f>[1]SEPT!B242</f>
        <v>17</v>
      </c>
      <c r="C241" s="272" t="str">
        <f>[1]SEPT!K242</f>
        <v>K03</v>
      </c>
      <c r="D241" s="271">
        <f>[1]SEPT!J242</f>
        <v>24</v>
      </c>
      <c r="E241" s="272" t="str">
        <f>[1]SEPT!I242</f>
        <v>P</v>
      </c>
      <c r="F241" s="273" t="str">
        <f>[1]SEPT!L242</f>
        <v>BARU</v>
      </c>
      <c r="AA241" s="4"/>
    </row>
    <row r="242" spans="1:27" ht="15.75" customHeight="1" x14ac:dyDescent="0.3">
      <c r="A242" s="270">
        <f>[1]SEPT!A243</f>
        <v>0</v>
      </c>
      <c r="B242" s="271">
        <f>[1]SEPT!B243</f>
        <v>18</v>
      </c>
      <c r="C242" s="272" t="str">
        <f>[1]SEPT!K243</f>
        <v>K04</v>
      </c>
      <c r="D242" s="271">
        <f>[1]SEPT!J243</f>
        <v>21</v>
      </c>
      <c r="E242" s="272" t="str">
        <f>[1]SEPT!I243</f>
        <v>P</v>
      </c>
      <c r="F242" s="273" t="str">
        <f>[1]SEPT!L243</f>
        <v>BARU</v>
      </c>
      <c r="AA242" s="4"/>
    </row>
    <row r="243" spans="1:27" ht="15.75" customHeight="1" x14ac:dyDescent="0.3">
      <c r="A243" s="270">
        <f>[1]SEPT!A244</f>
        <v>0</v>
      </c>
      <c r="B243" s="271">
        <f>[1]SEPT!B244</f>
        <v>19</v>
      </c>
      <c r="C243" s="272" t="str">
        <f>[1]SEPT!K244</f>
        <v>K04</v>
      </c>
      <c r="D243" s="271">
        <f>[1]SEPT!J244</f>
        <v>22</v>
      </c>
      <c r="E243" s="272" t="str">
        <f>[1]SEPT!I244</f>
        <v>P</v>
      </c>
      <c r="F243" s="273" t="str">
        <f>[1]SEPT!L244</f>
        <v>BARU</v>
      </c>
      <c r="AA243" s="4"/>
    </row>
    <row r="244" spans="1:27" ht="15.75" customHeight="1" x14ac:dyDescent="0.3">
      <c r="A244" s="270">
        <f>[1]SEPT!A245</f>
        <v>45916</v>
      </c>
      <c r="B244" s="271">
        <f>[1]SEPT!B245</f>
        <v>1</v>
      </c>
      <c r="C244" s="272" t="str">
        <f>[1]SEPT!K245</f>
        <v>K02</v>
      </c>
      <c r="D244" s="271">
        <f>[1]SEPT!J245</f>
        <v>32</v>
      </c>
      <c r="E244" s="272" t="str">
        <f>[1]SEPT!I245</f>
        <v>P</v>
      </c>
      <c r="F244" s="273" t="str">
        <f>[1]SEPT!L245</f>
        <v>BARU</v>
      </c>
      <c r="AA244" s="4"/>
    </row>
    <row r="245" spans="1:27" ht="15.75" customHeight="1" x14ac:dyDescent="0.3">
      <c r="A245" s="270">
        <f>[1]SEPT!A246</f>
        <v>0</v>
      </c>
      <c r="B245" s="271">
        <f>[1]SEPT!B246</f>
        <v>2</v>
      </c>
      <c r="C245" s="272" t="str">
        <f>[1]SEPT!K246</f>
        <v>K02</v>
      </c>
      <c r="D245" s="271">
        <f>[1]SEPT!J246</f>
        <v>20</v>
      </c>
      <c r="E245" s="272" t="str">
        <f>[1]SEPT!I246</f>
        <v>P</v>
      </c>
      <c r="F245" s="273" t="str">
        <f>[1]SEPT!L246</f>
        <v>BARU</v>
      </c>
      <c r="AA245" s="4"/>
    </row>
    <row r="246" spans="1:27" ht="15.75" customHeight="1" x14ac:dyDescent="0.3">
      <c r="A246" s="270">
        <f>[1]SEPT!A247</f>
        <v>0</v>
      </c>
      <c r="B246" s="271">
        <f>[1]SEPT!B247</f>
        <v>3</v>
      </c>
      <c r="C246" s="272" t="str">
        <f>[1]SEPT!K247</f>
        <v>K05</v>
      </c>
      <c r="D246" s="271">
        <f>[1]SEPT!J247</f>
        <v>65</v>
      </c>
      <c r="E246" s="272" t="str">
        <f>[1]SEPT!I247</f>
        <v>L</v>
      </c>
      <c r="F246" s="273" t="str">
        <f>[1]SEPT!L247</f>
        <v>LAMA</v>
      </c>
      <c r="AA246" s="4"/>
    </row>
    <row r="247" spans="1:27" ht="15.75" customHeight="1" x14ac:dyDescent="0.3">
      <c r="A247" s="270">
        <f>[1]SEPT!A248</f>
        <v>0</v>
      </c>
      <c r="B247" s="271">
        <f>[1]SEPT!B248</f>
        <v>4</v>
      </c>
      <c r="C247" s="272" t="str">
        <f>[1]SEPT!K248</f>
        <v>K04</v>
      </c>
      <c r="D247" s="271">
        <f>[1]SEPT!J248</f>
        <v>14</v>
      </c>
      <c r="E247" s="272" t="str">
        <f>[1]SEPT!I248</f>
        <v>L</v>
      </c>
      <c r="F247" s="273" t="str">
        <f>[1]SEPT!L248</f>
        <v>LAMA</v>
      </c>
      <c r="AA247" s="4"/>
    </row>
    <row r="248" spans="1:27" ht="15.75" customHeight="1" x14ac:dyDescent="0.3">
      <c r="A248" s="270">
        <f>[1]SEPT!A249</f>
        <v>0</v>
      </c>
      <c r="B248" s="271">
        <f>[1]SEPT!B249</f>
        <v>5</v>
      </c>
      <c r="C248" s="272" t="str">
        <f>[1]SEPT!K249</f>
        <v>K04</v>
      </c>
      <c r="D248" s="271">
        <f>[1]SEPT!J249</f>
        <v>31</v>
      </c>
      <c r="E248" s="272" t="str">
        <f>[1]SEPT!I249</f>
        <v>P</v>
      </c>
      <c r="F248" s="273" t="str">
        <f>[1]SEPT!L249</f>
        <v>BARU</v>
      </c>
      <c r="AA248" s="4"/>
    </row>
    <row r="249" spans="1:27" ht="15.75" customHeight="1" x14ac:dyDescent="0.3">
      <c r="A249" s="270">
        <f>[1]SEPT!A250</f>
        <v>0</v>
      </c>
      <c r="B249" s="271">
        <f>[1]SEPT!B250</f>
        <v>6</v>
      </c>
      <c r="C249" s="272" t="str">
        <f>[1]SEPT!K250</f>
        <v>K08</v>
      </c>
      <c r="D249" s="271">
        <f>[1]SEPT!J250</f>
        <v>68</v>
      </c>
      <c r="E249" s="272" t="str">
        <f>[1]SEPT!I250</f>
        <v>L</v>
      </c>
      <c r="F249" s="273" t="str">
        <f>[1]SEPT!L250</f>
        <v>LAMA</v>
      </c>
      <c r="AA249" s="4"/>
    </row>
    <row r="250" spans="1:27" ht="15.75" customHeight="1" x14ac:dyDescent="0.3">
      <c r="A250" s="270">
        <f>[1]SEPT!A251</f>
        <v>0</v>
      </c>
      <c r="B250" s="271">
        <f>[1]SEPT!B251</f>
        <v>7</v>
      </c>
      <c r="C250" s="272" t="str">
        <f>[1]SEPT!K251</f>
        <v>K04</v>
      </c>
      <c r="D250" s="271">
        <f>[1]SEPT!J251</f>
        <v>11</v>
      </c>
      <c r="E250" s="272" t="str">
        <f>[1]SEPT!I251</f>
        <v>P</v>
      </c>
      <c r="F250" s="273" t="str">
        <f>[1]SEPT!L251</f>
        <v>LAMA</v>
      </c>
      <c r="AA250" s="4"/>
    </row>
    <row r="251" spans="1:27" ht="15.75" customHeight="1" x14ac:dyDescent="0.3">
      <c r="A251" s="270">
        <f>[1]SEPT!A252</f>
        <v>0</v>
      </c>
      <c r="B251" s="271">
        <f>[1]SEPT!B252</f>
        <v>8</v>
      </c>
      <c r="C251" s="272" t="str">
        <f>[1]SEPT!K252</f>
        <v>K02</v>
      </c>
      <c r="D251" s="271">
        <f>[1]SEPT!J252</f>
        <v>51</v>
      </c>
      <c r="E251" s="272" t="str">
        <f>[1]SEPT!I252</f>
        <v>L</v>
      </c>
      <c r="F251" s="273" t="str">
        <f>[1]SEPT!L252</f>
        <v>BARU</v>
      </c>
      <c r="AA251" s="4"/>
    </row>
    <row r="252" spans="1:27" ht="15.75" customHeight="1" x14ac:dyDescent="0.3">
      <c r="A252" s="270">
        <f>[1]SEPT!A253</f>
        <v>0</v>
      </c>
      <c r="B252" s="271">
        <f>[1]SEPT!B253</f>
        <v>9</v>
      </c>
      <c r="C252" s="272" t="str">
        <f>[1]SEPT!K253</f>
        <v>K03</v>
      </c>
      <c r="D252" s="271">
        <f>[1]SEPT!J253</f>
        <v>49</v>
      </c>
      <c r="E252" s="272" t="str">
        <f>[1]SEPT!I253</f>
        <v>P</v>
      </c>
      <c r="F252" s="273" t="str">
        <f>[1]SEPT!L253</f>
        <v>BARU</v>
      </c>
      <c r="AA252" s="4"/>
    </row>
    <row r="253" spans="1:27" ht="15.75" customHeight="1" x14ac:dyDescent="0.3">
      <c r="A253" s="270">
        <f>[1]SEPT!A254</f>
        <v>0</v>
      </c>
      <c r="B253" s="271">
        <f>[1]SEPT!B254</f>
        <v>10</v>
      </c>
      <c r="C253" s="272" t="str">
        <f>[1]SEPT!K254</f>
        <v>K04</v>
      </c>
      <c r="D253" s="271">
        <f>[1]SEPT!J254</f>
        <v>23</v>
      </c>
      <c r="E253" s="272" t="str">
        <f>[1]SEPT!I254</f>
        <v>L</v>
      </c>
      <c r="F253" s="273" t="str">
        <f>[1]SEPT!L254</f>
        <v>BARU</v>
      </c>
      <c r="AA253" s="4"/>
    </row>
    <row r="254" spans="1:27" ht="15.75" customHeight="1" x14ac:dyDescent="0.3">
      <c r="A254" s="270">
        <f>[1]SEPT!A255</f>
        <v>0</v>
      </c>
      <c r="B254" s="271">
        <f>[1]SEPT!B255</f>
        <v>11</v>
      </c>
      <c r="C254" s="272" t="str">
        <f>[1]SEPT!K255</f>
        <v>K08</v>
      </c>
      <c r="D254" s="271">
        <f>[1]SEPT!J255</f>
        <v>53</v>
      </c>
      <c r="E254" s="272" t="str">
        <f>[1]SEPT!I255</f>
        <v>P</v>
      </c>
      <c r="F254" s="273" t="str">
        <f>[1]SEPT!L255</f>
        <v>LAMA</v>
      </c>
      <c r="AA254" s="4"/>
    </row>
    <row r="255" spans="1:27" ht="15.75" customHeight="1" x14ac:dyDescent="0.3">
      <c r="A255" s="270">
        <f>[1]SEPT!A256</f>
        <v>0</v>
      </c>
      <c r="B255" s="271">
        <f>[1]SEPT!B256</f>
        <v>12</v>
      </c>
      <c r="C255" s="272" t="str">
        <f>[1]SEPT!K256</f>
        <v>K03</v>
      </c>
      <c r="D255" s="271">
        <f>[1]SEPT!J256</f>
        <v>22</v>
      </c>
      <c r="E255" s="272" t="str">
        <f>[1]SEPT!I256</f>
        <v>P</v>
      </c>
      <c r="F255" s="273" t="str">
        <f>[1]SEPT!L256</f>
        <v>BARU</v>
      </c>
      <c r="AA255" s="4"/>
    </row>
    <row r="256" spans="1:27" ht="15.75" customHeight="1" x14ac:dyDescent="0.3">
      <c r="A256" s="270">
        <f>[1]SEPT!A257</f>
        <v>0</v>
      </c>
      <c r="B256" s="271">
        <f>[1]SEPT!B257</f>
        <v>13</v>
      </c>
      <c r="C256" s="272" t="str">
        <f>[1]SEPT!K257</f>
        <v>K08</v>
      </c>
      <c r="D256" s="271">
        <f>[1]SEPT!J257</f>
        <v>30</v>
      </c>
      <c r="E256" s="272" t="str">
        <f>[1]SEPT!I257</f>
        <v>P</v>
      </c>
      <c r="F256" s="273" t="str">
        <f>[1]SEPT!L257</f>
        <v>BARU</v>
      </c>
      <c r="AA256" s="4"/>
    </row>
    <row r="257" spans="1:27" ht="15.75" customHeight="1" x14ac:dyDescent="0.3">
      <c r="A257" s="270">
        <f>[1]SEPT!A258</f>
        <v>0</v>
      </c>
      <c r="B257" s="271">
        <f>[1]SEPT!B258</f>
        <v>14</v>
      </c>
      <c r="C257" s="272" t="str">
        <f>[1]SEPT!K258</f>
        <v>K05</v>
      </c>
      <c r="D257" s="271">
        <f>[1]SEPT!J258</f>
        <v>30</v>
      </c>
      <c r="E257" s="272" t="str">
        <f>[1]SEPT!I258</f>
        <v>L</v>
      </c>
      <c r="F257" s="273" t="str">
        <f>[1]SEPT!L258</f>
        <v>BARU</v>
      </c>
      <c r="AA257" s="4"/>
    </row>
    <row r="258" spans="1:27" ht="15.75" customHeight="1" x14ac:dyDescent="0.3">
      <c r="A258" s="270">
        <f>[1]SEPT!A259</f>
        <v>0</v>
      </c>
      <c r="B258" s="271">
        <f>[1]SEPT!B259</f>
        <v>15</v>
      </c>
      <c r="C258" s="272" t="str">
        <f>[1]SEPT!K259</f>
        <v>K02</v>
      </c>
      <c r="D258" s="271">
        <f>[1]SEPT!J259</f>
        <v>63</v>
      </c>
      <c r="E258" s="272" t="str">
        <f>[1]SEPT!I259</f>
        <v>P</v>
      </c>
      <c r="F258" s="273" t="str">
        <f>[1]SEPT!L259</f>
        <v>BARU</v>
      </c>
      <c r="AA258" s="4"/>
    </row>
    <row r="259" spans="1:27" ht="15.75" customHeight="1" x14ac:dyDescent="0.3">
      <c r="A259" s="270">
        <f>[1]SEPT!A260</f>
        <v>0</v>
      </c>
      <c r="B259" s="271">
        <f>[1]SEPT!B260</f>
        <v>16</v>
      </c>
      <c r="C259" s="272" t="str">
        <f>[1]SEPT!K260</f>
        <v>K03</v>
      </c>
      <c r="D259" s="271">
        <f>[1]SEPT!J260</f>
        <v>35</v>
      </c>
      <c r="E259" s="272" t="str">
        <f>[1]SEPT!I260</f>
        <v>P</v>
      </c>
      <c r="F259" s="273" t="str">
        <f>[1]SEPT!L260</f>
        <v>BARU</v>
      </c>
      <c r="AA259" s="4"/>
    </row>
    <row r="260" spans="1:27" ht="15.75" customHeight="1" x14ac:dyDescent="0.3">
      <c r="A260" s="270">
        <f>[1]SEPT!A261</f>
        <v>45917</v>
      </c>
      <c r="B260" s="271">
        <f>[1]SEPT!B261</f>
        <v>1</v>
      </c>
      <c r="C260" s="272" t="str">
        <f>[1]SEPT!K261</f>
        <v>K04</v>
      </c>
      <c r="D260" s="271">
        <f>[1]SEPT!J261</f>
        <v>30</v>
      </c>
      <c r="E260" s="272" t="str">
        <f>[1]SEPT!I261</f>
        <v>L</v>
      </c>
      <c r="F260" s="273" t="str">
        <f>[1]SEPT!L261</f>
        <v>LAMA</v>
      </c>
      <c r="AA260" s="4"/>
    </row>
    <row r="261" spans="1:27" ht="15.75" customHeight="1" x14ac:dyDescent="0.3">
      <c r="A261" s="270">
        <f>[1]SEPT!A262</f>
        <v>0</v>
      </c>
      <c r="B261" s="271">
        <f>[1]SEPT!B262</f>
        <v>2</v>
      </c>
      <c r="C261" s="272" t="str">
        <f>[1]SEPT!K262</f>
        <v>K04</v>
      </c>
      <c r="D261" s="271">
        <f>[1]SEPT!J262</f>
        <v>63</v>
      </c>
      <c r="E261" s="272" t="str">
        <f>[1]SEPT!I262</f>
        <v>L</v>
      </c>
      <c r="F261" s="273" t="str">
        <f>[1]SEPT!L262</f>
        <v>BARU</v>
      </c>
      <c r="AA261" s="4"/>
    </row>
    <row r="262" spans="1:27" ht="15.75" customHeight="1" x14ac:dyDescent="0.3">
      <c r="A262" s="270">
        <f>[1]SEPT!A263</f>
        <v>0</v>
      </c>
      <c r="B262" s="271">
        <f>[1]SEPT!B263</f>
        <v>3</v>
      </c>
      <c r="C262" s="272" t="str">
        <f>[1]SEPT!K263</f>
        <v>K04</v>
      </c>
      <c r="D262" s="271">
        <f>[1]SEPT!J263</f>
        <v>31</v>
      </c>
      <c r="E262" s="272" t="str">
        <f>[1]SEPT!I263</f>
        <v>L</v>
      </c>
      <c r="F262" s="273" t="str">
        <f>[1]SEPT!L263</f>
        <v>BARU</v>
      </c>
      <c r="AA262" s="4"/>
    </row>
    <row r="263" spans="1:27" ht="15.75" customHeight="1" x14ac:dyDescent="0.3">
      <c r="A263" s="270">
        <f>[1]SEPT!A264</f>
        <v>0</v>
      </c>
      <c r="B263" s="271">
        <f>[1]SEPT!B264</f>
        <v>4</v>
      </c>
      <c r="C263" s="272" t="str">
        <f>[1]SEPT!K264</f>
        <v>K04</v>
      </c>
      <c r="D263" s="271">
        <f>[1]SEPT!J264</f>
        <v>44</v>
      </c>
      <c r="E263" s="272" t="str">
        <f>[1]SEPT!I264</f>
        <v>P</v>
      </c>
      <c r="F263" s="273" t="str">
        <f>[1]SEPT!L264</f>
        <v>BARU</v>
      </c>
      <c r="AA263" s="4"/>
    </row>
    <row r="264" spans="1:27" ht="15.75" customHeight="1" x14ac:dyDescent="0.3">
      <c r="A264" s="270">
        <f>[1]SEPT!A265</f>
        <v>0</v>
      </c>
      <c r="B264" s="271">
        <f>[1]SEPT!B265</f>
        <v>5</v>
      </c>
      <c r="C264" s="272" t="str">
        <f>[1]SEPT!K265</f>
        <v>K01</v>
      </c>
      <c r="D264" s="271">
        <f>[1]SEPT!J265</f>
        <v>35</v>
      </c>
      <c r="E264" s="272" t="str">
        <f>[1]SEPT!I265</f>
        <v>L</v>
      </c>
      <c r="F264" s="273" t="str">
        <f>[1]SEPT!L265</f>
        <v>BARU</v>
      </c>
      <c r="AA264" s="4"/>
    </row>
    <row r="265" spans="1:27" ht="15.75" customHeight="1" x14ac:dyDescent="0.3">
      <c r="A265" s="270">
        <f>[1]SEPT!A266</f>
        <v>0</v>
      </c>
      <c r="B265" s="271">
        <f>[1]SEPT!B266</f>
        <v>6</v>
      </c>
      <c r="C265" s="272" t="str">
        <f>[1]SEPT!K266</f>
        <v>K04</v>
      </c>
      <c r="D265" s="271">
        <f>[1]SEPT!J266</f>
        <v>16</v>
      </c>
      <c r="E265" s="272" t="str">
        <f>[1]SEPT!I266</f>
        <v>P</v>
      </c>
      <c r="F265" s="273" t="str">
        <f>[1]SEPT!L266</f>
        <v>BARU</v>
      </c>
      <c r="AA265" s="4"/>
    </row>
    <row r="266" spans="1:27" ht="15.75" customHeight="1" x14ac:dyDescent="0.3">
      <c r="A266" s="270">
        <f>[1]SEPT!A267</f>
        <v>0</v>
      </c>
      <c r="B266" s="271">
        <f>[1]SEPT!B267</f>
        <v>7</v>
      </c>
      <c r="C266" s="272" t="str">
        <f>[1]SEPT!K267</f>
        <v>K00</v>
      </c>
      <c r="D266" s="271">
        <f>[1]SEPT!J267</f>
        <v>6</v>
      </c>
      <c r="E266" s="272" t="str">
        <f>[1]SEPT!I267</f>
        <v>P</v>
      </c>
      <c r="F266" s="273" t="str">
        <f>[1]SEPT!L267</f>
        <v>BARU</v>
      </c>
      <c r="AA266" s="4"/>
    </row>
    <row r="267" spans="1:27" ht="15.75" customHeight="1" x14ac:dyDescent="0.3">
      <c r="A267" s="270">
        <f>[1]SEPT!A268</f>
        <v>0</v>
      </c>
      <c r="B267" s="271">
        <f>[1]SEPT!B268</f>
        <v>7</v>
      </c>
      <c r="C267" s="272" t="str">
        <f>[1]SEPT!K268</f>
        <v>K00</v>
      </c>
      <c r="D267" s="271">
        <f>[1]SEPT!J268</f>
        <v>6</v>
      </c>
      <c r="E267" s="272" t="str">
        <f>[1]SEPT!I268</f>
        <v>P</v>
      </c>
      <c r="F267" s="273" t="str">
        <f>[1]SEPT!L268</f>
        <v>BARU</v>
      </c>
      <c r="AA267" s="4"/>
    </row>
    <row r="268" spans="1:27" ht="15.75" customHeight="1" x14ac:dyDescent="0.3">
      <c r="A268" s="270">
        <f>[1]SEPT!A269</f>
        <v>0</v>
      </c>
      <c r="B268" s="271">
        <f>[1]SEPT!B269</f>
        <v>8</v>
      </c>
      <c r="C268" s="272" t="str">
        <f>[1]SEPT!K269</f>
        <v>K04</v>
      </c>
      <c r="D268" s="271">
        <f>[1]SEPT!J269</f>
        <v>13</v>
      </c>
      <c r="E268" s="272" t="str">
        <f>[1]SEPT!I269</f>
        <v>P</v>
      </c>
      <c r="F268" s="273" t="str">
        <f>[1]SEPT!L269</f>
        <v>BARU</v>
      </c>
      <c r="AA268" s="4"/>
    </row>
    <row r="269" spans="1:27" ht="15.75" customHeight="1" x14ac:dyDescent="0.3">
      <c r="A269" s="270">
        <f>[1]SEPT!A270</f>
        <v>0</v>
      </c>
      <c r="B269" s="271">
        <f>[1]SEPT!B270</f>
        <v>9</v>
      </c>
      <c r="C269" s="272" t="str">
        <f>[1]SEPT!K270</f>
        <v>K04</v>
      </c>
      <c r="D269" s="271">
        <f>[1]SEPT!J270</f>
        <v>62</v>
      </c>
      <c r="E269" s="272" t="str">
        <f>[1]SEPT!I270</f>
        <v>L</v>
      </c>
      <c r="F269" s="273" t="str">
        <f>[1]SEPT!L270</f>
        <v>LAMA</v>
      </c>
      <c r="AA269" s="4"/>
    </row>
    <row r="270" spans="1:27" ht="15.75" customHeight="1" x14ac:dyDescent="0.3">
      <c r="A270" s="270">
        <f>[1]SEPT!A271</f>
        <v>0</v>
      </c>
      <c r="B270" s="271">
        <f>[1]SEPT!B271</f>
        <v>10</v>
      </c>
      <c r="C270" s="272" t="str">
        <f>[1]SEPT!K271</f>
        <v>K04</v>
      </c>
      <c r="D270" s="271">
        <f>[1]SEPT!J271</f>
        <v>65</v>
      </c>
      <c r="E270" s="272" t="str">
        <f>[1]SEPT!I271</f>
        <v>P</v>
      </c>
      <c r="F270" s="273" t="str">
        <f>[1]SEPT!L271</f>
        <v>BARU</v>
      </c>
      <c r="AA270" s="4"/>
    </row>
    <row r="271" spans="1:27" ht="15.75" customHeight="1" x14ac:dyDescent="0.3">
      <c r="A271" s="270">
        <f>[1]SEPT!A272</f>
        <v>0</v>
      </c>
      <c r="B271" s="271">
        <f>[1]SEPT!B272</f>
        <v>11</v>
      </c>
      <c r="C271" s="272" t="str">
        <f>[1]SEPT!K272</f>
        <v>K04</v>
      </c>
      <c r="D271" s="271">
        <f>[1]SEPT!J272</f>
        <v>19</v>
      </c>
      <c r="E271" s="272" t="str">
        <f>[1]SEPT!I272</f>
        <v>P</v>
      </c>
      <c r="F271" s="273" t="str">
        <f>[1]SEPT!L272</f>
        <v>LAMA</v>
      </c>
      <c r="AA271" s="4"/>
    </row>
    <row r="272" spans="1:27" ht="15.75" customHeight="1" x14ac:dyDescent="0.3">
      <c r="A272" s="270">
        <f>[1]SEPT!A273</f>
        <v>0</v>
      </c>
      <c r="B272" s="271">
        <f>[1]SEPT!B273</f>
        <v>12</v>
      </c>
      <c r="C272" s="272" t="str">
        <f>[1]SEPT!K273</f>
        <v>K04</v>
      </c>
      <c r="D272" s="271">
        <f>[1]SEPT!J273</f>
        <v>16</v>
      </c>
      <c r="E272" s="272" t="str">
        <f>[1]SEPT!I273</f>
        <v>L</v>
      </c>
      <c r="F272" s="273" t="str">
        <f>[1]SEPT!L273</f>
        <v>BARU</v>
      </c>
      <c r="AA272" s="4"/>
    </row>
    <row r="273" spans="1:27" ht="15.75" customHeight="1" x14ac:dyDescent="0.3">
      <c r="A273" s="270">
        <f>[1]SEPT!A274</f>
        <v>45918</v>
      </c>
      <c r="B273" s="271">
        <f>[1]SEPT!B274</f>
        <v>1</v>
      </c>
      <c r="C273" s="272" t="str">
        <f>[1]SEPT!K274</f>
        <v>K08</v>
      </c>
      <c r="D273" s="271">
        <f>[1]SEPT!J274</f>
        <v>44</v>
      </c>
      <c r="E273" s="272" t="str">
        <f>[1]SEPT!I274</f>
        <v>P</v>
      </c>
      <c r="F273" s="273" t="str">
        <f>[1]SEPT!L274</f>
        <v>BARU</v>
      </c>
      <c r="AA273" s="4"/>
    </row>
    <row r="274" spans="1:27" ht="15.75" customHeight="1" x14ac:dyDescent="0.3">
      <c r="A274" s="270">
        <f>[1]SEPT!A275</f>
        <v>0</v>
      </c>
      <c r="B274" s="271">
        <f>[1]SEPT!B275</f>
        <v>2</v>
      </c>
      <c r="C274" s="272" t="str">
        <f>[1]SEPT!K275</f>
        <v>K05</v>
      </c>
      <c r="D274" s="271">
        <f>[1]SEPT!J275</f>
        <v>74</v>
      </c>
      <c r="E274" s="272" t="str">
        <f>[1]SEPT!I275</f>
        <v>L</v>
      </c>
      <c r="F274" s="273" t="str">
        <f>[1]SEPT!L275</f>
        <v>BARU</v>
      </c>
      <c r="AA274" s="4"/>
    </row>
    <row r="275" spans="1:27" ht="15.75" customHeight="1" x14ac:dyDescent="0.3">
      <c r="A275" s="270">
        <f>[1]SEPT!A276</f>
        <v>0</v>
      </c>
      <c r="B275" s="271">
        <f>[1]SEPT!B276</f>
        <v>3</v>
      </c>
      <c r="C275" s="272" t="str">
        <f>[1]SEPT!K276</f>
        <v>K02</v>
      </c>
      <c r="D275" s="271">
        <f>[1]SEPT!J276</f>
        <v>9</v>
      </c>
      <c r="E275" s="272" t="str">
        <f>[1]SEPT!I276</f>
        <v>L</v>
      </c>
      <c r="F275" s="273" t="str">
        <f>[1]SEPT!L276</f>
        <v>BARU</v>
      </c>
      <c r="AA275" s="4"/>
    </row>
    <row r="276" spans="1:27" ht="15.75" customHeight="1" x14ac:dyDescent="0.3">
      <c r="A276" s="270">
        <f>[1]SEPT!A277</f>
        <v>0</v>
      </c>
      <c r="B276" s="271">
        <f>[1]SEPT!B277</f>
        <v>4</v>
      </c>
      <c r="C276" s="272" t="str">
        <f>[1]SEPT!K277</f>
        <v>K02</v>
      </c>
      <c r="D276" s="271">
        <f>[1]SEPT!J277</f>
        <v>8</v>
      </c>
      <c r="E276" s="272" t="str">
        <f>[1]SEPT!I277</f>
        <v>L</v>
      </c>
      <c r="F276" s="273" t="str">
        <f>[1]SEPT!L277</f>
        <v>BARU</v>
      </c>
      <c r="AA276" s="4"/>
    </row>
    <row r="277" spans="1:27" ht="15.75" customHeight="1" x14ac:dyDescent="0.3">
      <c r="A277" s="270">
        <f>[1]SEPT!A278</f>
        <v>0</v>
      </c>
      <c r="B277" s="271">
        <f>[1]SEPT!B278</f>
        <v>5</v>
      </c>
      <c r="C277" s="272" t="str">
        <f>[1]SEPT!K278</f>
        <v>K02</v>
      </c>
      <c r="D277" s="271">
        <f>[1]SEPT!J278</f>
        <v>8</v>
      </c>
      <c r="E277" s="272" t="str">
        <f>[1]SEPT!I278</f>
        <v>P</v>
      </c>
      <c r="F277" s="273" t="str">
        <f>[1]SEPT!L278</f>
        <v>BARU</v>
      </c>
      <c r="AA277" s="4"/>
    </row>
    <row r="278" spans="1:27" ht="15.75" customHeight="1" x14ac:dyDescent="0.3">
      <c r="A278" s="270">
        <f>[1]SEPT!A279</f>
        <v>0</v>
      </c>
      <c r="B278" s="271">
        <f>[1]SEPT!B279</f>
        <v>6</v>
      </c>
      <c r="C278" s="272" t="str">
        <f>[1]SEPT!K279</f>
        <v>K00</v>
      </c>
      <c r="D278" s="271">
        <f>[1]SEPT!J279</f>
        <v>6</v>
      </c>
      <c r="E278" s="272" t="str">
        <f>[1]SEPT!I279</f>
        <v>P</v>
      </c>
      <c r="F278" s="273" t="str">
        <f>[1]SEPT!L279</f>
        <v>BARU</v>
      </c>
      <c r="AA278" s="4"/>
    </row>
    <row r="279" spans="1:27" ht="15.75" customHeight="1" x14ac:dyDescent="0.3">
      <c r="A279" s="270">
        <f>[1]SEPT!A280</f>
        <v>0</v>
      </c>
      <c r="B279" s="271">
        <f>[1]SEPT!B280</f>
        <v>7</v>
      </c>
      <c r="C279" s="272" t="str">
        <f>[1]SEPT!K280</f>
        <v>K00</v>
      </c>
      <c r="D279" s="271">
        <f>[1]SEPT!J280</f>
        <v>6</v>
      </c>
      <c r="E279" s="272" t="str">
        <f>[1]SEPT!I280</f>
        <v>P</v>
      </c>
      <c r="F279" s="273" t="str">
        <f>[1]SEPT!L280</f>
        <v>BARU</v>
      </c>
      <c r="AA279" s="4"/>
    </row>
    <row r="280" spans="1:27" ht="15.75" customHeight="1" x14ac:dyDescent="0.3">
      <c r="A280" s="270">
        <f>[1]SEPT!A281</f>
        <v>0</v>
      </c>
      <c r="B280" s="271">
        <f>[1]SEPT!B281</f>
        <v>8</v>
      </c>
      <c r="C280" s="272" t="str">
        <f>[1]SEPT!K281</f>
        <v>K04</v>
      </c>
      <c r="D280" s="271">
        <f>[1]SEPT!J281</f>
        <v>30</v>
      </c>
      <c r="E280" s="272" t="str">
        <f>[1]SEPT!I281</f>
        <v>P</v>
      </c>
      <c r="F280" s="273" t="str">
        <f>[1]SEPT!L281</f>
        <v>LAMA</v>
      </c>
      <c r="AA280" s="4"/>
    </row>
    <row r="281" spans="1:27" ht="15.75" customHeight="1" x14ac:dyDescent="0.3">
      <c r="A281" s="270">
        <f>[1]SEPT!A282</f>
        <v>0</v>
      </c>
      <c r="B281" s="271">
        <f>[1]SEPT!B282</f>
        <v>9</v>
      </c>
      <c r="C281" s="272" t="str">
        <f>[1]SEPT!K282</f>
        <v>K04</v>
      </c>
      <c r="D281" s="271">
        <f>[1]SEPT!J282</f>
        <v>41</v>
      </c>
      <c r="E281" s="272" t="str">
        <f>[1]SEPT!I282</f>
        <v>P</v>
      </c>
      <c r="F281" s="273" t="str">
        <f>[1]SEPT!L282</f>
        <v>LAMA</v>
      </c>
      <c r="AA281" s="4"/>
    </row>
    <row r="282" spans="1:27" ht="15.75" customHeight="1" x14ac:dyDescent="0.3">
      <c r="A282" s="270">
        <f>[1]SEPT!A283</f>
        <v>0</v>
      </c>
      <c r="B282" s="271">
        <f>[1]SEPT!B283</f>
        <v>10</v>
      </c>
      <c r="C282" s="272" t="str">
        <f>[1]SEPT!K283</f>
        <v>K04</v>
      </c>
      <c r="D282" s="271">
        <f>[1]SEPT!J283</f>
        <v>4</v>
      </c>
      <c r="E282" s="272" t="str">
        <f>[1]SEPT!I283</f>
        <v>L</v>
      </c>
      <c r="F282" s="273" t="str">
        <f>[1]SEPT!L283</f>
        <v>BARU</v>
      </c>
      <c r="AA282" s="4"/>
    </row>
    <row r="283" spans="1:27" ht="15.75" customHeight="1" x14ac:dyDescent="0.3">
      <c r="A283" s="270">
        <f>[1]SEPT!A284</f>
        <v>0</v>
      </c>
      <c r="B283" s="271">
        <f>[1]SEPT!B284</f>
        <v>11</v>
      </c>
      <c r="C283" s="272" t="str">
        <f>[1]SEPT!K284</f>
        <v>K04</v>
      </c>
      <c r="D283" s="271">
        <f>[1]SEPT!J284</f>
        <v>25</v>
      </c>
      <c r="E283" s="272" t="str">
        <f>[1]SEPT!I284</f>
        <v>P</v>
      </c>
      <c r="F283" s="273" t="str">
        <f>[1]SEPT!L284</f>
        <v>BARU</v>
      </c>
      <c r="AA283" s="4"/>
    </row>
    <row r="284" spans="1:27" ht="15.75" customHeight="1" x14ac:dyDescent="0.3">
      <c r="A284" s="270">
        <f>[1]SEPT!A285</f>
        <v>45919</v>
      </c>
      <c r="B284" s="271">
        <f>[1]SEPT!B285</f>
        <v>1</v>
      </c>
      <c r="C284" s="272" t="str">
        <f>[1]SEPT!K285</f>
        <v>K04</v>
      </c>
      <c r="D284" s="271">
        <f>[1]SEPT!J285</f>
        <v>42</v>
      </c>
      <c r="E284" s="272" t="str">
        <f>[1]SEPT!I285</f>
        <v>P</v>
      </c>
      <c r="F284" s="273" t="str">
        <f>[1]SEPT!L285</f>
        <v>BARU</v>
      </c>
      <c r="AA284" s="4"/>
    </row>
    <row r="285" spans="1:27" ht="15.75" customHeight="1" x14ac:dyDescent="0.3">
      <c r="A285" s="270">
        <f>[1]SEPT!A286</f>
        <v>0</v>
      </c>
      <c r="B285" s="271">
        <f>[1]SEPT!B286</f>
        <v>2</v>
      </c>
      <c r="C285" s="272" t="str">
        <f>[1]SEPT!K286</f>
        <v>K00</v>
      </c>
      <c r="D285" s="271">
        <f>[1]SEPT!J286</f>
        <v>5</v>
      </c>
      <c r="E285" s="272" t="str">
        <f>[1]SEPT!I286</f>
        <v>P</v>
      </c>
      <c r="F285" s="273" t="str">
        <f>[1]SEPT!L286</f>
        <v>BARU</v>
      </c>
      <c r="AA285" s="4"/>
    </row>
    <row r="286" spans="1:27" ht="15.75" customHeight="1" x14ac:dyDescent="0.3">
      <c r="A286" s="270">
        <f>[1]SEPT!A287</f>
        <v>0</v>
      </c>
      <c r="B286" s="271">
        <f>[1]SEPT!B287</f>
        <v>3</v>
      </c>
      <c r="C286" s="272" t="str">
        <f>[1]SEPT!K287</f>
        <v>K00</v>
      </c>
      <c r="D286" s="271">
        <f>[1]SEPT!J287</f>
        <v>15</v>
      </c>
      <c r="E286" s="272" t="str">
        <f>[1]SEPT!I287</f>
        <v>P</v>
      </c>
      <c r="F286" s="273" t="str">
        <f>[1]SEPT!L287</f>
        <v>BARU</v>
      </c>
      <c r="AA286" s="4"/>
    </row>
    <row r="287" spans="1:27" ht="15.75" customHeight="1" x14ac:dyDescent="0.3">
      <c r="A287" s="270">
        <f>[1]SEPT!A288</f>
        <v>0</v>
      </c>
      <c r="B287" s="271">
        <f>[1]SEPT!B288</f>
        <v>4</v>
      </c>
      <c r="C287" s="272" t="str">
        <f>[1]SEPT!K288</f>
        <v>K04</v>
      </c>
      <c r="D287" s="271">
        <f>[1]SEPT!J288</f>
        <v>16</v>
      </c>
      <c r="E287" s="272" t="str">
        <f>[1]SEPT!I288</f>
        <v>P</v>
      </c>
      <c r="F287" s="273" t="str">
        <f>[1]SEPT!L288</f>
        <v>BARU</v>
      </c>
      <c r="AA287" s="4"/>
    </row>
    <row r="288" spans="1:27" ht="15.75" customHeight="1" x14ac:dyDescent="0.3">
      <c r="A288" s="270">
        <f>[1]SEPT!A289</f>
        <v>0</v>
      </c>
      <c r="B288" s="271">
        <f>[1]SEPT!B289</f>
        <v>5</v>
      </c>
      <c r="C288" s="272" t="str">
        <f>[1]SEPT!K289</f>
        <v>K04</v>
      </c>
      <c r="D288" s="271">
        <f>[1]SEPT!J289</f>
        <v>24</v>
      </c>
      <c r="E288" s="272" t="str">
        <f>[1]SEPT!I289</f>
        <v>P</v>
      </c>
      <c r="F288" s="273" t="str">
        <f>[1]SEPT!L289</f>
        <v>BARU</v>
      </c>
      <c r="AA288" s="4"/>
    </row>
    <row r="289" spans="1:27" ht="15.75" customHeight="1" x14ac:dyDescent="0.3">
      <c r="A289" s="270">
        <f>[1]SEPT!A290</f>
        <v>0</v>
      </c>
      <c r="B289" s="271">
        <f>[1]SEPT!B290</f>
        <v>6</v>
      </c>
      <c r="C289" s="272" t="str">
        <f>[1]SEPT!K290</f>
        <v>K05</v>
      </c>
      <c r="D289" s="271">
        <f>[1]SEPT!J290</f>
        <v>60</v>
      </c>
      <c r="E289" s="272" t="str">
        <f>[1]SEPT!I290</f>
        <v>P</v>
      </c>
      <c r="F289" s="273" t="str">
        <f>[1]SEPT!L290</f>
        <v>BARU</v>
      </c>
      <c r="AA289" s="4"/>
    </row>
    <row r="290" spans="1:27" ht="15.75" customHeight="1" x14ac:dyDescent="0.3">
      <c r="A290" s="270">
        <f>[1]SEPT!A291</f>
        <v>0</v>
      </c>
      <c r="B290" s="271">
        <f>[1]SEPT!B291</f>
        <v>7</v>
      </c>
      <c r="C290" s="272" t="str">
        <f>[1]SEPT!K291</f>
        <v>K05</v>
      </c>
      <c r="D290" s="271">
        <f>[1]SEPT!J291</f>
        <v>74</v>
      </c>
      <c r="E290" s="272" t="str">
        <f>[1]SEPT!I291</f>
        <v>L</v>
      </c>
      <c r="F290" s="273" t="str">
        <f>[1]SEPT!L291</f>
        <v>LAMA</v>
      </c>
      <c r="AA290" s="4"/>
    </row>
    <row r="291" spans="1:27" ht="15.75" customHeight="1" x14ac:dyDescent="0.3">
      <c r="A291" s="270">
        <f>[1]SEPT!A292</f>
        <v>0</v>
      </c>
      <c r="B291" s="271">
        <f>[1]SEPT!B292</f>
        <v>8</v>
      </c>
      <c r="C291" s="272" t="str">
        <f>[1]SEPT!K292</f>
        <v>K04</v>
      </c>
      <c r="D291" s="271">
        <f>[1]SEPT!J292</f>
        <v>8</v>
      </c>
      <c r="E291" s="272" t="str">
        <f>[1]SEPT!I292</f>
        <v>P</v>
      </c>
      <c r="F291" s="273" t="str">
        <f>[1]SEPT!L292</f>
        <v>LAMA</v>
      </c>
      <c r="AA291" s="4"/>
    </row>
    <row r="292" spans="1:27" ht="15.75" customHeight="1" x14ac:dyDescent="0.3">
      <c r="A292" s="270">
        <f>[1]SEPT!A293</f>
        <v>0</v>
      </c>
      <c r="B292" s="271">
        <f>[1]SEPT!B293</f>
        <v>9</v>
      </c>
      <c r="C292" s="272" t="str">
        <f>[1]SEPT!K293</f>
        <v>K04</v>
      </c>
      <c r="D292" s="271">
        <f>[1]SEPT!J293</f>
        <v>9</v>
      </c>
      <c r="E292" s="272" t="str">
        <f>[1]SEPT!I293</f>
        <v>P</v>
      </c>
      <c r="F292" s="273" t="str">
        <f>[1]SEPT!L293</f>
        <v>BARU</v>
      </c>
      <c r="AA292" s="4"/>
    </row>
    <row r="293" spans="1:27" ht="15.75" customHeight="1" x14ac:dyDescent="0.3">
      <c r="A293" s="270">
        <f>[1]SEPT!A294</f>
        <v>0</v>
      </c>
      <c r="B293" s="271">
        <f>[1]SEPT!B294</f>
        <v>10</v>
      </c>
      <c r="C293" s="272" t="str">
        <f>[1]SEPT!K294</f>
        <v>K04</v>
      </c>
      <c r="D293" s="271">
        <f>[1]SEPT!J294</f>
        <v>42</v>
      </c>
      <c r="E293" s="272" t="str">
        <f>[1]SEPT!I294</f>
        <v>P</v>
      </c>
      <c r="F293" s="273" t="str">
        <f>[1]SEPT!L294</f>
        <v>BARU</v>
      </c>
      <c r="AA293" s="4"/>
    </row>
    <row r="294" spans="1:27" ht="15.75" customHeight="1" x14ac:dyDescent="0.3">
      <c r="A294" s="270">
        <f>[1]SEPT!A295</f>
        <v>0</v>
      </c>
      <c r="B294" s="271">
        <f>[1]SEPT!B295</f>
        <v>11</v>
      </c>
      <c r="C294" s="272" t="str">
        <f>[1]SEPT!K295</f>
        <v>K05</v>
      </c>
      <c r="D294" s="271">
        <f>[1]SEPT!J295</f>
        <v>60</v>
      </c>
      <c r="E294" s="272" t="str">
        <f>[1]SEPT!I295</f>
        <v>L</v>
      </c>
      <c r="F294" s="273" t="str">
        <f>[1]SEPT!L295</f>
        <v>BARU</v>
      </c>
      <c r="AA294" s="4"/>
    </row>
    <row r="295" spans="1:27" ht="15.75" customHeight="1" x14ac:dyDescent="0.3">
      <c r="A295" s="270">
        <f>[1]SEPT!A296</f>
        <v>0</v>
      </c>
      <c r="B295" s="271">
        <f>[1]SEPT!B296</f>
        <v>12</v>
      </c>
      <c r="C295" s="272" t="str">
        <f>[1]SEPT!K296</f>
        <v>K04</v>
      </c>
      <c r="D295" s="271">
        <f>[1]SEPT!J296</f>
        <v>9</v>
      </c>
      <c r="E295" s="272" t="str">
        <f>[1]SEPT!I296</f>
        <v>P</v>
      </c>
      <c r="F295" s="273" t="str">
        <f>[1]SEPT!L296</f>
        <v>LAMA</v>
      </c>
      <c r="AA295" s="4"/>
    </row>
    <row r="296" spans="1:27" ht="15.75" customHeight="1" x14ac:dyDescent="0.3">
      <c r="A296" s="270">
        <f>[1]SEPT!A297</f>
        <v>0</v>
      </c>
      <c r="B296" s="271">
        <f>[1]SEPT!B297</f>
        <v>13</v>
      </c>
      <c r="C296" s="272" t="str">
        <f>[1]SEPT!K297</f>
        <v>K08</v>
      </c>
      <c r="D296" s="271">
        <f>[1]SEPT!J297</f>
        <v>28</v>
      </c>
      <c r="E296" s="272" t="str">
        <f>[1]SEPT!I297</f>
        <v>P</v>
      </c>
      <c r="F296" s="273" t="str">
        <f>[1]SEPT!L297</f>
        <v>BARU</v>
      </c>
      <c r="AA296" s="4"/>
    </row>
    <row r="297" spans="1:27" ht="15.75" customHeight="1" x14ac:dyDescent="0.3">
      <c r="A297" s="270">
        <f>[1]SEPT!A298</f>
        <v>0</v>
      </c>
      <c r="B297" s="271">
        <f>[1]SEPT!B298</f>
        <v>14</v>
      </c>
      <c r="C297" s="272" t="str">
        <f>[1]SEPT!K298</f>
        <v>K04</v>
      </c>
      <c r="D297" s="271">
        <f>[1]SEPT!J298</f>
        <v>65</v>
      </c>
      <c r="E297" s="272" t="str">
        <f>[1]SEPT!I298</f>
        <v>P</v>
      </c>
      <c r="F297" s="273" t="str">
        <f>[1]SEPT!L298</f>
        <v>LAMA</v>
      </c>
      <c r="AA297" s="4"/>
    </row>
    <row r="298" spans="1:27" ht="15.75" customHeight="1" x14ac:dyDescent="0.3">
      <c r="A298" s="270">
        <f>[1]SEPT!A299</f>
        <v>45920</v>
      </c>
      <c r="B298" s="271">
        <f>[1]SEPT!B299</f>
        <v>1</v>
      </c>
      <c r="C298" s="272" t="str">
        <f>[1]SEPT!K299</f>
        <v>K00</v>
      </c>
      <c r="D298" s="271">
        <f>[1]SEPT!J299</f>
        <v>7</v>
      </c>
      <c r="E298" s="272" t="str">
        <f>[1]SEPT!I299</f>
        <v>L</v>
      </c>
      <c r="F298" s="273" t="str">
        <f>[1]SEPT!L299</f>
        <v>BARU</v>
      </c>
      <c r="AA298" s="4"/>
    </row>
    <row r="299" spans="1:27" ht="15.75" customHeight="1" x14ac:dyDescent="0.3">
      <c r="A299" s="270">
        <f>[1]SEPT!A300</f>
        <v>0</v>
      </c>
      <c r="B299" s="271">
        <f>[1]SEPT!B300</f>
        <v>2</v>
      </c>
      <c r="C299" s="272" t="str">
        <f>[1]SEPT!K300</f>
        <v>K12</v>
      </c>
      <c r="D299" s="271">
        <f>[1]SEPT!J300</f>
        <v>62</v>
      </c>
      <c r="E299" s="272" t="str">
        <f>[1]SEPT!I300</f>
        <v>L</v>
      </c>
      <c r="F299" s="273" t="str">
        <f>[1]SEPT!L300</f>
        <v>BARU</v>
      </c>
      <c r="AA299" s="4"/>
    </row>
    <row r="300" spans="1:27" ht="15.75" customHeight="1" x14ac:dyDescent="0.3">
      <c r="A300" s="270">
        <f>[1]SEPT!A301</f>
        <v>0</v>
      </c>
      <c r="B300" s="271">
        <f>[1]SEPT!B301</f>
        <v>3</v>
      </c>
      <c r="C300" s="272" t="str">
        <f>[1]SEPT!K301</f>
        <v>K04</v>
      </c>
      <c r="D300" s="271">
        <f>[1]SEPT!J301</f>
        <v>43</v>
      </c>
      <c r="E300" s="272" t="str">
        <f>[1]SEPT!I301</f>
        <v>P</v>
      </c>
      <c r="F300" s="273" t="str">
        <f>[1]SEPT!L301</f>
        <v>BARU</v>
      </c>
      <c r="AA300" s="4"/>
    </row>
    <row r="301" spans="1:27" ht="15.75" customHeight="1" x14ac:dyDescent="0.3">
      <c r="A301" s="270">
        <f>[1]SEPT!A302</f>
        <v>0</v>
      </c>
      <c r="B301" s="271">
        <f>[1]SEPT!B302</f>
        <v>4</v>
      </c>
      <c r="C301" s="272" t="str">
        <f>[1]SEPT!K302</f>
        <v>K04</v>
      </c>
      <c r="D301" s="271">
        <f>[1]SEPT!J302</f>
        <v>44</v>
      </c>
      <c r="E301" s="272" t="str">
        <f>[1]SEPT!I302</f>
        <v>P</v>
      </c>
      <c r="F301" s="273" t="str">
        <f>[1]SEPT!L302</f>
        <v>BARU</v>
      </c>
      <c r="AA301" s="4"/>
    </row>
    <row r="302" spans="1:27" ht="15.75" customHeight="1" x14ac:dyDescent="0.3">
      <c r="A302" s="270">
        <f>[1]SEPT!A303</f>
        <v>0</v>
      </c>
      <c r="B302" s="271">
        <f>[1]SEPT!B303</f>
        <v>5</v>
      </c>
      <c r="C302" s="272" t="str">
        <f>[1]SEPT!K303</f>
        <v>K00</v>
      </c>
      <c r="D302" s="271">
        <f>[1]SEPT!J303</f>
        <v>7</v>
      </c>
      <c r="E302" s="272" t="str">
        <f>[1]SEPT!I303</f>
        <v>P</v>
      </c>
      <c r="F302" s="273" t="str">
        <f>[1]SEPT!L303</f>
        <v>BARU</v>
      </c>
      <c r="AA302" s="4"/>
    </row>
    <row r="303" spans="1:27" ht="15.75" customHeight="1" x14ac:dyDescent="0.3">
      <c r="A303" s="270">
        <f>[1]SEPT!A304</f>
        <v>0</v>
      </c>
      <c r="B303" s="271">
        <f>[1]SEPT!B304</f>
        <v>6</v>
      </c>
      <c r="C303" s="272" t="str">
        <f>[1]SEPT!K304</f>
        <v>K02</v>
      </c>
      <c r="D303" s="271">
        <f>[1]SEPT!J304</f>
        <v>19</v>
      </c>
      <c r="E303" s="272" t="str">
        <f>[1]SEPT!I304</f>
        <v>P</v>
      </c>
      <c r="F303" s="273" t="str">
        <f>[1]SEPT!L304</f>
        <v>BARU</v>
      </c>
      <c r="AA303" s="4"/>
    </row>
    <row r="304" spans="1:27" ht="15.75" customHeight="1" x14ac:dyDescent="0.3">
      <c r="A304" s="270">
        <f>[1]SEPT!A305</f>
        <v>0</v>
      </c>
      <c r="B304" s="271">
        <f>[1]SEPT!B305</f>
        <v>7</v>
      </c>
      <c r="C304" s="272" t="str">
        <f>[1]SEPT!K305</f>
        <v>K00</v>
      </c>
      <c r="D304" s="271">
        <f>[1]SEPT!J305</f>
        <v>7</v>
      </c>
      <c r="E304" s="272" t="str">
        <f>[1]SEPT!I305</f>
        <v>L</v>
      </c>
      <c r="F304" s="273" t="str">
        <f>[1]SEPT!L305</f>
        <v>LAMA</v>
      </c>
      <c r="AA304" s="4"/>
    </row>
    <row r="305" spans="1:27" ht="15.75" customHeight="1" x14ac:dyDescent="0.3">
      <c r="A305" s="270">
        <f>[1]SEPT!A306</f>
        <v>0</v>
      </c>
      <c r="B305" s="271">
        <f>[1]SEPT!B306</f>
        <v>8</v>
      </c>
      <c r="C305" s="272" t="str">
        <f>[1]SEPT!K306</f>
        <v>K03</v>
      </c>
      <c r="D305" s="271">
        <f>[1]SEPT!J306</f>
        <v>32</v>
      </c>
      <c r="E305" s="272" t="str">
        <f>[1]SEPT!I306</f>
        <v>P</v>
      </c>
      <c r="F305" s="273" t="str">
        <f>[1]SEPT!L306</f>
        <v>LAMA</v>
      </c>
      <c r="AA305" s="4"/>
    </row>
    <row r="306" spans="1:27" ht="15.75" customHeight="1" x14ac:dyDescent="0.3">
      <c r="A306" s="270">
        <f>[1]SEPT!A307</f>
        <v>0</v>
      </c>
      <c r="B306" s="271">
        <f>[1]SEPT!B307</f>
        <v>9</v>
      </c>
      <c r="C306" s="272" t="str">
        <f>[1]SEPT!K307</f>
        <v>K00</v>
      </c>
      <c r="D306" s="271">
        <f>[1]SEPT!J307</f>
        <v>10</v>
      </c>
      <c r="E306" s="272" t="str">
        <f>[1]SEPT!I307</f>
        <v>L</v>
      </c>
      <c r="F306" s="273" t="str">
        <f>[1]SEPT!L307</f>
        <v>BARU</v>
      </c>
      <c r="AA306" s="4"/>
    </row>
    <row r="307" spans="1:27" ht="15.75" customHeight="1" x14ac:dyDescent="0.3">
      <c r="A307" s="270">
        <f>[1]SEPT!A308</f>
        <v>0</v>
      </c>
      <c r="B307" s="271">
        <f>[1]SEPT!B308</f>
        <v>10</v>
      </c>
      <c r="C307" s="272" t="str">
        <f>[1]SEPT!K308</f>
        <v>K08</v>
      </c>
      <c r="D307" s="271">
        <f>[1]SEPT!J308</f>
        <v>59</v>
      </c>
      <c r="E307" s="272" t="str">
        <f>[1]SEPT!I308</f>
        <v>P</v>
      </c>
      <c r="F307" s="273" t="str">
        <f>[1]SEPT!L308</f>
        <v>BARU</v>
      </c>
      <c r="AA307" s="4"/>
    </row>
    <row r="308" spans="1:27" ht="15.75" customHeight="1" x14ac:dyDescent="0.3">
      <c r="A308" s="270">
        <f>[1]SEPT!A309</f>
        <v>0</v>
      </c>
      <c r="B308" s="271">
        <f>[1]SEPT!B309</f>
        <v>11</v>
      </c>
      <c r="C308" s="272" t="str">
        <f>[1]SEPT!K309</f>
        <v>K04</v>
      </c>
      <c r="D308" s="271">
        <f>[1]SEPT!J309</f>
        <v>29</v>
      </c>
      <c r="E308" s="272" t="str">
        <f>[1]SEPT!I309</f>
        <v>P</v>
      </c>
      <c r="F308" s="273" t="str">
        <f>[1]SEPT!L309</f>
        <v>BARU</v>
      </c>
      <c r="AA308" s="4"/>
    </row>
    <row r="309" spans="1:27" ht="15.75" customHeight="1" x14ac:dyDescent="0.3">
      <c r="A309" s="270">
        <f>[1]SEPT!A310</f>
        <v>0</v>
      </c>
      <c r="B309" s="271">
        <f>[1]SEPT!B310</f>
        <v>12</v>
      </c>
      <c r="C309" s="272" t="str">
        <f>[1]SEPT!K310</f>
        <v>K02</v>
      </c>
      <c r="D309" s="271">
        <f>[1]SEPT!J310</f>
        <v>41</v>
      </c>
      <c r="E309" s="272" t="str">
        <f>[1]SEPT!I310</f>
        <v>L</v>
      </c>
      <c r="F309" s="273" t="str">
        <f>[1]SEPT!L310</f>
        <v>BARU</v>
      </c>
      <c r="AA309" s="4"/>
    </row>
    <row r="310" spans="1:27" ht="15.75" customHeight="1" x14ac:dyDescent="0.3">
      <c r="A310" s="270">
        <f>[1]SEPT!A311</f>
        <v>0</v>
      </c>
      <c r="B310" s="271">
        <f>[1]SEPT!B311</f>
        <v>13</v>
      </c>
      <c r="C310" s="272" t="str">
        <f>[1]SEPT!K311</f>
        <v>K02</v>
      </c>
      <c r="D310" s="271">
        <f>[1]SEPT!J311</f>
        <v>40</v>
      </c>
      <c r="E310" s="272" t="str">
        <f>[1]SEPT!I311</f>
        <v>P</v>
      </c>
      <c r="F310" s="273" t="str">
        <f>[1]SEPT!L311</f>
        <v>BARU</v>
      </c>
      <c r="AA310" s="4"/>
    </row>
    <row r="311" spans="1:27" ht="15.75" customHeight="1" x14ac:dyDescent="0.3">
      <c r="A311" s="270">
        <f>[1]SEPT!A312</f>
        <v>0</v>
      </c>
      <c r="B311" s="271">
        <f>[1]SEPT!B312</f>
        <v>14</v>
      </c>
      <c r="C311" s="272" t="str">
        <f>[1]SEPT!K312</f>
        <v>K02</v>
      </c>
      <c r="D311" s="271">
        <f>[1]SEPT!J312</f>
        <v>13</v>
      </c>
      <c r="E311" s="272" t="str">
        <f>[1]SEPT!I312</f>
        <v>L</v>
      </c>
      <c r="F311" s="273" t="str">
        <f>[1]SEPT!L312</f>
        <v>LAMA</v>
      </c>
      <c r="AA311" s="4"/>
    </row>
    <row r="312" spans="1:27" ht="15.75" customHeight="1" x14ac:dyDescent="0.3">
      <c r="A312" s="270">
        <f>[1]SEPT!A313</f>
        <v>0</v>
      </c>
      <c r="B312" s="271">
        <f>[1]SEPT!B313</f>
        <v>15</v>
      </c>
      <c r="C312" s="272" t="str">
        <f>[1]SEPT!K313</f>
        <v>K02</v>
      </c>
      <c r="D312" s="271">
        <f>[1]SEPT!J313</f>
        <v>10</v>
      </c>
      <c r="E312" s="272" t="str">
        <f>[1]SEPT!I313</f>
        <v>P</v>
      </c>
      <c r="F312" s="273" t="str">
        <f>[1]SEPT!L313</f>
        <v>BARU</v>
      </c>
      <c r="AA312" s="4"/>
    </row>
    <row r="313" spans="1:27" ht="15.75" customHeight="1" x14ac:dyDescent="0.3">
      <c r="A313" s="270">
        <f>[1]SEPT!A314</f>
        <v>0</v>
      </c>
      <c r="B313" s="271">
        <f>[1]SEPT!B314</f>
        <v>16</v>
      </c>
      <c r="C313" s="272" t="str">
        <f>[1]SEPT!K314</f>
        <v>K04</v>
      </c>
      <c r="D313" s="271">
        <f>[1]SEPT!J314</f>
        <v>28</v>
      </c>
      <c r="E313" s="272" t="str">
        <f>[1]SEPT!I314</f>
        <v>P</v>
      </c>
      <c r="F313" s="273" t="str">
        <f>[1]SEPT!L314</f>
        <v>BARU</v>
      </c>
      <c r="AA313" s="4"/>
    </row>
    <row r="314" spans="1:27" ht="15.75" customHeight="1" x14ac:dyDescent="0.3">
      <c r="A314" s="270">
        <f>[1]SEPT!A315</f>
        <v>0</v>
      </c>
      <c r="B314" s="271">
        <f>[1]SEPT!B315</f>
        <v>17</v>
      </c>
      <c r="C314" s="272" t="str">
        <f>[1]SEPT!K315</f>
        <v>K04</v>
      </c>
      <c r="D314" s="271">
        <f>[1]SEPT!J315</f>
        <v>7</v>
      </c>
      <c r="E314" s="272" t="str">
        <f>[1]SEPT!I315</f>
        <v>L</v>
      </c>
      <c r="F314" s="273" t="str">
        <f>[1]SEPT!L315</f>
        <v>LAMA</v>
      </c>
      <c r="AA314" s="4"/>
    </row>
    <row r="315" spans="1:27" ht="15.75" customHeight="1" x14ac:dyDescent="0.3">
      <c r="A315" s="270">
        <f>[1]SEPT!A316</f>
        <v>0</v>
      </c>
      <c r="B315" s="271">
        <f>[1]SEPT!B316</f>
        <v>18</v>
      </c>
      <c r="C315" s="272" t="str">
        <f>[1]SEPT!K316</f>
        <v>K02</v>
      </c>
      <c r="D315" s="271">
        <f>[1]SEPT!J316</f>
        <v>5</v>
      </c>
      <c r="E315" s="272" t="str">
        <f>[1]SEPT!I316</f>
        <v>P</v>
      </c>
      <c r="F315" s="273" t="str">
        <f>[1]SEPT!L316</f>
        <v>BARU</v>
      </c>
      <c r="AA315" s="4"/>
    </row>
    <row r="316" spans="1:27" ht="15.75" customHeight="1" x14ac:dyDescent="0.3">
      <c r="A316" s="270">
        <f>[1]SEPT!A317</f>
        <v>0</v>
      </c>
      <c r="B316" s="271">
        <f>[1]SEPT!B317</f>
        <v>19</v>
      </c>
      <c r="C316" s="272" t="str">
        <f>[1]SEPT!K317</f>
        <v>K03</v>
      </c>
      <c r="D316" s="271">
        <f>[1]SEPT!J317</f>
        <v>30</v>
      </c>
      <c r="E316" s="272" t="str">
        <f>[1]SEPT!I317</f>
        <v>P</v>
      </c>
      <c r="F316" s="273" t="str">
        <f>[1]SEPT!L317</f>
        <v>BARU</v>
      </c>
      <c r="AA316" s="4"/>
    </row>
    <row r="317" spans="1:27" ht="15.75" customHeight="1" x14ac:dyDescent="0.3">
      <c r="A317" s="270">
        <f>[1]SEPT!A318</f>
        <v>45922</v>
      </c>
      <c r="B317" s="271">
        <f>[1]SEPT!B318</f>
        <v>1</v>
      </c>
      <c r="C317" s="272" t="str">
        <f>[1]SEPT!K318</f>
        <v>K04</v>
      </c>
      <c r="D317" s="271">
        <f>[1]SEPT!J318</f>
        <v>27</v>
      </c>
      <c r="E317" s="272" t="str">
        <f>[1]SEPT!I318</f>
        <v>L</v>
      </c>
      <c r="F317" s="273" t="str">
        <f>[1]SEPT!L318</f>
        <v>BARU</v>
      </c>
      <c r="AA317" s="4"/>
    </row>
    <row r="318" spans="1:27" ht="15.75" customHeight="1" x14ac:dyDescent="0.3">
      <c r="A318" s="270">
        <f>[1]SEPT!A319</f>
        <v>0</v>
      </c>
      <c r="B318" s="271">
        <f>[1]SEPT!B319</f>
        <v>2</v>
      </c>
      <c r="C318" s="272" t="str">
        <f>[1]SEPT!K319</f>
        <v>K04</v>
      </c>
      <c r="D318" s="271">
        <f>[1]SEPT!J319</f>
        <v>62</v>
      </c>
      <c r="E318" s="272" t="str">
        <f>[1]SEPT!I319</f>
        <v>P</v>
      </c>
      <c r="F318" s="273" t="str">
        <f>[1]SEPT!L319</f>
        <v>BARU</v>
      </c>
      <c r="AA318" s="4"/>
    </row>
    <row r="319" spans="1:27" ht="15.75" customHeight="1" x14ac:dyDescent="0.3">
      <c r="A319" s="270">
        <f>[1]SEPT!A320</f>
        <v>0</v>
      </c>
      <c r="B319" s="271">
        <f>[1]SEPT!B320</f>
        <v>3</v>
      </c>
      <c r="C319" s="272" t="str">
        <f>[1]SEPT!K320</f>
        <v>K08</v>
      </c>
      <c r="D319" s="271">
        <f>[1]SEPT!J320</f>
        <v>7</v>
      </c>
      <c r="E319" s="272" t="str">
        <f>[1]SEPT!I320</f>
        <v>L</v>
      </c>
      <c r="F319" s="273" t="str">
        <f>[1]SEPT!L320</f>
        <v>BARU</v>
      </c>
      <c r="AA319" s="4"/>
    </row>
    <row r="320" spans="1:27" ht="15.75" customHeight="1" x14ac:dyDescent="0.3">
      <c r="A320" s="270">
        <f>[1]SEPT!A321</f>
        <v>0</v>
      </c>
      <c r="B320" s="271">
        <f>[1]SEPT!B321</f>
        <v>4</v>
      </c>
      <c r="C320" s="272" t="str">
        <f>[1]SEPT!K321</f>
        <v>K04</v>
      </c>
      <c r="D320" s="271">
        <f>[1]SEPT!J321</f>
        <v>61</v>
      </c>
      <c r="E320" s="272" t="str">
        <f>[1]SEPT!I321</f>
        <v>P</v>
      </c>
      <c r="F320" s="273" t="str">
        <f>[1]SEPT!L321</f>
        <v>LAMA</v>
      </c>
      <c r="AA320" s="4"/>
    </row>
    <row r="321" spans="1:27" ht="15.75" customHeight="1" x14ac:dyDescent="0.3">
      <c r="A321" s="270">
        <f>[1]SEPT!A322</f>
        <v>0</v>
      </c>
      <c r="B321" s="271">
        <f>[1]SEPT!B322</f>
        <v>5</v>
      </c>
      <c r="C321" s="272" t="str">
        <f>[1]SEPT!K322</f>
        <v>K04</v>
      </c>
      <c r="D321" s="271">
        <f>[1]SEPT!J322</f>
        <v>15</v>
      </c>
      <c r="E321" s="272" t="str">
        <f>[1]SEPT!I322</f>
        <v>P</v>
      </c>
      <c r="F321" s="273" t="str">
        <f>[1]SEPT!L322</f>
        <v>BARU</v>
      </c>
      <c r="AA321" s="4"/>
    </row>
    <row r="322" spans="1:27" ht="15.75" customHeight="1" x14ac:dyDescent="0.3">
      <c r="A322" s="270">
        <f>[1]SEPT!A323</f>
        <v>0</v>
      </c>
      <c r="B322" s="271">
        <f>[1]SEPT!B323</f>
        <v>6</v>
      </c>
      <c r="C322" s="272" t="str">
        <f>[1]SEPT!K323</f>
        <v>K04</v>
      </c>
      <c r="D322" s="271">
        <f>[1]SEPT!J323</f>
        <v>30</v>
      </c>
      <c r="E322" s="272" t="str">
        <f>[1]SEPT!I323</f>
        <v>L</v>
      </c>
      <c r="F322" s="273" t="str">
        <f>[1]SEPT!L323</f>
        <v>BARU</v>
      </c>
      <c r="AA322" s="4"/>
    </row>
    <row r="323" spans="1:27" ht="15.75" customHeight="1" x14ac:dyDescent="0.3">
      <c r="A323" s="270">
        <f>[1]SEPT!A324</f>
        <v>0</v>
      </c>
      <c r="B323" s="271">
        <f>[1]SEPT!B324</f>
        <v>7</v>
      </c>
      <c r="C323" s="272" t="str">
        <f>[1]SEPT!K324</f>
        <v>K04</v>
      </c>
      <c r="D323" s="271">
        <f>[1]SEPT!J324</f>
        <v>16</v>
      </c>
      <c r="E323" s="272" t="str">
        <f>[1]SEPT!I324</f>
        <v>L</v>
      </c>
      <c r="F323" s="273" t="str">
        <f>[1]SEPT!L324</f>
        <v>BARU</v>
      </c>
      <c r="AA323" s="4"/>
    </row>
    <row r="324" spans="1:27" ht="15.75" customHeight="1" x14ac:dyDescent="0.3">
      <c r="A324" s="270">
        <f>[1]SEPT!A325</f>
        <v>0</v>
      </c>
      <c r="B324" s="271">
        <f>[1]SEPT!B325</f>
        <v>8</v>
      </c>
      <c r="C324" s="272" t="str">
        <f>[1]SEPT!K325</f>
        <v>K04</v>
      </c>
      <c r="D324" s="271">
        <f>[1]SEPT!J325</f>
        <v>59</v>
      </c>
      <c r="E324" s="272" t="str">
        <f>[1]SEPT!I325</f>
        <v>P</v>
      </c>
      <c r="F324" s="273" t="str">
        <f>[1]SEPT!L325</f>
        <v>LAMA</v>
      </c>
      <c r="AA324" s="4"/>
    </row>
    <row r="325" spans="1:27" ht="15.75" customHeight="1" x14ac:dyDescent="0.3">
      <c r="A325" s="270">
        <f>[1]SEPT!A326</f>
        <v>0</v>
      </c>
      <c r="B325" s="271">
        <f>[1]SEPT!B326</f>
        <v>9</v>
      </c>
      <c r="C325" s="272" t="str">
        <f>[1]SEPT!K326</f>
        <v>K02</v>
      </c>
      <c r="D325" s="271">
        <f>[1]SEPT!J326</f>
        <v>21</v>
      </c>
      <c r="E325" s="272" t="str">
        <f>[1]SEPT!I326</f>
        <v>P</v>
      </c>
      <c r="F325" s="273" t="str">
        <f>[1]SEPT!L326</f>
        <v>BARU</v>
      </c>
      <c r="AA325" s="4"/>
    </row>
    <row r="326" spans="1:27" ht="15.75" customHeight="1" x14ac:dyDescent="0.3">
      <c r="A326" s="270">
        <f>[1]SEPT!A327</f>
        <v>0</v>
      </c>
      <c r="B326" s="271">
        <f>[1]SEPT!B327</f>
        <v>10</v>
      </c>
      <c r="C326" s="272" t="str">
        <f>[1]SEPT!K327</f>
        <v>K04</v>
      </c>
      <c r="D326" s="271">
        <f>[1]SEPT!J327</f>
        <v>23</v>
      </c>
      <c r="E326" s="272" t="str">
        <f>[1]SEPT!I327</f>
        <v>L</v>
      </c>
      <c r="F326" s="273" t="str">
        <f>[1]SEPT!L327</f>
        <v>BARU</v>
      </c>
      <c r="AA326" s="4"/>
    </row>
    <row r="327" spans="1:27" ht="15.75" customHeight="1" x14ac:dyDescent="0.3">
      <c r="A327" s="270">
        <f>[1]SEPT!A328</f>
        <v>0</v>
      </c>
      <c r="B327" s="271">
        <f>[1]SEPT!B328</f>
        <v>11</v>
      </c>
      <c r="C327" s="272" t="str">
        <f>[1]SEPT!K328</f>
        <v>K02</v>
      </c>
      <c r="D327" s="271">
        <f>[1]SEPT!J328</f>
        <v>42</v>
      </c>
      <c r="E327" s="272" t="str">
        <f>[1]SEPT!I328</f>
        <v>P</v>
      </c>
      <c r="F327" s="273" t="str">
        <f>[1]SEPT!L328</f>
        <v>BARU</v>
      </c>
      <c r="AA327" s="4"/>
    </row>
    <row r="328" spans="1:27" ht="15.75" customHeight="1" x14ac:dyDescent="0.3">
      <c r="A328" s="270">
        <f>[1]SEPT!A329</f>
        <v>0</v>
      </c>
      <c r="B328" s="271">
        <f>[1]SEPT!B329</f>
        <v>12</v>
      </c>
      <c r="C328" s="272" t="str">
        <f>[1]SEPT!K329</f>
        <v>K04</v>
      </c>
      <c r="D328" s="271">
        <f>[1]SEPT!J329</f>
        <v>46</v>
      </c>
      <c r="E328" s="272" t="str">
        <f>[1]SEPT!I329</f>
        <v>P</v>
      </c>
      <c r="F328" s="273" t="str">
        <f>[1]SEPT!L329</f>
        <v>BARU</v>
      </c>
      <c r="AA328" s="4"/>
    </row>
    <row r="329" spans="1:27" ht="15.75" customHeight="1" x14ac:dyDescent="0.3">
      <c r="A329" s="270">
        <f>[1]SEPT!A330</f>
        <v>0</v>
      </c>
      <c r="B329" s="271">
        <f>[1]SEPT!B330</f>
        <v>13</v>
      </c>
      <c r="C329" s="272" t="str">
        <f>[1]SEPT!K330</f>
        <v>K04</v>
      </c>
      <c r="D329" s="271">
        <f>[1]SEPT!J330</f>
        <v>42</v>
      </c>
      <c r="E329" s="272" t="str">
        <f>[1]SEPT!I330</f>
        <v>P</v>
      </c>
      <c r="F329" s="273" t="str">
        <f>[1]SEPT!L330</f>
        <v>LAMA</v>
      </c>
      <c r="AA329" s="4"/>
    </row>
    <row r="330" spans="1:27" ht="15.75" customHeight="1" x14ac:dyDescent="0.3">
      <c r="A330" s="270">
        <f>[1]SEPT!A331</f>
        <v>0</v>
      </c>
      <c r="B330" s="271">
        <f>[1]SEPT!B331</f>
        <v>13</v>
      </c>
      <c r="C330" s="272" t="str">
        <f>[1]SEPT!K331</f>
        <v>K04</v>
      </c>
      <c r="D330" s="271">
        <f>[1]SEPT!J331</f>
        <v>42</v>
      </c>
      <c r="E330" s="272" t="str">
        <f>[1]SEPT!I331</f>
        <v>P</v>
      </c>
      <c r="F330" s="273" t="str">
        <f>[1]SEPT!L331</f>
        <v>BARU</v>
      </c>
      <c r="AA330" s="4"/>
    </row>
    <row r="331" spans="1:27" ht="15.75" customHeight="1" x14ac:dyDescent="0.3">
      <c r="A331" s="270">
        <f>[1]SEPT!A332</f>
        <v>0</v>
      </c>
      <c r="B331" s="271">
        <f>[1]SEPT!B332</f>
        <v>14</v>
      </c>
      <c r="C331" s="272" t="str">
        <f>[1]SEPT!K332</f>
        <v>K04</v>
      </c>
      <c r="D331" s="271">
        <f>[1]SEPT!J332</f>
        <v>54</v>
      </c>
      <c r="E331" s="272" t="str">
        <f>[1]SEPT!I332</f>
        <v>P</v>
      </c>
      <c r="F331" s="273" t="str">
        <f>[1]SEPT!L332</f>
        <v>BARU</v>
      </c>
      <c r="AA331" s="4"/>
    </row>
    <row r="332" spans="1:27" ht="15.75" customHeight="1" x14ac:dyDescent="0.3">
      <c r="A332" s="270">
        <f>[1]SEPT!A333</f>
        <v>0</v>
      </c>
      <c r="B332" s="271">
        <f>[1]SEPT!B333</f>
        <v>15</v>
      </c>
      <c r="C332" s="272" t="str">
        <f>[1]SEPT!K333</f>
        <v>K02</v>
      </c>
      <c r="D332" s="271">
        <f>[1]SEPT!J333</f>
        <v>40</v>
      </c>
      <c r="E332" s="272" t="str">
        <f>[1]SEPT!I333</f>
        <v>P</v>
      </c>
      <c r="F332" s="273" t="str">
        <f>[1]SEPT!L333</f>
        <v>LAMA</v>
      </c>
      <c r="AA332" s="4"/>
    </row>
    <row r="333" spans="1:27" ht="15.75" customHeight="1" x14ac:dyDescent="0.3">
      <c r="A333" s="270">
        <f>[1]SEPT!A334</f>
        <v>0</v>
      </c>
      <c r="B333" s="271">
        <f>[1]SEPT!B334</f>
        <v>16</v>
      </c>
      <c r="C333" s="272" t="str">
        <f>[1]SEPT!K334</f>
        <v>K03</v>
      </c>
      <c r="D333" s="271">
        <f>[1]SEPT!J334</f>
        <v>23</v>
      </c>
      <c r="E333" s="272" t="str">
        <f>[1]SEPT!I334</f>
        <v>P</v>
      </c>
      <c r="F333" s="273" t="str">
        <f>[1]SEPT!L334</f>
        <v>BARU</v>
      </c>
      <c r="AA333" s="4"/>
    </row>
    <row r="334" spans="1:27" ht="15.75" customHeight="1" x14ac:dyDescent="0.3">
      <c r="A334" s="270">
        <f>[1]SEPT!A335</f>
        <v>0</v>
      </c>
      <c r="B334" s="271">
        <f>[1]SEPT!B335</f>
        <v>17</v>
      </c>
      <c r="C334" s="272" t="str">
        <f>[1]SEPT!K335</f>
        <v>K04</v>
      </c>
      <c r="D334" s="271">
        <f>[1]SEPT!J335</f>
        <v>34</v>
      </c>
      <c r="E334" s="272" t="str">
        <f>[1]SEPT!I335</f>
        <v>L</v>
      </c>
      <c r="F334" s="273" t="str">
        <f>[1]SEPT!L335</f>
        <v>BARU</v>
      </c>
      <c r="AA334" s="4"/>
    </row>
    <row r="335" spans="1:27" ht="15.75" customHeight="1" x14ac:dyDescent="0.3">
      <c r="A335" s="270">
        <f>[1]SEPT!A336</f>
        <v>0</v>
      </c>
      <c r="B335" s="271">
        <f>[1]SEPT!B336</f>
        <v>18</v>
      </c>
      <c r="C335" s="272" t="str">
        <f>[1]SEPT!K336</f>
        <v>K04</v>
      </c>
      <c r="D335" s="271">
        <f>[1]SEPT!J336</f>
        <v>58</v>
      </c>
      <c r="E335" s="272" t="str">
        <f>[1]SEPT!I336</f>
        <v>P</v>
      </c>
      <c r="F335" s="273" t="str">
        <f>[1]SEPT!L336</f>
        <v>BARU</v>
      </c>
      <c r="AA335" s="4"/>
    </row>
    <row r="336" spans="1:27" ht="15.75" customHeight="1" x14ac:dyDescent="0.3">
      <c r="A336" s="270">
        <f>[1]SEPT!A337</f>
        <v>0</v>
      </c>
      <c r="B336" s="271">
        <f>[1]SEPT!B337</f>
        <v>19</v>
      </c>
      <c r="C336" s="272" t="str">
        <f>[1]SEPT!K337</f>
        <v>K08</v>
      </c>
      <c r="D336" s="271">
        <f>[1]SEPT!J337</f>
        <v>23</v>
      </c>
      <c r="E336" s="272" t="str">
        <f>[1]SEPT!I337</f>
        <v>P</v>
      </c>
      <c r="F336" s="273" t="str">
        <f>[1]SEPT!L337</f>
        <v>BARU</v>
      </c>
      <c r="AA336" s="4"/>
    </row>
    <row r="337" spans="1:27" ht="15.75" customHeight="1" x14ac:dyDescent="0.3">
      <c r="A337" s="270">
        <f>[1]SEPT!A338</f>
        <v>0</v>
      </c>
      <c r="B337" s="271">
        <f>[1]SEPT!B338</f>
        <v>20</v>
      </c>
      <c r="C337" s="272" t="str">
        <f>[1]SEPT!K338</f>
        <v>K00</v>
      </c>
      <c r="D337" s="271">
        <f>[1]SEPT!J338</f>
        <v>9</v>
      </c>
      <c r="E337" s="272" t="str">
        <f>[1]SEPT!I338</f>
        <v>L</v>
      </c>
      <c r="F337" s="273" t="str">
        <f>[1]SEPT!L338</f>
        <v>BARU</v>
      </c>
      <c r="AA337" s="4"/>
    </row>
    <row r="338" spans="1:27" ht="15.75" customHeight="1" x14ac:dyDescent="0.3">
      <c r="A338" s="270">
        <f>[1]SEPT!A339</f>
        <v>0</v>
      </c>
      <c r="B338" s="271">
        <f>[1]SEPT!B339</f>
        <v>21</v>
      </c>
      <c r="C338" s="272" t="str">
        <f>[1]SEPT!K339</f>
        <v>K08</v>
      </c>
      <c r="D338" s="271">
        <f>[1]SEPT!J339</f>
        <v>31</v>
      </c>
      <c r="E338" s="272" t="str">
        <f>[1]SEPT!I339</f>
        <v>P</v>
      </c>
      <c r="F338" s="273" t="str">
        <f>[1]SEPT!L339</f>
        <v>BARU</v>
      </c>
      <c r="AA338" s="4"/>
    </row>
    <row r="339" spans="1:27" ht="15.75" customHeight="1" x14ac:dyDescent="0.3">
      <c r="A339" s="270">
        <f>[1]SEPT!A340</f>
        <v>0</v>
      </c>
      <c r="B339" s="271">
        <f>[1]SEPT!B340</f>
        <v>22</v>
      </c>
      <c r="C339" s="272" t="str">
        <f>[1]SEPT!K340</f>
        <v>K04</v>
      </c>
      <c r="D339" s="271">
        <f>[1]SEPT!J340</f>
        <v>21</v>
      </c>
      <c r="E339" s="272" t="str">
        <f>[1]SEPT!I340</f>
        <v>L</v>
      </c>
      <c r="F339" s="273" t="str">
        <f>[1]SEPT!L340</f>
        <v>LAMA</v>
      </c>
      <c r="AA339" s="4"/>
    </row>
    <row r="340" spans="1:27" ht="15.75" customHeight="1" x14ac:dyDescent="0.3">
      <c r="A340" s="270">
        <f>[1]SEPT!A341</f>
        <v>0</v>
      </c>
      <c r="B340" s="271">
        <f>[1]SEPT!B341</f>
        <v>23</v>
      </c>
      <c r="C340" s="272" t="str">
        <f>[1]SEPT!K341</f>
        <v>K04</v>
      </c>
      <c r="D340" s="271">
        <f>[1]SEPT!J341</f>
        <v>6</v>
      </c>
      <c r="E340" s="272" t="str">
        <f>[1]SEPT!I341</f>
        <v>L</v>
      </c>
      <c r="F340" s="273" t="str">
        <f>[1]SEPT!L341</f>
        <v>LAMA</v>
      </c>
      <c r="AA340" s="4"/>
    </row>
    <row r="341" spans="1:27" ht="15.75" customHeight="1" x14ac:dyDescent="0.3">
      <c r="A341" s="270">
        <f>[1]SEPT!A342</f>
        <v>0</v>
      </c>
      <c r="B341" s="271">
        <f>[1]SEPT!B342</f>
        <v>24</v>
      </c>
      <c r="C341" s="272" t="str">
        <f>[1]SEPT!K342</f>
        <v>K05</v>
      </c>
      <c r="D341" s="271">
        <f>[1]SEPT!J342</f>
        <v>70</v>
      </c>
      <c r="E341" s="272" t="str">
        <f>[1]SEPT!I342</f>
        <v>P</v>
      </c>
      <c r="F341" s="273" t="str">
        <f>[1]SEPT!L342</f>
        <v>BARU</v>
      </c>
      <c r="AA341" s="4"/>
    </row>
    <row r="342" spans="1:27" ht="15.75" customHeight="1" x14ac:dyDescent="0.3">
      <c r="A342" s="270">
        <f>[1]SEPT!A343</f>
        <v>45923</v>
      </c>
      <c r="B342" s="271">
        <f>[1]SEPT!B343</f>
        <v>1</v>
      </c>
      <c r="C342" s="272" t="str">
        <f>[1]SEPT!K343</f>
        <v>K04</v>
      </c>
      <c r="D342" s="271">
        <f>[1]SEPT!J343</f>
        <v>33</v>
      </c>
      <c r="E342" s="272" t="str">
        <f>[1]SEPT!I343</f>
        <v>P</v>
      </c>
      <c r="F342" s="273" t="str">
        <f>[1]SEPT!L343</f>
        <v>LAMA</v>
      </c>
      <c r="AA342" s="4"/>
    </row>
    <row r="343" spans="1:27" ht="15.75" customHeight="1" x14ac:dyDescent="0.3">
      <c r="A343" s="270">
        <f>[1]SEPT!A344</f>
        <v>0</v>
      </c>
      <c r="B343" s="271">
        <f>[1]SEPT!B344</f>
        <v>2</v>
      </c>
      <c r="C343" s="272" t="str">
        <f>[1]SEPT!K344</f>
        <v>K06</v>
      </c>
      <c r="D343" s="271">
        <f>[1]SEPT!J344</f>
        <v>56</v>
      </c>
      <c r="E343" s="272" t="str">
        <f>[1]SEPT!I344</f>
        <v>P</v>
      </c>
      <c r="F343" s="273" t="str">
        <f>[1]SEPT!L344</f>
        <v>BARU</v>
      </c>
      <c r="AA343" s="4"/>
    </row>
    <row r="344" spans="1:27" ht="15.75" customHeight="1" x14ac:dyDescent="0.3">
      <c r="A344" s="270">
        <f>[1]SEPT!A345</f>
        <v>0</v>
      </c>
      <c r="B344" s="271">
        <f>[1]SEPT!B345</f>
        <v>3</v>
      </c>
      <c r="C344" s="272" t="str">
        <f>[1]SEPT!K345</f>
        <v>K04</v>
      </c>
      <c r="D344" s="271">
        <f>[1]SEPT!J345</f>
        <v>38</v>
      </c>
      <c r="E344" s="272" t="str">
        <f>[1]SEPT!I345</f>
        <v>L</v>
      </c>
      <c r="F344" s="273" t="str">
        <f>[1]SEPT!L345</f>
        <v>LAMA</v>
      </c>
      <c r="AA344" s="4"/>
    </row>
    <row r="345" spans="1:27" ht="15.75" customHeight="1" x14ac:dyDescent="0.3">
      <c r="A345" s="270">
        <f>[1]SEPT!A346</f>
        <v>0</v>
      </c>
      <c r="B345" s="271">
        <f>[1]SEPT!B346</f>
        <v>4</v>
      </c>
      <c r="C345" s="272" t="str">
        <f>[1]SEPT!K346</f>
        <v>K03</v>
      </c>
      <c r="D345" s="271">
        <f>[1]SEPT!J346</f>
        <v>50</v>
      </c>
      <c r="E345" s="272" t="str">
        <f>[1]SEPT!I346</f>
        <v>P</v>
      </c>
      <c r="F345" s="273" t="str">
        <f>[1]SEPT!L346</f>
        <v>BARU</v>
      </c>
      <c r="AA345" s="4"/>
    </row>
    <row r="346" spans="1:27" ht="15.75" customHeight="1" x14ac:dyDescent="0.3">
      <c r="A346" s="270">
        <f>[1]SEPT!A347</f>
        <v>0</v>
      </c>
      <c r="B346" s="271">
        <f>[1]SEPT!B347</f>
        <v>5</v>
      </c>
      <c r="C346" s="272" t="str">
        <f>[1]SEPT!K347</f>
        <v>K04</v>
      </c>
      <c r="D346" s="271">
        <f>[1]SEPT!J347</f>
        <v>44</v>
      </c>
      <c r="E346" s="272" t="str">
        <f>[1]SEPT!I347</f>
        <v>P</v>
      </c>
      <c r="F346" s="273" t="str">
        <f>[1]SEPT!L347</f>
        <v>BARU</v>
      </c>
      <c r="AA346" s="4"/>
    </row>
    <row r="347" spans="1:27" ht="15.75" customHeight="1" x14ac:dyDescent="0.3">
      <c r="A347" s="270">
        <f>[1]SEPT!A348</f>
        <v>0</v>
      </c>
      <c r="B347" s="271">
        <f>[1]SEPT!B348</f>
        <v>6</v>
      </c>
      <c r="C347" s="272" t="str">
        <f>[1]SEPT!K348</f>
        <v>K05</v>
      </c>
      <c r="D347" s="271">
        <f>[1]SEPT!J348</f>
        <v>55</v>
      </c>
      <c r="E347" s="272" t="str">
        <f>[1]SEPT!I348</f>
        <v>P</v>
      </c>
      <c r="F347" s="273" t="str">
        <f>[1]SEPT!L348</f>
        <v>BARU</v>
      </c>
      <c r="AA347" s="4"/>
    </row>
    <row r="348" spans="1:27" ht="15.75" customHeight="1" x14ac:dyDescent="0.3">
      <c r="A348" s="270">
        <f>[1]SEPT!A349</f>
        <v>0</v>
      </c>
      <c r="B348" s="271">
        <f>[1]SEPT!B349</f>
        <v>7</v>
      </c>
      <c r="C348" s="272" t="str">
        <f>[1]SEPT!K349</f>
        <v>K08</v>
      </c>
      <c r="D348" s="271">
        <f>[1]SEPT!J349</f>
        <v>21</v>
      </c>
      <c r="E348" s="272" t="str">
        <f>[1]SEPT!I349</f>
        <v>P</v>
      </c>
      <c r="F348" s="273" t="str">
        <f>[1]SEPT!L349</f>
        <v>BARU</v>
      </c>
      <c r="AA348" s="4"/>
    </row>
    <row r="349" spans="1:27" ht="15.75" customHeight="1" x14ac:dyDescent="0.3">
      <c r="A349" s="270">
        <f>[1]SEPT!A350</f>
        <v>0</v>
      </c>
      <c r="B349" s="271">
        <f>[1]SEPT!B350</f>
        <v>8</v>
      </c>
      <c r="C349" s="272" t="str">
        <f>[1]SEPT!K350</f>
        <v>K04</v>
      </c>
      <c r="D349" s="271">
        <f>[1]SEPT!J350</f>
        <v>67</v>
      </c>
      <c r="E349" s="272" t="str">
        <f>[1]SEPT!I350</f>
        <v>L</v>
      </c>
      <c r="F349" s="273" t="str">
        <f>[1]SEPT!L350</f>
        <v>BARU</v>
      </c>
      <c r="AA349" s="4"/>
    </row>
    <row r="350" spans="1:27" ht="15.75" customHeight="1" x14ac:dyDescent="0.3">
      <c r="A350" s="270">
        <f>[1]SEPT!A351</f>
        <v>0</v>
      </c>
      <c r="B350" s="271">
        <f>[1]SEPT!B351</f>
        <v>9</v>
      </c>
      <c r="C350" s="272" t="str">
        <f>[1]SEPT!K351</f>
        <v>K00</v>
      </c>
      <c r="D350" s="271">
        <f>[1]SEPT!J351</f>
        <v>9</v>
      </c>
      <c r="E350" s="272" t="str">
        <f>[1]SEPT!I351</f>
        <v>P</v>
      </c>
      <c r="F350" s="273" t="str">
        <f>[1]SEPT!L351</f>
        <v>BARU</v>
      </c>
      <c r="AA350" s="4"/>
    </row>
    <row r="351" spans="1:27" ht="15.75" customHeight="1" x14ac:dyDescent="0.3">
      <c r="A351" s="270">
        <f>[1]SEPT!A352</f>
        <v>0</v>
      </c>
      <c r="B351" s="271">
        <f>[1]SEPT!B352</f>
        <v>10</v>
      </c>
      <c r="C351" s="272" t="str">
        <f>[1]SEPT!K352</f>
        <v>K00</v>
      </c>
      <c r="D351" s="271">
        <f>[1]SEPT!J352</f>
        <v>8</v>
      </c>
      <c r="E351" s="272" t="str">
        <f>[1]SEPT!I352</f>
        <v>L</v>
      </c>
      <c r="F351" s="273" t="str">
        <f>[1]SEPT!L352</f>
        <v>BARU</v>
      </c>
      <c r="AA351" s="4"/>
    </row>
    <row r="352" spans="1:27" ht="15.75" customHeight="1" x14ac:dyDescent="0.3">
      <c r="A352" s="270">
        <f>[1]SEPT!A353</f>
        <v>0</v>
      </c>
      <c r="B352" s="271">
        <f>[1]SEPT!B353</f>
        <v>11</v>
      </c>
      <c r="C352" s="272" t="str">
        <f>[1]SEPT!K353</f>
        <v>K04</v>
      </c>
      <c r="D352" s="271">
        <f>[1]SEPT!J353</f>
        <v>38</v>
      </c>
      <c r="E352" s="272" t="str">
        <f>[1]SEPT!I353</f>
        <v>L</v>
      </c>
      <c r="F352" s="273" t="str">
        <f>[1]SEPT!L353</f>
        <v>BARU</v>
      </c>
      <c r="AA352" s="4"/>
    </row>
    <row r="353" spans="1:27" ht="15.75" customHeight="1" x14ac:dyDescent="0.3">
      <c r="A353" s="270">
        <f>[1]SEPT!A354</f>
        <v>0</v>
      </c>
      <c r="B353" s="271">
        <f>[1]SEPT!B354</f>
        <v>12</v>
      </c>
      <c r="C353" s="272" t="str">
        <f>[1]SEPT!K354</f>
        <v>K04</v>
      </c>
      <c r="D353" s="271">
        <f>[1]SEPT!J354</f>
        <v>63</v>
      </c>
      <c r="E353" s="272" t="str">
        <f>[1]SEPT!I354</f>
        <v>P</v>
      </c>
      <c r="F353" s="273" t="str">
        <f>[1]SEPT!L354</f>
        <v>BARU</v>
      </c>
      <c r="AA353" s="4"/>
    </row>
    <row r="354" spans="1:27" ht="15.75" customHeight="1" x14ac:dyDescent="0.3">
      <c r="A354" s="270">
        <f>[1]SEPT!A355</f>
        <v>0</v>
      </c>
      <c r="B354" s="271">
        <f>[1]SEPT!B355</f>
        <v>13</v>
      </c>
      <c r="C354" s="272" t="str">
        <f>[1]SEPT!K355</f>
        <v>K04</v>
      </c>
      <c r="D354" s="271">
        <f>[1]SEPT!J355</f>
        <v>56</v>
      </c>
      <c r="E354" s="272" t="str">
        <f>[1]SEPT!I355</f>
        <v>L</v>
      </c>
      <c r="F354" s="273" t="str">
        <f>[1]SEPT!L355</f>
        <v>BARU</v>
      </c>
      <c r="AA354" s="4"/>
    </row>
    <row r="355" spans="1:27" ht="15.75" customHeight="1" x14ac:dyDescent="0.3">
      <c r="A355" s="270">
        <f>[1]SEPT!A356</f>
        <v>0</v>
      </c>
      <c r="B355" s="271">
        <f>[1]SEPT!B356</f>
        <v>14</v>
      </c>
      <c r="C355" s="272" t="str">
        <f>[1]SEPT!K356</f>
        <v>K08</v>
      </c>
      <c r="D355" s="271">
        <f>[1]SEPT!J356</f>
        <v>21</v>
      </c>
      <c r="E355" s="272" t="str">
        <f>[1]SEPT!I356</f>
        <v>P</v>
      </c>
      <c r="F355" s="273" t="str">
        <f>[1]SEPT!L356</f>
        <v>BARU</v>
      </c>
      <c r="AA355" s="4"/>
    </row>
    <row r="356" spans="1:27" ht="15.75" customHeight="1" x14ac:dyDescent="0.3">
      <c r="A356" s="270">
        <f>[1]SEPT!A357</f>
        <v>45924</v>
      </c>
      <c r="B356" s="271">
        <f>[1]SEPT!B357</f>
        <v>1</v>
      </c>
      <c r="C356" s="272" t="str">
        <f>[1]SEPT!K357</f>
        <v>K04</v>
      </c>
      <c r="D356" s="271">
        <f>[1]SEPT!J357</f>
        <v>34</v>
      </c>
      <c r="E356" s="272" t="str">
        <f>[1]SEPT!I357</f>
        <v>L</v>
      </c>
      <c r="F356" s="273" t="str">
        <f>[1]SEPT!L357</f>
        <v>BARU</v>
      </c>
      <c r="AA356" s="4"/>
    </row>
    <row r="357" spans="1:27" ht="15.75" customHeight="1" x14ac:dyDescent="0.3">
      <c r="A357" s="270">
        <f>[1]SEPT!A358</f>
        <v>0</v>
      </c>
      <c r="B357" s="271">
        <f>[1]SEPT!B358</f>
        <v>2</v>
      </c>
      <c r="C357" s="272" t="str">
        <f>[1]SEPT!K358</f>
        <v>K08</v>
      </c>
      <c r="D357" s="271">
        <f>[1]SEPT!J358</f>
        <v>55</v>
      </c>
      <c r="E357" s="272" t="str">
        <f>[1]SEPT!I358</f>
        <v>P</v>
      </c>
      <c r="F357" s="273" t="str">
        <f>[1]SEPT!L358</f>
        <v>BARU</v>
      </c>
      <c r="AA357" s="4"/>
    </row>
    <row r="358" spans="1:27" ht="15.75" customHeight="1" x14ac:dyDescent="0.3">
      <c r="A358" s="270">
        <f>[1]SEPT!A359</f>
        <v>0</v>
      </c>
      <c r="B358" s="271">
        <f>[1]SEPT!B359</f>
        <v>3</v>
      </c>
      <c r="C358" s="272" t="str">
        <f>[1]SEPT!K359</f>
        <v>K01</v>
      </c>
      <c r="D358" s="271">
        <f>[1]SEPT!J359</f>
        <v>32</v>
      </c>
      <c r="E358" s="272" t="str">
        <f>[1]SEPT!I359</f>
        <v>P</v>
      </c>
      <c r="F358" s="273" t="str">
        <f>[1]SEPT!L359</f>
        <v>BARU</v>
      </c>
      <c r="AA358" s="4"/>
    </row>
    <row r="359" spans="1:27" ht="15.75" customHeight="1" x14ac:dyDescent="0.3">
      <c r="A359" s="270">
        <f>[1]SEPT!A360</f>
        <v>0</v>
      </c>
      <c r="B359" s="271">
        <f>[1]SEPT!B360</f>
        <v>4</v>
      </c>
      <c r="C359" s="272" t="str">
        <f>[1]SEPT!K360</f>
        <v>K04</v>
      </c>
      <c r="D359" s="271">
        <f>[1]SEPT!J360</f>
        <v>16</v>
      </c>
      <c r="E359" s="272" t="str">
        <f>[1]SEPT!I360</f>
        <v>P</v>
      </c>
      <c r="F359" s="273" t="str">
        <f>[1]SEPT!L360</f>
        <v>LAMA</v>
      </c>
      <c r="AA359" s="4"/>
    </row>
    <row r="360" spans="1:27" ht="15.75" customHeight="1" x14ac:dyDescent="0.3">
      <c r="A360" s="270">
        <f>[1]SEPT!A361</f>
        <v>0</v>
      </c>
      <c r="B360" s="271">
        <f>[1]SEPT!B361</f>
        <v>5</v>
      </c>
      <c r="C360" s="272" t="str">
        <f>[1]SEPT!K361</f>
        <v>K04</v>
      </c>
      <c r="D360" s="271">
        <f>[1]SEPT!J361</f>
        <v>15</v>
      </c>
      <c r="E360" s="272" t="str">
        <f>[1]SEPT!I361</f>
        <v>P</v>
      </c>
      <c r="F360" s="273" t="str">
        <f>[1]SEPT!L361</f>
        <v>BARU</v>
      </c>
      <c r="AA360" s="4"/>
    </row>
    <row r="361" spans="1:27" ht="15.75" customHeight="1" x14ac:dyDescent="0.3">
      <c r="A361" s="270">
        <f>[1]SEPT!A362</f>
        <v>0</v>
      </c>
      <c r="B361" s="271">
        <f>[1]SEPT!B362</f>
        <v>6</v>
      </c>
      <c r="C361" s="272" t="str">
        <f>[1]SEPT!K362</f>
        <v>K05</v>
      </c>
      <c r="D361" s="271">
        <f>[1]SEPT!J362</f>
        <v>19</v>
      </c>
      <c r="E361" s="272" t="str">
        <f>[1]SEPT!I362</f>
        <v>P</v>
      </c>
      <c r="F361" s="273" t="str">
        <f>[1]SEPT!L362</f>
        <v>BARU</v>
      </c>
      <c r="AA361" s="4"/>
    </row>
    <row r="362" spans="1:27" ht="15.75" customHeight="1" x14ac:dyDescent="0.3">
      <c r="A362" s="270">
        <f>[1]SEPT!A363</f>
        <v>0</v>
      </c>
      <c r="B362" s="271">
        <f>[1]SEPT!B363</f>
        <v>7</v>
      </c>
      <c r="C362" s="272" t="str">
        <f>[1]SEPT!K363</f>
        <v>K04</v>
      </c>
      <c r="D362" s="271">
        <f>[1]SEPT!J363</f>
        <v>17</v>
      </c>
      <c r="E362" s="272" t="str">
        <f>[1]SEPT!I363</f>
        <v>P</v>
      </c>
      <c r="F362" s="273" t="str">
        <f>[1]SEPT!L363</f>
        <v>LAMA</v>
      </c>
      <c r="AA362" s="4"/>
    </row>
    <row r="363" spans="1:27" ht="15.75" customHeight="1" x14ac:dyDescent="0.3">
      <c r="A363" s="270">
        <f>[1]SEPT!A364</f>
        <v>0</v>
      </c>
      <c r="B363" s="271">
        <f>[1]SEPT!B364</f>
        <v>8</v>
      </c>
      <c r="C363" s="272" t="str">
        <f>[1]SEPT!K364</f>
        <v>K04</v>
      </c>
      <c r="D363" s="271">
        <f>[1]SEPT!J364</f>
        <v>39</v>
      </c>
      <c r="E363" s="272" t="str">
        <f>[1]SEPT!I364</f>
        <v>L</v>
      </c>
      <c r="F363" s="273" t="str">
        <f>[1]SEPT!L364</f>
        <v>BARU</v>
      </c>
      <c r="AA363" s="4"/>
    </row>
    <row r="364" spans="1:27" ht="15.75" customHeight="1" x14ac:dyDescent="0.3">
      <c r="A364" s="270">
        <f>[1]SEPT!A365</f>
        <v>0</v>
      </c>
      <c r="B364" s="271">
        <f>[1]SEPT!B365</f>
        <v>9</v>
      </c>
      <c r="C364" s="272" t="str">
        <f>[1]SEPT!K365</f>
        <v>K02</v>
      </c>
      <c r="D364" s="271">
        <f>[1]SEPT!J365</f>
        <v>37</v>
      </c>
      <c r="E364" s="272" t="str">
        <f>[1]SEPT!I365</f>
        <v>L</v>
      </c>
      <c r="F364" s="273" t="str">
        <f>[1]SEPT!L365</f>
        <v>BARU</v>
      </c>
      <c r="AA364" s="4"/>
    </row>
    <row r="365" spans="1:27" ht="15.75" customHeight="1" x14ac:dyDescent="0.3">
      <c r="A365" s="270">
        <f>[1]SEPT!A366</f>
        <v>0</v>
      </c>
      <c r="B365" s="271">
        <f>[1]SEPT!B366</f>
        <v>10</v>
      </c>
      <c r="C365" s="272" t="str">
        <f>[1]SEPT!K366</f>
        <v>K08</v>
      </c>
      <c r="D365" s="271">
        <f>[1]SEPT!J366</f>
        <v>21</v>
      </c>
      <c r="E365" s="272" t="str">
        <f>[1]SEPT!I366</f>
        <v>P</v>
      </c>
      <c r="F365" s="273" t="str">
        <f>[1]SEPT!L366</f>
        <v>LAMA</v>
      </c>
      <c r="AA365" s="4"/>
    </row>
    <row r="366" spans="1:27" ht="15.75" customHeight="1" x14ac:dyDescent="0.3">
      <c r="A366" s="270">
        <f>[1]SEPT!A367</f>
        <v>0</v>
      </c>
      <c r="B366" s="271">
        <f>[1]SEPT!B367</f>
        <v>11</v>
      </c>
      <c r="C366" s="272" t="str">
        <f>[1]SEPT!K367</f>
        <v>K04</v>
      </c>
      <c r="D366" s="271">
        <f>[1]SEPT!J367</f>
        <v>19</v>
      </c>
      <c r="E366" s="272" t="str">
        <f>[1]SEPT!I367</f>
        <v>L</v>
      </c>
      <c r="F366" s="273" t="str">
        <f>[1]SEPT!L367</f>
        <v>LAMA</v>
      </c>
      <c r="AA366" s="4"/>
    </row>
    <row r="367" spans="1:27" ht="15.75" customHeight="1" x14ac:dyDescent="0.3">
      <c r="A367" s="270">
        <f>[1]SEPT!A368</f>
        <v>0</v>
      </c>
      <c r="B367" s="271">
        <f>[1]SEPT!B368</f>
        <v>12</v>
      </c>
      <c r="C367" s="272" t="str">
        <f>[1]SEPT!K368</f>
        <v>K02</v>
      </c>
      <c r="D367" s="271">
        <f>[1]SEPT!J368</f>
        <v>21</v>
      </c>
      <c r="E367" s="272" t="str">
        <f>[1]SEPT!I368</f>
        <v>P</v>
      </c>
      <c r="F367" s="273" t="str">
        <f>[1]SEPT!L368</f>
        <v>LAMA</v>
      </c>
      <c r="AA367" s="4"/>
    </row>
    <row r="368" spans="1:27" ht="15.75" customHeight="1" x14ac:dyDescent="0.3">
      <c r="A368" s="270">
        <f>[1]SEPT!A369</f>
        <v>0</v>
      </c>
      <c r="B368" s="271">
        <f>[1]SEPT!B369</f>
        <v>13</v>
      </c>
      <c r="C368" s="272" t="str">
        <f>[1]SEPT!K369</f>
        <v>K08</v>
      </c>
      <c r="D368" s="271">
        <f>[1]SEPT!J369</f>
        <v>32</v>
      </c>
      <c r="E368" s="272" t="str">
        <f>[1]SEPT!I369</f>
        <v>P</v>
      </c>
      <c r="F368" s="273" t="str">
        <f>[1]SEPT!L369</f>
        <v>BARU</v>
      </c>
      <c r="AA368" s="4"/>
    </row>
    <row r="369" spans="1:32" ht="15.75" customHeight="1" x14ac:dyDescent="0.3">
      <c r="A369" s="270">
        <f>[1]SEPT!A370</f>
        <v>0</v>
      </c>
      <c r="B369" s="271">
        <f>[1]SEPT!B370</f>
        <v>14</v>
      </c>
      <c r="C369" s="272" t="str">
        <f>[1]SEPT!K370</f>
        <v>K04</v>
      </c>
      <c r="D369" s="271">
        <f>[1]SEPT!J370</f>
        <v>26</v>
      </c>
      <c r="E369" s="272" t="str">
        <f>[1]SEPT!I370</f>
        <v>L</v>
      </c>
      <c r="F369" s="273" t="str">
        <f>[1]SEPT!L370</f>
        <v>LAMA</v>
      </c>
      <c r="AA369" s="4"/>
    </row>
    <row r="370" spans="1:32" ht="15.75" customHeight="1" x14ac:dyDescent="0.3">
      <c r="A370" s="270">
        <f>[1]SEPT!A371</f>
        <v>0</v>
      </c>
      <c r="B370" s="271">
        <f>[1]SEPT!B371</f>
        <v>15</v>
      </c>
      <c r="C370" s="272" t="str">
        <f>[1]SEPT!K371</f>
        <v>K00</v>
      </c>
      <c r="D370" s="271">
        <f>[1]SEPT!J371</f>
        <v>6</v>
      </c>
      <c r="E370" s="272" t="str">
        <f>[1]SEPT!I371</f>
        <v>P</v>
      </c>
      <c r="F370" s="273" t="str">
        <f>[1]SEPT!L371</f>
        <v>BARU</v>
      </c>
      <c r="AA370" s="4"/>
    </row>
    <row r="371" spans="1:32" ht="15.75" customHeight="1" x14ac:dyDescent="0.3">
      <c r="A371" s="270">
        <f>[1]SEPT!A372</f>
        <v>0</v>
      </c>
      <c r="B371" s="271">
        <f>[1]SEPT!B372</f>
        <v>16</v>
      </c>
      <c r="C371" s="272" t="str">
        <f>[1]SEPT!K372</f>
        <v>K04</v>
      </c>
      <c r="D371" s="271">
        <f>[1]SEPT!J372</f>
        <v>62</v>
      </c>
      <c r="E371" s="272" t="str">
        <f>[1]SEPT!I372</f>
        <v>L</v>
      </c>
      <c r="F371" s="273" t="str">
        <f>[1]SEPT!L372</f>
        <v>LAMA</v>
      </c>
      <c r="AA371" s="4"/>
    </row>
    <row r="372" spans="1:32" ht="15.75" customHeight="1" x14ac:dyDescent="0.3">
      <c r="A372" s="270">
        <f>[1]SEPT!A373</f>
        <v>45925</v>
      </c>
      <c r="B372" s="271">
        <f>[1]SEPT!B373</f>
        <v>1</v>
      </c>
      <c r="C372" s="272" t="str">
        <f>[1]SEPT!K373</f>
        <v>K04</v>
      </c>
      <c r="D372" s="271">
        <f>[1]SEPT!J373</f>
        <v>62</v>
      </c>
      <c r="E372" s="272" t="str">
        <f>[1]SEPT!I373</f>
        <v>P</v>
      </c>
      <c r="F372" s="273" t="str">
        <f>[1]SEPT!L373</f>
        <v>LAMA</v>
      </c>
      <c r="AA372" s="4"/>
    </row>
    <row r="373" spans="1:32" ht="15.75" customHeight="1" x14ac:dyDescent="0.3">
      <c r="A373" s="270">
        <f>[1]SEPT!A374</f>
        <v>0</v>
      </c>
      <c r="B373" s="271">
        <f>[1]SEPT!B374</f>
        <v>2</v>
      </c>
      <c r="C373" s="272" t="str">
        <f>[1]SEPT!K374</f>
        <v>K05</v>
      </c>
      <c r="D373" s="271">
        <f>[1]SEPT!J374</f>
        <v>26</v>
      </c>
      <c r="E373" s="272" t="str">
        <f>[1]SEPT!I374</f>
        <v>P</v>
      </c>
      <c r="F373" s="273" t="str">
        <f>[1]SEPT!L374</f>
        <v>BARU</v>
      </c>
      <c r="AA373" s="4"/>
    </row>
    <row r="374" spans="1:32" ht="15.75" customHeight="1" x14ac:dyDescent="0.3">
      <c r="A374" s="270">
        <f>[1]SEPT!A375</f>
        <v>0</v>
      </c>
      <c r="B374" s="271">
        <f>[1]SEPT!B375</f>
        <v>3</v>
      </c>
      <c r="C374" s="272" t="str">
        <f>[1]SEPT!K375</f>
        <v>K04</v>
      </c>
      <c r="D374" s="271">
        <f>[1]SEPT!J375</f>
        <v>50</v>
      </c>
      <c r="E374" s="272" t="str">
        <f>[1]SEPT!I375</f>
        <v>P</v>
      </c>
      <c r="F374" s="273" t="str">
        <f>[1]SEPT!L375</f>
        <v>BARU</v>
      </c>
      <c r="AA374" s="4"/>
    </row>
    <row r="375" spans="1:32" ht="15.75" customHeight="1" x14ac:dyDescent="0.3">
      <c r="A375" s="270">
        <f>[1]SEPT!A376</f>
        <v>0</v>
      </c>
      <c r="B375" s="271">
        <f>[1]SEPT!B376</f>
        <v>4</v>
      </c>
      <c r="C375" s="272" t="str">
        <f>[1]SEPT!K376</f>
        <v>K08</v>
      </c>
      <c r="D375" s="271">
        <f>[1]SEPT!J376</f>
        <v>65</v>
      </c>
      <c r="E375" s="272" t="str">
        <f>[1]SEPT!I376</f>
        <v>P</v>
      </c>
      <c r="F375" s="273" t="str">
        <f>[1]SEPT!L376</f>
        <v>LAMA</v>
      </c>
      <c r="AA375" s="4"/>
    </row>
    <row r="376" spans="1:32" ht="15.75" customHeight="1" x14ac:dyDescent="0.3">
      <c r="A376" s="270">
        <f>[1]SEPT!A377</f>
        <v>0</v>
      </c>
      <c r="B376" s="271">
        <f>[1]SEPT!B377</f>
        <v>5</v>
      </c>
      <c r="C376" s="272" t="str">
        <f>[1]SEPT!K377</f>
        <v>K05</v>
      </c>
      <c r="D376" s="271">
        <f>[1]SEPT!J377</f>
        <v>54</v>
      </c>
      <c r="E376" s="272" t="str">
        <f>[1]SEPT!I377</f>
        <v>L</v>
      </c>
      <c r="F376" s="273" t="str">
        <f>[1]SEPT!L377</f>
        <v>BARU</v>
      </c>
      <c r="AA376" s="4"/>
    </row>
    <row r="377" spans="1:32" ht="15.75" customHeight="1" x14ac:dyDescent="0.3">
      <c r="A377" s="270">
        <f>[1]SEPT!A378</f>
        <v>0</v>
      </c>
      <c r="B377" s="271">
        <f>[1]SEPT!B378</f>
        <v>6</v>
      </c>
      <c r="C377" s="272" t="str">
        <f>[1]SEPT!K378</f>
        <v>K07</v>
      </c>
      <c r="D377" s="271">
        <f>[1]SEPT!J378</f>
        <v>24</v>
      </c>
      <c r="E377" s="272" t="str">
        <f>[1]SEPT!I378</f>
        <v>P</v>
      </c>
      <c r="F377" s="273" t="str">
        <f>[1]SEPT!L378</f>
        <v>BARU</v>
      </c>
      <c r="AA377" s="4"/>
    </row>
    <row r="378" spans="1:32" ht="15.75" customHeight="1" x14ac:dyDescent="0.3">
      <c r="A378" s="270">
        <f>[1]SEPT!A379</f>
        <v>0</v>
      </c>
      <c r="B378" s="271">
        <f>[1]SEPT!B379</f>
        <v>7</v>
      </c>
      <c r="C378" s="272" t="str">
        <f>[1]SEPT!K379</f>
        <v>K00</v>
      </c>
      <c r="D378" s="271">
        <f>[1]SEPT!J379</f>
        <v>6</v>
      </c>
      <c r="E378" s="272" t="str">
        <f>[1]SEPT!I379</f>
        <v>P</v>
      </c>
      <c r="F378" s="273" t="str">
        <f>[1]SEPT!L379</f>
        <v>BARU</v>
      </c>
      <c r="AA378" s="4"/>
    </row>
    <row r="379" spans="1:32" ht="15.75" customHeight="1" x14ac:dyDescent="0.3">
      <c r="A379" s="270">
        <f>[1]SEPT!A380</f>
        <v>0</v>
      </c>
      <c r="B379" s="271">
        <f>[1]SEPT!B380</f>
        <v>8</v>
      </c>
      <c r="C379" s="272" t="str">
        <f>[1]SEPT!K380</f>
        <v>K05</v>
      </c>
      <c r="D379" s="271">
        <f>[1]SEPT!J380</f>
        <v>71</v>
      </c>
      <c r="E379" s="272" t="str">
        <f>[1]SEPT!I380</f>
        <v>L</v>
      </c>
      <c r="F379" s="273" t="str">
        <f>[1]SEPT!L380</f>
        <v>BARU</v>
      </c>
      <c r="AA379" s="4"/>
    </row>
    <row r="380" spans="1:32" ht="15.75" customHeight="1" x14ac:dyDescent="0.3">
      <c r="A380" s="270">
        <f>[1]SEPT!A381</f>
        <v>0</v>
      </c>
      <c r="B380" s="271">
        <f>[1]SEPT!B381</f>
        <v>9</v>
      </c>
      <c r="C380" s="272" t="str">
        <f>[1]SEPT!K381</f>
        <v>K04</v>
      </c>
      <c r="D380" s="271">
        <f>[1]SEPT!J381</f>
        <v>62</v>
      </c>
      <c r="E380" s="272" t="str">
        <f>[1]SEPT!I381</f>
        <v>L</v>
      </c>
      <c r="F380" s="273" t="str">
        <f>[1]SEPT!L381</f>
        <v>LAMA</v>
      </c>
      <c r="AA380" s="4"/>
    </row>
    <row r="381" spans="1:32" ht="15.75" customHeight="1" x14ac:dyDescent="0.3">
      <c r="A381" s="270">
        <f>[1]SEPT!A382</f>
        <v>0</v>
      </c>
      <c r="B381" s="271">
        <f>[1]SEPT!B382</f>
        <v>10</v>
      </c>
      <c r="C381" s="272" t="str">
        <f>[1]SEPT!K382</f>
        <v>K04</v>
      </c>
      <c r="D381" s="271">
        <f>[1]SEPT!J382</f>
        <v>32</v>
      </c>
      <c r="E381" s="272" t="str">
        <f>[1]SEPT!I382</f>
        <v>P</v>
      </c>
      <c r="F381" s="273" t="str">
        <f>[1]SEPT!L382</f>
        <v>BARU</v>
      </c>
      <c r="AA381" s="4"/>
    </row>
    <row r="382" spans="1:32" ht="15.75" customHeight="1" x14ac:dyDescent="0.3">
      <c r="A382" s="270">
        <f>[1]SEPT!A383</f>
        <v>0</v>
      </c>
      <c r="B382" s="271">
        <f>[1]SEPT!B383</f>
        <v>11</v>
      </c>
      <c r="C382" s="272" t="str">
        <f>[1]SEPT!K383</f>
        <v>K04</v>
      </c>
      <c r="D382" s="271">
        <f>[1]SEPT!J383</f>
        <v>30</v>
      </c>
      <c r="E382" s="272" t="str">
        <f>[1]SEPT!I383</f>
        <v>L</v>
      </c>
      <c r="F382" s="273" t="str">
        <f>[1]SEPT!L383</f>
        <v>LAMA</v>
      </c>
      <c r="AA382" s="4"/>
    </row>
    <row r="383" spans="1:32" ht="15.75" customHeight="1" x14ac:dyDescent="0.3">
      <c r="A383" s="311">
        <f>[1]SEPT!A384</f>
        <v>0</v>
      </c>
      <c r="B383" s="312">
        <f>[1]SEPT!B384</f>
        <v>0</v>
      </c>
      <c r="C383" s="313">
        <f>[1]SEPT!K384</f>
        <v>0</v>
      </c>
      <c r="D383" s="312">
        <f>[1]SEPT!J384</f>
        <v>0</v>
      </c>
      <c r="E383" s="313">
        <f>[1]SEPT!I384</f>
        <v>0</v>
      </c>
      <c r="F383" s="314">
        <f>[1]SEPT!L384</f>
        <v>0</v>
      </c>
      <c r="G383" s="320"/>
      <c r="H383" s="320"/>
      <c r="I383" s="320"/>
      <c r="J383" s="320"/>
      <c r="K383" s="320"/>
      <c r="L383" s="320"/>
      <c r="M383" s="320"/>
      <c r="N383" s="320"/>
      <c r="O383" s="320"/>
      <c r="P383" s="320"/>
      <c r="Q383" s="320"/>
      <c r="R383" s="320"/>
      <c r="S383" s="320"/>
      <c r="T383" s="320"/>
      <c r="U383" s="320"/>
      <c r="V383" s="320"/>
      <c r="W383" s="320"/>
      <c r="X383" s="320"/>
      <c r="Y383" s="320"/>
      <c r="Z383" s="320"/>
      <c r="AA383" s="379"/>
      <c r="AB383" s="320"/>
      <c r="AC383" s="320"/>
      <c r="AD383" s="320"/>
      <c r="AE383" s="320"/>
      <c r="AF383" s="320"/>
    </row>
    <row r="384" spans="1:32" ht="15.75" customHeight="1" x14ac:dyDescent="0.3">
      <c r="A384" s="270">
        <f>[1]SEPT!A385</f>
        <v>0</v>
      </c>
      <c r="B384" s="271">
        <f>[1]SEPT!B385</f>
        <v>0</v>
      </c>
      <c r="C384" s="272">
        <f>[1]SEPT!K385</f>
        <v>0</v>
      </c>
      <c r="D384" s="271">
        <f>[1]SEPT!J385</f>
        <v>0</v>
      </c>
      <c r="E384" s="272">
        <f>[1]SEPT!I385</f>
        <v>0</v>
      </c>
      <c r="F384" s="273">
        <f>[1]SEPT!L385</f>
        <v>0</v>
      </c>
      <c r="AA384" s="4"/>
    </row>
    <row r="385" spans="1:27" ht="15.75" customHeight="1" x14ac:dyDescent="0.3">
      <c r="A385" s="270">
        <f>[1]SEPT!A386</f>
        <v>0</v>
      </c>
      <c r="B385" s="271">
        <f>[1]SEPT!B386</f>
        <v>0</v>
      </c>
      <c r="C385" s="272">
        <f>[1]SEPT!K386</f>
        <v>0</v>
      </c>
      <c r="D385" s="271">
        <f>[1]SEPT!J386</f>
        <v>0</v>
      </c>
      <c r="E385" s="272">
        <f>[1]SEPT!I386</f>
        <v>0</v>
      </c>
      <c r="F385" s="273">
        <f>[1]SEPT!L386</f>
        <v>0</v>
      </c>
      <c r="AA385" s="4"/>
    </row>
    <row r="386" spans="1:27" ht="15.75" customHeight="1" x14ac:dyDescent="0.3">
      <c r="A386" s="270">
        <f>[1]SEPT!A387</f>
        <v>0</v>
      </c>
      <c r="B386" s="271">
        <f>[1]SEPT!B387</f>
        <v>0</v>
      </c>
      <c r="C386" s="272">
        <f>[1]SEPT!K387</f>
        <v>0</v>
      </c>
      <c r="D386" s="271">
        <f>[1]SEPT!J387</f>
        <v>0</v>
      </c>
      <c r="E386" s="272">
        <f>[1]SEPT!I387</f>
        <v>0</v>
      </c>
      <c r="F386" s="273">
        <f>[1]SEPT!L387</f>
        <v>0</v>
      </c>
      <c r="AA386" s="4"/>
    </row>
    <row r="387" spans="1:27" ht="15.75" customHeight="1" x14ac:dyDescent="0.3">
      <c r="A387" s="270">
        <f>[1]SEPT!A388</f>
        <v>0</v>
      </c>
      <c r="B387" s="271">
        <f>[1]SEPT!B388</f>
        <v>0</v>
      </c>
      <c r="C387" s="272">
        <f>[1]SEPT!K388</f>
        <v>0</v>
      </c>
      <c r="D387" s="271">
        <f>[1]SEPT!J388</f>
        <v>0</v>
      </c>
      <c r="E387" s="272">
        <f>[1]SEPT!I388</f>
        <v>0</v>
      </c>
      <c r="F387" s="273">
        <f>[1]SEPT!L388</f>
        <v>0</v>
      </c>
      <c r="AA387" s="4"/>
    </row>
    <row r="388" spans="1:27" ht="15.75" customHeight="1" x14ac:dyDescent="0.3">
      <c r="A388" s="270">
        <f>[1]SEPT!A389</f>
        <v>0</v>
      </c>
      <c r="B388" s="271">
        <f>[1]SEPT!B389</f>
        <v>0</v>
      </c>
      <c r="C388" s="272">
        <f>[1]SEPT!K389</f>
        <v>0</v>
      </c>
      <c r="D388" s="271">
        <f>[1]SEPT!J389</f>
        <v>0</v>
      </c>
      <c r="E388" s="272">
        <f>[1]SEPT!I389</f>
        <v>0</v>
      </c>
      <c r="F388" s="273">
        <f>[1]SEPT!L389</f>
        <v>0</v>
      </c>
      <c r="AA388" s="4"/>
    </row>
    <row r="389" spans="1:27" ht="15.75" customHeight="1" x14ac:dyDescent="0.3">
      <c r="A389" s="270">
        <f>[1]SEPT!A390</f>
        <v>0</v>
      </c>
      <c r="B389" s="271">
        <f>[1]SEPT!B390</f>
        <v>0</v>
      </c>
      <c r="C389" s="272">
        <f>[1]SEPT!K390</f>
        <v>0</v>
      </c>
      <c r="D389" s="271">
        <f>[1]SEPT!J390</f>
        <v>0</v>
      </c>
      <c r="E389" s="272">
        <f>[1]SEPT!I390</f>
        <v>0</v>
      </c>
      <c r="F389" s="273">
        <f>[1]SEPT!L390</f>
        <v>0</v>
      </c>
      <c r="AA389" s="4"/>
    </row>
    <row r="390" spans="1:27" ht="15.75" customHeight="1" x14ac:dyDescent="0.3">
      <c r="A390" s="270">
        <f>[1]SEPT!A391</f>
        <v>0</v>
      </c>
      <c r="B390" s="271">
        <f>[1]SEPT!B391</f>
        <v>0</v>
      </c>
      <c r="C390" s="272">
        <f>[1]SEPT!K391</f>
        <v>0</v>
      </c>
      <c r="D390" s="271">
        <f>[1]SEPT!J391</f>
        <v>0</v>
      </c>
      <c r="E390" s="272">
        <f>[1]SEPT!I391</f>
        <v>0</v>
      </c>
      <c r="F390" s="273">
        <f>[1]SEPT!L391</f>
        <v>0</v>
      </c>
      <c r="AA390" s="4"/>
    </row>
    <row r="391" spans="1:27" ht="15.75" customHeight="1" x14ac:dyDescent="0.3">
      <c r="A391" s="270">
        <f>[1]SEPT!A392</f>
        <v>0</v>
      </c>
      <c r="B391" s="271">
        <f>[1]SEPT!B392</f>
        <v>0</v>
      </c>
      <c r="C391" s="272">
        <f>[1]SEPT!K392</f>
        <v>0</v>
      </c>
      <c r="D391" s="271">
        <f>[1]SEPT!J392</f>
        <v>0</v>
      </c>
      <c r="E391" s="272">
        <f>[1]SEPT!I392</f>
        <v>0</v>
      </c>
      <c r="F391" s="273">
        <f>[1]SEPT!L392</f>
        <v>0</v>
      </c>
      <c r="AA391" s="4"/>
    </row>
    <row r="392" spans="1:27" ht="15.75" customHeight="1" x14ac:dyDescent="0.3">
      <c r="A392" s="270">
        <f>[1]SEPT!A393</f>
        <v>0</v>
      </c>
      <c r="B392" s="271">
        <f>[1]SEPT!B393</f>
        <v>0</v>
      </c>
      <c r="C392" s="272">
        <f>[1]SEPT!K393</f>
        <v>0</v>
      </c>
      <c r="D392" s="271">
        <f>[1]SEPT!J393</f>
        <v>0</v>
      </c>
      <c r="E392" s="272">
        <f>[1]SEPT!I393</f>
        <v>0</v>
      </c>
      <c r="F392" s="273">
        <f>[1]SEPT!L393</f>
        <v>0</v>
      </c>
      <c r="AA392" s="4"/>
    </row>
    <row r="393" spans="1:27" ht="15.75" customHeight="1" x14ac:dyDescent="0.3">
      <c r="A393" s="270">
        <f>[1]SEPT!A394</f>
        <v>0</v>
      </c>
      <c r="B393" s="271">
        <f>[1]SEPT!B394</f>
        <v>0</v>
      </c>
      <c r="C393" s="272">
        <f>[1]SEPT!K394</f>
        <v>0</v>
      </c>
      <c r="D393" s="271">
        <f>[1]SEPT!J394</f>
        <v>0</v>
      </c>
      <c r="E393" s="272">
        <f>[1]SEPT!I394</f>
        <v>0</v>
      </c>
      <c r="F393" s="273">
        <f>[1]SEPT!L394</f>
        <v>0</v>
      </c>
      <c r="AA393" s="4"/>
    </row>
    <row r="394" spans="1:27" ht="15.75" customHeight="1" x14ac:dyDescent="0.3">
      <c r="A394" s="270">
        <f>[1]SEPT!A395</f>
        <v>0</v>
      </c>
      <c r="B394" s="271">
        <f>[1]SEPT!B395</f>
        <v>0</v>
      </c>
      <c r="C394" s="272">
        <f>[1]SEPT!K395</f>
        <v>0</v>
      </c>
      <c r="D394" s="271">
        <f>[1]SEPT!J395</f>
        <v>0</v>
      </c>
      <c r="E394" s="272">
        <f>[1]SEPT!I395</f>
        <v>0</v>
      </c>
      <c r="F394" s="273">
        <f>[1]SEPT!L395</f>
        <v>0</v>
      </c>
      <c r="AA394" s="4"/>
    </row>
    <row r="395" spans="1:27" ht="15.75" customHeight="1" x14ac:dyDescent="0.3">
      <c r="A395" s="270"/>
      <c r="B395" s="271"/>
      <c r="C395" s="272"/>
      <c r="D395" s="271"/>
      <c r="E395" s="272"/>
      <c r="F395" s="273"/>
      <c r="AA395" s="4"/>
    </row>
    <row r="396" spans="1:27" ht="15.75" customHeight="1" x14ac:dyDescent="0.3">
      <c r="A396" s="270"/>
      <c r="B396" s="271"/>
      <c r="C396" s="272"/>
      <c r="D396" s="271"/>
      <c r="E396" s="272"/>
      <c r="F396" s="273"/>
      <c r="AA396" s="4"/>
    </row>
    <row r="397" spans="1:27" ht="15.75" customHeight="1" x14ac:dyDescent="0.3">
      <c r="A397" s="270"/>
      <c r="B397" s="271"/>
      <c r="C397" s="272"/>
      <c r="D397" s="271"/>
      <c r="E397" s="272"/>
      <c r="F397" s="273"/>
      <c r="AA397" s="4"/>
    </row>
    <row r="398" spans="1:27" ht="15.75" customHeight="1" x14ac:dyDescent="0.3">
      <c r="AA398" s="4"/>
    </row>
    <row r="399" spans="1:27" ht="15.75" customHeight="1" x14ac:dyDescent="0.3">
      <c r="AA399" s="4"/>
    </row>
    <row r="400" spans="1:27" ht="15.75" customHeight="1" x14ac:dyDescent="0.3">
      <c r="AA400" s="4"/>
    </row>
    <row r="401" spans="27:27" ht="15.75" customHeight="1" x14ac:dyDescent="0.3">
      <c r="AA401" s="4"/>
    </row>
    <row r="402" spans="27:27" ht="15.75" customHeight="1" x14ac:dyDescent="0.3">
      <c r="AA402" s="4"/>
    </row>
    <row r="403" spans="27:27" ht="15.75" customHeight="1" x14ac:dyDescent="0.3">
      <c r="AA403" s="4"/>
    </row>
    <row r="404" spans="27:27" ht="15.75" customHeight="1" x14ac:dyDescent="0.3">
      <c r="AA404" s="4"/>
    </row>
    <row r="405" spans="27:27" ht="15.75" customHeight="1" x14ac:dyDescent="0.3">
      <c r="AA405" s="4"/>
    </row>
    <row r="406" spans="27:27" ht="15.75" customHeight="1" x14ac:dyDescent="0.3">
      <c r="AA406" s="4"/>
    </row>
    <row r="407" spans="27:27" ht="15.75" customHeight="1" x14ac:dyDescent="0.3">
      <c r="AA407" s="4"/>
    </row>
    <row r="408" spans="27:27" ht="15.75" customHeight="1" x14ac:dyDescent="0.3">
      <c r="AA408" s="4"/>
    </row>
    <row r="409" spans="27:27" ht="15.75" customHeight="1" x14ac:dyDescent="0.3">
      <c r="AA409" s="4"/>
    </row>
    <row r="410" spans="27:27" ht="15.75" customHeight="1" x14ac:dyDescent="0.3">
      <c r="AA410" s="4"/>
    </row>
    <row r="411" spans="27:27" ht="15.75" customHeight="1" x14ac:dyDescent="0.3">
      <c r="AA411" s="4"/>
    </row>
    <row r="412" spans="27:27" ht="15.75" customHeight="1" x14ac:dyDescent="0.3">
      <c r="AA412" s="4"/>
    </row>
    <row r="413" spans="27:27" ht="15.75" customHeight="1" x14ac:dyDescent="0.3">
      <c r="AA413" s="4"/>
    </row>
    <row r="414" spans="27:27" ht="15.75" customHeight="1" x14ac:dyDescent="0.3">
      <c r="AA414" s="4"/>
    </row>
    <row r="415" spans="27:27" ht="15.75" customHeight="1" x14ac:dyDescent="0.3">
      <c r="AA415" s="4"/>
    </row>
    <row r="416" spans="27:27" ht="15.75" customHeight="1" x14ac:dyDescent="0.3">
      <c r="AA416" s="4"/>
    </row>
    <row r="417" spans="27:27" ht="15.75" customHeight="1" x14ac:dyDescent="0.3">
      <c r="AA417" s="4"/>
    </row>
    <row r="418" spans="27:27" ht="15.75" customHeight="1" x14ac:dyDescent="0.3">
      <c r="AA418" s="4"/>
    </row>
    <row r="419" spans="27:27" ht="15.75" customHeight="1" x14ac:dyDescent="0.3">
      <c r="AA419" s="4"/>
    </row>
    <row r="420" spans="27:27" ht="15.75" customHeight="1" x14ac:dyDescent="0.3">
      <c r="AA420" s="4"/>
    </row>
    <row r="421" spans="27:27" ht="15.75" customHeight="1" x14ac:dyDescent="0.3">
      <c r="AA421" s="4"/>
    </row>
    <row r="422" spans="27:27" ht="15.75" customHeight="1" x14ac:dyDescent="0.3">
      <c r="AA422" s="4"/>
    </row>
    <row r="423" spans="27:27" ht="15.75" customHeight="1" x14ac:dyDescent="0.3">
      <c r="AA423" s="4"/>
    </row>
    <row r="424" spans="27:27" ht="15.75" customHeight="1" x14ac:dyDescent="0.3">
      <c r="AA424" s="4"/>
    </row>
    <row r="425" spans="27:27" ht="15.75" customHeight="1" x14ac:dyDescent="0.3">
      <c r="AA425" s="4"/>
    </row>
    <row r="426" spans="27:27" ht="15.75" customHeight="1" x14ac:dyDescent="0.3">
      <c r="AA426" s="4"/>
    </row>
    <row r="427" spans="27:27" ht="15.75" customHeight="1" x14ac:dyDescent="0.3">
      <c r="AA427" s="4"/>
    </row>
    <row r="428" spans="27:27" ht="15.75" customHeight="1" x14ac:dyDescent="0.3">
      <c r="AA428" s="4"/>
    </row>
    <row r="429" spans="27:27" ht="15.75" customHeight="1" x14ac:dyDescent="0.3">
      <c r="AA429" s="4"/>
    </row>
    <row r="430" spans="27:27" ht="15.75" customHeight="1" x14ac:dyDescent="0.3">
      <c r="AA430" s="4"/>
    </row>
    <row r="431" spans="27:27" ht="15.75" customHeight="1" x14ac:dyDescent="0.3">
      <c r="AA431" s="4"/>
    </row>
    <row r="432" spans="27:27" ht="15.75" customHeight="1" x14ac:dyDescent="0.3">
      <c r="AA432" s="4"/>
    </row>
    <row r="433" spans="27:27" ht="15.75" customHeight="1" x14ac:dyDescent="0.3">
      <c r="AA433" s="4"/>
    </row>
    <row r="434" spans="27:27" ht="15.75" customHeight="1" x14ac:dyDescent="0.3">
      <c r="AA434" s="4"/>
    </row>
    <row r="435" spans="27:27" ht="15.75" customHeight="1" x14ac:dyDescent="0.3">
      <c r="AA435" s="4"/>
    </row>
    <row r="436" spans="27:27" ht="15.75" customHeight="1" x14ac:dyDescent="0.3">
      <c r="AA436" s="4"/>
    </row>
    <row r="437" spans="27:27" ht="15.75" customHeight="1" x14ac:dyDescent="0.3">
      <c r="AA437" s="4"/>
    </row>
    <row r="438" spans="27:27" ht="15.75" customHeight="1" x14ac:dyDescent="0.3">
      <c r="AA438" s="4"/>
    </row>
    <row r="439" spans="27:27" ht="15.75" customHeight="1" x14ac:dyDescent="0.3">
      <c r="AA439" s="4"/>
    </row>
    <row r="440" spans="27:27" ht="15.75" customHeight="1" x14ac:dyDescent="0.3">
      <c r="AA440" s="4"/>
    </row>
    <row r="441" spans="27:27" ht="15.75" customHeight="1" x14ac:dyDescent="0.3">
      <c r="AA441" s="4"/>
    </row>
    <row r="442" spans="27:27" ht="15.75" customHeight="1" x14ac:dyDescent="0.3">
      <c r="AA442" s="4"/>
    </row>
    <row r="443" spans="27:27" ht="15.75" customHeight="1" x14ac:dyDescent="0.3">
      <c r="AA443" s="4"/>
    </row>
    <row r="444" spans="27:27" ht="15.75" customHeight="1" x14ac:dyDescent="0.3">
      <c r="AA444" s="4"/>
    </row>
    <row r="445" spans="27:27" ht="15.75" customHeight="1" x14ac:dyDescent="0.3">
      <c r="AA445" s="4"/>
    </row>
    <row r="446" spans="27:27" ht="15.75" customHeight="1" x14ac:dyDescent="0.3">
      <c r="AA446" s="4"/>
    </row>
    <row r="447" spans="27:27" ht="15.75" customHeight="1" x14ac:dyDescent="0.3">
      <c r="AA447" s="4"/>
    </row>
    <row r="448" spans="27:27" ht="15.75" customHeight="1" x14ac:dyDescent="0.3">
      <c r="AA448" s="4"/>
    </row>
    <row r="449" spans="27:27" ht="15.75" customHeight="1" x14ac:dyDescent="0.3">
      <c r="AA449" s="4"/>
    </row>
    <row r="450" spans="27:27" ht="15.75" customHeight="1" x14ac:dyDescent="0.3">
      <c r="AA450" s="4"/>
    </row>
    <row r="451" spans="27:27" ht="15.75" customHeight="1" x14ac:dyDescent="0.3">
      <c r="AA451" s="4"/>
    </row>
    <row r="452" spans="27:27" ht="15.75" customHeight="1" x14ac:dyDescent="0.3">
      <c r="AA452" s="4"/>
    </row>
    <row r="453" spans="27:27" ht="15.75" customHeight="1" x14ac:dyDescent="0.3">
      <c r="AA453" s="4"/>
    </row>
    <row r="454" spans="27:27" ht="15.75" customHeight="1" x14ac:dyDescent="0.3">
      <c r="AA454" s="4"/>
    </row>
    <row r="455" spans="27:27" ht="15.75" customHeight="1" x14ac:dyDescent="0.3">
      <c r="AA455" s="4"/>
    </row>
    <row r="456" spans="27:27" ht="15.75" customHeight="1" x14ac:dyDescent="0.3">
      <c r="AA456" s="4"/>
    </row>
    <row r="457" spans="27:27" ht="15.75" customHeight="1" x14ac:dyDescent="0.3">
      <c r="AA457" s="4"/>
    </row>
    <row r="458" spans="27:27" ht="15.75" customHeight="1" x14ac:dyDescent="0.3">
      <c r="AA458" s="4"/>
    </row>
    <row r="459" spans="27:27" ht="15.75" customHeight="1" x14ac:dyDescent="0.3">
      <c r="AA459" s="4"/>
    </row>
    <row r="460" spans="27:27" ht="15.75" customHeight="1" x14ac:dyDescent="0.3">
      <c r="AA460" s="4"/>
    </row>
    <row r="461" spans="27:27" ht="15.75" customHeight="1" x14ac:dyDescent="0.3">
      <c r="AA461" s="4"/>
    </row>
    <row r="462" spans="27:27" ht="15.75" customHeight="1" x14ac:dyDescent="0.3">
      <c r="AA462" s="4"/>
    </row>
    <row r="463" spans="27:27" ht="15.75" customHeight="1" x14ac:dyDescent="0.3">
      <c r="AA463" s="4"/>
    </row>
    <row r="464" spans="27:27" ht="15.75" customHeight="1" x14ac:dyDescent="0.3">
      <c r="AA464" s="4"/>
    </row>
    <row r="465" spans="27:27" ht="15.75" customHeight="1" x14ac:dyDescent="0.3">
      <c r="AA465" s="4"/>
    </row>
    <row r="466" spans="27:27" ht="15.75" customHeight="1" x14ac:dyDescent="0.3">
      <c r="AA466" s="4"/>
    </row>
    <row r="467" spans="27:27" ht="15.75" customHeight="1" x14ac:dyDescent="0.3">
      <c r="AA467" s="4"/>
    </row>
    <row r="468" spans="27:27" ht="15.75" customHeight="1" x14ac:dyDescent="0.3">
      <c r="AA468" s="4"/>
    </row>
    <row r="469" spans="27:27" ht="15.75" customHeight="1" x14ac:dyDescent="0.3">
      <c r="AA469" s="4"/>
    </row>
    <row r="470" spans="27:27" ht="15.75" customHeight="1" x14ac:dyDescent="0.3">
      <c r="AA470" s="4"/>
    </row>
    <row r="471" spans="27:27" ht="15.75" customHeight="1" x14ac:dyDescent="0.3">
      <c r="AA471" s="4"/>
    </row>
    <row r="472" spans="27:27" ht="15.75" customHeight="1" x14ac:dyDescent="0.3">
      <c r="AA472" s="4"/>
    </row>
    <row r="473" spans="27:27" ht="15.75" customHeight="1" x14ac:dyDescent="0.3">
      <c r="AA473" s="4"/>
    </row>
    <row r="474" spans="27:27" ht="15.75" customHeight="1" x14ac:dyDescent="0.3">
      <c r="AA474" s="4"/>
    </row>
    <row r="475" spans="27:27" ht="15.75" customHeight="1" x14ac:dyDescent="0.3">
      <c r="AA475" s="4"/>
    </row>
    <row r="476" spans="27:27" ht="15.75" customHeight="1" x14ac:dyDescent="0.3">
      <c r="AA476" s="4"/>
    </row>
    <row r="477" spans="27:27" ht="15.75" customHeight="1" x14ac:dyDescent="0.3">
      <c r="AA477" s="4"/>
    </row>
    <row r="478" spans="27:27" ht="15.75" customHeight="1" x14ac:dyDescent="0.3">
      <c r="AA478" s="4"/>
    </row>
    <row r="479" spans="27:27" ht="15.75" customHeight="1" x14ac:dyDescent="0.3">
      <c r="AA479" s="4"/>
    </row>
    <row r="480" spans="27:27" ht="15.75" customHeight="1" x14ac:dyDescent="0.3">
      <c r="AA480" s="4"/>
    </row>
    <row r="481" spans="27:27" ht="15.75" customHeight="1" x14ac:dyDescent="0.3">
      <c r="AA481" s="4"/>
    </row>
    <row r="482" spans="27:27" ht="15.75" customHeight="1" x14ac:dyDescent="0.3">
      <c r="AA482" s="4"/>
    </row>
    <row r="483" spans="27:27" ht="15.75" customHeight="1" x14ac:dyDescent="0.3">
      <c r="AA483" s="4"/>
    </row>
    <row r="484" spans="27:27" ht="15.75" customHeight="1" x14ac:dyDescent="0.3">
      <c r="AA484" s="4"/>
    </row>
    <row r="485" spans="27:27" ht="15.75" customHeight="1" x14ac:dyDescent="0.3">
      <c r="AA485" s="4"/>
    </row>
    <row r="486" spans="27:27" ht="15.75" customHeight="1" x14ac:dyDescent="0.3">
      <c r="AA486" s="4"/>
    </row>
    <row r="487" spans="27:27" ht="15.75" customHeight="1" x14ac:dyDescent="0.3">
      <c r="AA487" s="4"/>
    </row>
    <row r="488" spans="27:27" ht="15.75" customHeight="1" x14ac:dyDescent="0.3">
      <c r="AA488" s="4"/>
    </row>
    <row r="489" spans="27:27" ht="15.75" customHeight="1" x14ac:dyDescent="0.3">
      <c r="AA489" s="4"/>
    </row>
    <row r="490" spans="27:27" ht="15.75" customHeight="1" x14ac:dyDescent="0.3">
      <c r="AA490" s="4"/>
    </row>
    <row r="491" spans="27:27" ht="15.75" customHeight="1" x14ac:dyDescent="0.3">
      <c r="AA491" s="4"/>
    </row>
    <row r="492" spans="27:27" ht="15.75" customHeight="1" x14ac:dyDescent="0.3">
      <c r="AA492" s="4"/>
    </row>
    <row r="493" spans="27:27" ht="15.75" customHeight="1" x14ac:dyDescent="0.3">
      <c r="AA493" s="4"/>
    </row>
    <row r="494" spans="27:27" ht="15.75" customHeight="1" x14ac:dyDescent="0.3">
      <c r="AA494" s="4"/>
    </row>
    <row r="495" spans="27:27" ht="15.75" customHeight="1" x14ac:dyDescent="0.3">
      <c r="AA495" s="4"/>
    </row>
    <row r="496" spans="27:27" ht="15.75" customHeight="1" x14ac:dyDescent="0.3">
      <c r="AA496" s="4"/>
    </row>
    <row r="497" spans="27:27" ht="15.75" customHeight="1" x14ac:dyDescent="0.3">
      <c r="AA497" s="4"/>
    </row>
    <row r="498" spans="27:27" ht="15.75" customHeight="1" x14ac:dyDescent="0.3">
      <c r="AA498" s="4"/>
    </row>
    <row r="499" spans="27:27" ht="15.75" customHeight="1" x14ac:dyDescent="0.3">
      <c r="AA499" s="4"/>
    </row>
    <row r="500" spans="27:27" ht="15.75" customHeight="1" x14ac:dyDescent="0.3">
      <c r="AA500" s="4"/>
    </row>
    <row r="501" spans="27:27" ht="15.75" customHeight="1" x14ac:dyDescent="0.3">
      <c r="AA501" s="4"/>
    </row>
    <row r="502" spans="27:27" ht="15.75" customHeight="1" x14ac:dyDescent="0.3">
      <c r="AA502" s="4"/>
    </row>
    <row r="503" spans="27:27" ht="15.75" customHeight="1" x14ac:dyDescent="0.3">
      <c r="AA503" s="4"/>
    </row>
    <row r="504" spans="27:27" ht="15.75" customHeight="1" x14ac:dyDescent="0.3">
      <c r="AA504" s="4"/>
    </row>
    <row r="505" spans="27:27" ht="15.75" customHeight="1" x14ac:dyDescent="0.3">
      <c r="AA505" s="4"/>
    </row>
    <row r="506" spans="27:27" ht="15.75" customHeight="1" x14ac:dyDescent="0.3">
      <c r="AA506" s="4"/>
    </row>
    <row r="507" spans="27:27" ht="15.75" customHeight="1" x14ac:dyDescent="0.3">
      <c r="AA507" s="4"/>
    </row>
    <row r="508" spans="27:27" ht="15.75" customHeight="1" x14ac:dyDescent="0.3">
      <c r="AA508" s="4"/>
    </row>
    <row r="509" spans="27:27" ht="15.75" customHeight="1" x14ac:dyDescent="0.3">
      <c r="AA509" s="4"/>
    </row>
    <row r="510" spans="27:27" ht="15.75" customHeight="1" x14ac:dyDescent="0.3">
      <c r="AA510" s="4"/>
    </row>
    <row r="511" spans="27:27" ht="15.75" customHeight="1" x14ac:dyDescent="0.3">
      <c r="AA511" s="4"/>
    </row>
    <row r="512" spans="27:27" ht="15.75" customHeight="1" x14ac:dyDescent="0.3">
      <c r="AA512" s="4"/>
    </row>
    <row r="513" spans="27:27" ht="15.75" customHeight="1" x14ac:dyDescent="0.3">
      <c r="AA513" s="4"/>
    </row>
    <row r="514" spans="27:27" ht="15.75" customHeight="1" x14ac:dyDescent="0.3">
      <c r="AA514" s="4"/>
    </row>
    <row r="515" spans="27:27" ht="15.75" customHeight="1" x14ac:dyDescent="0.3">
      <c r="AA515" s="4"/>
    </row>
    <row r="516" spans="27:27" ht="15.75" customHeight="1" x14ac:dyDescent="0.3">
      <c r="AA516" s="4"/>
    </row>
    <row r="517" spans="27:27" ht="15.75" customHeight="1" x14ac:dyDescent="0.3">
      <c r="AA517" s="4"/>
    </row>
    <row r="518" spans="27:27" ht="15.75" customHeight="1" x14ac:dyDescent="0.3">
      <c r="AA518" s="4"/>
    </row>
    <row r="519" spans="27:27" ht="15.75" customHeight="1" x14ac:dyDescent="0.3">
      <c r="AA519" s="4"/>
    </row>
    <row r="520" spans="27:27" ht="15.75" customHeight="1" x14ac:dyDescent="0.3">
      <c r="AA520" s="4"/>
    </row>
    <row r="521" spans="27:27" ht="15.75" customHeight="1" x14ac:dyDescent="0.3">
      <c r="AA521" s="4"/>
    </row>
    <row r="522" spans="27:27" ht="15.75" customHeight="1" x14ac:dyDescent="0.3">
      <c r="AA522" s="4"/>
    </row>
    <row r="523" spans="27:27" ht="15.75" customHeight="1" x14ac:dyDescent="0.3">
      <c r="AA523" s="4"/>
    </row>
    <row r="524" spans="27:27" ht="15.75" customHeight="1" x14ac:dyDescent="0.3">
      <c r="AA524" s="4"/>
    </row>
    <row r="525" spans="27:27" ht="15.75" customHeight="1" x14ac:dyDescent="0.3">
      <c r="AA525" s="4"/>
    </row>
    <row r="526" spans="27:27" ht="15.75" customHeight="1" x14ac:dyDescent="0.3">
      <c r="AA526" s="4"/>
    </row>
    <row r="527" spans="27:27" ht="15.75" customHeight="1" x14ac:dyDescent="0.3">
      <c r="AA527" s="4"/>
    </row>
    <row r="528" spans="27:27" ht="15.75" customHeight="1" x14ac:dyDescent="0.3">
      <c r="AA528" s="4"/>
    </row>
    <row r="529" spans="27:27" ht="15.75" customHeight="1" x14ac:dyDescent="0.3">
      <c r="AA529" s="4"/>
    </row>
    <row r="530" spans="27:27" ht="15.75" customHeight="1" x14ac:dyDescent="0.3">
      <c r="AA530" s="4"/>
    </row>
    <row r="531" spans="27:27" ht="15.75" customHeight="1" x14ac:dyDescent="0.3">
      <c r="AA531" s="4"/>
    </row>
    <row r="532" spans="27:27" ht="15.75" customHeight="1" x14ac:dyDescent="0.3">
      <c r="AA532" s="4"/>
    </row>
    <row r="533" spans="27:27" ht="15.75" customHeight="1" x14ac:dyDescent="0.3">
      <c r="AA533" s="4"/>
    </row>
    <row r="534" spans="27:27" ht="15.75" customHeight="1" x14ac:dyDescent="0.3">
      <c r="AA534" s="4"/>
    </row>
    <row r="535" spans="27:27" ht="15.75" customHeight="1" x14ac:dyDescent="0.3">
      <c r="AA535" s="4"/>
    </row>
    <row r="536" spans="27:27" ht="15.75" customHeight="1" x14ac:dyDescent="0.3">
      <c r="AA536" s="4"/>
    </row>
    <row r="537" spans="27:27" ht="15.75" customHeight="1" x14ac:dyDescent="0.3">
      <c r="AA537" s="4"/>
    </row>
    <row r="538" spans="27:27" ht="15.75" customHeight="1" x14ac:dyDescent="0.3">
      <c r="AA538" s="4"/>
    </row>
    <row r="539" spans="27:27" ht="15.75" customHeight="1" x14ac:dyDescent="0.3">
      <c r="AA539" s="4"/>
    </row>
    <row r="540" spans="27:27" ht="15.75" customHeight="1" x14ac:dyDescent="0.3">
      <c r="AA540" s="4"/>
    </row>
    <row r="541" spans="27:27" ht="15.75" customHeight="1" x14ac:dyDescent="0.3">
      <c r="AA541" s="4"/>
    </row>
    <row r="542" spans="27:27" ht="15.75" customHeight="1" x14ac:dyDescent="0.3">
      <c r="AA542" s="4"/>
    </row>
    <row r="543" spans="27:27" ht="15.75" customHeight="1" x14ac:dyDescent="0.3">
      <c r="AA543" s="4"/>
    </row>
    <row r="544" spans="27:27" ht="15.75" customHeight="1" x14ac:dyDescent="0.3">
      <c r="AA544" s="4"/>
    </row>
    <row r="545" spans="27:27" ht="15.75" customHeight="1" x14ac:dyDescent="0.3">
      <c r="AA545" s="4"/>
    </row>
    <row r="546" spans="27:27" ht="15.75" customHeight="1" x14ac:dyDescent="0.3">
      <c r="AA546" s="4"/>
    </row>
    <row r="547" spans="27:27" ht="15.75" customHeight="1" x14ac:dyDescent="0.3">
      <c r="AA547" s="4"/>
    </row>
    <row r="548" spans="27:27" ht="15.75" customHeight="1" x14ac:dyDescent="0.3">
      <c r="AA548" s="4"/>
    </row>
    <row r="549" spans="27:27" ht="15.75" customHeight="1" x14ac:dyDescent="0.3">
      <c r="AA549" s="4"/>
    </row>
    <row r="550" spans="27:27" ht="15.75" customHeight="1" x14ac:dyDescent="0.3">
      <c r="AA550" s="4"/>
    </row>
    <row r="551" spans="27:27" ht="15.75" customHeight="1" x14ac:dyDescent="0.3">
      <c r="AA551" s="4"/>
    </row>
    <row r="552" spans="27:27" ht="15.75" customHeight="1" x14ac:dyDescent="0.3">
      <c r="AA552" s="4"/>
    </row>
    <row r="553" spans="27:27" ht="15.75" customHeight="1" x14ac:dyDescent="0.3">
      <c r="AA553" s="4"/>
    </row>
    <row r="554" spans="27:27" ht="15.75" customHeight="1" x14ac:dyDescent="0.3">
      <c r="AA554" s="4"/>
    </row>
    <row r="555" spans="27:27" ht="15.75" customHeight="1" x14ac:dyDescent="0.3">
      <c r="AA555" s="4"/>
    </row>
    <row r="556" spans="27:27" ht="15.75" customHeight="1" x14ac:dyDescent="0.3">
      <c r="AA556" s="4"/>
    </row>
    <row r="557" spans="27:27" ht="15.75" customHeight="1" x14ac:dyDescent="0.3">
      <c r="AA557" s="4"/>
    </row>
    <row r="558" spans="27:27" ht="15.75" customHeight="1" x14ac:dyDescent="0.3">
      <c r="AA558" s="4"/>
    </row>
    <row r="559" spans="27:27" ht="15.75" customHeight="1" x14ac:dyDescent="0.3">
      <c r="AA559" s="4"/>
    </row>
    <row r="560" spans="27:27" ht="15.75" customHeight="1" x14ac:dyDescent="0.3">
      <c r="AA560" s="4"/>
    </row>
    <row r="561" spans="27:27" ht="15.75" customHeight="1" x14ac:dyDescent="0.3">
      <c r="AA561" s="4"/>
    </row>
    <row r="562" spans="27:27" ht="15.75" customHeight="1" x14ac:dyDescent="0.3">
      <c r="AA562" s="4"/>
    </row>
    <row r="563" spans="27:27" ht="15.75" customHeight="1" x14ac:dyDescent="0.3">
      <c r="AA563" s="4"/>
    </row>
    <row r="564" spans="27:27" ht="15.75" customHeight="1" x14ac:dyDescent="0.3">
      <c r="AA564" s="4"/>
    </row>
    <row r="565" spans="27:27" ht="15.75" customHeight="1" x14ac:dyDescent="0.3">
      <c r="AA565" s="4"/>
    </row>
    <row r="566" spans="27:27" ht="15.75" customHeight="1" x14ac:dyDescent="0.3">
      <c r="AA566" s="4"/>
    </row>
    <row r="567" spans="27:27" ht="15.75" customHeight="1" x14ac:dyDescent="0.3">
      <c r="AA567" s="4"/>
    </row>
    <row r="568" spans="27:27" ht="15.75" customHeight="1" x14ac:dyDescent="0.3">
      <c r="AA568" s="4"/>
    </row>
    <row r="569" spans="27:27" ht="15.75" customHeight="1" x14ac:dyDescent="0.3">
      <c r="AA569" s="4"/>
    </row>
    <row r="570" spans="27:27" ht="15.75" customHeight="1" x14ac:dyDescent="0.3">
      <c r="AA570" s="4"/>
    </row>
    <row r="571" spans="27:27" ht="15.75" customHeight="1" x14ac:dyDescent="0.3">
      <c r="AA571" s="4"/>
    </row>
    <row r="572" spans="27:27" ht="15.75" customHeight="1" x14ac:dyDescent="0.3">
      <c r="AA572" s="4"/>
    </row>
    <row r="573" spans="27:27" ht="15.75" customHeight="1" x14ac:dyDescent="0.3">
      <c r="AA573" s="4"/>
    </row>
    <row r="574" spans="27:27" ht="15.75" customHeight="1" x14ac:dyDescent="0.3">
      <c r="AA574" s="4"/>
    </row>
    <row r="575" spans="27:27" ht="15.75" customHeight="1" x14ac:dyDescent="0.3">
      <c r="AA575" s="4"/>
    </row>
    <row r="576" spans="27:27" ht="15.75" customHeight="1" x14ac:dyDescent="0.3">
      <c r="AA576" s="4"/>
    </row>
    <row r="577" spans="27:27" ht="15.75" customHeight="1" x14ac:dyDescent="0.3">
      <c r="AA577" s="4"/>
    </row>
    <row r="578" spans="27:27" ht="15.75" customHeight="1" x14ac:dyDescent="0.3">
      <c r="AA578" s="4"/>
    </row>
    <row r="579" spans="27:27" ht="15.75" customHeight="1" x14ac:dyDescent="0.3">
      <c r="AA579" s="4"/>
    </row>
    <row r="580" spans="27:27" ht="15.75" customHeight="1" x14ac:dyDescent="0.3">
      <c r="AA580" s="4"/>
    </row>
    <row r="581" spans="27:27" ht="15.75" customHeight="1" x14ac:dyDescent="0.3">
      <c r="AA581" s="4"/>
    </row>
    <row r="582" spans="27:27" ht="15.75" customHeight="1" x14ac:dyDescent="0.3">
      <c r="AA582" s="4"/>
    </row>
    <row r="583" spans="27:27" ht="15.75" customHeight="1" x14ac:dyDescent="0.3">
      <c r="AA583" s="4"/>
    </row>
    <row r="584" spans="27:27" ht="15.75" customHeight="1" x14ac:dyDescent="0.3">
      <c r="AA584" s="4"/>
    </row>
    <row r="585" spans="27:27" ht="15.75" customHeight="1" x14ac:dyDescent="0.3">
      <c r="AA585" s="4"/>
    </row>
    <row r="586" spans="27:27" ht="15.75" customHeight="1" x14ac:dyDescent="0.3">
      <c r="AA586" s="4"/>
    </row>
    <row r="587" spans="27:27" ht="15.75" customHeight="1" x14ac:dyDescent="0.3">
      <c r="AA587" s="4"/>
    </row>
    <row r="588" spans="27:27" ht="15.75" customHeight="1" x14ac:dyDescent="0.3">
      <c r="AA588" s="4"/>
    </row>
    <row r="589" spans="27:27" ht="15.75" customHeight="1" x14ac:dyDescent="0.3">
      <c r="AA589" s="4"/>
    </row>
    <row r="590" spans="27:27" ht="15.75" customHeight="1" x14ac:dyDescent="0.3">
      <c r="AA590" s="4"/>
    </row>
    <row r="591" spans="27:27" ht="15.75" customHeight="1" x14ac:dyDescent="0.3">
      <c r="AA591" s="4"/>
    </row>
    <row r="592" spans="27:27" ht="15.75" customHeight="1" x14ac:dyDescent="0.3">
      <c r="AA592" s="4"/>
    </row>
    <row r="593" spans="27:27" ht="15.75" customHeight="1" x14ac:dyDescent="0.3">
      <c r="AA593" s="4"/>
    </row>
    <row r="594" spans="27:27" ht="15.75" customHeight="1" x14ac:dyDescent="0.3">
      <c r="AA594" s="4"/>
    </row>
    <row r="595" spans="27:27" ht="15.75" customHeight="1" x14ac:dyDescent="0.3">
      <c r="AA595" s="4"/>
    </row>
    <row r="596" spans="27:27" ht="15.75" customHeight="1" x14ac:dyDescent="0.3">
      <c r="AA596" s="4"/>
    </row>
    <row r="597" spans="27:27" ht="15.75" customHeight="1" x14ac:dyDescent="0.3">
      <c r="AA597" s="4"/>
    </row>
    <row r="598" spans="27:27" ht="15.75" customHeight="1" x14ac:dyDescent="0.3">
      <c r="AA598" s="4"/>
    </row>
    <row r="599" spans="27:27" ht="15.75" customHeight="1" x14ac:dyDescent="0.3">
      <c r="AA599" s="4"/>
    </row>
    <row r="600" spans="27:27" ht="15.75" customHeight="1" x14ac:dyDescent="0.3">
      <c r="AA600" s="4"/>
    </row>
    <row r="601" spans="27:27" ht="15.75" customHeight="1" x14ac:dyDescent="0.3">
      <c r="AA601" s="4"/>
    </row>
    <row r="602" spans="27:27" ht="15.75" customHeight="1" x14ac:dyDescent="0.3">
      <c r="AA602" s="4"/>
    </row>
    <row r="603" spans="27:27" ht="15.75" customHeight="1" x14ac:dyDescent="0.3">
      <c r="AA603" s="4"/>
    </row>
    <row r="604" spans="27:27" ht="15.75" customHeight="1" x14ac:dyDescent="0.3">
      <c r="AA604" s="4"/>
    </row>
    <row r="605" spans="27:27" ht="15.75" customHeight="1" x14ac:dyDescent="0.3">
      <c r="AA605" s="4"/>
    </row>
    <row r="606" spans="27:27" ht="15.75" customHeight="1" x14ac:dyDescent="0.3">
      <c r="AA606" s="4"/>
    </row>
    <row r="607" spans="27:27" ht="15.75" customHeight="1" x14ac:dyDescent="0.3">
      <c r="AA607" s="4"/>
    </row>
    <row r="608" spans="27:27" ht="15.75" customHeight="1" x14ac:dyDescent="0.3">
      <c r="AA608" s="4"/>
    </row>
    <row r="609" spans="27:27" ht="15.75" customHeight="1" x14ac:dyDescent="0.3">
      <c r="AA609" s="4"/>
    </row>
    <row r="610" spans="27:27" ht="15.75" customHeight="1" x14ac:dyDescent="0.3">
      <c r="AA610" s="4"/>
    </row>
    <row r="611" spans="27:27" ht="15.75" customHeight="1" x14ac:dyDescent="0.3">
      <c r="AA611" s="4"/>
    </row>
    <row r="612" spans="27:27" ht="15.75" customHeight="1" x14ac:dyDescent="0.3">
      <c r="AA612" s="4"/>
    </row>
    <row r="613" spans="27:27" ht="15.75" customHeight="1" x14ac:dyDescent="0.3">
      <c r="AA613" s="4"/>
    </row>
    <row r="614" spans="27:27" ht="15.75" customHeight="1" x14ac:dyDescent="0.3">
      <c r="AA614" s="4"/>
    </row>
    <row r="615" spans="27:27" ht="15.75" customHeight="1" x14ac:dyDescent="0.3">
      <c r="AA615" s="4"/>
    </row>
    <row r="616" spans="27:27" ht="15.75" customHeight="1" x14ac:dyDescent="0.3">
      <c r="AA616" s="4"/>
    </row>
    <row r="617" spans="27:27" ht="15.75" customHeight="1" x14ac:dyDescent="0.3">
      <c r="AA617" s="4"/>
    </row>
    <row r="618" spans="27:27" ht="15.75" customHeight="1" x14ac:dyDescent="0.3">
      <c r="AA618" s="4"/>
    </row>
    <row r="619" spans="27:27" ht="15.75" customHeight="1" x14ac:dyDescent="0.3">
      <c r="AA619" s="4"/>
    </row>
    <row r="620" spans="27:27" ht="15.75" customHeight="1" x14ac:dyDescent="0.3">
      <c r="AA620" s="4"/>
    </row>
    <row r="621" spans="27:27" ht="15.75" customHeight="1" x14ac:dyDescent="0.3">
      <c r="AA621" s="4"/>
    </row>
    <row r="622" spans="27:27" ht="15.75" customHeight="1" x14ac:dyDescent="0.3">
      <c r="AA622" s="4"/>
    </row>
    <row r="623" spans="27:27" ht="15.75" customHeight="1" x14ac:dyDescent="0.3">
      <c r="AA623" s="4"/>
    </row>
    <row r="624" spans="27:27" ht="15.75" customHeight="1" x14ac:dyDescent="0.3">
      <c r="AA624" s="4"/>
    </row>
    <row r="625" spans="27:27" ht="15.75" customHeight="1" x14ac:dyDescent="0.3">
      <c r="AA625" s="4"/>
    </row>
    <row r="626" spans="27:27" ht="15.75" customHeight="1" x14ac:dyDescent="0.3">
      <c r="AA626" s="4"/>
    </row>
    <row r="627" spans="27:27" ht="15.75" customHeight="1" x14ac:dyDescent="0.3">
      <c r="AA627" s="4"/>
    </row>
    <row r="628" spans="27:27" ht="15.75" customHeight="1" x14ac:dyDescent="0.3">
      <c r="AA628" s="4"/>
    </row>
    <row r="629" spans="27:27" ht="15.75" customHeight="1" x14ac:dyDescent="0.3">
      <c r="AA629" s="4"/>
    </row>
    <row r="630" spans="27:27" ht="15.75" customHeight="1" x14ac:dyDescent="0.3">
      <c r="AA630" s="4"/>
    </row>
    <row r="631" spans="27:27" ht="15.75" customHeight="1" x14ac:dyDescent="0.3">
      <c r="AA631" s="4"/>
    </row>
    <row r="632" spans="27:27" ht="15.75" customHeight="1" x14ac:dyDescent="0.3">
      <c r="AA632" s="4"/>
    </row>
    <row r="633" spans="27:27" ht="15.75" customHeight="1" x14ac:dyDescent="0.3">
      <c r="AA633" s="4"/>
    </row>
    <row r="634" spans="27:27" ht="15.75" customHeight="1" x14ac:dyDescent="0.3">
      <c r="AA634" s="4"/>
    </row>
    <row r="635" spans="27:27" ht="15.75" customHeight="1" x14ac:dyDescent="0.3">
      <c r="AA635" s="4"/>
    </row>
    <row r="636" spans="27:27" ht="15.75" customHeight="1" x14ac:dyDescent="0.3">
      <c r="AA636" s="4"/>
    </row>
    <row r="637" spans="27:27" ht="15.75" customHeight="1" x14ac:dyDescent="0.3">
      <c r="AA637" s="4"/>
    </row>
    <row r="638" spans="27:27" ht="15.75" customHeight="1" x14ac:dyDescent="0.3">
      <c r="AA638" s="4"/>
    </row>
    <row r="639" spans="27:27" ht="15.75" customHeight="1" x14ac:dyDescent="0.3">
      <c r="AA639" s="4"/>
    </row>
    <row r="640" spans="27:27" ht="15.75" customHeight="1" x14ac:dyDescent="0.3">
      <c r="AA640" s="4"/>
    </row>
    <row r="641" spans="27:27" ht="15.75" customHeight="1" x14ac:dyDescent="0.3">
      <c r="AA641" s="4"/>
    </row>
    <row r="642" spans="27:27" ht="15.75" customHeight="1" x14ac:dyDescent="0.3">
      <c r="AA642" s="4"/>
    </row>
    <row r="643" spans="27:27" ht="15.75" customHeight="1" x14ac:dyDescent="0.3">
      <c r="AA643" s="4"/>
    </row>
    <row r="644" spans="27:27" ht="15.75" customHeight="1" x14ac:dyDescent="0.3">
      <c r="AA644" s="4"/>
    </row>
    <row r="645" spans="27:27" ht="15.75" customHeight="1" x14ac:dyDescent="0.3">
      <c r="AA645" s="4"/>
    </row>
    <row r="646" spans="27:27" ht="15.75" customHeight="1" x14ac:dyDescent="0.3">
      <c r="AA646" s="4"/>
    </row>
    <row r="647" spans="27:27" ht="15.75" customHeight="1" x14ac:dyDescent="0.3">
      <c r="AA647" s="4"/>
    </row>
    <row r="648" spans="27:27" ht="15.75" customHeight="1" x14ac:dyDescent="0.3">
      <c r="AA648" s="4"/>
    </row>
    <row r="649" spans="27:27" ht="15.75" customHeight="1" x14ac:dyDescent="0.3">
      <c r="AA649" s="4"/>
    </row>
    <row r="650" spans="27:27" ht="15.75" customHeight="1" x14ac:dyDescent="0.3">
      <c r="AA650" s="4"/>
    </row>
    <row r="651" spans="27:27" ht="15.75" customHeight="1" x14ac:dyDescent="0.3">
      <c r="AA651" s="4"/>
    </row>
    <row r="652" spans="27:27" ht="15.75" customHeight="1" x14ac:dyDescent="0.3">
      <c r="AA652" s="4"/>
    </row>
    <row r="653" spans="27:27" ht="15.75" customHeight="1" x14ac:dyDescent="0.3">
      <c r="AA653" s="4"/>
    </row>
    <row r="654" spans="27:27" ht="15.75" customHeight="1" x14ac:dyDescent="0.3">
      <c r="AA654" s="4"/>
    </row>
    <row r="655" spans="27:27" ht="15.75" customHeight="1" x14ac:dyDescent="0.3">
      <c r="AA655" s="4"/>
    </row>
    <row r="656" spans="27:27" ht="15.75" customHeight="1" x14ac:dyDescent="0.3">
      <c r="AA656" s="4"/>
    </row>
    <row r="657" spans="27:27" ht="15.75" customHeight="1" x14ac:dyDescent="0.3">
      <c r="AA657" s="4"/>
    </row>
    <row r="658" spans="27:27" ht="15.75" customHeight="1" x14ac:dyDescent="0.3">
      <c r="AA658" s="4"/>
    </row>
    <row r="659" spans="27:27" ht="15.75" customHeight="1" x14ac:dyDescent="0.3">
      <c r="AA659" s="4"/>
    </row>
    <row r="660" spans="27:27" ht="15.75" customHeight="1" x14ac:dyDescent="0.3">
      <c r="AA660" s="4"/>
    </row>
    <row r="661" spans="27:27" ht="15.75" customHeight="1" x14ac:dyDescent="0.3">
      <c r="AA661" s="4"/>
    </row>
    <row r="662" spans="27:27" ht="15.75" customHeight="1" x14ac:dyDescent="0.3">
      <c r="AA662" s="4"/>
    </row>
    <row r="663" spans="27:27" ht="15.75" customHeight="1" x14ac:dyDescent="0.3">
      <c r="AA663" s="4"/>
    </row>
    <row r="664" spans="27:27" ht="15.75" customHeight="1" x14ac:dyDescent="0.3">
      <c r="AA664" s="4"/>
    </row>
    <row r="665" spans="27:27" ht="15.75" customHeight="1" x14ac:dyDescent="0.3">
      <c r="AA665" s="4"/>
    </row>
    <row r="666" spans="27:27" ht="15.75" customHeight="1" x14ac:dyDescent="0.3">
      <c r="AA666" s="4"/>
    </row>
    <row r="667" spans="27:27" ht="15.75" customHeight="1" x14ac:dyDescent="0.3">
      <c r="AA667" s="4"/>
    </row>
    <row r="668" spans="27:27" ht="15.75" customHeight="1" x14ac:dyDescent="0.3">
      <c r="AA668" s="4"/>
    </row>
    <row r="669" spans="27:27" ht="15.75" customHeight="1" x14ac:dyDescent="0.3">
      <c r="AA669" s="4"/>
    </row>
    <row r="670" spans="27:27" ht="15.75" customHeight="1" x14ac:dyDescent="0.3">
      <c r="AA670" s="4"/>
    </row>
    <row r="671" spans="27:27" ht="15.75" customHeight="1" x14ac:dyDescent="0.3">
      <c r="AA671" s="4"/>
    </row>
    <row r="672" spans="27:27" ht="15.75" customHeight="1" x14ac:dyDescent="0.3">
      <c r="AA672" s="4"/>
    </row>
    <row r="673" spans="27:27" ht="15.75" customHeight="1" x14ac:dyDescent="0.3">
      <c r="AA673" s="4"/>
    </row>
    <row r="674" spans="27:27" ht="15.75" customHeight="1" x14ac:dyDescent="0.3">
      <c r="AA674" s="4"/>
    </row>
    <row r="675" spans="27:27" ht="15.75" customHeight="1" x14ac:dyDescent="0.3">
      <c r="AA675" s="4"/>
    </row>
    <row r="676" spans="27:27" ht="15.75" customHeight="1" x14ac:dyDescent="0.3">
      <c r="AA676" s="4"/>
    </row>
    <row r="677" spans="27:27" ht="15.75" customHeight="1" x14ac:dyDescent="0.3">
      <c r="AA677" s="4"/>
    </row>
    <row r="678" spans="27:27" ht="15.75" customHeight="1" x14ac:dyDescent="0.3">
      <c r="AA678" s="4"/>
    </row>
    <row r="679" spans="27:27" ht="15.75" customHeight="1" x14ac:dyDescent="0.3">
      <c r="AA679" s="4"/>
    </row>
    <row r="680" spans="27:27" ht="15.75" customHeight="1" x14ac:dyDescent="0.3">
      <c r="AA680" s="4"/>
    </row>
    <row r="681" spans="27:27" ht="15.75" customHeight="1" x14ac:dyDescent="0.3">
      <c r="AA681" s="4"/>
    </row>
    <row r="682" spans="27:27" ht="15.75" customHeight="1" x14ac:dyDescent="0.3">
      <c r="AA682" s="4"/>
    </row>
    <row r="683" spans="27:27" ht="15.75" customHeight="1" x14ac:dyDescent="0.3">
      <c r="AA683" s="4"/>
    </row>
    <row r="684" spans="27:27" ht="15.75" customHeight="1" x14ac:dyDescent="0.3">
      <c r="AA684" s="4"/>
    </row>
    <row r="685" spans="27:27" ht="15.75" customHeight="1" x14ac:dyDescent="0.3">
      <c r="AA685" s="4"/>
    </row>
    <row r="686" spans="27:27" ht="15.75" customHeight="1" x14ac:dyDescent="0.3">
      <c r="AA686" s="4"/>
    </row>
    <row r="687" spans="27:27" ht="15.75" customHeight="1" x14ac:dyDescent="0.3">
      <c r="AA687" s="4"/>
    </row>
    <row r="688" spans="27:27" ht="15.75" customHeight="1" x14ac:dyDescent="0.3">
      <c r="AA688" s="4"/>
    </row>
    <row r="689" spans="27:27" ht="15.75" customHeight="1" x14ac:dyDescent="0.3">
      <c r="AA689" s="4"/>
    </row>
    <row r="690" spans="27:27" ht="15.75" customHeight="1" x14ac:dyDescent="0.3">
      <c r="AA690" s="4"/>
    </row>
    <row r="691" spans="27:27" ht="15.75" customHeight="1" x14ac:dyDescent="0.3">
      <c r="AA691" s="4"/>
    </row>
    <row r="692" spans="27:27" ht="15.75" customHeight="1" x14ac:dyDescent="0.3">
      <c r="AA692" s="4"/>
    </row>
    <row r="693" spans="27:27" ht="15.75" customHeight="1" x14ac:dyDescent="0.3">
      <c r="AA693" s="4"/>
    </row>
    <row r="694" spans="27:27" ht="15.75" customHeight="1" x14ac:dyDescent="0.3">
      <c r="AA694" s="4"/>
    </row>
    <row r="695" spans="27:27" ht="15.75" customHeight="1" x14ac:dyDescent="0.3">
      <c r="AA695" s="4"/>
    </row>
    <row r="696" spans="27:27" ht="15.75" customHeight="1" x14ac:dyDescent="0.3">
      <c r="AA696" s="4"/>
    </row>
    <row r="697" spans="27:27" ht="15.75" customHeight="1" x14ac:dyDescent="0.3">
      <c r="AA697" s="4"/>
    </row>
    <row r="698" spans="27:27" ht="15.75" customHeight="1" x14ac:dyDescent="0.3">
      <c r="AA698" s="4"/>
    </row>
    <row r="699" spans="27:27" ht="15.75" customHeight="1" x14ac:dyDescent="0.3">
      <c r="AA699" s="4"/>
    </row>
    <row r="700" spans="27:27" ht="15.75" customHeight="1" x14ac:dyDescent="0.3">
      <c r="AA700" s="4"/>
    </row>
    <row r="701" spans="27:27" ht="15.75" customHeight="1" x14ac:dyDescent="0.3">
      <c r="AA701" s="4"/>
    </row>
    <row r="702" spans="27:27" ht="15.75" customHeight="1" x14ac:dyDescent="0.3">
      <c r="AA702" s="4"/>
    </row>
    <row r="703" spans="27:27" ht="15.75" customHeight="1" x14ac:dyDescent="0.3">
      <c r="AA703" s="4"/>
    </row>
    <row r="704" spans="27:27" ht="15.75" customHeight="1" x14ac:dyDescent="0.3">
      <c r="AA704" s="4"/>
    </row>
    <row r="705" spans="27:27" ht="15.75" customHeight="1" x14ac:dyDescent="0.3">
      <c r="AA705" s="4"/>
    </row>
    <row r="706" spans="27:27" ht="15.75" customHeight="1" x14ac:dyDescent="0.3">
      <c r="AA706" s="4"/>
    </row>
    <row r="707" spans="27:27" ht="15.75" customHeight="1" x14ac:dyDescent="0.3">
      <c r="AA707" s="4"/>
    </row>
    <row r="708" spans="27:27" ht="15.75" customHeight="1" x14ac:dyDescent="0.3">
      <c r="AA708" s="4"/>
    </row>
    <row r="709" spans="27:27" ht="15.75" customHeight="1" x14ac:dyDescent="0.3">
      <c r="AA709" s="4"/>
    </row>
    <row r="710" spans="27:27" ht="15.75" customHeight="1" x14ac:dyDescent="0.3">
      <c r="AA710" s="4"/>
    </row>
    <row r="711" spans="27:27" ht="15.75" customHeight="1" x14ac:dyDescent="0.3">
      <c r="AA711" s="4"/>
    </row>
    <row r="712" spans="27:27" ht="15.75" customHeight="1" x14ac:dyDescent="0.3">
      <c r="AA712" s="4"/>
    </row>
    <row r="713" spans="27:27" ht="15.75" customHeight="1" x14ac:dyDescent="0.3">
      <c r="AA713" s="4"/>
    </row>
    <row r="714" spans="27:27" ht="15.75" customHeight="1" x14ac:dyDescent="0.3">
      <c r="AA714" s="4"/>
    </row>
    <row r="715" spans="27:27" ht="15.75" customHeight="1" x14ac:dyDescent="0.3">
      <c r="AA715" s="4"/>
    </row>
    <row r="716" spans="27:27" ht="15.75" customHeight="1" x14ac:dyDescent="0.3">
      <c r="AA716" s="4"/>
    </row>
    <row r="717" spans="27:27" ht="15.75" customHeight="1" x14ac:dyDescent="0.3">
      <c r="AA717" s="4"/>
    </row>
    <row r="718" spans="27:27" ht="15.75" customHeight="1" x14ac:dyDescent="0.3">
      <c r="AA718" s="4"/>
    </row>
    <row r="719" spans="27:27" ht="15.75" customHeight="1" x14ac:dyDescent="0.3">
      <c r="AA719" s="4"/>
    </row>
    <row r="720" spans="27:27" ht="15.75" customHeight="1" x14ac:dyDescent="0.3">
      <c r="AA720" s="4"/>
    </row>
    <row r="721" spans="27:27" ht="15.75" customHeight="1" x14ac:dyDescent="0.3">
      <c r="AA721" s="4"/>
    </row>
    <row r="722" spans="27:27" ht="15.75" customHeight="1" x14ac:dyDescent="0.3">
      <c r="AA722" s="4"/>
    </row>
    <row r="723" spans="27:27" ht="15.75" customHeight="1" x14ac:dyDescent="0.3">
      <c r="AA723" s="4"/>
    </row>
    <row r="724" spans="27:27" ht="15.75" customHeight="1" x14ac:dyDescent="0.3">
      <c r="AA724" s="4"/>
    </row>
    <row r="725" spans="27:27" ht="15.75" customHeight="1" x14ac:dyDescent="0.3">
      <c r="AA725" s="4"/>
    </row>
    <row r="726" spans="27:27" ht="15.75" customHeight="1" x14ac:dyDescent="0.3">
      <c r="AA726" s="4"/>
    </row>
    <row r="727" spans="27:27" ht="15.75" customHeight="1" x14ac:dyDescent="0.3">
      <c r="AA727" s="4"/>
    </row>
    <row r="728" spans="27:27" ht="15.75" customHeight="1" x14ac:dyDescent="0.3">
      <c r="AA728" s="4"/>
    </row>
    <row r="729" spans="27:27" ht="15.75" customHeight="1" x14ac:dyDescent="0.3">
      <c r="AA729" s="4"/>
    </row>
    <row r="730" spans="27:27" ht="15.75" customHeight="1" x14ac:dyDescent="0.3">
      <c r="AA730" s="4"/>
    </row>
    <row r="731" spans="27:27" ht="15.75" customHeight="1" x14ac:dyDescent="0.3">
      <c r="AA731" s="4"/>
    </row>
    <row r="732" spans="27:27" ht="15.75" customHeight="1" x14ac:dyDescent="0.3">
      <c r="AA732" s="4"/>
    </row>
    <row r="733" spans="27:27" ht="15.75" customHeight="1" x14ac:dyDescent="0.3">
      <c r="AA733" s="4"/>
    </row>
    <row r="734" spans="27:27" ht="15.75" customHeight="1" x14ac:dyDescent="0.3">
      <c r="AA734" s="4"/>
    </row>
    <row r="735" spans="27:27" ht="15.75" customHeight="1" x14ac:dyDescent="0.3">
      <c r="AA735" s="4"/>
    </row>
    <row r="736" spans="27:27" ht="15.75" customHeight="1" x14ac:dyDescent="0.3">
      <c r="AA736" s="4"/>
    </row>
    <row r="737" spans="27:27" ht="15.75" customHeight="1" x14ac:dyDescent="0.3">
      <c r="AA737" s="4"/>
    </row>
    <row r="738" spans="27:27" ht="15.75" customHeight="1" x14ac:dyDescent="0.3">
      <c r="AA738" s="4"/>
    </row>
    <row r="739" spans="27:27" ht="15.75" customHeight="1" x14ac:dyDescent="0.3">
      <c r="AA739" s="4"/>
    </row>
    <row r="740" spans="27:27" ht="15.75" customHeight="1" x14ac:dyDescent="0.3">
      <c r="AA740" s="4"/>
    </row>
    <row r="741" spans="27:27" ht="15.75" customHeight="1" x14ac:dyDescent="0.3">
      <c r="AA741" s="4"/>
    </row>
    <row r="742" spans="27:27" ht="15.75" customHeight="1" x14ac:dyDescent="0.3">
      <c r="AA742" s="4"/>
    </row>
    <row r="743" spans="27:27" ht="15.75" customHeight="1" x14ac:dyDescent="0.3">
      <c r="AA743" s="4"/>
    </row>
    <row r="744" spans="27:27" ht="15.75" customHeight="1" x14ac:dyDescent="0.3">
      <c r="AA744" s="4"/>
    </row>
    <row r="745" spans="27:27" ht="15.75" customHeight="1" x14ac:dyDescent="0.3">
      <c r="AA745" s="4"/>
    </row>
    <row r="746" spans="27:27" ht="15.75" customHeight="1" x14ac:dyDescent="0.3">
      <c r="AA746" s="4"/>
    </row>
    <row r="747" spans="27:27" ht="15.75" customHeight="1" x14ac:dyDescent="0.3">
      <c r="AA747" s="4"/>
    </row>
    <row r="748" spans="27:27" ht="15.75" customHeight="1" x14ac:dyDescent="0.3">
      <c r="AA748" s="4"/>
    </row>
    <row r="749" spans="27:27" ht="15.75" customHeight="1" x14ac:dyDescent="0.3">
      <c r="AA749" s="4"/>
    </row>
    <row r="750" spans="27:27" ht="15.75" customHeight="1" x14ac:dyDescent="0.3">
      <c r="AA750" s="4"/>
    </row>
    <row r="751" spans="27:27" ht="15.75" customHeight="1" x14ac:dyDescent="0.3">
      <c r="AA751" s="4"/>
    </row>
    <row r="752" spans="27:27" ht="15.75" customHeight="1" x14ac:dyDescent="0.3">
      <c r="AA752" s="4"/>
    </row>
    <row r="753" spans="27:27" ht="15.75" customHeight="1" x14ac:dyDescent="0.3">
      <c r="AA753" s="4"/>
    </row>
    <row r="754" spans="27:27" ht="15.75" customHeight="1" x14ac:dyDescent="0.3">
      <c r="AA754" s="4"/>
    </row>
    <row r="755" spans="27:27" ht="15.75" customHeight="1" x14ac:dyDescent="0.3">
      <c r="AA755" s="4"/>
    </row>
    <row r="756" spans="27:27" ht="15.75" customHeight="1" x14ac:dyDescent="0.3">
      <c r="AA756" s="4"/>
    </row>
    <row r="757" spans="27:27" ht="15.75" customHeight="1" x14ac:dyDescent="0.3">
      <c r="AA757" s="4"/>
    </row>
    <row r="758" spans="27:27" ht="15.75" customHeight="1" x14ac:dyDescent="0.3">
      <c r="AA758" s="4"/>
    </row>
    <row r="759" spans="27:27" ht="15.75" customHeight="1" x14ac:dyDescent="0.3">
      <c r="AA759" s="4"/>
    </row>
    <row r="760" spans="27:27" ht="15.75" customHeight="1" x14ac:dyDescent="0.3">
      <c r="AA760" s="4"/>
    </row>
    <row r="761" spans="27:27" ht="15.75" customHeight="1" x14ac:dyDescent="0.3">
      <c r="AA761" s="4"/>
    </row>
    <row r="762" spans="27:27" ht="15.75" customHeight="1" x14ac:dyDescent="0.3">
      <c r="AA762" s="4"/>
    </row>
    <row r="763" spans="27:27" ht="15.75" customHeight="1" x14ac:dyDescent="0.3">
      <c r="AA763" s="4"/>
    </row>
    <row r="764" spans="27:27" ht="15.75" customHeight="1" x14ac:dyDescent="0.3">
      <c r="AA764" s="4"/>
    </row>
    <row r="765" spans="27:27" ht="15.75" customHeight="1" x14ac:dyDescent="0.3">
      <c r="AA765" s="4"/>
    </row>
    <row r="766" spans="27:27" ht="15.75" customHeight="1" x14ac:dyDescent="0.3">
      <c r="AA766" s="4"/>
    </row>
    <row r="767" spans="27:27" ht="15.75" customHeight="1" x14ac:dyDescent="0.3">
      <c r="AA767" s="4"/>
    </row>
    <row r="768" spans="27:27" ht="15.75" customHeight="1" x14ac:dyDescent="0.3">
      <c r="AA768" s="4"/>
    </row>
    <row r="769" spans="27:27" ht="15.75" customHeight="1" x14ac:dyDescent="0.3">
      <c r="AA769" s="4"/>
    </row>
    <row r="770" spans="27:27" ht="15.75" customHeight="1" x14ac:dyDescent="0.3">
      <c r="AA770" s="4"/>
    </row>
    <row r="771" spans="27:27" ht="15.75" customHeight="1" x14ac:dyDescent="0.3">
      <c r="AA771" s="4"/>
    </row>
    <row r="772" spans="27:27" ht="15.75" customHeight="1" x14ac:dyDescent="0.3">
      <c r="AA772" s="4"/>
    </row>
    <row r="773" spans="27:27" ht="15.75" customHeight="1" x14ac:dyDescent="0.3">
      <c r="AA773" s="4"/>
    </row>
    <row r="774" spans="27:27" ht="15.75" customHeight="1" x14ac:dyDescent="0.3">
      <c r="AA774" s="4"/>
    </row>
    <row r="775" spans="27:27" ht="15.75" customHeight="1" x14ac:dyDescent="0.3">
      <c r="AA775" s="4"/>
    </row>
    <row r="776" spans="27:27" ht="15.75" customHeight="1" x14ac:dyDescent="0.3">
      <c r="AA776" s="4"/>
    </row>
    <row r="777" spans="27:27" ht="15.75" customHeight="1" x14ac:dyDescent="0.3">
      <c r="AA777" s="4"/>
    </row>
    <row r="778" spans="27:27" ht="15.75" customHeight="1" x14ac:dyDescent="0.3">
      <c r="AA778" s="4"/>
    </row>
    <row r="779" spans="27:27" ht="15.75" customHeight="1" x14ac:dyDescent="0.3">
      <c r="AA779" s="4"/>
    </row>
    <row r="780" spans="27:27" ht="15.75" customHeight="1" x14ac:dyDescent="0.3">
      <c r="AA780" s="4"/>
    </row>
    <row r="781" spans="27:27" ht="15.75" customHeight="1" x14ac:dyDescent="0.3">
      <c r="AA781" s="4"/>
    </row>
    <row r="782" spans="27:27" ht="15.75" customHeight="1" x14ac:dyDescent="0.3">
      <c r="AA782" s="4"/>
    </row>
    <row r="783" spans="27:27" ht="15.75" customHeight="1" x14ac:dyDescent="0.3">
      <c r="AA783" s="4"/>
    </row>
    <row r="784" spans="27:27" ht="15.75" customHeight="1" x14ac:dyDescent="0.3">
      <c r="AA784" s="4"/>
    </row>
    <row r="785" spans="27:27" ht="15.75" customHeight="1" x14ac:dyDescent="0.3">
      <c r="AA785" s="4"/>
    </row>
    <row r="786" spans="27:27" ht="15.75" customHeight="1" x14ac:dyDescent="0.3">
      <c r="AA786" s="4"/>
    </row>
    <row r="787" spans="27:27" ht="15.75" customHeight="1" x14ac:dyDescent="0.3">
      <c r="AA787" s="4"/>
    </row>
    <row r="788" spans="27:27" ht="15.75" customHeight="1" x14ac:dyDescent="0.3">
      <c r="AA788" s="4"/>
    </row>
    <row r="789" spans="27:27" ht="15.75" customHeight="1" x14ac:dyDescent="0.3">
      <c r="AA789" s="4"/>
    </row>
    <row r="790" spans="27:27" ht="15.75" customHeight="1" x14ac:dyDescent="0.3">
      <c r="AA790" s="4"/>
    </row>
    <row r="791" spans="27:27" ht="15.75" customHeight="1" x14ac:dyDescent="0.3">
      <c r="AA791" s="4"/>
    </row>
    <row r="792" spans="27:27" ht="15.75" customHeight="1" x14ac:dyDescent="0.3">
      <c r="AA792" s="4"/>
    </row>
    <row r="793" spans="27:27" ht="15.75" customHeight="1" x14ac:dyDescent="0.3">
      <c r="AA793" s="4"/>
    </row>
    <row r="794" spans="27:27" ht="15.75" customHeight="1" x14ac:dyDescent="0.3">
      <c r="AA794" s="4"/>
    </row>
    <row r="795" spans="27:27" ht="15.75" customHeight="1" x14ac:dyDescent="0.3">
      <c r="AA795" s="4"/>
    </row>
    <row r="796" spans="27:27" ht="15.75" customHeight="1" x14ac:dyDescent="0.3">
      <c r="AA796" s="4"/>
    </row>
    <row r="797" spans="27:27" ht="15.75" customHeight="1" x14ac:dyDescent="0.3">
      <c r="AA797" s="4"/>
    </row>
    <row r="798" spans="27:27" ht="15.75" customHeight="1" x14ac:dyDescent="0.3">
      <c r="AA798" s="4"/>
    </row>
    <row r="799" spans="27:27" ht="15.75" customHeight="1" x14ac:dyDescent="0.3">
      <c r="AA799" s="4"/>
    </row>
    <row r="800" spans="27:27" ht="15.75" customHeight="1" x14ac:dyDescent="0.3">
      <c r="AA800" s="4"/>
    </row>
    <row r="801" spans="27:27" ht="15.75" customHeight="1" x14ac:dyDescent="0.3">
      <c r="AA801" s="4"/>
    </row>
    <row r="802" spans="27:27" ht="15.75" customHeight="1" x14ac:dyDescent="0.3">
      <c r="AA802" s="4"/>
    </row>
    <row r="803" spans="27:27" ht="15.75" customHeight="1" x14ac:dyDescent="0.3">
      <c r="AA803" s="4"/>
    </row>
    <row r="804" spans="27:27" ht="15.75" customHeight="1" x14ac:dyDescent="0.3">
      <c r="AA804" s="4"/>
    </row>
    <row r="805" spans="27:27" ht="15.75" customHeight="1" x14ac:dyDescent="0.3">
      <c r="AA805" s="4"/>
    </row>
    <row r="806" spans="27:27" ht="15.75" customHeight="1" x14ac:dyDescent="0.3">
      <c r="AA806" s="4"/>
    </row>
    <row r="807" spans="27:27" ht="15.75" customHeight="1" x14ac:dyDescent="0.3">
      <c r="AA807" s="4"/>
    </row>
    <row r="808" spans="27:27" ht="15.75" customHeight="1" x14ac:dyDescent="0.3">
      <c r="AA808" s="4"/>
    </row>
    <row r="809" spans="27:27" ht="15.75" customHeight="1" x14ac:dyDescent="0.3">
      <c r="AA809" s="4"/>
    </row>
    <row r="810" spans="27:27" ht="15.75" customHeight="1" x14ac:dyDescent="0.3">
      <c r="AA810" s="4"/>
    </row>
    <row r="811" spans="27:27" ht="15.75" customHeight="1" x14ac:dyDescent="0.3">
      <c r="AA811" s="4"/>
    </row>
    <row r="812" spans="27:27" ht="15.75" customHeight="1" x14ac:dyDescent="0.3">
      <c r="AA812" s="4"/>
    </row>
    <row r="813" spans="27:27" ht="15.75" customHeight="1" x14ac:dyDescent="0.3">
      <c r="AA813" s="4"/>
    </row>
    <row r="814" spans="27:27" ht="15.75" customHeight="1" x14ac:dyDescent="0.3">
      <c r="AA814" s="4"/>
    </row>
    <row r="815" spans="27:27" ht="15.75" customHeight="1" x14ac:dyDescent="0.3">
      <c r="AA815" s="4"/>
    </row>
    <row r="816" spans="27:27" ht="15.75" customHeight="1" x14ac:dyDescent="0.3">
      <c r="AA816" s="4"/>
    </row>
    <row r="817" spans="27:27" ht="15.75" customHeight="1" x14ac:dyDescent="0.3">
      <c r="AA817" s="4"/>
    </row>
    <row r="818" spans="27:27" ht="15.75" customHeight="1" x14ac:dyDescent="0.3">
      <c r="AA818" s="4"/>
    </row>
    <row r="819" spans="27:27" ht="15.75" customHeight="1" x14ac:dyDescent="0.3">
      <c r="AA819" s="4"/>
    </row>
    <row r="820" spans="27:27" ht="15.75" customHeight="1" x14ac:dyDescent="0.3">
      <c r="AA820" s="4"/>
    </row>
    <row r="821" spans="27:27" ht="15.75" customHeight="1" x14ac:dyDescent="0.3">
      <c r="AA821" s="4"/>
    </row>
    <row r="822" spans="27:27" ht="15.75" customHeight="1" x14ac:dyDescent="0.3">
      <c r="AA822" s="4"/>
    </row>
    <row r="823" spans="27:27" ht="15.75" customHeight="1" x14ac:dyDescent="0.3">
      <c r="AA823" s="4"/>
    </row>
    <row r="824" spans="27:27" ht="15.75" customHeight="1" x14ac:dyDescent="0.3">
      <c r="AA824" s="4"/>
    </row>
    <row r="825" spans="27:27" ht="15.75" customHeight="1" x14ac:dyDescent="0.3">
      <c r="AA825" s="4"/>
    </row>
    <row r="826" spans="27:27" ht="15.75" customHeight="1" x14ac:dyDescent="0.3">
      <c r="AA826" s="4"/>
    </row>
    <row r="827" spans="27:27" ht="15.75" customHeight="1" x14ac:dyDescent="0.3">
      <c r="AA827" s="4"/>
    </row>
    <row r="828" spans="27:27" ht="15.75" customHeight="1" x14ac:dyDescent="0.3">
      <c r="AA828" s="4"/>
    </row>
    <row r="829" spans="27:27" ht="15.75" customHeight="1" x14ac:dyDescent="0.3">
      <c r="AA829" s="4"/>
    </row>
    <row r="830" spans="27:27" ht="15.75" customHeight="1" x14ac:dyDescent="0.3">
      <c r="AA830" s="4"/>
    </row>
    <row r="831" spans="27:27" ht="15.75" customHeight="1" x14ac:dyDescent="0.3">
      <c r="AA831" s="4"/>
    </row>
    <row r="832" spans="27:27" ht="15.75" customHeight="1" x14ac:dyDescent="0.3">
      <c r="AA832" s="4"/>
    </row>
    <row r="833" spans="27:27" ht="15.75" customHeight="1" x14ac:dyDescent="0.3">
      <c r="AA833" s="4"/>
    </row>
    <row r="834" spans="27:27" ht="15.75" customHeight="1" x14ac:dyDescent="0.3">
      <c r="AA834" s="4"/>
    </row>
    <row r="835" spans="27:27" ht="15.75" customHeight="1" x14ac:dyDescent="0.3">
      <c r="AA835" s="4"/>
    </row>
    <row r="836" spans="27:27" ht="15.75" customHeight="1" x14ac:dyDescent="0.3">
      <c r="AA836" s="4"/>
    </row>
    <row r="837" spans="27:27" ht="15.75" customHeight="1" x14ac:dyDescent="0.3">
      <c r="AA837" s="4"/>
    </row>
    <row r="838" spans="27:27" ht="15.75" customHeight="1" x14ac:dyDescent="0.3">
      <c r="AA838" s="4"/>
    </row>
    <row r="839" spans="27:27" ht="15.75" customHeight="1" x14ac:dyDescent="0.3">
      <c r="AA839" s="4"/>
    </row>
    <row r="840" spans="27:27" ht="15.75" customHeight="1" x14ac:dyDescent="0.3">
      <c r="AA840" s="4"/>
    </row>
    <row r="841" spans="27:27" ht="15.75" customHeight="1" x14ac:dyDescent="0.3">
      <c r="AA841" s="4"/>
    </row>
    <row r="842" spans="27:27" ht="15.75" customHeight="1" x14ac:dyDescent="0.3">
      <c r="AA842" s="4"/>
    </row>
    <row r="843" spans="27:27" ht="15.75" customHeight="1" x14ac:dyDescent="0.3">
      <c r="AA843" s="4"/>
    </row>
    <row r="844" spans="27:27" ht="15.75" customHeight="1" x14ac:dyDescent="0.3">
      <c r="AA844" s="4"/>
    </row>
    <row r="845" spans="27:27" ht="15.75" customHeight="1" x14ac:dyDescent="0.3">
      <c r="AA845" s="4"/>
    </row>
    <row r="846" spans="27:27" ht="15.75" customHeight="1" x14ac:dyDescent="0.3">
      <c r="AA846" s="4"/>
    </row>
    <row r="847" spans="27:27" ht="15.75" customHeight="1" x14ac:dyDescent="0.3">
      <c r="AA847" s="4"/>
    </row>
    <row r="848" spans="27:27" ht="15.75" customHeight="1" x14ac:dyDescent="0.3">
      <c r="AA848" s="4"/>
    </row>
    <row r="849" spans="27:27" ht="15.75" customHeight="1" x14ac:dyDescent="0.3">
      <c r="AA849" s="4"/>
    </row>
    <row r="850" spans="27:27" ht="15.75" customHeight="1" x14ac:dyDescent="0.3">
      <c r="AA850" s="4"/>
    </row>
    <row r="851" spans="27:27" ht="15.75" customHeight="1" x14ac:dyDescent="0.3">
      <c r="AA851" s="4"/>
    </row>
    <row r="852" spans="27:27" ht="15.75" customHeight="1" x14ac:dyDescent="0.3">
      <c r="AA852" s="4"/>
    </row>
    <row r="853" spans="27:27" ht="15.75" customHeight="1" x14ac:dyDescent="0.3">
      <c r="AA853" s="4"/>
    </row>
    <row r="854" spans="27:27" ht="15.75" customHeight="1" x14ac:dyDescent="0.3">
      <c r="AA854" s="4"/>
    </row>
    <row r="855" spans="27:27" ht="15.75" customHeight="1" x14ac:dyDescent="0.3">
      <c r="AA855" s="4"/>
    </row>
    <row r="856" spans="27:27" ht="15.75" customHeight="1" x14ac:dyDescent="0.3">
      <c r="AA856" s="4"/>
    </row>
    <row r="857" spans="27:27" ht="15.75" customHeight="1" x14ac:dyDescent="0.3">
      <c r="AA857" s="4"/>
    </row>
    <row r="858" spans="27:27" ht="15.75" customHeight="1" x14ac:dyDescent="0.3">
      <c r="AA858" s="4"/>
    </row>
    <row r="859" spans="27:27" ht="15.75" customHeight="1" x14ac:dyDescent="0.3">
      <c r="AA859" s="4"/>
    </row>
    <row r="860" spans="27:27" ht="15.75" customHeight="1" x14ac:dyDescent="0.3">
      <c r="AA860" s="4"/>
    </row>
    <row r="861" spans="27:27" ht="15.75" customHeight="1" x14ac:dyDescent="0.3">
      <c r="AA861" s="4"/>
    </row>
    <row r="862" spans="27:27" ht="15.75" customHeight="1" x14ac:dyDescent="0.3">
      <c r="AA862" s="4"/>
    </row>
    <row r="863" spans="27:27" ht="15.75" customHeight="1" x14ac:dyDescent="0.3">
      <c r="AA863" s="4"/>
    </row>
    <row r="864" spans="27:27" ht="15.75" customHeight="1" x14ac:dyDescent="0.3">
      <c r="AA864" s="4"/>
    </row>
    <row r="865" spans="27:27" ht="15.75" customHeight="1" x14ac:dyDescent="0.3">
      <c r="AA865" s="4"/>
    </row>
    <row r="866" spans="27:27" ht="15.75" customHeight="1" x14ac:dyDescent="0.3">
      <c r="AA866" s="4"/>
    </row>
    <row r="867" spans="27:27" ht="15.75" customHeight="1" x14ac:dyDescent="0.3">
      <c r="AA867" s="4"/>
    </row>
    <row r="868" spans="27:27" ht="15.75" customHeight="1" x14ac:dyDescent="0.3">
      <c r="AA868" s="4"/>
    </row>
    <row r="869" spans="27:27" ht="15.75" customHeight="1" x14ac:dyDescent="0.3">
      <c r="AA869" s="4"/>
    </row>
    <row r="870" spans="27:27" ht="15.75" customHeight="1" x14ac:dyDescent="0.3">
      <c r="AA870" s="4"/>
    </row>
    <row r="871" spans="27:27" ht="15.75" customHeight="1" x14ac:dyDescent="0.3">
      <c r="AA871" s="4"/>
    </row>
    <row r="872" spans="27:27" ht="15.75" customHeight="1" x14ac:dyDescent="0.3">
      <c r="AA872" s="4"/>
    </row>
    <row r="873" spans="27:27" ht="15.75" customHeight="1" x14ac:dyDescent="0.3">
      <c r="AA873" s="4"/>
    </row>
    <row r="874" spans="27:27" ht="15.75" customHeight="1" x14ac:dyDescent="0.3">
      <c r="AA874" s="4"/>
    </row>
    <row r="875" spans="27:27" ht="15.75" customHeight="1" x14ac:dyDescent="0.3">
      <c r="AA875" s="4"/>
    </row>
    <row r="876" spans="27:27" ht="15.75" customHeight="1" x14ac:dyDescent="0.3">
      <c r="AA876" s="4"/>
    </row>
    <row r="877" spans="27:27" ht="15.75" customHeight="1" x14ac:dyDescent="0.3">
      <c r="AA877" s="4"/>
    </row>
    <row r="878" spans="27:27" ht="15.75" customHeight="1" x14ac:dyDescent="0.3">
      <c r="AA878" s="4"/>
    </row>
    <row r="879" spans="27:27" ht="15.75" customHeight="1" x14ac:dyDescent="0.3">
      <c r="AA879" s="4"/>
    </row>
    <row r="880" spans="27:27" ht="15.75" customHeight="1" x14ac:dyDescent="0.3">
      <c r="AA880" s="4"/>
    </row>
    <row r="881" spans="27:27" ht="15.75" customHeight="1" x14ac:dyDescent="0.3">
      <c r="AA881" s="4"/>
    </row>
    <row r="882" spans="27:27" ht="15.75" customHeight="1" x14ac:dyDescent="0.3">
      <c r="AA882" s="4"/>
    </row>
    <row r="883" spans="27:27" ht="15.75" customHeight="1" x14ac:dyDescent="0.3">
      <c r="AA883" s="4"/>
    </row>
    <row r="884" spans="27:27" ht="15.75" customHeight="1" x14ac:dyDescent="0.3">
      <c r="AA884" s="4"/>
    </row>
    <row r="885" spans="27:27" ht="15.75" customHeight="1" x14ac:dyDescent="0.3">
      <c r="AA885" s="4"/>
    </row>
    <row r="886" spans="27:27" ht="15.75" customHeight="1" x14ac:dyDescent="0.3">
      <c r="AA886" s="4"/>
    </row>
    <row r="887" spans="27:27" ht="15.75" customHeight="1" x14ac:dyDescent="0.3">
      <c r="AA887" s="4"/>
    </row>
    <row r="888" spans="27:27" ht="15.75" customHeight="1" x14ac:dyDescent="0.3">
      <c r="AA888" s="4"/>
    </row>
    <row r="889" spans="27:27" ht="15.75" customHeight="1" x14ac:dyDescent="0.3">
      <c r="AA889" s="4"/>
    </row>
    <row r="890" spans="27:27" ht="15.75" customHeight="1" x14ac:dyDescent="0.3">
      <c r="AA890" s="4"/>
    </row>
    <row r="891" spans="27:27" ht="15.75" customHeight="1" x14ac:dyDescent="0.3">
      <c r="AA891" s="4"/>
    </row>
    <row r="892" spans="27:27" ht="15.75" customHeight="1" x14ac:dyDescent="0.3">
      <c r="AA892" s="4"/>
    </row>
    <row r="893" spans="27:27" ht="15.75" customHeight="1" x14ac:dyDescent="0.3">
      <c r="AA893" s="4"/>
    </row>
    <row r="894" spans="27:27" ht="15.75" customHeight="1" x14ac:dyDescent="0.3">
      <c r="AA894" s="4"/>
    </row>
    <row r="895" spans="27:27" ht="15.75" customHeight="1" x14ac:dyDescent="0.3">
      <c r="AA895" s="4"/>
    </row>
    <row r="896" spans="27:27" ht="15.75" customHeight="1" x14ac:dyDescent="0.3">
      <c r="AA896" s="4"/>
    </row>
    <row r="897" spans="27:27" ht="15.75" customHeight="1" x14ac:dyDescent="0.3">
      <c r="AA897" s="4"/>
    </row>
    <row r="898" spans="27:27" ht="15.75" customHeight="1" x14ac:dyDescent="0.3">
      <c r="AA898" s="4"/>
    </row>
    <row r="899" spans="27:27" ht="15.75" customHeight="1" x14ac:dyDescent="0.3">
      <c r="AA899" s="4"/>
    </row>
    <row r="900" spans="27:27" ht="15.75" customHeight="1" x14ac:dyDescent="0.3">
      <c r="AA900" s="4"/>
    </row>
    <row r="901" spans="27:27" ht="15.75" customHeight="1" x14ac:dyDescent="0.3">
      <c r="AA901" s="4"/>
    </row>
    <row r="902" spans="27:27" ht="15.75" customHeight="1" x14ac:dyDescent="0.3">
      <c r="AA902" s="4"/>
    </row>
    <row r="903" spans="27:27" ht="15.75" customHeight="1" x14ac:dyDescent="0.3">
      <c r="AA903" s="4"/>
    </row>
    <row r="904" spans="27:27" ht="15.75" customHeight="1" x14ac:dyDescent="0.3">
      <c r="AA904" s="4"/>
    </row>
    <row r="905" spans="27:27" ht="15.75" customHeight="1" x14ac:dyDescent="0.3">
      <c r="AA905" s="4"/>
    </row>
    <row r="906" spans="27:27" ht="15.75" customHeight="1" x14ac:dyDescent="0.3">
      <c r="AA906" s="4"/>
    </row>
    <row r="907" spans="27:27" ht="15.75" customHeight="1" x14ac:dyDescent="0.3">
      <c r="AA907" s="4"/>
    </row>
    <row r="908" spans="27:27" ht="15.75" customHeight="1" x14ac:dyDescent="0.3">
      <c r="AA908" s="4"/>
    </row>
    <row r="909" spans="27:27" ht="15.75" customHeight="1" x14ac:dyDescent="0.3">
      <c r="AA909" s="4"/>
    </row>
    <row r="910" spans="27:27" ht="15.75" customHeight="1" x14ac:dyDescent="0.3">
      <c r="AA910" s="4"/>
    </row>
    <row r="911" spans="27:27" ht="15.75" customHeight="1" x14ac:dyDescent="0.3">
      <c r="AA911" s="4"/>
    </row>
    <row r="912" spans="27:27" ht="15.75" customHeight="1" x14ac:dyDescent="0.3">
      <c r="AA912" s="4"/>
    </row>
    <row r="913" spans="27:27" ht="15.75" customHeight="1" x14ac:dyDescent="0.3">
      <c r="AA913" s="4"/>
    </row>
    <row r="914" spans="27:27" ht="15.75" customHeight="1" x14ac:dyDescent="0.3">
      <c r="AA914" s="4"/>
    </row>
    <row r="915" spans="27:27" ht="15.75" customHeight="1" x14ac:dyDescent="0.3">
      <c r="AA915" s="4"/>
    </row>
    <row r="916" spans="27:27" ht="15.75" customHeight="1" x14ac:dyDescent="0.3">
      <c r="AA916" s="4"/>
    </row>
    <row r="917" spans="27:27" ht="15.75" customHeight="1" x14ac:dyDescent="0.3">
      <c r="AA917" s="4"/>
    </row>
    <row r="918" spans="27:27" ht="15.75" customHeight="1" x14ac:dyDescent="0.3">
      <c r="AA918" s="4"/>
    </row>
    <row r="919" spans="27:27" ht="15.75" customHeight="1" x14ac:dyDescent="0.3">
      <c r="AA919" s="4"/>
    </row>
    <row r="920" spans="27:27" ht="15.75" customHeight="1" x14ac:dyDescent="0.3">
      <c r="AA920" s="4"/>
    </row>
    <row r="921" spans="27:27" ht="15.75" customHeight="1" x14ac:dyDescent="0.3">
      <c r="AA921" s="4"/>
    </row>
    <row r="922" spans="27:27" ht="15.75" customHeight="1" x14ac:dyDescent="0.3">
      <c r="AA922" s="4"/>
    </row>
    <row r="923" spans="27:27" ht="15.75" customHeight="1" x14ac:dyDescent="0.3">
      <c r="AA923" s="4"/>
    </row>
    <row r="924" spans="27:27" ht="15.75" customHeight="1" x14ac:dyDescent="0.3">
      <c r="AA924" s="4"/>
    </row>
    <row r="925" spans="27:27" ht="15.75" customHeight="1" x14ac:dyDescent="0.3">
      <c r="AA925" s="4"/>
    </row>
    <row r="926" spans="27:27" ht="15.75" customHeight="1" x14ac:dyDescent="0.3">
      <c r="AA926" s="4"/>
    </row>
    <row r="927" spans="27:27" ht="15.75" customHeight="1" x14ac:dyDescent="0.3">
      <c r="AA927" s="4"/>
    </row>
    <row r="928" spans="27:27" ht="15.75" customHeight="1" x14ac:dyDescent="0.3">
      <c r="AA928" s="4"/>
    </row>
    <row r="929" spans="27:27" ht="15.75" customHeight="1" x14ac:dyDescent="0.3">
      <c r="AA929" s="4"/>
    </row>
    <row r="930" spans="27:27" ht="15.75" customHeight="1" x14ac:dyDescent="0.3">
      <c r="AA930" s="4"/>
    </row>
    <row r="931" spans="27:27" ht="15.75" customHeight="1" x14ac:dyDescent="0.3">
      <c r="AA931" s="4"/>
    </row>
    <row r="932" spans="27:27" ht="15.75" customHeight="1" x14ac:dyDescent="0.3">
      <c r="AA932" s="4"/>
    </row>
    <row r="933" spans="27:27" ht="15.75" customHeight="1" x14ac:dyDescent="0.3">
      <c r="AA933" s="4"/>
    </row>
    <row r="934" spans="27:27" ht="15.75" customHeight="1" x14ac:dyDescent="0.3">
      <c r="AA934" s="4"/>
    </row>
    <row r="935" spans="27:27" ht="15.75" customHeight="1" x14ac:dyDescent="0.3">
      <c r="AA935" s="4"/>
    </row>
    <row r="936" spans="27:27" ht="15.75" customHeight="1" x14ac:dyDescent="0.3">
      <c r="AA936" s="4"/>
    </row>
    <row r="937" spans="27:27" ht="15.75" customHeight="1" x14ac:dyDescent="0.3">
      <c r="AA937" s="4"/>
    </row>
    <row r="938" spans="27:27" ht="15.75" customHeight="1" x14ac:dyDescent="0.3">
      <c r="AA938" s="4"/>
    </row>
    <row r="939" spans="27:27" ht="15.75" customHeight="1" x14ac:dyDescent="0.3">
      <c r="AA939" s="4"/>
    </row>
    <row r="940" spans="27:27" ht="15.75" customHeight="1" x14ac:dyDescent="0.3">
      <c r="AA940" s="4"/>
    </row>
    <row r="941" spans="27:27" ht="15.75" customHeight="1" x14ac:dyDescent="0.3">
      <c r="AA941" s="4"/>
    </row>
    <row r="942" spans="27:27" ht="15.75" customHeight="1" x14ac:dyDescent="0.3">
      <c r="AA942" s="4"/>
    </row>
    <row r="943" spans="27:27" ht="15.75" customHeight="1" x14ac:dyDescent="0.3">
      <c r="AA943" s="4"/>
    </row>
    <row r="944" spans="27:27" ht="15.75" customHeight="1" x14ac:dyDescent="0.3">
      <c r="AA944" s="4"/>
    </row>
    <row r="945" spans="27:27" ht="15.75" customHeight="1" x14ac:dyDescent="0.3">
      <c r="AA945" s="4"/>
    </row>
    <row r="946" spans="27:27" ht="15.75" customHeight="1" x14ac:dyDescent="0.3">
      <c r="AA946" s="4"/>
    </row>
    <row r="947" spans="27:27" ht="15.75" customHeight="1" x14ac:dyDescent="0.3">
      <c r="AA947" s="4"/>
    </row>
    <row r="948" spans="27:27" ht="15.75" customHeight="1" x14ac:dyDescent="0.3">
      <c r="AA948" s="4"/>
    </row>
    <row r="949" spans="27:27" ht="15.75" customHeight="1" x14ac:dyDescent="0.3">
      <c r="AA949" s="4"/>
    </row>
    <row r="950" spans="27:27" ht="15.75" customHeight="1" x14ac:dyDescent="0.3">
      <c r="AA950" s="4"/>
    </row>
    <row r="951" spans="27:27" ht="15.75" customHeight="1" x14ac:dyDescent="0.3">
      <c r="AA951" s="4"/>
    </row>
    <row r="952" spans="27:27" ht="15.75" customHeight="1" x14ac:dyDescent="0.3">
      <c r="AA952" s="4"/>
    </row>
    <row r="953" spans="27:27" ht="15.75" customHeight="1" x14ac:dyDescent="0.3">
      <c r="AA953" s="4"/>
    </row>
    <row r="954" spans="27:27" ht="15.75" customHeight="1" x14ac:dyDescent="0.3">
      <c r="AA954" s="4"/>
    </row>
    <row r="955" spans="27:27" ht="15.75" customHeight="1" x14ac:dyDescent="0.3">
      <c r="AA955" s="4"/>
    </row>
    <row r="956" spans="27:27" ht="15.75" customHeight="1" x14ac:dyDescent="0.3">
      <c r="AA956" s="4"/>
    </row>
    <row r="957" spans="27:27" ht="15.75" customHeight="1" x14ac:dyDescent="0.3">
      <c r="AA957" s="4"/>
    </row>
    <row r="958" spans="27:27" ht="15.75" customHeight="1" x14ac:dyDescent="0.3">
      <c r="AA958" s="4"/>
    </row>
    <row r="959" spans="27:27" ht="15.75" customHeight="1" x14ac:dyDescent="0.3">
      <c r="AA959" s="4"/>
    </row>
    <row r="960" spans="27:27" ht="15.75" customHeight="1" x14ac:dyDescent="0.3">
      <c r="AA960" s="4"/>
    </row>
    <row r="961" spans="27:27" ht="15.75" customHeight="1" x14ac:dyDescent="0.3">
      <c r="AA961" s="4"/>
    </row>
  </sheetData>
  <autoFilter ref="A3:F139" xr:uid="{00000000-0009-0000-0000-000014000000}"/>
  <mergeCells count="6">
    <mergeCell ref="K1:R1"/>
    <mergeCell ref="S1:T2"/>
    <mergeCell ref="K2:L2"/>
    <mergeCell ref="M2:N2"/>
    <mergeCell ref="O2:P2"/>
    <mergeCell ref="Q2:R2"/>
  </mergeCells>
  <pageMargins left="0.7" right="0.7" top="0.75" bottom="0.75" header="0" footer="0"/>
  <pageSetup fitToWidth="0" orientation="portrait"/>
  <tableParts count="4">
    <tablePart r:id="rId1"/>
    <tablePart r:id="rId2"/>
    <tablePart r:id="rId3"/>
    <tablePart r:id="rId4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709E1-1A66-47CF-8BC4-85036EAB3DE2}">
  <sheetPr>
    <outlinePr summaryBelow="0" summaryRight="0"/>
    <pageSetUpPr fitToPage="1"/>
  </sheetPr>
  <dimension ref="A1:AF961"/>
  <sheetViews>
    <sheetView workbookViewId="0">
      <pane ySplit="3" topLeftCell="A4" activePane="bottomLeft" state="frozen"/>
      <selection pane="bottomLeft" activeCell="B5" sqref="B5"/>
    </sheetView>
  </sheetViews>
  <sheetFormatPr defaultColWidth="12.6640625" defaultRowHeight="15" customHeight="1" x14ac:dyDescent="0.3"/>
  <cols>
    <col min="1" max="1" width="9.44140625" customWidth="1"/>
    <col min="2" max="2" width="6.33203125" customWidth="1"/>
    <col min="3" max="3" width="5.77734375" customWidth="1"/>
    <col min="4" max="4" width="7.21875" customWidth="1"/>
    <col min="5" max="6" width="8.77734375" customWidth="1"/>
    <col min="7" max="7" width="8.21875" customWidth="1"/>
    <col min="8" max="8" width="5.6640625" customWidth="1"/>
    <col min="9" max="9" width="30" customWidth="1"/>
    <col min="10" max="10" width="9.109375" customWidth="1"/>
    <col min="11" max="11" width="7" customWidth="1"/>
    <col min="12" max="12" width="7.21875" customWidth="1"/>
    <col min="13" max="20" width="7" customWidth="1"/>
    <col min="21" max="21" width="8.33203125" customWidth="1"/>
    <col min="22" max="22" width="6.6640625" customWidth="1"/>
    <col min="23" max="23" width="6.88671875" customWidth="1"/>
    <col min="24" max="24" width="5.21875" customWidth="1"/>
    <col min="25" max="25" width="7.44140625" customWidth="1"/>
    <col min="26" max="26" width="27.6640625" customWidth="1"/>
    <col min="27" max="27" width="8" customWidth="1"/>
    <col min="28" max="28" width="12.21875" customWidth="1"/>
    <col min="29" max="30" width="10.21875" customWidth="1"/>
    <col min="31" max="31" width="13.44140625" customWidth="1"/>
    <col min="32" max="32" width="10.21875" customWidth="1"/>
  </cols>
  <sheetData>
    <row r="1" spans="1:32" ht="33" customHeight="1" x14ac:dyDescent="0.3">
      <c r="A1" s="240"/>
      <c r="B1" s="240"/>
      <c r="C1" s="240"/>
      <c r="D1" s="240"/>
      <c r="E1" s="241" t="s">
        <v>211</v>
      </c>
      <c r="F1" s="242" t="s">
        <v>264</v>
      </c>
      <c r="G1" s="12"/>
      <c r="H1" s="244" t="s">
        <v>22</v>
      </c>
      <c r="I1" s="245" t="s">
        <v>213</v>
      </c>
      <c r="J1" s="246" t="s">
        <v>214</v>
      </c>
      <c r="K1" s="247" t="s">
        <v>215</v>
      </c>
      <c r="L1" s="248"/>
      <c r="M1" s="248"/>
      <c r="N1" s="248"/>
      <c r="O1" s="248"/>
      <c r="P1" s="248"/>
      <c r="Q1" s="248"/>
      <c r="R1" s="249"/>
      <c r="S1" s="250" t="s">
        <v>216</v>
      </c>
      <c r="T1" s="251"/>
      <c r="U1" s="252" t="s">
        <v>21</v>
      </c>
      <c r="V1" s="12"/>
      <c r="W1" s="12"/>
      <c r="X1" s="12"/>
      <c r="Y1" s="12"/>
      <c r="Z1" s="12"/>
      <c r="AA1" s="331"/>
      <c r="AB1" s="12"/>
      <c r="AC1" s="12"/>
      <c r="AD1" s="12"/>
      <c r="AE1" s="12"/>
      <c r="AF1" s="12"/>
    </row>
    <row r="2" spans="1:32" ht="15.75" customHeight="1" x14ac:dyDescent="0.3">
      <c r="A2" s="240"/>
      <c r="B2" s="240"/>
      <c r="C2" s="240"/>
      <c r="D2" s="240"/>
      <c r="E2" s="240"/>
      <c r="F2" s="243"/>
      <c r="G2" s="12"/>
      <c r="H2" s="178"/>
      <c r="I2" s="253"/>
      <c r="J2" s="254"/>
      <c r="K2" s="255" t="s">
        <v>218</v>
      </c>
      <c r="L2" s="119"/>
      <c r="M2" s="256" t="s">
        <v>219</v>
      </c>
      <c r="N2" s="119"/>
      <c r="O2" s="257" t="s">
        <v>220</v>
      </c>
      <c r="P2" s="119"/>
      <c r="Q2" s="256" t="s">
        <v>221</v>
      </c>
      <c r="R2" s="119"/>
      <c r="S2" s="122"/>
      <c r="T2" s="123"/>
      <c r="U2" s="258"/>
      <c r="V2" s="12"/>
      <c r="W2" s="12"/>
      <c r="X2" s="12"/>
      <c r="Y2" s="12"/>
      <c r="Z2" s="12"/>
      <c r="AA2" s="331"/>
      <c r="AB2" s="12"/>
      <c r="AC2" s="12"/>
      <c r="AD2" s="12"/>
      <c r="AE2" s="12"/>
      <c r="AF2" s="12"/>
    </row>
    <row r="3" spans="1:32" ht="30" customHeight="1" thickBot="1" x14ac:dyDescent="0.35">
      <c r="A3" s="259" t="s">
        <v>222</v>
      </c>
      <c r="B3" s="259" t="s">
        <v>22</v>
      </c>
      <c r="C3" s="259" t="s">
        <v>212</v>
      </c>
      <c r="D3" s="260" t="s">
        <v>223</v>
      </c>
      <c r="E3" s="261" t="s">
        <v>24</v>
      </c>
      <c r="F3" s="321" t="s">
        <v>265</v>
      </c>
      <c r="G3" s="12"/>
      <c r="H3" s="188"/>
      <c r="I3" s="264"/>
      <c r="J3" s="265"/>
      <c r="K3" s="266" t="s">
        <v>32</v>
      </c>
      <c r="L3" s="267" t="s">
        <v>37</v>
      </c>
      <c r="M3" s="268" t="s">
        <v>32</v>
      </c>
      <c r="N3" s="267" t="s">
        <v>37</v>
      </c>
      <c r="O3" s="268" t="s">
        <v>32</v>
      </c>
      <c r="P3" s="267" t="s">
        <v>37</v>
      </c>
      <c r="Q3" s="268" t="s">
        <v>32</v>
      </c>
      <c r="R3" s="267" t="s">
        <v>37</v>
      </c>
      <c r="S3" s="268" t="s">
        <v>32</v>
      </c>
      <c r="T3" s="267" t="s">
        <v>37</v>
      </c>
      <c r="U3" s="269"/>
      <c r="V3" s="12"/>
      <c r="W3" s="12"/>
      <c r="X3" s="12"/>
      <c r="Y3" s="334" t="s">
        <v>22</v>
      </c>
      <c r="Z3" s="334" t="s">
        <v>23</v>
      </c>
      <c r="AA3" s="335" t="s">
        <v>24</v>
      </c>
      <c r="AB3" s="336" t="s">
        <v>25</v>
      </c>
      <c r="AC3" s="334" t="s">
        <v>26</v>
      </c>
      <c r="AD3" s="334" t="s">
        <v>27</v>
      </c>
      <c r="AE3" s="337" t="s">
        <v>30</v>
      </c>
      <c r="AF3" s="334" t="s">
        <v>28</v>
      </c>
    </row>
    <row r="4" spans="1:32" ht="15.75" customHeight="1" x14ac:dyDescent="0.3">
      <c r="A4" s="270">
        <f>[1]OKT!A5</f>
        <v>45926</v>
      </c>
      <c r="B4" s="271">
        <f>[1]OKT!B5</f>
        <v>1</v>
      </c>
      <c r="C4" s="272" t="str">
        <f>[1]OKT!K5</f>
        <v>K00</v>
      </c>
      <c r="D4" s="271">
        <f>[1]OKT!J5</f>
        <v>9</v>
      </c>
      <c r="E4" s="272" t="str">
        <f>[1]OKT!I5</f>
        <v>P</v>
      </c>
      <c r="F4" s="273" t="str">
        <f>[1]OKT!L5</f>
        <v>BARU</v>
      </c>
      <c r="G4" s="274"/>
      <c r="H4" s="275">
        <v>1</v>
      </c>
      <c r="I4" s="276" t="s">
        <v>225</v>
      </c>
      <c r="J4" s="276" t="s">
        <v>118</v>
      </c>
      <c r="K4" s="277">
        <f>COUNTIFS('Dx. OKT'!DIAGNOSA,J4,'Dx. OKT'!UMUR,"&lt;7",'Dx. OKT'!BARULAMA,"baru",'Dx. OKT'!GENDER,"L")+AB66</f>
        <v>72</v>
      </c>
      <c r="L4" s="278">
        <f>COUNTIFS('Dx. OKT'!DIAGNOSA,J4,'Dx. OKT'!UMUR,"&lt;7",'Dx. OKT'!BARULAMA,"baru",'Dx. OKT'!GENDER,"P")+AB67</f>
        <v>91</v>
      </c>
      <c r="M4" s="277">
        <f>COUNTIFS('Dx. OKT'!DIAGNOSA,J4,'Dx. OKT'!UMUR,"&gt;=7",'Dx. OKT'!UMUR,"&lt;=15",'Dx. OKT'!BARULAMA,"BARU",'Dx. OKT'!GENDER,"L")</f>
        <v>11</v>
      </c>
      <c r="N4" s="277">
        <f>COUNTIFS('Dx. OKT'!DIAGNOSA,J4,'Dx. OKT'!UMUR,"&gt;=7",'Dx. OKT'!UMUR,"&lt;=15",'Dx. OKT'!BARULAMA,"BARU",'Dx. OKT'!GENDER,"P")</f>
        <v>17</v>
      </c>
      <c r="O4" s="271">
        <f>COUNTIFS('Dx. OKT'!DIAGNOSA,J4,'Dx. OKT'!UMUR,"&gt;=16",'Dx. OKT'!UMUR,"&lt;=59",'Dx. OKT'!BARULAMA,"BARU",'Dx. OKT'!GENDER,"L")</f>
        <v>0</v>
      </c>
      <c r="P4" s="277">
        <f>COUNTIFS('Dx. OKT'!DIAGNOSA,J4,'Dx. OKT'!UMUR,"&gt;=16",'Dx. OKT'!UMUR,"&lt;=59",'Dx. OKT'!BARULAMA,"BARU",'Dx. OKT'!GENDER,"P")</f>
        <v>1</v>
      </c>
      <c r="Q4" s="277">
        <f>COUNTIFS('Dx. OKT'!DIAGNOSA,J4,'Dx. OKT'!UMUR,"&gt;=60",'Dx. OKT'!BARULAMA,"baru",'Dx. OKT'!GENDER,"L")</f>
        <v>0</v>
      </c>
      <c r="R4" s="277">
        <f>COUNTIFS('Dx. OKT'!DIAGNOSA,J4,'Dx. OKT'!UMUR,"&gt;=60",'Dx. OKT'!BARULAMA,"baru",'Dx. OKT'!GENDER,"P")</f>
        <v>0</v>
      </c>
      <c r="S4" s="277">
        <f>COUNTIFS('Dx. OKT'!DIAGNOSA,J4,'Dx. OKT'!BARULAMA,"LAMA",'Dx. OKT'!GENDER,"L")</f>
        <v>1</v>
      </c>
      <c r="T4" s="277">
        <f>COUNTIFS('Dx. OKT'!DIAGNOSA,J4,'Dx. OKT'!BARULAMA,"LAMA",'Dx. OKT'!GENDER,"P")</f>
        <v>3</v>
      </c>
      <c r="U4" s="338">
        <f t="shared" ref="U4:U26" si="0">SUM(K4:T4)</f>
        <v>196</v>
      </c>
      <c r="V4" s="339">
        <f>COUNTIF('Dx. OKT'!DIAGNOSA,J4)</f>
        <v>50</v>
      </c>
      <c r="W4" s="12"/>
      <c r="X4" s="12"/>
      <c r="Y4" s="340">
        <v>1</v>
      </c>
      <c r="Z4" s="25" t="s">
        <v>291</v>
      </c>
      <c r="AA4" s="341" t="s">
        <v>32</v>
      </c>
      <c r="AB4" s="342">
        <v>424</v>
      </c>
      <c r="AC4" s="342">
        <v>125</v>
      </c>
      <c r="AD4" s="342">
        <f t="shared" ref="AD4:AD27" si="1">AB4-AC4</f>
        <v>299</v>
      </c>
      <c r="AE4" s="342">
        <v>20</v>
      </c>
      <c r="AF4" s="342">
        <v>99</v>
      </c>
    </row>
    <row r="5" spans="1:32" ht="15.75" customHeight="1" x14ac:dyDescent="0.3">
      <c r="A5" s="270">
        <f>[1]OKT!A6</f>
        <v>45926</v>
      </c>
      <c r="B5" s="271">
        <f>[1]OKT!B6</f>
        <v>2</v>
      </c>
      <c r="C5" s="272" t="str">
        <f>[1]OKT!K6</f>
        <v>K04</v>
      </c>
      <c r="D5" s="271">
        <f>[1]OKT!J6</f>
        <v>5</v>
      </c>
      <c r="E5" s="272" t="str">
        <f>[1]OKT!I6</f>
        <v>L</v>
      </c>
      <c r="F5" s="273" t="str">
        <f>[1]OKT!L6</f>
        <v>BARU</v>
      </c>
      <c r="G5" s="12"/>
      <c r="H5" s="281">
        <v>2</v>
      </c>
      <c r="I5" s="108" t="s">
        <v>226</v>
      </c>
      <c r="J5" s="108" t="s">
        <v>227</v>
      </c>
      <c r="K5" s="277">
        <f>COUNTIFS('Dx. OKT'!DIAGNOSA,J5,'Dx. OKT'!UMUR,"&lt;7",'Dx. OKT'!BARULAMA,"baru",'Dx. OKT'!GENDER,"L")</f>
        <v>0</v>
      </c>
      <c r="L5" s="278">
        <f>COUNTIFS('Dx. OKT'!DIAGNOSA,J5,'Dx. OKT'!UMUR,"&lt;7",'Dx. OKT'!BARULAMA,"baru",'Dx. OKT'!GENDER,"P")</f>
        <v>0</v>
      </c>
      <c r="M5" s="277">
        <f>COUNTIFS('Dx. OKT'!DIAGNOSA,J5,'Dx. OKT'!UMUR,"&gt;=7",'Dx. OKT'!UMUR,"&lt;=15",'Dx. OKT'!BARULAMA,"BARU",'Dx. OKT'!GENDER,"L")</f>
        <v>0</v>
      </c>
      <c r="N5" s="277">
        <f>COUNTIFS('Dx. OKT'!DIAGNOSA,J5,'Dx. OKT'!UMUR,"&gt;=7",'Dx. OKT'!UMUR,"&lt;=15",'Dx. OKT'!BARULAMA,"BARU",'Dx. OKT'!GENDER,"P")</f>
        <v>1</v>
      </c>
      <c r="O5" s="271">
        <f>COUNTIFS('Dx. OKT'!DIAGNOSA,J5,'Dx. OKT'!UMUR,"&gt;=16",'Dx. OKT'!UMUR,"&lt;=59",'Dx. OKT'!BARULAMA,"BARU",'Dx. OKT'!GENDER,"L")</f>
        <v>0</v>
      </c>
      <c r="P5" s="277">
        <f>COUNTIFS('Dx. OKT'!DIAGNOSA,J5,'Dx. OKT'!UMUR,"&gt;=16",'Dx. OKT'!UMUR,"&lt;=59",'Dx. OKT'!BARULAMA,"BARU",'Dx. OKT'!GENDER,"P")</f>
        <v>0</v>
      </c>
      <c r="Q5" s="277">
        <f>COUNTIFS('Dx. OKT'!DIAGNOSA,J5,'Dx. OKT'!UMUR,"&gt;=60",'Dx. OKT'!BARULAMA,"baru",'Dx. OKT'!GENDER,"L")</f>
        <v>0</v>
      </c>
      <c r="R5" s="277">
        <f>COUNTIFS('Dx. OKT'!DIAGNOSA,J5,'Dx. OKT'!UMUR,"&gt;=60",'Dx. OKT'!BARULAMA,"baru",'Dx. OKT'!GENDER,"P")</f>
        <v>0</v>
      </c>
      <c r="S5" s="277">
        <f>COUNTIFS('Dx. OKT'!DIAGNOSA,J5,'Dx. OKT'!BARULAMA,"LAMA",'Dx. OKT'!GENDER,"L")</f>
        <v>1</v>
      </c>
      <c r="T5" s="277">
        <f>COUNTIFS('Dx. OKT'!DIAGNOSA,J5,'Dx. OKT'!BARULAMA,"LAMA",'Dx. OKT'!GENDER,"P")</f>
        <v>0</v>
      </c>
      <c r="U5" s="338">
        <f t="shared" si="0"/>
        <v>2</v>
      </c>
      <c r="V5" s="339">
        <f>COUNTIF('Dx. OKT'!DIAGNOSA,J5)</f>
        <v>2</v>
      </c>
      <c r="W5" s="12"/>
      <c r="X5" s="12"/>
      <c r="Y5" s="343"/>
      <c r="Z5" s="343"/>
      <c r="AA5" s="344" t="s">
        <v>37</v>
      </c>
      <c r="AB5" s="342">
        <v>404</v>
      </c>
      <c r="AC5" s="342">
        <v>148</v>
      </c>
      <c r="AD5" s="342">
        <f t="shared" si="1"/>
        <v>256</v>
      </c>
      <c r="AE5" s="342">
        <v>25</v>
      </c>
      <c r="AF5" s="342">
        <v>123</v>
      </c>
    </row>
    <row r="6" spans="1:32" ht="15.75" customHeight="1" x14ac:dyDescent="0.3">
      <c r="A6" s="270">
        <f>[1]OKT!A7</f>
        <v>45926</v>
      </c>
      <c r="B6" s="271">
        <f>[1]OKT!B7</f>
        <v>3</v>
      </c>
      <c r="C6" s="272" t="str">
        <f>[1]OKT!K7</f>
        <v>K02</v>
      </c>
      <c r="D6" s="271">
        <f>[1]OKT!J7</f>
        <v>49</v>
      </c>
      <c r="E6" s="272" t="str">
        <f>[1]OKT!I7</f>
        <v>P</v>
      </c>
      <c r="F6" s="273" t="str">
        <f>[1]OKT!L7</f>
        <v>LAMA</v>
      </c>
      <c r="G6" s="12"/>
      <c r="H6" s="281">
        <v>3</v>
      </c>
      <c r="I6" s="108" t="s">
        <v>228</v>
      </c>
      <c r="J6" s="108" t="s">
        <v>108</v>
      </c>
      <c r="K6" s="277">
        <f ca="1">COUNTIFS('Dx. OKT'!DIAGNOSA,J6,'Dx. OKT'!UMUR,"&lt;7",'Dx. OKT'!BARULAMA,"baru",'Dx. OKT'!GENDER,"L")+AB62</f>
        <v>271</v>
      </c>
      <c r="L6" s="278">
        <f>COUNTIFS('Dx. OKT'!DIAGNOSA,J6,'Dx. OKT'!UMUR,"&lt;7",'Dx. OKT'!BARULAMA,"baru",'Dx. OKT'!GENDER,"P")+AB63</f>
        <v>321</v>
      </c>
      <c r="M6" s="277">
        <f>COUNTIFS('Dx. OKT'!DIAGNOSA,J6,'Dx. OKT'!UMUR,"&gt;=7",'Dx. OKT'!UMUR,"&lt;=15",'Dx. OKT'!BARULAMA,"BARU",'Dx. OKT'!GENDER,"L")</f>
        <v>5</v>
      </c>
      <c r="N6" s="277">
        <f>COUNTIFS('Dx. OKT'!DIAGNOSA,J6,'Dx. OKT'!UMUR,"&gt;=7",'Dx. OKT'!UMUR,"&lt;=15",'Dx. OKT'!BARULAMA,"BARU",'Dx. OKT'!GENDER,"P")</f>
        <v>10</v>
      </c>
      <c r="O6" s="271">
        <f>COUNTIFS('Dx. OKT'!DIAGNOSA,J6,'Dx. OKT'!UMUR,"&gt;=16",'Dx. OKT'!UMUR,"&lt;=59",'Dx. OKT'!BARULAMA,"BARU",'Dx. OKT'!GENDER,"L")</f>
        <v>7</v>
      </c>
      <c r="P6" s="277">
        <f>COUNTIFS('Dx. OKT'!DIAGNOSA,J6,'Dx. OKT'!UMUR,"&gt;=16",'Dx. OKT'!UMUR,"&lt;=59",'Dx. OKT'!BARULAMA,"BARU",'Dx. OKT'!GENDER,"P")</f>
        <v>12</v>
      </c>
      <c r="Q6" s="277">
        <f>COUNTIFS('Dx. OKT'!DIAGNOSA,J6,'Dx. OKT'!UMUR,"&gt;=60",'Dx. OKT'!BARULAMA,"baru",'Dx. OKT'!GENDER,"L")</f>
        <v>1</v>
      </c>
      <c r="R6" s="277">
        <f>COUNTIFS('Dx. OKT'!DIAGNOSA,J6,'Dx. OKT'!UMUR,"&gt;=60",'Dx. OKT'!BARULAMA,"baru",'Dx. OKT'!GENDER,"P")</f>
        <v>1</v>
      </c>
      <c r="S6" s="277">
        <f>COUNTIFS('Dx. OKT'!DIAGNOSA,J6,'Dx. OKT'!BARULAMA,"LAMA",'Dx. OKT'!GENDER,"L")</f>
        <v>11</v>
      </c>
      <c r="T6" s="277">
        <f>COUNTIFS('Dx. OKT'!DIAGNOSA,J6,'Dx. OKT'!BARULAMA,"LAMA",'Dx. OKT'!GENDER,"P")</f>
        <v>14</v>
      </c>
      <c r="U6" s="338">
        <f t="shared" ca="1" si="0"/>
        <v>653</v>
      </c>
      <c r="V6" s="380">
        <f>COUNTIF('Dx. OKT'!DIAGNOSA,J6)</f>
        <v>66</v>
      </c>
      <c r="W6" s="12"/>
      <c r="X6" s="12"/>
      <c r="Y6" s="340">
        <v>2</v>
      </c>
      <c r="Z6" s="38" t="s">
        <v>292</v>
      </c>
      <c r="AA6" s="341" t="s">
        <v>32</v>
      </c>
      <c r="AB6" s="342">
        <v>407</v>
      </c>
      <c r="AC6" s="342">
        <v>117</v>
      </c>
      <c r="AD6" s="342">
        <f t="shared" si="1"/>
        <v>290</v>
      </c>
      <c r="AE6" s="342">
        <v>17</v>
      </c>
      <c r="AF6" s="342">
        <v>95</v>
      </c>
    </row>
    <row r="7" spans="1:32" ht="15.75" customHeight="1" x14ac:dyDescent="0.3">
      <c r="A7" s="270">
        <f>[1]OKT!A8</f>
        <v>45926</v>
      </c>
      <c r="B7" s="271">
        <f>[1]OKT!B8</f>
        <v>4</v>
      </c>
      <c r="C7" s="272" t="str">
        <f>[1]OKT!K8</f>
        <v>K04</v>
      </c>
      <c r="D7" s="271">
        <f>[1]OKT!J8</f>
        <v>62</v>
      </c>
      <c r="E7" s="272" t="str">
        <f>[1]OKT!I8</f>
        <v>L</v>
      </c>
      <c r="F7" s="273" t="str">
        <f>[1]OKT!L8</f>
        <v>LAMA</v>
      </c>
      <c r="G7" s="12"/>
      <c r="H7" s="281">
        <v>4</v>
      </c>
      <c r="I7" s="108" t="s">
        <v>229</v>
      </c>
      <c r="J7" s="108" t="s">
        <v>230</v>
      </c>
      <c r="K7" s="277">
        <f>COUNTIFS('Dx. OKT'!DIAGNOSA,J7,'Dx. OKT'!UMUR,"&lt;7",'Dx. OKT'!BARULAMA,"baru",'Dx. OKT'!GENDER,"L")</f>
        <v>0</v>
      </c>
      <c r="L7" s="278">
        <f>COUNTIFS('Dx. OKT'!DIAGNOSA,J7,'Dx. OKT'!UMUR,"&lt;7",'Dx. OKT'!BARULAMA,"baru",'Dx. OKT'!GENDER,"P")</f>
        <v>0</v>
      </c>
      <c r="M7" s="277">
        <f>COUNTIFS('Dx. OKT'!DIAGNOSA,J7,'Dx. OKT'!UMUR,"&gt;=7",'Dx. OKT'!UMUR,"&lt;=15",'Dx. OKT'!BARULAMA,"BARU",'Dx. OKT'!GENDER,"L")</f>
        <v>0</v>
      </c>
      <c r="N7" s="277">
        <f>COUNTIFS('Dx. OKT'!DIAGNOSA,J7,'Dx. OKT'!UMUR,"&gt;=7",'Dx. OKT'!UMUR,"&lt;=15",'Dx. OKT'!BARULAMA,"BARU",'Dx. OKT'!GENDER,"P")</f>
        <v>0</v>
      </c>
      <c r="O7" s="271">
        <f>COUNTIFS('Dx. OKT'!DIAGNOSA,J7,'Dx. OKT'!UMUR,"&gt;=16",'Dx. OKT'!UMUR,"&lt;=59",'Dx. OKT'!BARULAMA,"BARU",'Dx. OKT'!GENDER,"L")</f>
        <v>0</v>
      </c>
      <c r="P7" s="277">
        <f>COUNTIFS('Dx. OKT'!DIAGNOSA,J7,'Dx. OKT'!UMUR,"&gt;=16",'Dx. OKT'!UMUR,"&lt;=59",'Dx. OKT'!BARULAMA,"BARU",'Dx. OKT'!GENDER,"P")</f>
        <v>19</v>
      </c>
      <c r="Q7" s="277">
        <f>COUNTIFS('Dx. OKT'!DIAGNOSA,J7,'Dx. OKT'!UMUR,"&gt;=60",'Dx. OKT'!BARULAMA,"baru",'Dx. OKT'!GENDER,"L")</f>
        <v>0</v>
      </c>
      <c r="R7" s="277">
        <f>COUNTIFS('Dx. OKT'!DIAGNOSA,J7,'Dx. OKT'!UMUR,"&gt;=60",'Dx. OKT'!BARULAMA,"baru",'Dx. OKT'!GENDER,"P")</f>
        <v>1</v>
      </c>
      <c r="S7" s="277">
        <f>COUNTIFS('Dx. OKT'!DIAGNOSA,J7,'Dx. OKT'!BARULAMA,"LAMA",'Dx. OKT'!GENDER,"L")</f>
        <v>1</v>
      </c>
      <c r="T7" s="277">
        <f>COUNTIFS('Dx. OKT'!DIAGNOSA,J7,'Dx. OKT'!BARULAMA,"LAMA",'Dx. OKT'!GENDER,"P")</f>
        <v>0</v>
      </c>
      <c r="U7" s="338">
        <f t="shared" si="0"/>
        <v>21</v>
      </c>
      <c r="V7" s="339">
        <f>COUNTIF('Dx. OKT'!DIAGNOSA,J7)</f>
        <v>21</v>
      </c>
      <c r="W7" s="12"/>
      <c r="X7" s="12"/>
      <c r="Y7" s="343"/>
      <c r="Z7" s="343"/>
      <c r="AA7" s="344" t="s">
        <v>37</v>
      </c>
      <c r="AB7" s="342">
        <v>408</v>
      </c>
      <c r="AC7" s="342">
        <v>143</v>
      </c>
      <c r="AD7" s="342">
        <f t="shared" si="1"/>
        <v>265</v>
      </c>
      <c r="AE7" s="342">
        <v>22</v>
      </c>
      <c r="AF7" s="342">
        <v>104</v>
      </c>
    </row>
    <row r="8" spans="1:32" ht="15.75" customHeight="1" x14ac:dyDescent="0.3">
      <c r="A8" s="270">
        <f>[1]OKT!A9</f>
        <v>45926</v>
      </c>
      <c r="B8" s="271">
        <f>[1]OKT!B9</f>
        <v>5</v>
      </c>
      <c r="C8" s="272" t="str">
        <f>[1]OKT!K9</f>
        <v>K05</v>
      </c>
      <c r="D8" s="271">
        <f>[1]OKT!J9</f>
        <v>9</v>
      </c>
      <c r="E8" s="272" t="str">
        <f>[1]OKT!I9</f>
        <v>P</v>
      </c>
      <c r="F8" s="273" t="str">
        <f>[1]OKT!L9</f>
        <v>BARU</v>
      </c>
      <c r="G8" s="12"/>
      <c r="H8" s="281">
        <v>5</v>
      </c>
      <c r="I8" s="108" t="s">
        <v>231</v>
      </c>
      <c r="J8" s="108" t="s">
        <v>110</v>
      </c>
      <c r="K8" s="277">
        <f ca="1">COUNTIFS('Dx. OKT'!DIAGNOSA,J8,'Dx. OKT'!UMUR,"&lt;7",'Dx. OKT'!BARULAMA,"baru",'Dx. OKT'!GENDER,"L")+AB64</f>
        <v>182</v>
      </c>
      <c r="L8" s="278">
        <f>COUNTIFS('Dx. OKT'!DIAGNOSA,J8,'Dx. OKT'!UMUR,"&lt;7",'Dx. OKT'!BARULAMA,"baru",'Dx. OKT'!GENDER,"P")+AB65</f>
        <v>238</v>
      </c>
      <c r="M8" s="277">
        <f>COUNTIFS('Dx. OKT'!DIAGNOSA,J8,'Dx. OKT'!UMUR,"&gt;=7",'Dx. OKT'!UMUR,"&lt;=15",'Dx. OKT'!BARULAMA,"BARU",'Dx. OKT'!GENDER,"L")</f>
        <v>7</v>
      </c>
      <c r="N8" s="277">
        <f>COUNTIFS('Dx. OKT'!DIAGNOSA,J8,'Dx. OKT'!UMUR,"&gt;=7",'Dx. OKT'!UMUR,"&lt;=15",'Dx. OKT'!BARULAMA,"BARU",'Dx. OKT'!GENDER,"P")</f>
        <v>8</v>
      </c>
      <c r="O8" s="271">
        <f>COUNTIFS('Dx. OKT'!DIAGNOSA,J8,'Dx. OKT'!UMUR,"&gt;=16",'Dx. OKT'!UMUR,"&lt;=59",'Dx. OKT'!BARULAMA,"BARU",'Dx. OKT'!GENDER,"L")</f>
        <v>21</v>
      </c>
      <c r="P8" s="277">
        <f>COUNTIFS('Dx. OKT'!DIAGNOSA,J8,'Dx. OKT'!UMUR,"&gt;=16",'Dx. OKT'!UMUR,"&lt;=59",'Dx. OKT'!BARULAMA,"BARU",'Dx. OKT'!GENDER,"P")</f>
        <v>26</v>
      </c>
      <c r="Q8" s="277">
        <f>COUNTIFS('Dx. OKT'!DIAGNOSA,J8,'Dx. OKT'!UMUR,"&gt;=60",'Dx. OKT'!BARULAMA,"baru",'Dx. OKT'!GENDER,"L")</f>
        <v>4</v>
      </c>
      <c r="R8" s="277">
        <f>COUNTIFS('Dx. OKT'!DIAGNOSA,J8,'Dx. OKT'!UMUR,"&gt;=60",'Dx. OKT'!BARULAMA,"baru",'Dx. OKT'!GENDER,"P")</f>
        <v>3</v>
      </c>
      <c r="S8" s="277">
        <f>COUNTIFS('Dx. OKT'!DIAGNOSA,J8,'Dx. OKT'!BARULAMA,"LAMA",'Dx. OKT'!GENDER,"L")</f>
        <v>12</v>
      </c>
      <c r="T8" s="277">
        <f>COUNTIFS('Dx. OKT'!DIAGNOSA,J8,'Dx. OKT'!BARULAMA,"LAMA",'Dx. OKT'!GENDER,"P")</f>
        <v>35</v>
      </c>
      <c r="U8" s="338">
        <f t="shared" ca="1" si="0"/>
        <v>536</v>
      </c>
      <c r="V8" s="339">
        <f>COUNTIF('Dx. OKT'!DIAGNOSA,J8)</f>
        <v>122</v>
      </c>
      <c r="W8" s="12"/>
      <c r="X8" s="12"/>
      <c r="Y8" s="340">
        <v>3</v>
      </c>
      <c r="Z8" s="38" t="s">
        <v>293</v>
      </c>
      <c r="AA8" s="341" t="s">
        <v>32</v>
      </c>
      <c r="AB8" s="342">
        <v>14</v>
      </c>
      <c r="AC8" s="342">
        <v>3</v>
      </c>
      <c r="AD8" s="342">
        <f t="shared" si="1"/>
        <v>11</v>
      </c>
      <c r="AE8" s="342">
        <v>1</v>
      </c>
      <c r="AF8" s="342">
        <v>4</v>
      </c>
    </row>
    <row r="9" spans="1:32" ht="15.75" customHeight="1" x14ac:dyDescent="0.3">
      <c r="A9" s="270">
        <f>[1]OKT!A10</f>
        <v>45926</v>
      </c>
      <c r="B9" s="271">
        <f>[1]OKT!B10</f>
        <v>6</v>
      </c>
      <c r="C9" s="272" t="str">
        <f>[1]OKT!K10</f>
        <v>K04</v>
      </c>
      <c r="D9" s="271">
        <f>[1]OKT!J10</f>
        <v>15</v>
      </c>
      <c r="E9" s="272" t="str">
        <f>[1]OKT!I10</f>
        <v>L</v>
      </c>
      <c r="F9" s="273" t="str">
        <f>[1]OKT!L10</f>
        <v>LAMA</v>
      </c>
      <c r="G9" s="12"/>
      <c r="H9" s="281">
        <v>6</v>
      </c>
      <c r="I9" s="108" t="s">
        <v>232</v>
      </c>
      <c r="J9" s="108" t="s">
        <v>233</v>
      </c>
      <c r="K9" s="277">
        <f>COUNTIFS('Dx. OKT'!DIAGNOSA,J9,'Dx. OKT'!UMUR,"&lt;7",'Dx. OKT'!BARULAMA,"baru",'Dx. OKT'!GENDER,"L")</f>
        <v>1</v>
      </c>
      <c r="L9" s="278">
        <f>COUNTIFS('Dx. OKT'!DIAGNOSA,J9,'Dx. OKT'!UMUR,"&lt;7",'Dx. OKT'!BARULAMA,"baru",'Dx. OKT'!GENDER,"P")</f>
        <v>0</v>
      </c>
      <c r="M9" s="277">
        <f>COUNTIFS('Dx. OKT'!DIAGNOSA,J9,'Dx. OKT'!UMUR,"&gt;=7",'Dx. OKT'!UMUR,"&lt;=15",'Dx. OKT'!BARULAMA,"BARU",'Dx. OKT'!GENDER,"L")</f>
        <v>1</v>
      </c>
      <c r="N9" s="277">
        <f>COUNTIFS('Dx. OKT'!DIAGNOSA,J9,'Dx. OKT'!UMUR,"&gt;=7",'Dx. OKT'!UMUR,"&lt;=15",'Dx. OKT'!BARULAMA,"BARU",'Dx. OKT'!GENDER,"P")</f>
        <v>2</v>
      </c>
      <c r="O9" s="271">
        <f>COUNTIFS('Dx. OKT'!DIAGNOSA,J9,'Dx. OKT'!UMUR,"&gt;=16",'Dx. OKT'!UMUR,"&lt;=59",'Dx. OKT'!BARULAMA,"BARU",'Dx. OKT'!GENDER,"L")</f>
        <v>1</v>
      </c>
      <c r="P9" s="277">
        <f>COUNTIFS('Dx. OKT'!DIAGNOSA,J9,'Dx. OKT'!UMUR,"&gt;=16",'Dx. OKT'!UMUR,"&lt;=59",'Dx. OKT'!BARULAMA,"BARU",'Dx. OKT'!GENDER,"P")</f>
        <v>13</v>
      </c>
      <c r="Q9" s="277">
        <f>COUNTIFS('Dx. OKT'!DIAGNOSA,J9,'Dx. OKT'!UMUR,"&gt;=60",'Dx. OKT'!BARULAMA,"baru",'Dx. OKT'!GENDER,"L")</f>
        <v>0</v>
      </c>
      <c r="R9" s="277">
        <f>COUNTIFS('Dx. OKT'!DIAGNOSA,J9,'Dx. OKT'!UMUR,"&gt;=60",'Dx. OKT'!BARULAMA,"baru",'Dx. OKT'!GENDER,"P")</f>
        <v>4</v>
      </c>
      <c r="S9" s="277">
        <f>COUNTIFS('Dx. OKT'!DIAGNOSA,J9,'Dx. OKT'!BARULAMA,"LAMA",'Dx. OKT'!GENDER,"L")</f>
        <v>0</v>
      </c>
      <c r="T9" s="277">
        <f>COUNTIFS('Dx. OKT'!DIAGNOSA,J9,'Dx. OKT'!BARULAMA,"LAMA",'Dx. OKT'!GENDER,"P")</f>
        <v>5</v>
      </c>
      <c r="U9" s="338">
        <f t="shared" si="0"/>
        <v>27</v>
      </c>
      <c r="V9" s="380">
        <f>COUNTIF('Dx. OKT'!DIAGNOSA,J9)</f>
        <v>27</v>
      </c>
      <c r="W9" s="12"/>
      <c r="X9" s="12"/>
      <c r="Y9" s="343"/>
      <c r="Z9" s="343"/>
      <c r="AA9" s="344" t="s">
        <v>37</v>
      </c>
      <c r="AB9" s="342">
        <v>10</v>
      </c>
      <c r="AC9" s="342">
        <v>2</v>
      </c>
      <c r="AD9" s="342">
        <f t="shared" si="1"/>
        <v>8</v>
      </c>
      <c r="AE9" s="342">
        <v>0</v>
      </c>
      <c r="AF9" s="342">
        <v>2</v>
      </c>
    </row>
    <row r="10" spans="1:32" ht="15.75" customHeight="1" x14ac:dyDescent="0.3">
      <c r="A10" s="270">
        <f>[1]OKT!A11</f>
        <v>45927</v>
      </c>
      <c r="B10" s="271">
        <f>[1]OKT!B11</f>
        <v>1</v>
      </c>
      <c r="C10" s="272" t="str">
        <f>[1]OKT!K11</f>
        <v>K02</v>
      </c>
      <c r="D10" s="271">
        <f>[1]OKT!J11</f>
        <v>30</v>
      </c>
      <c r="E10" s="272" t="str">
        <f>[1]OKT!I11</f>
        <v>L</v>
      </c>
      <c r="F10" s="273" t="str">
        <f>[1]OKT!L11</f>
        <v>LAMA</v>
      </c>
      <c r="G10" s="12"/>
      <c r="H10" s="281">
        <v>7</v>
      </c>
      <c r="I10" s="108" t="s">
        <v>234</v>
      </c>
      <c r="J10" s="108" t="s">
        <v>235</v>
      </c>
      <c r="K10" s="277">
        <f>COUNTIFS('Dx. OKT'!DIAGNOSA,J10,'Dx. OKT'!UMUR,"&lt;7",'Dx. OKT'!BARULAMA,"baru",'Dx. OKT'!GENDER,"L")</f>
        <v>0</v>
      </c>
      <c r="L10" s="278">
        <f>COUNTIFS('Dx. OKT'!DIAGNOSA,J10,'Dx. OKT'!UMUR,"&lt;7",'Dx. OKT'!BARULAMA,"baru",'Dx. OKT'!GENDER,"P")</f>
        <v>0</v>
      </c>
      <c r="M10" s="277">
        <f>COUNTIFS('Dx. OKT'!DIAGNOSA,J10,'Dx. OKT'!UMUR,"&gt;=7",'Dx. OKT'!UMUR,"&lt;=15",'Dx. OKT'!BARULAMA,"BARU",'Dx. OKT'!GENDER,"L")</f>
        <v>1</v>
      </c>
      <c r="N10" s="277">
        <f>COUNTIFS('Dx. OKT'!DIAGNOSA,J10,'Dx. OKT'!UMUR,"&gt;=7",'Dx. OKT'!UMUR,"&lt;=15",'Dx. OKT'!BARULAMA,"BARU",'Dx. OKT'!GENDER,"P")</f>
        <v>0</v>
      </c>
      <c r="O10" s="271">
        <f>COUNTIFS('Dx. OKT'!DIAGNOSA,J10,'Dx. OKT'!UMUR,"&gt;=16",'Dx. OKT'!UMUR,"&lt;=59",'Dx. OKT'!BARULAMA,"BARU",'Dx. OKT'!GENDER,"L")</f>
        <v>0</v>
      </c>
      <c r="P10" s="277">
        <f>COUNTIFS('Dx. OKT'!DIAGNOSA,J10,'Dx. OKT'!UMUR,"&gt;=16",'Dx. OKT'!UMUR,"&lt;=59",'Dx. OKT'!BARULAMA,"BARU",'Dx. OKT'!GENDER,"P")</f>
        <v>1</v>
      </c>
      <c r="Q10" s="277">
        <f>COUNTIFS('Dx. OKT'!DIAGNOSA,J10,'Dx. OKT'!UMUR,"&gt;=60",'Dx. OKT'!BARULAMA,"baru",'Dx. OKT'!GENDER,"L")</f>
        <v>0</v>
      </c>
      <c r="R10" s="277">
        <f>COUNTIFS('Dx. OKT'!DIAGNOSA,J10,'Dx. OKT'!UMUR,"&gt;=60",'Dx. OKT'!BARULAMA,"baru",'Dx. OKT'!GENDER,"P")</f>
        <v>1</v>
      </c>
      <c r="S10" s="277">
        <f>COUNTIFS('Dx. OKT'!DIAGNOSA,J10,'Dx. OKT'!BARULAMA,"LAMA",'Dx. OKT'!GENDER,"L")</f>
        <v>0</v>
      </c>
      <c r="T10" s="277">
        <f>COUNTIFS('Dx. OKT'!DIAGNOSA,J10,'Dx. OKT'!BARULAMA,"LAMA",'Dx. OKT'!GENDER,"P")</f>
        <v>2</v>
      </c>
      <c r="U10" s="338">
        <f t="shared" si="0"/>
        <v>5</v>
      </c>
      <c r="V10" s="339">
        <f>COUNTIF('Dx. OKT'!DIAGNOSA,J10)</f>
        <v>5</v>
      </c>
      <c r="W10" s="12"/>
      <c r="X10" s="12"/>
      <c r="Y10" s="340">
        <v>4</v>
      </c>
      <c r="Z10" s="38" t="s">
        <v>294</v>
      </c>
      <c r="AA10" s="341" t="s">
        <v>32</v>
      </c>
      <c r="AB10" s="342">
        <v>80</v>
      </c>
      <c r="AC10" s="342">
        <v>20</v>
      </c>
      <c r="AD10" s="342">
        <f t="shared" si="1"/>
        <v>60</v>
      </c>
      <c r="AE10" s="342">
        <v>4</v>
      </c>
      <c r="AF10" s="342">
        <v>8</v>
      </c>
    </row>
    <row r="11" spans="1:32" ht="15.75" customHeight="1" x14ac:dyDescent="0.3">
      <c r="A11" s="270">
        <f>[1]OKT!A12</f>
        <v>45927</v>
      </c>
      <c r="B11" s="271">
        <f>[1]OKT!B12</f>
        <v>2</v>
      </c>
      <c r="C11" s="272" t="str">
        <f>[1]OKT!K12</f>
        <v>K00</v>
      </c>
      <c r="D11" s="271">
        <f>[1]OKT!J12</f>
        <v>7</v>
      </c>
      <c r="E11" s="272" t="str">
        <f>[1]OKT!I12</f>
        <v>L</v>
      </c>
      <c r="F11" s="273" t="str">
        <f>[1]OKT!L12</f>
        <v>BARU</v>
      </c>
      <c r="G11" s="12"/>
      <c r="H11" s="281">
        <v>8</v>
      </c>
      <c r="I11" s="108" t="s">
        <v>236</v>
      </c>
      <c r="J11" s="108" t="s">
        <v>237</v>
      </c>
      <c r="K11" s="277">
        <f>COUNTIFS('Dx. OKT'!DIAGNOSA,J11,'Dx. OKT'!UMUR,"&lt;7",'Dx. OKT'!BARULAMA,"baru",'Dx. OKT'!GENDER,"L")</f>
        <v>0</v>
      </c>
      <c r="L11" s="278">
        <f>COUNTIFS('Dx. OKT'!DIAGNOSA,J11,'Dx. OKT'!UMUR,"&lt;7",'Dx. OKT'!BARULAMA,"baru",'Dx. OKT'!GENDER,"P")</f>
        <v>0</v>
      </c>
      <c r="M11" s="277">
        <f>COUNTIFS('Dx. OKT'!DIAGNOSA,J11,'Dx. OKT'!UMUR,"&gt;=7",'Dx. OKT'!UMUR,"&lt;=15",'Dx. OKT'!BARULAMA,"BARU",'Dx. OKT'!GENDER,"L")</f>
        <v>0</v>
      </c>
      <c r="N11" s="277">
        <f>COUNTIFS('Dx. OKT'!DIAGNOSA,J11,'Dx. OKT'!UMUR,"&gt;=7",'Dx. OKT'!UMUR,"&lt;=15",'Dx. OKT'!BARULAMA,"BARU",'Dx. OKT'!GENDER,"P")</f>
        <v>0</v>
      </c>
      <c r="O11" s="271">
        <f>COUNTIFS('Dx. OKT'!DIAGNOSA,J11,'Dx. OKT'!UMUR,"&gt;=16",'Dx. OKT'!UMUR,"&lt;=59",'Dx. OKT'!BARULAMA,"BARU",'Dx. OKT'!GENDER,"L")</f>
        <v>0</v>
      </c>
      <c r="P11" s="277">
        <f>COUNTIFS('Dx. OKT'!DIAGNOSA,J11,'Dx. OKT'!UMUR,"&gt;=16",'Dx. OKT'!UMUR,"&lt;=59",'Dx. OKT'!BARULAMA,"BARU",'Dx. OKT'!GENDER,"P")</f>
        <v>0</v>
      </c>
      <c r="Q11" s="277">
        <f>COUNTIFS('Dx. OKT'!DIAGNOSA,J11,'Dx. OKT'!UMUR,"&gt;=60",'Dx. OKT'!BARULAMA,"baru",'Dx. OKT'!GENDER,"L")</f>
        <v>0</v>
      </c>
      <c r="R11" s="277">
        <f>COUNTIFS('Dx. OKT'!DIAGNOSA,J11,'Dx. OKT'!UMUR,"&gt;=60",'Dx. OKT'!BARULAMA,"baru",'Dx. OKT'!GENDER,"P")</f>
        <v>0</v>
      </c>
      <c r="S11" s="277">
        <f>COUNTIFS('Dx. OKT'!DIAGNOSA,J11,'Dx. OKT'!BARULAMA,"LAMA",'Dx. OKT'!GENDER,"L")</f>
        <v>0</v>
      </c>
      <c r="T11" s="277">
        <f>COUNTIFS('Dx. OKT'!DIAGNOSA,J11,'Dx. OKT'!BARULAMA,"LAMA",'Dx. OKT'!GENDER,"P")</f>
        <v>0</v>
      </c>
      <c r="U11" s="338">
        <f t="shared" si="0"/>
        <v>0</v>
      </c>
      <c r="V11" s="339">
        <f>COUNTIF('Dx. OKT'!DIAGNOSA,J11)</f>
        <v>0</v>
      </c>
      <c r="W11" s="12"/>
      <c r="X11" s="12"/>
      <c r="Y11" s="343"/>
      <c r="Z11" s="343"/>
      <c r="AA11" s="344" t="s">
        <v>37</v>
      </c>
      <c r="AB11" s="342">
        <v>92</v>
      </c>
      <c r="AC11" s="342">
        <v>36</v>
      </c>
      <c r="AD11" s="342">
        <f t="shared" si="1"/>
        <v>56</v>
      </c>
      <c r="AE11" s="342">
        <v>4</v>
      </c>
      <c r="AF11" s="342">
        <v>33</v>
      </c>
    </row>
    <row r="12" spans="1:32" ht="15.75" customHeight="1" x14ac:dyDescent="0.3">
      <c r="A12" s="270">
        <f>[1]OKT!A13</f>
        <v>45927</v>
      </c>
      <c r="B12" s="271">
        <f>[1]OKT!B13</f>
        <v>3</v>
      </c>
      <c r="C12" s="272" t="str">
        <f>[1]OKT!K13</f>
        <v>K05</v>
      </c>
      <c r="D12" s="271">
        <f>[1]OKT!J13</f>
        <v>64</v>
      </c>
      <c r="E12" s="272" t="str">
        <f>[1]OKT!I13</f>
        <v>P</v>
      </c>
      <c r="F12" s="273" t="str">
        <f>[1]OKT!L13</f>
        <v>BARU</v>
      </c>
      <c r="G12" s="12"/>
      <c r="H12" s="281">
        <v>9</v>
      </c>
      <c r="I12" s="108" t="s">
        <v>238</v>
      </c>
      <c r="J12" s="108" t="s">
        <v>239</v>
      </c>
      <c r="K12" s="277">
        <f>COUNTIFS('Dx. OKT'!DIAGNOSA,J12,'Dx. OKT'!UMUR,"&lt;7",'Dx. OKT'!BARULAMA,"baru",'Dx. OKT'!GENDER,"L")</f>
        <v>0</v>
      </c>
      <c r="L12" s="278">
        <f>COUNTIFS('Dx. OKT'!DIAGNOSA,J12,'Dx. OKT'!UMUR,"&lt;7",'Dx. OKT'!BARULAMA,"baru",'Dx. OKT'!GENDER,"P")</f>
        <v>1</v>
      </c>
      <c r="M12" s="277">
        <f>COUNTIFS('Dx. OKT'!DIAGNOSA,J12,'Dx. OKT'!UMUR,"&gt;=7",'Dx. OKT'!UMUR,"&lt;=15",'Dx. OKT'!BARULAMA,"BARU",'Dx. OKT'!GENDER,"L")</f>
        <v>0</v>
      </c>
      <c r="N12" s="277">
        <f>COUNTIFS('Dx. OKT'!DIAGNOSA,J12,'Dx. OKT'!UMUR,"&gt;=7",'Dx. OKT'!UMUR,"&lt;=15",'Dx. OKT'!BARULAMA,"BARU",'Dx. OKT'!GENDER,"P")</f>
        <v>0</v>
      </c>
      <c r="O12" s="271">
        <f>COUNTIFS('Dx. OKT'!DIAGNOSA,J12,'Dx. OKT'!UMUR,"&gt;=16",'Dx. OKT'!UMUR,"&lt;=59",'Dx. OKT'!BARULAMA,"BARU",'Dx. OKT'!GENDER,"L")</f>
        <v>4</v>
      </c>
      <c r="P12" s="277">
        <f>COUNTIFS('Dx. OKT'!DIAGNOSA,J12,'Dx. OKT'!UMUR,"&gt;=16",'Dx. OKT'!UMUR,"&lt;=59",'Dx. OKT'!BARULAMA,"BARU",'Dx. OKT'!GENDER,"P")</f>
        <v>10</v>
      </c>
      <c r="Q12" s="277">
        <f>COUNTIFS('Dx. OKT'!DIAGNOSA,J12,'Dx. OKT'!UMUR,"&gt;=60",'Dx. OKT'!BARULAMA,"baru",'Dx. OKT'!GENDER,"L")</f>
        <v>2</v>
      </c>
      <c r="R12" s="277">
        <f>COUNTIFS('Dx. OKT'!DIAGNOSA,J12,'Dx. OKT'!UMUR,"&gt;=60",'Dx. OKT'!BARULAMA,"baru",'Dx. OKT'!GENDER,"P")</f>
        <v>3</v>
      </c>
      <c r="S12" s="277">
        <f>COUNTIFS('Dx. OKT'!DIAGNOSA,J12,'Dx. OKT'!BARULAMA,"LAMA",'Dx. OKT'!GENDER,"L")</f>
        <v>1</v>
      </c>
      <c r="T12" s="277">
        <f>COUNTIFS('Dx. OKT'!DIAGNOSA,J12,'Dx. OKT'!BARULAMA,"LAMA",'Dx. OKT'!GENDER,"P")</f>
        <v>3</v>
      </c>
      <c r="U12" s="338">
        <f t="shared" si="0"/>
        <v>24</v>
      </c>
      <c r="V12" s="339">
        <f>COUNTIF('Dx. OKT'!DIAGNOSA,J12)</f>
        <v>24</v>
      </c>
      <c r="W12" s="12"/>
      <c r="X12" s="12"/>
      <c r="Y12" s="345">
        <v>5</v>
      </c>
      <c r="Z12" s="345" t="s">
        <v>295</v>
      </c>
      <c r="AA12" s="341" t="s">
        <v>32</v>
      </c>
      <c r="AB12" s="346">
        <v>349</v>
      </c>
      <c r="AC12" s="346">
        <v>91</v>
      </c>
      <c r="AD12" s="342">
        <f t="shared" si="1"/>
        <v>258</v>
      </c>
      <c r="AE12" s="346">
        <v>16</v>
      </c>
      <c r="AF12" s="346">
        <v>61</v>
      </c>
    </row>
    <row r="13" spans="1:32" ht="15.75" customHeight="1" x14ac:dyDescent="0.3">
      <c r="A13" s="270">
        <f>[1]OKT!A14</f>
        <v>45927</v>
      </c>
      <c r="B13" s="271">
        <f>[1]OKT!B14</f>
        <v>4</v>
      </c>
      <c r="C13" s="272" t="str">
        <f>[1]OKT!K14</f>
        <v>K00</v>
      </c>
      <c r="D13" s="271">
        <f>[1]OKT!J14</f>
        <v>9</v>
      </c>
      <c r="E13" s="272" t="str">
        <f>[1]OKT!I14</f>
        <v>P</v>
      </c>
      <c r="F13" s="273" t="str">
        <f>[1]OKT!L14</f>
        <v>BARU</v>
      </c>
      <c r="G13" s="12"/>
      <c r="H13" s="281">
        <v>10</v>
      </c>
      <c r="I13" s="168" t="s">
        <v>240</v>
      </c>
      <c r="J13" s="168" t="s">
        <v>241</v>
      </c>
      <c r="K13" s="277">
        <f>COUNTIFS('Dx. OKT'!DIAGNOSA,J13,'Dx. OKT'!UMUR,"&lt;7",'Dx. OKT'!BARULAMA,"baru",'Dx. OKT'!GENDER,"L")</f>
        <v>0</v>
      </c>
      <c r="L13" s="278">
        <f>COUNTIFS('Dx. OKT'!DIAGNOSA,J13,'Dx. OKT'!UMUR,"&lt;7",'Dx. OKT'!BARULAMA,"baru",'Dx. OKT'!GENDER,"P")</f>
        <v>0</v>
      </c>
      <c r="M13" s="277">
        <f>COUNTIFS('Dx. OKT'!DIAGNOSA,J13,'Dx. OKT'!UMUR,"&gt;=7",'Dx. OKT'!UMUR,"&lt;=15",'Dx. OKT'!BARULAMA,"BARU",'Dx. OKT'!GENDER,"L")</f>
        <v>0</v>
      </c>
      <c r="N13" s="277">
        <f>COUNTIFS('Dx. OKT'!DIAGNOSA,J13,'Dx. OKT'!UMUR,"&gt;=7",'Dx. OKT'!UMUR,"&lt;=15",'Dx. OKT'!BARULAMA,"BARU",'Dx. OKT'!GENDER,"P")</f>
        <v>0</v>
      </c>
      <c r="O13" s="271">
        <f>COUNTIFS('Dx. OKT'!DIAGNOSA,J13,'Dx. OKT'!UMUR,"&gt;=16",'Dx. OKT'!UMUR,"&lt;=59",'Dx. OKT'!BARULAMA,"BARU",'Dx. OKT'!GENDER,"L")</f>
        <v>0</v>
      </c>
      <c r="P13" s="277">
        <f>COUNTIFS('Dx. OKT'!DIAGNOSA,J13,'Dx. OKT'!UMUR,"&gt;=16",'Dx. OKT'!UMUR,"&lt;=59",'Dx. OKT'!BARULAMA,"BARU",'Dx. OKT'!GENDER,"P")</f>
        <v>0</v>
      </c>
      <c r="Q13" s="277">
        <f>COUNTIFS('Dx. OKT'!DIAGNOSA,J13,'Dx. OKT'!UMUR,"&gt;=60",'Dx. OKT'!BARULAMA,"baru",'Dx. OKT'!GENDER,"L")</f>
        <v>0</v>
      </c>
      <c r="R13" s="277">
        <f>COUNTIFS('Dx. OKT'!DIAGNOSA,J13,'Dx. OKT'!UMUR,"&gt;=60",'Dx. OKT'!BARULAMA,"baru",'Dx. OKT'!GENDER,"P")</f>
        <v>0</v>
      </c>
      <c r="S13" s="277">
        <f>COUNTIFS('Dx. OKT'!DIAGNOSA,J13,'Dx. OKT'!BARULAMA,"LAMA",'Dx. OKT'!GENDER,"L")</f>
        <v>0</v>
      </c>
      <c r="T13" s="277">
        <f>COUNTIFS('Dx. OKT'!DIAGNOSA,J13,'Dx. OKT'!BARULAMA,"LAMA",'Dx. OKT'!GENDER,"P")</f>
        <v>0</v>
      </c>
      <c r="U13" s="338">
        <f t="shared" si="0"/>
        <v>0</v>
      </c>
      <c r="V13" s="339">
        <f>COUNTIF('Dx. OKT'!DIAGNOSA,J13)</f>
        <v>0</v>
      </c>
      <c r="W13" s="287"/>
      <c r="X13" s="12"/>
      <c r="Y13" s="347"/>
      <c r="Z13" s="347"/>
      <c r="AA13" s="344" t="s">
        <v>37</v>
      </c>
      <c r="AB13" s="346">
        <v>312</v>
      </c>
      <c r="AC13" s="346">
        <v>111</v>
      </c>
      <c r="AD13" s="342">
        <f t="shared" si="1"/>
        <v>201</v>
      </c>
      <c r="AE13" s="346">
        <v>10</v>
      </c>
      <c r="AF13" s="346">
        <v>70</v>
      </c>
    </row>
    <row r="14" spans="1:32" ht="15.75" customHeight="1" x14ac:dyDescent="0.3">
      <c r="A14" s="270">
        <f>[1]OKT!A15</f>
        <v>45927</v>
      </c>
      <c r="B14" s="271">
        <f>[1]OKT!B15</f>
        <v>5</v>
      </c>
      <c r="C14" s="272" t="str">
        <f>[1]OKT!K15</f>
        <v>K04</v>
      </c>
      <c r="D14" s="271">
        <f>[1]OKT!J15</f>
        <v>42</v>
      </c>
      <c r="E14" s="272" t="str">
        <f>[1]OKT!I15</f>
        <v>P</v>
      </c>
      <c r="F14" s="273" t="str">
        <f>[1]OKT!L15</f>
        <v>LAMA</v>
      </c>
      <c r="G14" s="12"/>
      <c r="H14" s="281">
        <v>11</v>
      </c>
      <c r="I14" s="168" t="s">
        <v>242</v>
      </c>
      <c r="J14" s="168" t="s">
        <v>243</v>
      </c>
      <c r="K14" s="277">
        <f>COUNTIFS('Dx. OKT'!DIAGNOSA,J14,'Dx. OKT'!UMUR,"&lt;7",'Dx. OKT'!BARULAMA,"baru",'Dx. OKT'!GENDER,"L")</f>
        <v>0</v>
      </c>
      <c r="L14" s="278">
        <f>COUNTIFS('Dx. OKT'!DIAGNOSA,J14,'Dx. OKT'!UMUR,"&lt;7",'Dx. OKT'!BARULAMA,"baru",'Dx. OKT'!GENDER,"P")</f>
        <v>0</v>
      </c>
      <c r="M14" s="277">
        <f>COUNTIFS('Dx. OKT'!DIAGNOSA,J14,'Dx. OKT'!UMUR,"&gt;=7",'Dx. OKT'!UMUR,"&lt;=15",'Dx. OKT'!BARULAMA,"BARU",'Dx. OKT'!GENDER,"L")</f>
        <v>0</v>
      </c>
      <c r="N14" s="277">
        <f>COUNTIFS('Dx. OKT'!DIAGNOSA,J14,'Dx. OKT'!UMUR,"&gt;=7",'Dx. OKT'!UMUR,"&lt;=15",'Dx. OKT'!BARULAMA,"BARU",'Dx. OKT'!GENDER,"P")</f>
        <v>0</v>
      </c>
      <c r="O14" s="271">
        <f>COUNTIFS('Dx. OKT'!DIAGNOSA,J14,'Dx. OKT'!UMUR,"&gt;=16",'Dx. OKT'!UMUR,"&lt;=59",'Dx. OKT'!BARULAMA,"BARU",'Dx. OKT'!GENDER,"L")</f>
        <v>0</v>
      </c>
      <c r="P14" s="277">
        <f>COUNTIFS('Dx. OKT'!DIAGNOSA,J14,'Dx. OKT'!UMUR,"&gt;=16",'Dx. OKT'!UMUR,"&lt;=59",'Dx. OKT'!BARULAMA,"BARU",'Dx. OKT'!GENDER,"P")</f>
        <v>0</v>
      </c>
      <c r="Q14" s="277">
        <f>COUNTIFS('Dx. OKT'!DIAGNOSA,J14,'Dx. OKT'!UMUR,"&gt;=60",'Dx. OKT'!BARULAMA,"baru",'Dx. OKT'!GENDER,"L")</f>
        <v>0</v>
      </c>
      <c r="R14" s="277">
        <f>COUNTIFS('Dx. OKT'!DIAGNOSA,J14,'Dx. OKT'!UMUR,"&gt;=60",'Dx. OKT'!BARULAMA,"baru",'Dx. OKT'!GENDER,"P")</f>
        <v>0</v>
      </c>
      <c r="S14" s="277">
        <f>COUNTIFS('Dx. OKT'!DIAGNOSA,J14,'Dx. OKT'!BARULAMA,"LAMA",'Dx. OKT'!GENDER,"L")</f>
        <v>0</v>
      </c>
      <c r="T14" s="277">
        <f>COUNTIFS('Dx. OKT'!DIAGNOSA,J14,'Dx. OKT'!BARULAMA,"LAMA",'Dx. OKT'!GENDER,"P")</f>
        <v>1</v>
      </c>
      <c r="U14" s="338">
        <f t="shared" si="0"/>
        <v>1</v>
      </c>
      <c r="V14" s="339">
        <f>COUNTIF('Dx. OKT'!DIAGNOSA,J14)</f>
        <v>1</v>
      </c>
      <c r="W14" s="287"/>
      <c r="X14" s="12"/>
      <c r="Y14" s="345">
        <v>6</v>
      </c>
      <c r="Z14" s="345" t="s">
        <v>296</v>
      </c>
      <c r="AA14" s="341" t="s">
        <v>32</v>
      </c>
      <c r="AB14" s="346">
        <v>105</v>
      </c>
      <c r="AC14" s="346">
        <v>27</v>
      </c>
      <c r="AD14" s="342">
        <f t="shared" si="1"/>
        <v>78</v>
      </c>
      <c r="AE14" s="346">
        <v>1</v>
      </c>
      <c r="AF14" s="346">
        <v>22</v>
      </c>
    </row>
    <row r="15" spans="1:32" ht="15.75" customHeight="1" x14ac:dyDescent="0.3">
      <c r="A15" s="270">
        <f>[1]OKT!A16</f>
        <v>45927</v>
      </c>
      <c r="B15" s="271">
        <f>[1]OKT!B16</f>
        <v>6</v>
      </c>
      <c r="C15" s="272" t="str">
        <f>[1]OKT!K16</f>
        <v>K04</v>
      </c>
      <c r="D15" s="271">
        <f>[1]OKT!J16</f>
        <v>15</v>
      </c>
      <c r="E15" s="272" t="str">
        <f>[1]OKT!I16</f>
        <v>P</v>
      </c>
      <c r="F15" s="273" t="str">
        <f>[1]OKT!L16</f>
        <v>BARU</v>
      </c>
      <c r="G15" s="12"/>
      <c r="H15" s="281">
        <v>12</v>
      </c>
      <c r="I15" s="108" t="s">
        <v>244</v>
      </c>
      <c r="J15" s="108" t="s">
        <v>245</v>
      </c>
      <c r="K15" s="277">
        <f>COUNTIFS('Dx. OKT'!DIAGNOSA,J15,'Dx. OKT'!UMUR,"&lt;7",'Dx. OKT'!BARULAMA,"baru",'Dx. OKT'!GENDER,"L")</f>
        <v>0</v>
      </c>
      <c r="L15" s="278">
        <f>COUNTIFS('Dx. OKT'!DIAGNOSA,J15,'Dx. OKT'!UMUR,"&lt;7",'Dx. OKT'!BARULAMA,"baru",'Dx. OKT'!GENDER,"P")</f>
        <v>0</v>
      </c>
      <c r="M15" s="277">
        <f>COUNTIFS('Dx. OKT'!DIAGNOSA,J15,'Dx. OKT'!UMUR,"&gt;=7",'Dx. OKT'!UMUR,"&lt;=15",'Dx. OKT'!BARULAMA,"BARU",'Dx. OKT'!GENDER,"L")</f>
        <v>0</v>
      </c>
      <c r="N15" s="277">
        <f>COUNTIFS('Dx. OKT'!DIAGNOSA,J15,'Dx. OKT'!UMUR,"&gt;=7",'Dx. OKT'!UMUR,"&lt;=15",'Dx. OKT'!BARULAMA,"BARU",'Dx. OKT'!GENDER,"P")</f>
        <v>0</v>
      </c>
      <c r="O15" s="271">
        <f>COUNTIFS('Dx. OKT'!DIAGNOSA,J15,'Dx. OKT'!UMUR,"&gt;=16",'Dx. OKT'!UMUR,"&lt;=59",'Dx. OKT'!BARULAMA,"BARU",'Dx. OKT'!GENDER,"L")</f>
        <v>0</v>
      </c>
      <c r="P15" s="277">
        <f>COUNTIFS('Dx. OKT'!DIAGNOSA,J15,'Dx. OKT'!UMUR,"&gt;=16",'Dx. OKT'!UMUR,"&lt;=59",'Dx. OKT'!BARULAMA,"BARU",'Dx. OKT'!GENDER,"P")</f>
        <v>0</v>
      </c>
      <c r="Q15" s="277">
        <f>COUNTIFS('Dx. OKT'!DIAGNOSA,J15,'Dx. OKT'!UMUR,"&gt;=60",'Dx. OKT'!BARULAMA,"baru",'Dx. OKT'!GENDER,"L")</f>
        <v>0</v>
      </c>
      <c r="R15" s="277">
        <f>COUNTIFS('Dx. OKT'!DIAGNOSA,J15,'Dx. OKT'!UMUR,"&gt;=60",'Dx. OKT'!BARULAMA,"baru",'Dx. OKT'!GENDER,"P")</f>
        <v>0</v>
      </c>
      <c r="S15" s="277">
        <f>COUNTIFS('Dx. OKT'!DIAGNOSA,J15,'Dx. OKT'!BARULAMA,"LAMA",'Dx. OKT'!GENDER,"L")</f>
        <v>0</v>
      </c>
      <c r="T15" s="277">
        <f>COUNTIFS('Dx. OKT'!DIAGNOSA,J15,'Dx. OKT'!BARULAMA,"LAMA",'Dx. OKT'!GENDER,"P")</f>
        <v>0</v>
      </c>
      <c r="U15" s="338">
        <f t="shared" si="0"/>
        <v>0</v>
      </c>
      <c r="V15" s="339">
        <f>COUNTIF('Dx. OKT'!DIAGNOSA,J15)</f>
        <v>0</v>
      </c>
      <c r="W15" s="12"/>
      <c r="X15" s="12"/>
      <c r="Y15" s="347"/>
      <c r="Z15" s="347"/>
      <c r="AA15" s="344" t="s">
        <v>37</v>
      </c>
      <c r="AB15" s="346">
        <v>147</v>
      </c>
      <c r="AC15" s="346">
        <v>52</v>
      </c>
      <c r="AD15" s="342">
        <f t="shared" si="1"/>
        <v>95</v>
      </c>
      <c r="AE15" s="346">
        <v>2</v>
      </c>
      <c r="AF15" s="346">
        <v>35</v>
      </c>
    </row>
    <row r="16" spans="1:32" ht="15.75" customHeight="1" x14ac:dyDescent="0.3">
      <c r="A16" s="270">
        <f>[1]OKT!A17</f>
        <v>45927</v>
      </c>
      <c r="B16" s="271">
        <f>[1]OKT!B17</f>
        <v>7</v>
      </c>
      <c r="C16" s="272" t="str">
        <f>[1]OKT!K17</f>
        <v>K04</v>
      </c>
      <c r="D16" s="271">
        <f>[1]OKT!J17</f>
        <v>38</v>
      </c>
      <c r="E16" s="272" t="str">
        <f>[1]OKT!I17</f>
        <v>L</v>
      </c>
      <c r="F16" s="273" t="str">
        <f>[1]OKT!L17</f>
        <v>LAMA</v>
      </c>
      <c r="G16" s="12"/>
      <c r="H16" s="281">
        <v>13</v>
      </c>
      <c r="I16" s="108" t="s">
        <v>246</v>
      </c>
      <c r="J16" s="108" t="s">
        <v>247</v>
      </c>
      <c r="K16" s="277">
        <f>COUNTIFS('Dx. OKT'!DIAGNOSA,J16,'Dx. OKT'!UMUR,"&lt;7",'Dx. OKT'!BARULAMA,"baru",'Dx. OKT'!GENDER,"L")</f>
        <v>0</v>
      </c>
      <c r="L16" s="278">
        <f>COUNTIFS('Dx. OKT'!DIAGNOSA,J16,'Dx. OKT'!UMUR,"&lt;7",'Dx. OKT'!BARULAMA,"baru",'Dx. OKT'!GENDER,"P")</f>
        <v>0</v>
      </c>
      <c r="M16" s="277">
        <f>COUNTIFS('Dx. OKT'!DIAGNOSA,J16,'Dx. OKT'!UMUR,"&gt;=7",'Dx. OKT'!UMUR,"&lt;=15",'Dx. OKT'!BARULAMA,"BARU",'Dx. OKT'!GENDER,"L")</f>
        <v>1</v>
      </c>
      <c r="N16" s="277">
        <f>COUNTIFS('Dx. OKT'!DIAGNOSA,J16,'Dx. OKT'!UMUR,"&gt;=7",'Dx. OKT'!UMUR,"&lt;=15",'Dx. OKT'!BARULAMA,"BARU",'Dx. OKT'!GENDER,"P")</f>
        <v>0</v>
      </c>
      <c r="O16" s="271">
        <f>COUNTIFS('Dx. OKT'!DIAGNOSA,J16,'Dx. OKT'!UMUR,"&gt;=16",'Dx. OKT'!UMUR,"&lt;=59",'Dx. OKT'!BARULAMA,"BARU",'Dx. OKT'!GENDER,"L")</f>
        <v>0</v>
      </c>
      <c r="P16" s="277">
        <f>COUNTIFS('Dx. OKT'!DIAGNOSA,J16,'Dx. OKT'!UMUR,"&gt;=16",'Dx. OKT'!UMUR,"&lt;=59",'Dx. OKT'!BARULAMA,"BARU",'Dx. OKT'!GENDER,"P")</f>
        <v>0</v>
      </c>
      <c r="Q16" s="277">
        <f>COUNTIFS('Dx. OKT'!DIAGNOSA,J16,'Dx. OKT'!UMUR,"&gt;=60",'Dx. OKT'!BARULAMA,"baru",'Dx. OKT'!GENDER,"L")</f>
        <v>0</v>
      </c>
      <c r="R16" s="277">
        <f>COUNTIFS('Dx. OKT'!DIAGNOSA,J16,'Dx. OKT'!UMUR,"&gt;=60",'Dx. OKT'!BARULAMA,"baru",'Dx. OKT'!GENDER,"P")</f>
        <v>0</v>
      </c>
      <c r="S16" s="277">
        <f>COUNTIFS('Dx. OKT'!DIAGNOSA,J16,'Dx. OKT'!BARULAMA,"LAMA",'Dx. OKT'!GENDER,"L")</f>
        <v>0</v>
      </c>
      <c r="T16" s="277">
        <f>COUNTIFS('Dx. OKT'!DIAGNOSA,J16,'Dx. OKT'!BARULAMA,"LAMA",'Dx. OKT'!GENDER,"P")</f>
        <v>0</v>
      </c>
      <c r="U16" s="338">
        <f t="shared" si="0"/>
        <v>1</v>
      </c>
      <c r="V16" s="339">
        <f>COUNTIF('Dx. OKT'!DIAGNOSA,J16)</f>
        <v>1</v>
      </c>
      <c r="W16" s="12"/>
      <c r="X16" s="12"/>
      <c r="Y16" s="345">
        <v>7</v>
      </c>
      <c r="Z16" s="345" t="s">
        <v>297</v>
      </c>
      <c r="AA16" s="341" t="s">
        <v>32</v>
      </c>
      <c r="AB16" s="346">
        <v>74</v>
      </c>
      <c r="AC16" s="346">
        <v>27</v>
      </c>
      <c r="AD16" s="342">
        <f t="shared" si="1"/>
        <v>47</v>
      </c>
      <c r="AE16" s="346">
        <v>0</v>
      </c>
      <c r="AF16" s="346">
        <v>23</v>
      </c>
    </row>
    <row r="17" spans="1:32" ht="15.75" customHeight="1" x14ac:dyDescent="0.3">
      <c r="A17" s="270">
        <f>[1]OKT!A18</f>
        <v>45927</v>
      </c>
      <c r="B17" s="271">
        <f>[1]OKT!B18</f>
        <v>8</v>
      </c>
      <c r="C17" s="272" t="str">
        <f>[1]OKT!K18</f>
        <v>K04</v>
      </c>
      <c r="D17" s="271">
        <f>[1]OKT!J18</f>
        <v>43</v>
      </c>
      <c r="E17" s="272" t="str">
        <f>[1]OKT!I18</f>
        <v>P</v>
      </c>
      <c r="F17" s="273" t="str">
        <f>[1]OKT!L18</f>
        <v>LAMA</v>
      </c>
      <c r="G17" s="12"/>
      <c r="H17" s="281">
        <v>14</v>
      </c>
      <c r="I17" s="108" t="s">
        <v>248</v>
      </c>
      <c r="J17" s="108" t="s">
        <v>249</v>
      </c>
      <c r="K17" s="277">
        <f>COUNTIFS('Dx. OKT'!DIAGNOSA,J17,'Dx. OKT'!UMUR,"&lt;7",'Dx. OKT'!BARULAMA,"baru",'Dx. OKT'!GENDER,"L")</f>
        <v>0</v>
      </c>
      <c r="L17" s="278">
        <f>COUNTIFS('Dx. OKT'!DIAGNOSA,J17,'Dx. OKT'!UMUR,"&lt;7",'Dx. OKT'!BARULAMA,"baru",'Dx. OKT'!GENDER,"P")</f>
        <v>0</v>
      </c>
      <c r="M17" s="277">
        <f>COUNTIFS('Dx. OKT'!DIAGNOSA,J17,'Dx. OKT'!UMUR,"&gt;=7",'Dx. OKT'!UMUR,"&lt;=15",'Dx. OKT'!BARULAMA,"BARU",'Dx. OKT'!GENDER,"L")</f>
        <v>0</v>
      </c>
      <c r="N17" s="277">
        <f>COUNTIFS('Dx. OKT'!DIAGNOSA,J17,'Dx. OKT'!UMUR,"&gt;=7",'Dx. OKT'!UMUR,"&lt;=15",'Dx. OKT'!BARULAMA,"BARU",'Dx. OKT'!GENDER,"P")</f>
        <v>0</v>
      </c>
      <c r="O17" s="271">
        <f>COUNTIFS('Dx. OKT'!DIAGNOSA,J17,'Dx. OKT'!UMUR,"&gt;=16",'Dx. OKT'!UMUR,"&lt;=59",'Dx. OKT'!BARULAMA,"BARU",'Dx. OKT'!GENDER,"L")</f>
        <v>0</v>
      </c>
      <c r="P17" s="277">
        <f>COUNTIFS('Dx. OKT'!DIAGNOSA,J17,'Dx. OKT'!UMUR,"&gt;=16",'Dx. OKT'!UMUR,"&lt;=59",'Dx. OKT'!BARULAMA,"BARU",'Dx. OKT'!GENDER,"P")</f>
        <v>0</v>
      </c>
      <c r="Q17" s="277">
        <f>COUNTIFS('Dx. OKT'!DIAGNOSA,J17,'Dx. OKT'!UMUR,"&gt;=60",'Dx. OKT'!BARULAMA,"baru",'Dx. OKT'!GENDER,"L")</f>
        <v>0</v>
      </c>
      <c r="R17" s="277">
        <f>COUNTIFS('Dx. OKT'!DIAGNOSA,J17,'Dx. OKT'!UMUR,"&gt;=60",'Dx. OKT'!BARULAMA,"baru",'Dx. OKT'!GENDER,"P")</f>
        <v>0</v>
      </c>
      <c r="S17" s="277">
        <f>COUNTIFS('Dx. OKT'!DIAGNOSA,J17,'Dx. OKT'!BARULAMA,"LAMA",'Dx. OKT'!GENDER,"L")</f>
        <v>0</v>
      </c>
      <c r="T17" s="277">
        <f>COUNTIFS('Dx. OKT'!DIAGNOSA,J17,'Dx. OKT'!BARULAMA,"LAMA",'Dx. OKT'!GENDER,"P")</f>
        <v>0</v>
      </c>
      <c r="U17" s="338">
        <f t="shared" si="0"/>
        <v>0</v>
      </c>
      <c r="V17" s="339">
        <f>COUNTIF('Dx. OKT'!DIAGNOSA,J17)</f>
        <v>0</v>
      </c>
      <c r="W17" s="12"/>
      <c r="X17" s="12"/>
      <c r="Y17" s="347"/>
      <c r="Z17" s="347"/>
      <c r="AA17" s="344" t="s">
        <v>37</v>
      </c>
      <c r="AB17" s="346">
        <v>38</v>
      </c>
      <c r="AC17" s="346">
        <v>20</v>
      </c>
      <c r="AD17" s="342">
        <f t="shared" si="1"/>
        <v>18</v>
      </c>
      <c r="AE17" s="346">
        <v>1</v>
      </c>
      <c r="AF17" s="346">
        <v>10</v>
      </c>
    </row>
    <row r="18" spans="1:32" ht="15.75" customHeight="1" x14ac:dyDescent="0.3">
      <c r="A18" s="270">
        <f>[1]OKT!A19</f>
        <v>45927</v>
      </c>
      <c r="B18" s="271">
        <f>[1]OKT!B19</f>
        <v>9</v>
      </c>
      <c r="C18" s="272" t="str">
        <f>[1]OKT!K19</f>
        <v>K02</v>
      </c>
      <c r="D18" s="271">
        <f>[1]OKT!J19</f>
        <v>43</v>
      </c>
      <c r="E18" s="272" t="str">
        <f>[1]OKT!I19</f>
        <v>L</v>
      </c>
      <c r="F18" s="273" t="str">
        <f>[1]OKT!L19</f>
        <v>LAMA</v>
      </c>
      <c r="G18" s="12"/>
      <c r="H18" s="281">
        <v>15</v>
      </c>
      <c r="I18" s="108" t="s">
        <v>250</v>
      </c>
      <c r="J18" s="108" t="s">
        <v>251</v>
      </c>
      <c r="K18" s="277">
        <f>COUNTIFS('Dx. OKT'!DIAGNOSA,J18,'Dx. OKT'!UMUR,"&lt;7",'Dx. OKT'!BARULAMA,"baru",'Dx. OKT'!GENDER,"L")</f>
        <v>0</v>
      </c>
      <c r="L18" s="278">
        <f>COUNTIFS('Dx. OKT'!DIAGNOSA,J18,'Dx. OKT'!UMUR,"&lt;7",'Dx. OKT'!BARULAMA,"baru",'Dx. OKT'!GENDER,"P")</f>
        <v>0</v>
      </c>
      <c r="M18" s="277">
        <f>COUNTIFS('Dx. OKT'!DIAGNOSA,J18,'Dx. OKT'!UMUR,"&gt;=7",'Dx. OKT'!UMUR,"&lt;=15",'Dx. OKT'!BARULAMA,"BARU",'Dx. OKT'!GENDER,"L")</f>
        <v>0</v>
      </c>
      <c r="N18" s="277">
        <f>COUNTIFS('Dx. OKT'!DIAGNOSA,J18,'Dx. OKT'!UMUR,"&gt;=7",'Dx. OKT'!UMUR,"&lt;=15",'Dx. OKT'!BARULAMA,"BARU",'Dx. OKT'!GENDER,"P")</f>
        <v>0</v>
      </c>
      <c r="O18" s="271">
        <f>COUNTIFS('Dx. OKT'!DIAGNOSA,J18,'Dx. OKT'!UMUR,"&gt;=16",'Dx. OKT'!UMUR,"&lt;=59",'Dx. OKT'!BARULAMA,"BARU",'Dx. OKT'!GENDER,"L")</f>
        <v>0</v>
      </c>
      <c r="P18" s="277">
        <f>COUNTIFS('Dx. OKT'!DIAGNOSA,J18,'Dx. OKT'!UMUR,"&gt;=16",'Dx. OKT'!UMUR,"&lt;=59",'Dx. OKT'!BARULAMA,"BARU",'Dx. OKT'!GENDER,"P")</f>
        <v>0</v>
      </c>
      <c r="Q18" s="277">
        <f>COUNTIFS('Dx. OKT'!DIAGNOSA,J18,'Dx. OKT'!UMUR,"&gt;=60",'Dx. OKT'!BARULAMA,"baru",'Dx. OKT'!GENDER,"L")</f>
        <v>0</v>
      </c>
      <c r="R18" s="277">
        <f>COUNTIFS('Dx. OKT'!DIAGNOSA,J18,'Dx. OKT'!UMUR,"&gt;=60",'Dx. OKT'!BARULAMA,"baru",'Dx. OKT'!GENDER,"P")</f>
        <v>0</v>
      </c>
      <c r="S18" s="277">
        <f>COUNTIFS('Dx. OKT'!DIAGNOSA,J18,'Dx. OKT'!BARULAMA,"LAMA",'Dx. OKT'!GENDER,"L")</f>
        <v>0</v>
      </c>
      <c r="T18" s="277">
        <f>COUNTIFS('Dx. OKT'!DIAGNOSA,J18,'Dx. OKT'!BARULAMA,"LAMA",'Dx. OKT'!GENDER,"P")</f>
        <v>0</v>
      </c>
      <c r="U18" s="338">
        <f t="shared" si="0"/>
        <v>0</v>
      </c>
      <c r="V18" s="339">
        <f>COUNTIF('Dx. OKT'!DIAGNOSA,J18)</f>
        <v>0</v>
      </c>
      <c r="W18" s="12"/>
      <c r="X18" s="12"/>
      <c r="Y18" s="345">
        <v>8</v>
      </c>
      <c r="Z18" s="345" t="s">
        <v>298</v>
      </c>
      <c r="AA18" s="341" t="s">
        <v>32</v>
      </c>
      <c r="AB18" s="346">
        <v>56</v>
      </c>
      <c r="AC18" s="346">
        <v>11</v>
      </c>
      <c r="AD18" s="342">
        <f t="shared" si="1"/>
        <v>45</v>
      </c>
      <c r="AE18" s="346">
        <v>2</v>
      </c>
      <c r="AF18" s="346">
        <v>12</v>
      </c>
    </row>
    <row r="19" spans="1:32" ht="15.75" customHeight="1" x14ac:dyDescent="0.3">
      <c r="A19" s="270">
        <f>[1]OKT!A20</f>
        <v>45927</v>
      </c>
      <c r="B19" s="271">
        <f>[1]OKT!B20</f>
        <v>10</v>
      </c>
      <c r="C19" s="272" t="str">
        <f>[1]OKT!K20</f>
        <v>K00</v>
      </c>
      <c r="D19" s="271">
        <f>[1]OKT!J20</f>
        <v>10</v>
      </c>
      <c r="E19" s="272" t="str">
        <f>[1]OKT!I20</f>
        <v>P</v>
      </c>
      <c r="F19" s="273" t="str">
        <f>[1]OKT!L20</f>
        <v>BARU</v>
      </c>
      <c r="G19" s="12"/>
      <c r="H19" s="281">
        <v>16</v>
      </c>
      <c r="I19" s="108" t="s">
        <v>252</v>
      </c>
      <c r="J19" s="108" t="s">
        <v>253</v>
      </c>
      <c r="K19" s="277">
        <f>COUNTIFS('Dx. OKT'!DIAGNOSA,J19,'Dx. OKT'!UMUR,"&lt;7",'Dx. OKT'!BARULAMA,"baru",'Dx. OKT'!GENDER,"L")</f>
        <v>0</v>
      </c>
      <c r="L19" s="278">
        <f>COUNTIFS('Dx. OKT'!DIAGNOSA,J19,'Dx. OKT'!UMUR,"&lt;7",'Dx. OKT'!BARULAMA,"baru",'Dx. OKT'!GENDER,"P")</f>
        <v>0</v>
      </c>
      <c r="M19" s="277">
        <f>COUNTIFS('Dx. OKT'!DIAGNOSA,J19,'Dx. OKT'!UMUR,"&gt;=7",'Dx. OKT'!UMUR,"&lt;=15",'Dx. OKT'!BARULAMA,"BARU",'Dx. OKT'!GENDER,"L")</f>
        <v>0</v>
      </c>
      <c r="N19" s="277">
        <f>COUNTIFS('Dx. OKT'!DIAGNOSA,J19,'Dx. OKT'!UMUR,"&gt;=7",'Dx. OKT'!UMUR,"&lt;=15",'Dx. OKT'!BARULAMA,"BARU",'Dx. OKT'!GENDER,"P")</f>
        <v>0</v>
      </c>
      <c r="O19" s="271">
        <f>COUNTIFS('Dx. OKT'!DIAGNOSA,J19,'Dx. OKT'!UMUR,"&gt;=16",'Dx. OKT'!UMUR,"&lt;=59",'Dx. OKT'!BARULAMA,"BARU",'Dx. OKT'!GENDER,"L")</f>
        <v>0</v>
      </c>
      <c r="P19" s="277">
        <f>COUNTIFS('Dx. OKT'!DIAGNOSA,J19,'Dx. OKT'!UMUR,"&gt;=16",'Dx. OKT'!UMUR,"&lt;=59",'Dx. OKT'!BARULAMA,"BARU",'Dx. OKT'!GENDER,"P")</f>
        <v>0</v>
      </c>
      <c r="Q19" s="277">
        <f>COUNTIFS('Dx. OKT'!DIAGNOSA,J19,'Dx. OKT'!UMUR,"&gt;=60",'Dx. OKT'!BARULAMA,"baru",'Dx. OKT'!GENDER,"L")</f>
        <v>0</v>
      </c>
      <c r="R19" s="277">
        <f>COUNTIFS('Dx. OKT'!DIAGNOSA,J19,'Dx. OKT'!UMUR,"&gt;=60",'Dx. OKT'!BARULAMA,"baru",'Dx. OKT'!GENDER,"P")</f>
        <v>0</v>
      </c>
      <c r="S19" s="277">
        <f>COUNTIFS('Dx. OKT'!DIAGNOSA,J19,'Dx. OKT'!BARULAMA,"LAMA",'Dx. OKT'!GENDER,"L")</f>
        <v>0</v>
      </c>
      <c r="T19" s="277">
        <f>COUNTIFS('Dx. OKT'!DIAGNOSA,J19,'Dx. OKT'!BARULAMA,"LAMA",'Dx. OKT'!GENDER,"P")</f>
        <v>0</v>
      </c>
      <c r="U19" s="338">
        <f t="shared" si="0"/>
        <v>0</v>
      </c>
      <c r="V19" s="339">
        <f>COUNTIF('Dx. OKT'!DIAGNOSA,J19)</f>
        <v>0</v>
      </c>
      <c r="W19" s="12"/>
      <c r="X19" s="12"/>
      <c r="Y19" s="347"/>
      <c r="Z19" s="347"/>
      <c r="AA19" s="344" t="s">
        <v>37</v>
      </c>
      <c r="AB19" s="346">
        <v>31</v>
      </c>
      <c r="AC19" s="346">
        <v>3</v>
      </c>
      <c r="AD19" s="342">
        <f t="shared" si="1"/>
        <v>28</v>
      </c>
      <c r="AE19" s="346">
        <v>2</v>
      </c>
      <c r="AF19" s="346">
        <v>3</v>
      </c>
    </row>
    <row r="20" spans="1:32" ht="15.75" customHeight="1" x14ac:dyDescent="0.3">
      <c r="A20" s="270">
        <f>[1]OKT!A21</f>
        <v>45927</v>
      </c>
      <c r="B20" s="271">
        <f>[1]OKT!B21</f>
        <v>11</v>
      </c>
      <c r="C20" s="272" t="str">
        <f>[1]OKT!K21</f>
        <v>K04</v>
      </c>
      <c r="D20" s="271">
        <f>[1]OKT!J21</f>
        <v>16</v>
      </c>
      <c r="E20" s="272" t="str">
        <f>[1]OKT!I21</f>
        <v>P</v>
      </c>
      <c r="F20" s="273" t="str">
        <f>[1]OKT!L21</f>
        <v>BARU</v>
      </c>
      <c r="G20" s="12"/>
      <c r="H20" s="281">
        <v>17</v>
      </c>
      <c r="I20" s="108" t="s">
        <v>254</v>
      </c>
      <c r="J20" s="108" t="s">
        <v>255</v>
      </c>
      <c r="K20" s="277">
        <f>COUNTIFS('Dx. OKT'!DIAGNOSA,J20,'Dx. OKT'!UMUR,"&lt;7",'Dx. OKT'!BARULAMA,"baru",'Dx. OKT'!GENDER,"L")</f>
        <v>0</v>
      </c>
      <c r="L20" s="278">
        <f>COUNTIFS('Dx. OKT'!DIAGNOSA,J20,'Dx. OKT'!UMUR,"&lt;7",'Dx. OKT'!BARULAMA,"baru",'Dx. OKT'!GENDER,"P")</f>
        <v>0</v>
      </c>
      <c r="M20" s="277">
        <f>COUNTIFS('Dx. OKT'!DIAGNOSA,J20,'Dx. OKT'!UMUR,"&gt;=7",'Dx. OKT'!UMUR,"&lt;=15",'Dx. OKT'!BARULAMA,"BARU",'Dx. OKT'!GENDER,"L")</f>
        <v>0</v>
      </c>
      <c r="N20" s="277">
        <f>COUNTIFS('Dx. OKT'!DIAGNOSA,J20,'Dx. OKT'!UMUR,"&gt;=7",'Dx. OKT'!UMUR,"&lt;=15",'Dx. OKT'!BARULAMA,"BARU",'Dx. OKT'!GENDER,"P")</f>
        <v>0</v>
      </c>
      <c r="O20" s="271">
        <f>COUNTIFS('Dx. OKT'!DIAGNOSA,J20,'Dx. OKT'!UMUR,"&gt;=16",'Dx. OKT'!UMUR,"&lt;=59",'Dx. OKT'!BARULAMA,"BARU",'Dx. OKT'!GENDER,"L")</f>
        <v>0</v>
      </c>
      <c r="P20" s="277">
        <f>COUNTIFS('Dx. OKT'!DIAGNOSA,J20,'Dx. OKT'!UMUR,"&gt;=16",'Dx. OKT'!UMUR,"&lt;=59",'Dx. OKT'!BARULAMA,"BARU",'Dx. OKT'!GENDER,"P")</f>
        <v>0</v>
      </c>
      <c r="Q20" s="277">
        <f>COUNTIFS('Dx. OKT'!DIAGNOSA,J20,'Dx. OKT'!UMUR,"&gt;=60",'Dx. OKT'!BARULAMA,"baru",'Dx. OKT'!GENDER,"L")</f>
        <v>0</v>
      </c>
      <c r="R20" s="277">
        <f>COUNTIFS('Dx. OKT'!DIAGNOSA,J20,'Dx. OKT'!UMUR,"&gt;=60",'Dx. OKT'!BARULAMA,"baru",'Dx. OKT'!GENDER,"P")</f>
        <v>0</v>
      </c>
      <c r="S20" s="277">
        <f>COUNTIFS('Dx. OKT'!DIAGNOSA,J20,'Dx. OKT'!BARULAMA,"LAMA",'Dx. OKT'!GENDER,"L")</f>
        <v>0</v>
      </c>
      <c r="T20" s="277">
        <f>COUNTIFS('Dx. OKT'!DIAGNOSA,J20,'Dx. OKT'!BARULAMA,"LAMA",'Dx. OKT'!GENDER,"P")</f>
        <v>0</v>
      </c>
      <c r="U20" s="338">
        <f t="shared" si="0"/>
        <v>0</v>
      </c>
      <c r="V20" s="339">
        <f>COUNTIF('Dx. OKT'!DIAGNOSA,J20)</f>
        <v>0</v>
      </c>
      <c r="W20" s="12"/>
      <c r="X20" s="12"/>
      <c r="Y20" s="345">
        <v>9</v>
      </c>
      <c r="Z20" s="345" t="s">
        <v>299</v>
      </c>
      <c r="AA20" s="341" t="s">
        <v>32</v>
      </c>
      <c r="AB20" s="346">
        <v>59</v>
      </c>
      <c r="AC20" s="346">
        <v>7</v>
      </c>
      <c r="AD20" s="342">
        <f t="shared" si="1"/>
        <v>52</v>
      </c>
      <c r="AE20" s="346">
        <v>7</v>
      </c>
      <c r="AF20" s="346">
        <v>5</v>
      </c>
    </row>
    <row r="21" spans="1:32" ht="15.75" customHeight="1" x14ac:dyDescent="0.3">
      <c r="A21" s="270">
        <f>[1]OKT!A22</f>
        <v>45927</v>
      </c>
      <c r="B21" s="271">
        <f>[1]OKT!B22</f>
        <v>12</v>
      </c>
      <c r="C21" s="272" t="str">
        <f>[1]OKT!K22</f>
        <v>K04</v>
      </c>
      <c r="D21" s="271">
        <f>[1]OKT!J22</f>
        <v>34</v>
      </c>
      <c r="E21" s="272" t="str">
        <f>[1]OKT!I22</f>
        <v>L</v>
      </c>
      <c r="F21" s="273" t="str">
        <f>[1]OKT!L22</f>
        <v>LAMA</v>
      </c>
      <c r="G21" s="12"/>
      <c r="H21" s="281">
        <v>18</v>
      </c>
      <c r="I21" s="108" t="s">
        <v>256</v>
      </c>
      <c r="J21" s="168" t="s">
        <v>257</v>
      </c>
      <c r="K21" s="277">
        <f>COUNTIFS('Dx. OKT'!DIAGNOSA,J21,'Dx. OKT'!UMUR,"&lt;7",'Dx. OKT'!BARULAMA,"baru",'Dx. OKT'!GENDER,"L")</f>
        <v>0</v>
      </c>
      <c r="L21" s="278">
        <f>COUNTIFS('Dx. OKT'!DIAGNOSA,J21,'Dx. OKT'!UMUR,"&lt;7",'Dx. OKT'!BARULAMA,"baru",'Dx. OKT'!GENDER,"P")</f>
        <v>0</v>
      </c>
      <c r="M21" s="277">
        <f>COUNTIFS('Dx. OKT'!DIAGNOSA,J21,'Dx. OKT'!UMUR,"&gt;=7",'Dx. OKT'!UMUR,"&lt;=15",'Dx. OKT'!BARULAMA,"BARU",'Dx. OKT'!GENDER,"L")</f>
        <v>0</v>
      </c>
      <c r="N21" s="277">
        <f>COUNTIFS('Dx. OKT'!DIAGNOSA,J21,'Dx. OKT'!UMUR,"&gt;=7",'Dx. OKT'!UMUR,"&lt;=15",'Dx. OKT'!BARULAMA,"BARU",'Dx. OKT'!GENDER,"P")</f>
        <v>0</v>
      </c>
      <c r="O21" s="271">
        <f>COUNTIFS('Dx. OKT'!DIAGNOSA,J21,'Dx. OKT'!UMUR,"&gt;=16",'Dx. OKT'!UMUR,"&lt;=59",'Dx. OKT'!BARULAMA,"BARU",'Dx. OKT'!GENDER,"L")</f>
        <v>0</v>
      </c>
      <c r="P21" s="277">
        <f>COUNTIFS('Dx. OKT'!DIAGNOSA,J21,'Dx. OKT'!UMUR,"&gt;=16",'Dx. OKT'!UMUR,"&lt;=59",'Dx. OKT'!BARULAMA,"BARU",'Dx. OKT'!GENDER,"P")</f>
        <v>0</v>
      </c>
      <c r="Q21" s="277">
        <f>COUNTIFS('Dx. OKT'!DIAGNOSA,J21,'Dx. OKT'!UMUR,"&gt;=60",'Dx. OKT'!BARULAMA,"baru",'Dx. OKT'!GENDER,"L")</f>
        <v>0</v>
      </c>
      <c r="R21" s="277">
        <f>COUNTIFS('Dx. OKT'!DIAGNOSA,J21,'Dx. OKT'!UMUR,"&gt;=60",'Dx. OKT'!BARULAMA,"baru",'Dx. OKT'!GENDER,"P")</f>
        <v>0</v>
      </c>
      <c r="S21" s="277">
        <f>COUNTIFS('Dx. OKT'!DIAGNOSA,J21,'Dx. OKT'!BARULAMA,"LAMA",'Dx. OKT'!GENDER,"L")</f>
        <v>0</v>
      </c>
      <c r="T21" s="277">
        <f>COUNTIFS('Dx. OKT'!DIAGNOSA,J21,'Dx. OKT'!BARULAMA,"LAMA",'Dx. OKT'!GENDER,"P")</f>
        <v>0</v>
      </c>
      <c r="U21" s="338">
        <f t="shared" si="0"/>
        <v>0</v>
      </c>
      <c r="V21" s="339">
        <f>COUNTIF('Dx. OKT'!DIAGNOSA,J21)</f>
        <v>0</v>
      </c>
      <c r="W21" s="287"/>
      <c r="X21" s="12"/>
      <c r="Y21" s="347"/>
      <c r="Z21" s="347"/>
      <c r="AA21" s="344" t="s">
        <v>37</v>
      </c>
      <c r="AB21" s="346">
        <v>25</v>
      </c>
      <c r="AC21" s="346">
        <v>12</v>
      </c>
      <c r="AD21" s="342">
        <f t="shared" si="1"/>
        <v>13</v>
      </c>
      <c r="AE21" s="346">
        <v>12</v>
      </c>
      <c r="AF21" s="346">
        <v>8</v>
      </c>
    </row>
    <row r="22" spans="1:32" ht="15.75" customHeight="1" x14ac:dyDescent="0.3">
      <c r="A22" s="270">
        <f>[1]OKT!A23</f>
        <v>45927</v>
      </c>
      <c r="B22" s="271">
        <f>[1]OKT!B23</f>
        <v>13</v>
      </c>
      <c r="C22" s="272" t="str">
        <f>[1]OKT!K23</f>
        <v>K04</v>
      </c>
      <c r="D22" s="271">
        <f>[1]OKT!J23</f>
        <v>45</v>
      </c>
      <c r="E22" s="272" t="str">
        <f>[1]OKT!I23</f>
        <v>P</v>
      </c>
      <c r="F22" s="273" t="str">
        <f>[1]OKT!L23</f>
        <v>BARU</v>
      </c>
      <c r="G22" s="12"/>
      <c r="H22" s="281">
        <v>19</v>
      </c>
      <c r="I22" s="108" t="s">
        <v>258</v>
      </c>
      <c r="J22" s="168" t="s">
        <v>259</v>
      </c>
      <c r="K22" s="277">
        <f>COUNTIFS('Dx. OKT'!DIAGNOSA,J22,'Dx. OKT'!UMUR,"&lt;7",'Dx. OKT'!BARULAMA,"baru",'Dx. OKT'!GENDER,"L")</f>
        <v>0</v>
      </c>
      <c r="L22" s="278">
        <f>COUNTIFS('Dx. OKT'!DIAGNOSA,J22,'Dx. OKT'!UMUR,"&lt;7",'Dx. OKT'!BARULAMA,"baru",'Dx. OKT'!GENDER,"P")</f>
        <v>0</v>
      </c>
      <c r="M22" s="277">
        <f>COUNTIFS('Dx. OKT'!DIAGNOSA,J22,'Dx. OKT'!UMUR,"&gt;=7",'Dx. OKT'!UMUR,"&lt;=15",'Dx. OKT'!BARULAMA,"BARU",'Dx. OKT'!GENDER,"L")</f>
        <v>0</v>
      </c>
      <c r="N22" s="277">
        <f>COUNTIFS('Dx. OKT'!DIAGNOSA,J22,'Dx. OKT'!UMUR,"&gt;=7",'Dx. OKT'!UMUR,"&lt;=15",'Dx. OKT'!BARULAMA,"BARU",'Dx. OKT'!GENDER,"P")</f>
        <v>0</v>
      </c>
      <c r="O22" s="271">
        <f>COUNTIFS('Dx. OKT'!DIAGNOSA,J22,'Dx. OKT'!UMUR,"&gt;=16",'Dx. OKT'!UMUR,"&lt;=59",'Dx. OKT'!BARULAMA,"BARU",'Dx. OKT'!GENDER,"L")</f>
        <v>0</v>
      </c>
      <c r="P22" s="277">
        <f>COUNTIFS('Dx. OKT'!DIAGNOSA,J22,'Dx. OKT'!UMUR,"&gt;=16",'Dx. OKT'!UMUR,"&lt;=59",'Dx. OKT'!BARULAMA,"BARU",'Dx. OKT'!GENDER,"P")</f>
        <v>0</v>
      </c>
      <c r="Q22" s="277">
        <f>COUNTIFS('Dx. OKT'!DIAGNOSA,J22,'Dx. OKT'!UMUR,"&gt;=60",'Dx. OKT'!BARULAMA,"baru",'Dx. OKT'!GENDER,"L")</f>
        <v>0</v>
      </c>
      <c r="R22" s="277">
        <f>COUNTIFS('Dx. OKT'!DIAGNOSA,J22,'Dx. OKT'!UMUR,"&gt;=60",'Dx. OKT'!BARULAMA,"baru",'Dx. OKT'!GENDER,"P")</f>
        <v>0</v>
      </c>
      <c r="S22" s="277">
        <f>COUNTIFS('Dx. OKT'!DIAGNOSA,J22,'Dx. OKT'!BARULAMA,"LAMA",'Dx. OKT'!GENDER,"L")</f>
        <v>0</v>
      </c>
      <c r="T22" s="277">
        <f>COUNTIFS('Dx. OKT'!DIAGNOSA,J22,'Dx. OKT'!BARULAMA,"LAMA",'Dx. OKT'!GENDER,"P")</f>
        <v>0</v>
      </c>
      <c r="U22" s="338">
        <f t="shared" si="0"/>
        <v>0</v>
      </c>
      <c r="V22" s="339">
        <f>COUNTIF('Dx. OKT'!DIAGNOSA,J22)</f>
        <v>0</v>
      </c>
      <c r="W22" s="287"/>
      <c r="X22" s="12"/>
      <c r="Y22" s="345">
        <v>10</v>
      </c>
      <c r="Z22" s="345" t="s">
        <v>300</v>
      </c>
      <c r="AA22" s="341" t="s">
        <v>32</v>
      </c>
      <c r="AB22" s="346">
        <v>19</v>
      </c>
      <c r="AC22" s="346">
        <v>6</v>
      </c>
      <c r="AD22" s="342">
        <f t="shared" si="1"/>
        <v>13</v>
      </c>
      <c r="AE22" s="346">
        <v>0</v>
      </c>
      <c r="AF22" s="346">
        <v>0</v>
      </c>
    </row>
    <row r="23" spans="1:32" ht="15.75" customHeight="1" x14ac:dyDescent="0.3">
      <c r="A23" s="270">
        <f>[1]OKT!A24</f>
        <v>45927</v>
      </c>
      <c r="B23" s="271">
        <f>[1]OKT!B24</f>
        <v>14</v>
      </c>
      <c r="C23" s="272" t="str">
        <f>[1]OKT!K24</f>
        <v>K00</v>
      </c>
      <c r="D23" s="271">
        <f>[1]OKT!J24</f>
        <v>7</v>
      </c>
      <c r="E23" s="272" t="str">
        <f>[1]OKT!I24</f>
        <v>P</v>
      </c>
      <c r="F23" s="273" t="str">
        <f>[1]OKT!L24</f>
        <v>BARU</v>
      </c>
      <c r="G23" s="12"/>
      <c r="H23" s="281">
        <v>20</v>
      </c>
      <c r="I23" s="283" t="s">
        <v>260</v>
      </c>
      <c r="J23" s="108" t="s">
        <v>261</v>
      </c>
      <c r="K23" s="277">
        <f>COUNTIFS('Dx. OKT'!DIAGNOSA,J23,'Dx. OKT'!UMUR,"&lt;7",'Dx. OKT'!BARULAMA,"baru",'Dx. OKT'!GENDER,"L")</f>
        <v>0</v>
      </c>
      <c r="L23" s="278">
        <f>COUNTIFS('Dx. OKT'!DIAGNOSA,J23,'Dx. OKT'!UMUR,"&lt;7",'Dx. OKT'!BARULAMA,"baru",'Dx. OKT'!GENDER,"P")</f>
        <v>0</v>
      </c>
      <c r="M23" s="277">
        <f>COUNTIFS('Dx. OKT'!DIAGNOSA,J23,'Dx. OKT'!UMUR,"&gt;=7",'Dx. OKT'!UMUR,"&lt;=15",'Dx. OKT'!BARULAMA,"BARU",'Dx. OKT'!GENDER,"L")</f>
        <v>0</v>
      </c>
      <c r="N23" s="277">
        <f>COUNTIFS('Dx. OKT'!DIAGNOSA,J23,'Dx. OKT'!UMUR,"&gt;=7",'Dx. OKT'!UMUR,"&lt;=15",'Dx. OKT'!BARULAMA,"BARU",'Dx. OKT'!GENDER,"P")</f>
        <v>0</v>
      </c>
      <c r="O23" s="271">
        <f>COUNTIFS('Dx. OKT'!DIAGNOSA,J23,'Dx. OKT'!UMUR,"&gt;=16",'Dx. OKT'!UMUR,"&lt;=59",'Dx. OKT'!BARULAMA,"BARU",'Dx. OKT'!GENDER,"L")</f>
        <v>0</v>
      </c>
      <c r="P23" s="277">
        <f>COUNTIFS('Dx. OKT'!DIAGNOSA,J23,'Dx. OKT'!UMUR,"&gt;=16",'Dx. OKT'!UMUR,"&lt;=59",'Dx. OKT'!BARULAMA,"BARU",'Dx. OKT'!GENDER,"P")</f>
        <v>1</v>
      </c>
      <c r="Q23" s="277">
        <f>COUNTIFS('Dx. OKT'!DIAGNOSA,J23,'Dx. OKT'!UMUR,"&gt;=60",'Dx. OKT'!BARULAMA,"baru",'Dx. OKT'!GENDER,"L")</f>
        <v>0</v>
      </c>
      <c r="R23" s="277">
        <f>COUNTIFS('Dx. OKT'!DIAGNOSA,J23,'Dx. OKT'!UMUR,"&gt;=60",'Dx. OKT'!BARULAMA,"baru",'Dx. OKT'!GENDER,"P")</f>
        <v>0</v>
      </c>
      <c r="S23" s="277">
        <f>COUNTIFS('Dx. OKT'!DIAGNOSA,J23,'Dx. OKT'!BARULAMA,"LAMA",'Dx. OKT'!GENDER,"L")</f>
        <v>0</v>
      </c>
      <c r="T23" s="277">
        <f>COUNTIFS('Dx. OKT'!DIAGNOSA,J23,'Dx. OKT'!BARULAMA,"LAMA",'Dx. OKT'!GENDER,"P")</f>
        <v>0</v>
      </c>
      <c r="U23" s="338">
        <f t="shared" si="0"/>
        <v>1</v>
      </c>
      <c r="V23" s="339">
        <f>COUNTIF('Dx. OKT'!DIAGNOSA,J23)</f>
        <v>1</v>
      </c>
      <c r="W23" s="12"/>
      <c r="X23" s="12"/>
      <c r="Y23" s="347"/>
      <c r="Z23" s="347"/>
      <c r="AA23" s="344" t="s">
        <v>37</v>
      </c>
      <c r="AB23" s="346">
        <v>9</v>
      </c>
      <c r="AC23" s="346">
        <v>0</v>
      </c>
      <c r="AD23" s="342">
        <f t="shared" si="1"/>
        <v>9</v>
      </c>
      <c r="AE23" s="346">
        <v>0</v>
      </c>
      <c r="AF23" s="346">
        <v>0</v>
      </c>
    </row>
    <row r="24" spans="1:32" ht="15.75" customHeight="1" x14ac:dyDescent="0.3">
      <c r="A24" s="270">
        <f>[1]OKT!A25</f>
        <v>45927</v>
      </c>
      <c r="B24" s="271">
        <f>[1]OKT!B25</f>
        <v>15</v>
      </c>
      <c r="C24" s="272" t="str">
        <f>[1]OKT!K25</f>
        <v>K04</v>
      </c>
      <c r="D24" s="271">
        <f>[1]OKT!J25</f>
        <v>29</v>
      </c>
      <c r="E24" s="272" t="str">
        <f>[1]OKT!I25</f>
        <v>P</v>
      </c>
      <c r="F24" s="273" t="str">
        <f>[1]OKT!L25</f>
        <v>LAMA</v>
      </c>
      <c r="G24" s="12"/>
      <c r="H24" s="328">
        <v>21</v>
      </c>
      <c r="I24" s="108" t="s">
        <v>266</v>
      </c>
      <c r="J24" s="108" t="s">
        <v>267</v>
      </c>
      <c r="K24" s="277">
        <f>COUNTIFS('Dx. OKT'!DIAGNOSA,J24,'Dx. OKT'!UMUR,"&lt;7",'Dx. OKT'!BARULAMA,"baru",'Dx. OKT'!GENDER,"L")</f>
        <v>0</v>
      </c>
      <c r="L24" s="278">
        <f>COUNTIFS('Dx. OKT'!DIAGNOSA,J24,'Dx. OKT'!UMUR,"&lt;7",'Dx. OKT'!BARULAMA,"baru",'Dx. OKT'!GENDER,"P")</f>
        <v>0</v>
      </c>
      <c r="M24" s="277">
        <f>COUNTIFS('Dx. OKT'!DIAGNOSA,J24,'Dx. OKT'!UMUR,"&gt;=7",'Dx. OKT'!UMUR,"&lt;=15",'Dx. OKT'!BARULAMA,"BARU",'Dx. OKT'!GENDER,"L")</f>
        <v>0</v>
      </c>
      <c r="N24" s="277">
        <f>COUNTIFS('Dx. OKT'!DIAGNOSA,J24,'Dx. OKT'!UMUR,"&gt;=7",'Dx. OKT'!UMUR,"&lt;=15",'Dx. OKT'!BARULAMA,"BARU",'Dx. OKT'!GENDER,"P")</f>
        <v>0</v>
      </c>
      <c r="O24" s="271">
        <f>COUNTIFS('Dx. OKT'!DIAGNOSA,J24,'Dx. OKT'!UMUR,"&gt;=16",'Dx. OKT'!UMUR,"&lt;=59",'Dx. OKT'!BARULAMA,"BARU",'Dx. OKT'!GENDER,"L")</f>
        <v>0</v>
      </c>
      <c r="P24" s="277">
        <f>COUNTIFS('Dx. OKT'!DIAGNOSA,J24,'Dx. OKT'!UMUR,"&gt;=16",'Dx. OKT'!UMUR,"&lt;=59",'Dx. OKT'!BARULAMA,"BARU",'Dx. OKT'!GENDER,"P")</f>
        <v>0</v>
      </c>
      <c r="Q24" s="277">
        <f>COUNTIFS('Dx. OKT'!DIAGNOSA,J24,'Dx. OKT'!UMUR,"&gt;=60",'Dx. OKT'!BARULAMA,"baru",'Dx. OKT'!GENDER,"L")</f>
        <v>0</v>
      </c>
      <c r="R24" s="277">
        <f>COUNTIFS('Dx. OKT'!DIAGNOSA,J24,'Dx. OKT'!UMUR,"&gt;=60",'Dx. OKT'!BARULAMA,"baru",'Dx. OKT'!GENDER,"P")</f>
        <v>0</v>
      </c>
      <c r="S24" s="277">
        <f>COUNTIFS('Dx. OKT'!DIAGNOSA,J24,'Dx. OKT'!BARULAMA,"LAMA",'Dx. OKT'!GENDER,"L")</f>
        <v>0</v>
      </c>
      <c r="T24" s="277">
        <f>COUNTIFS('Dx. OKT'!DIAGNOSA,J24,'Dx. OKT'!BARULAMA,"LAMA",'Dx. OKT'!GENDER,"P")</f>
        <v>0</v>
      </c>
      <c r="U24" s="338">
        <f t="shared" si="0"/>
        <v>0</v>
      </c>
      <c r="V24" s="339">
        <f>COUNTIF('Dx. OKT'!DIAGNOSA,J24)</f>
        <v>0</v>
      </c>
      <c r="W24" s="12"/>
      <c r="X24" s="12"/>
      <c r="Y24" s="345">
        <v>11</v>
      </c>
      <c r="Z24" s="345" t="s">
        <v>301</v>
      </c>
      <c r="AA24" s="341" t="s">
        <v>32</v>
      </c>
      <c r="AB24" s="346">
        <v>8</v>
      </c>
      <c r="AC24" s="346">
        <v>3</v>
      </c>
      <c r="AD24" s="342">
        <f t="shared" si="1"/>
        <v>5</v>
      </c>
      <c r="AE24" s="346">
        <v>0</v>
      </c>
      <c r="AF24" s="346">
        <v>2</v>
      </c>
    </row>
    <row r="25" spans="1:32" ht="15.75" customHeight="1" x14ac:dyDescent="0.3">
      <c r="A25" s="270">
        <f>[1]OKT!A26</f>
        <v>45927</v>
      </c>
      <c r="B25" s="271">
        <f>[1]OKT!B26</f>
        <v>16</v>
      </c>
      <c r="C25" s="272" t="str">
        <f>[1]OKT!K26</f>
        <v>K04</v>
      </c>
      <c r="D25" s="271">
        <f>[1]OKT!J26</f>
        <v>9</v>
      </c>
      <c r="E25" s="272" t="str">
        <f>[1]OKT!I26</f>
        <v>P</v>
      </c>
      <c r="F25" s="273" t="str">
        <f>[1]OKT!L26</f>
        <v>LAMA</v>
      </c>
      <c r="G25" s="12"/>
      <c r="H25" s="378">
        <v>22</v>
      </c>
      <c r="I25" s="27" t="s">
        <v>289</v>
      </c>
      <c r="J25" s="27" t="s">
        <v>290</v>
      </c>
      <c r="K25" s="277">
        <f>COUNTIFS('Dx. OKT'!DIAGNOSA,J25,'Dx. OKT'!UMUR,"&lt;7",'Dx. OKT'!BARULAMA,"baru",'Dx. OKT'!GENDER,"L")</f>
        <v>0</v>
      </c>
      <c r="L25" s="278">
        <f>COUNTIFS('Dx. OKT'!DIAGNOSA,J25,'Dx. OKT'!UMUR,"&lt;7",'Dx. OKT'!BARULAMA,"baru",'Dx. OKT'!GENDER,"P")</f>
        <v>0</v>
      </c>
      <c r="M25" s="277">
        <f>COUNTIFS('Dx. OKT'!DIAGNOSA,J25,'Dx. OKT'!UMUR,"&gt;=7",'Dx. OKT'!UMUR,"&lt;=15",'Dx. OKT'!BARULAMA,"BARU",'Dx. OKT'!GENDER,"L")</f>
        <v>0</v>
      </c>
      <c r="N25" s="277">
        <f>COUNTIFS('Dx. OKT'!DIAGNOSA,J25,'Dx. OKT'!UMUR,"&gt;=7",'Dx. OKT'!UMUR,"&lt;=15",'Dx. OKT'!BARULAMA,"BARU",'Dx. OKT'!GENDER,"P")</f>
        <v>0</v>
      </c>
      <c r="O25" s="271">
        <f>COUNTIFS('Dx. OKT'!DIAGNOSA,J25,'Dx. OKT'!UMUR,"&gt;=16",'Dx. OKT'!UMUR,"&lt;=59",'Dx. OKT'!BARULAMA,"BARU",'Dx. OKT'!GENDER,"L")</f>
        <v>0</v>
      </c>
      <c r="P25" s="277">
        <f>COUNTIFS('Dx. OKT'!DIAGNOSA,J25,'Dx. OKT'!UMUR,"&gt;=16",'Dx. OKT'!UMUR,"&lt;=59",'Dx. OKT'!BARULAMA,"BARU",'Dx. OKT'!GENDER,"P")</f>
        <v>0</v>
      </c>
      <c r="Q25" s="277">
        <f>COUNTIFS('Dx. OKT'!DIAGNOSA,J25,'Dx. OKT'!UMUR,"&gt;=60",'Dx. OKT'!BARULAMA,"baru",'Dx. OKT'!GENDER,"L")</f>
        <v>0</v>
      </c>
      <c r="R25" s="277">
        <f>COUNTIFS('Dx. OKT'!DIAGNOSA,J25,'Dx. OKT'!UMUR,"&gt;=60",'Dx. OKT'!BARULAMA,"baru",'Dx. OKT'!GENDER,"P")</f>
        <v>0</v>
      </c>
      <c r="S25" s="277">
        <f>COUNTIFS('Dx. OKT'!DIAGNOSA,J25,'Dx. OKT'!BARULAMA,"LAMA",'Dx. OKT'!GENDER,"L")</f>
        <v>0</v>
      </c>
      <c r="T25" s="277">
        <f>COUNTIFS('Dx. OKT'!DIAGNOSA,J25,'Dx. OKT'!BARULAMA,"LAMA",'Dx. OKT'!GENDER,"P")</f>
        <v>0</v>
      </c>
      <c r="U25" s="338">
        <f t="shared" si="0"/>
        <v>0</v>
      </c>
      <c r="V25" s="339">
        <f>COUNTIF('Dx. OKT'!DIAGNOSA,J25)</f>
        <v>0</v>
      </c>
      <c r="W25" s="12"/>
      <c r="X25" s="12"/>
      <c r="Y25" s="347"/>
      <c r="Z25" s="347"/>
      <c r="AA25" s="344" t="s">
        <v>37</v>
      </c>
      <c r="AB25" s="346">
        <v>15</v>
      </c>
      <c r="AC25" s="346">
        <v>7</v>
      </c>
      <c r="AD25" s="342">
        <f t="shared" si="1"/>
        <v>8</v>
      </c>
      <c r="AE25" s="346">
        <v>0</v>
      </c>
      <c r="AF25" s="346">
        <v>3</v>
      </c>
    </row>
    <row r="26" spans="1:32" ht="15.75" customHeight="1" x14ac:dyDescent="0.3">
      <c r="A26" s="270">
        <f>[1]OKT!A27</f>
        <v>45927</v>
      </c>
      <c r="B26" s="271">
        <f>[1]OKT!B27</f>
        <v>17</v>
      </c>
      <c r="C26" s="272" t="str">
        <f>[1]OKT!K27</f>
        <v>K00</v>
      </c>
      <c r="D26" s="271">
        <f>[1]OKT!J27</f>
        <v>7</v>
      </c>
      <c r="E26" s="272" t="str">
        <f>[1]OKT!I27</f>
        <v>L</v>
      </c>
      <c r="F26" s="273" t="str">
        <f>[1]OKT!L27</f>
        <v>LAMA</v>
      </c>
      <c r="G26" s="12"/>
      <c r="H26" s="378">
        <v>23</v>
      </c>
      <c r="I26" s="381" t="s">
        <v>302</v>
      </c>
      <c r="J26" s="168" t="s">
        <v>303</v>
      </c>
      <c r="K26" s="277">
        <f>COUNTIFS('Dx. OKT'!DIAGNOSA,J26,'Dx. OKT'!UMUR,"&lt;7",'Dx. OKT'!BARULAMA,"baru",'Dx. OKT'!GENDER,"L")</f>
        <v>1</v>
      </c>
      <c r="L26" s="278">
        <f>COUNTIFS('Dx. OKT'!DIAGNOSA,J26,'Dx. OKT'!UMUR,"&lt;7",'Dx. OKT'!BARULAMA,"baru",'Dx. OKT'!GENDER,"P")</f>
        <v>0</v>
      </c>
      <c r="M26" s="277">
        <f>COUNTIFS('Dx. OKT'!DIAGNOSA,J26,'Dx. OKT'!UMUR,"&gt;=7",'Dx. OKT'!UMUR,"&lt;=15",'Dx. OKT'!BARULAMA,"BARU",'Dx. OKT'!GENDER,"L")</f>
        <v>0</v>
      </c>
      <c r="N26" s="277">
        <f>COUNTIFS('Dx. OKT'!DIAGNOSA,J26,'Dx. OKT'!UMUR,"&gt;=7",'Dx. OKT'!UMUR,"&lt;=15",'Dx. OKT'!BARULAMA,"BARU",'Dx. OKT'!GENDER,"P")</f>
        <v>0</v>
      </c>
      <c r="O26" s="271">
        <f>COUNTIFS('Dx. OKT'!DIAGNOSA,J26,'Dx. OKT'!UMUR,"&gt;=16",'Dx. OKT'!UMUR,"&lt;=59",'Dx. OKT'!BARULAMA,"BARU",'Dx. OKT'!GENDER,"L")</f>
        <v>0</v>
      </c>
      <c r="P26" s="277">
        <f>COUNTIFS('Dx. OKT'!DIAGNOSA,J26,'Dx. OKT'!UMUR,"&gt;=16",'Dx. OKT'!UMUR,"&lt;=59",'Dx. OKT'!BARULAMA,"BARU",'Dx. OKT'!GENDER,"P")</f>
        <v>0</v>
      </c>
      <c r="Q26" s="277">
        <f>COUNTIFS('Dx. OKT'!DIAGNOSA,J26,'Dx. OKT'!UMUR,"&gt;=60",'Dx. OKT'!BARULAMA,"baru",'Dx. OKT'!GENDER,"L")</f>
        <v>0</v>
      </c>
      <c r="R26" s="277">
        <f>COUNTIFS('Dx. OKT'!DIAGNOSA,J26,'Dx. OKT'!UMUR,"&gt;=60",'Dx. OKT'!BARULAMA,"baru",'Dx. OKT'!GENDER,"P")</f>
        <v>0</v>
      </c>
      <c r="S26" s="277">
        <f>COUNTIFS('Dx. OKT'!DIAGNOSA,J26,'Dx. OKT'!BARULAMA,"LAMA",'Dx. OKT'!GENDER,"L")</f>
        <v>0</v>
      </c>
      <c r="T26" s="277">
        <f>COUNTIFS('Dx. OKT'!DIAGNOSA,J26,'Dx. OKT'!BARULAMA,"LAMA",'Dx. OKT'!GENDER,"P")</f>
        <v>0</v>
      </c>
      <c r="U26" s="338">
        <f t="shared" si="0"/>
        <v>1</v>
      </c>
      <c r="V26" s="339">
        <f>COUNTIF('Dx. OKT'!DIAGNOSA,J26)</f>
        <v>1</v>
      </c>
      <c r="W26" s="12"/>
      <c r="X26" s="12"/>
      <c r="Y26" s="345">
        <v>12</v>
      </c>
      <c r="Z26" s="345" t="s">
        <v>304</v>
      </c>
      <c r="AA26" s="341" t="s">
        <v>32</v>
      </c>
      <c r="AB26" s="346">
        <v>22</v>
      </c>
      <c r="AC26" s="346">
        <v>9</v>
      </c>
      <c r="AD26" s="342">
        <f t="shared" si="1"/>
        <v>13</v>
      </c>
      <c r="AE26" s="346">
        <v>0</v>
      </c>
      <c r="AF26" s="346">
        <v>4</v>
      </c>
    </row>
    <row r="27" spans="1:32" ht="15.75" customHeight="1" thickBot="1" x14ac:dyDescent="0.35">
      <c r="A27" s="270">
        <f>[1]OKT!A28</f>
        <v>45927</v>
      </c>
      <c r="B27" s="271">
        <f>[1]OKT!B28</f>
        <v>18</v>
      </c>
      <c r="C27" s="272" t="str">
        <f>[1]OKT!K28</f>
        <v>K04</v>
      </c>
      <c r="D27" s="271">
        <f>[1]OKT!J28</f>
        <v>46</v>
      </c>
      <c r="E27" s="272" t="str">
        <f>[1]OKT!I28</f>
        <v>P</v>
      </c>
      <c r="F27" s="273" t="str">
        <f>[1]OKT!L28</f>
        <v>LAMA</v>
      </c>
      <c r="G27" s="12"/>
      <c r="H27" s="188"/>
      <c r="I27" s="284" t="s">
        <v>262</v>
      </c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285" t="s">
        <v>263</v>
      </c>
      <c r="U27" s="380">
        <f t="shared" ref="U27:V27" ca="1" si="2">SUM(U4:U26)</f>
        <v>1468</v>
      </c>
      <c r="V27" s="286">
        <f t="shared" si="2"/>
        <v>321</v>
      </c>
      <c r="W27" s="12"/>
      <c r="X27" s="12"/>
      <c r="Y27" s="347"/>
      <c r="Z27" s="347"/>
      <c r="AA27" s="344" t="s">
        <v>37</v>
      </c>
      <c r="AB27" s="346">
        <v>43</v>
      </c>
      <c r="AC27" s="346">
        <v>21</v>
      </c>
      <c r="AD27" s="342">
        <f t="shared" si="1"/>
        <v>22</v>
      </c>
      <c r="AE27" s="346">
        <v>0</v>
      </c>
      <c r="AF27" s="346">
        <v>7</v>
      </c>
    </row>
    <row r="28" spans="1:32" ht="15.75" customHeight="1" thickBot="1" x14ac:dyDescent="0.35">
      <c r="A28" s="270">
        <f>[1]OKT!A29</f>
        <v>45927</v>
      </c>
      <c r="B28" s="271">
        <f>[1]OKT!B29</f>
        <v>19</v>
      </c>
      <c r="C28" s="272" t="str">
        <f>[1]OKT!K29</f>
        <v>K08</v>
      </c>
      <c r="D28" s="271">
        <f>[1]OKT!J29</f>
        <v>29</v>
      </c>
      <c r="E28" s="272" t="str">
        <f>[1]OKT!I29</f>
        <v>L</v>
      </c>
      <c r="F28" s="273" t="str">
        <f>[1]OKT!L29</f>
        <v>LAMA</v>
      </c>
      <c r="G28" s="12"/>
      <c r="H28" s="12"/>
      <c r="I28" s="12"/>
      <c r="J28" s="287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345">
        <v>13</v>
      </c>
      <c r="Z28" s="345"/>
      <c r="AA28" s="341" t="s">
        <v>32</v>
      </c>
      <c r="AB28" s="346"/>
      <c r="AC28" s="346"/>
      <c r="AD28" s="346"/>
      <c r="AE28" s="346"/>
      <c r="AF28" s="346"/>
    </row>
    <row r="29" spans="1:32" ht="15.75" customHeight="1" thickBot="1" x14ac:dyDescent="0.45">
      <c r="A29" s="270">
        <f>[1]OKT!A30</f>
        <v>45927</v>
      </c>
      <c r="B29" s="271">
        <f>[1]OKT!B30</f>
        <v>20</v>
      </c>
      <c r="C29" s="272" t="str">
        <f>[1]OKT!K30</f>
        <v>K04</v>
      </c>
      <c r="D29" s="271">
        <f>[1]OKT!J30</f>
        <v>9</v>
      </c>
      <c r="E29" s="272" t="str">
        <f>[1]OKT!I30</f>
        <v>P</v>
      </c>
      <c r="F29" s="273" t="str">
        <f>[1]OKT!L30</f>
        <v>BARU</v>
      </c>
      <c r="G29" s="12"/>
      <c r="H29" s="12"/>
      <c r="I29" s="288" t="s">
        <v>193</v>
      </c>
      <c r="J29" s="289"/>
      <c r="K29" s="290"/>
      <c r="L29" s="291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347"/>
      <c r="Z29" s="347"/>
      <c r="AA29" s="344" t="s">
        <v>37</v>
      </c>
      <c r="AB29" s="346"/>
      <c r="AC29" s="346"/>
      <c r="AD29" s="346"/>
      <c r="AE29" s="346"/>
      <c r="AF29" s="346"/>
    </row>
    <row r="30" spans="1:32" ht="15.75" customHeight="1" thickBot="1" x14ac:dyDescent="0.35">
      <c r="A30" s="270">
        <f>[1]OKT!A31</f>
        <v>45927</v>
      </c>
      <c r="B30" s="271">
        <f>[1]OKT!B31</f>
        <v>21</v>
      </c>
      <c r="C30" s="272" t="str">
        <f>[1]OKT!K31</f>
        <v>K02</v>
      </c>
      <c r="D30" s="271">
        <f>[1]OKT!J31</f>
        <v>9</v>
      </c>
      <c r="E30" s="272" t="str">
        <f>[1]OKT!I31</f>
        <v>P</v>
      </c>
      <c r="F30" s="273" t="str">
        <f>[1]OKT!L31</f>
        <v>BARU</v>
      </c>
      <c r="G30" s="12"/>
      <c r="H30" s="12"/>
      <c r="I30" s="292" t="s">
        <v>194</v>
      </c>
      <c r="J30" s="289"/>
      <c r="K30" s="293"/>
      <c r="L30" s="294"/>
      <c r="M30" s="295" t="s">
        <v>108</v>
      </c>
      <c r="N30" s="295" t="s">
        <v>110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345">
        <v>14</v>
      </c>
      <c r="Z30" s="345"/>
      <c r="AA30" s="341" t="s">
        <v>32</v>
      </c>
      <c r="AB30" s="346"/>
      <c r="AC30" s="346"/>
      <c r="AD30" s="346"/>
      <c r="AE30" s="346"/>
      <c r="AF30" s="346"/>
    </row>
    <row r="31" spans="1:32" ht="15.75" customHeight="1" thickBot="1" x14ac:dyDescent="0.35">
      <c r="A31" s="270">
        <f>[1]OKT!A32</f>
        <v>45927</v>
      </c>
      <c r="B31" s="271">
        <f>[1]OKT!B32</f>
        <v>22</v>
      </c>
      <c r="C31" s="272" t="str">
        <f>[1]OKT!K32</f>
        <v>K02</v>
      </c>
      <c r="D31" s="271">
        <f>[1]OKT!J32</f>
        <v>12</v>
      </c>
      <c r="E31" s="272" t="str">
        <f>[1]OKT!I32</f>
        <v>P</v>
      </c>
      <c r="F31" s="273" t="str">
        <f>[1]OKT!L32</f>
        <v>BARU</v>
      </c>
      <c r="G31" s="12"/>
      <c r="H31" s="12"/>
      <c r="I31" s="178" t="s">
        <v>197</v>
      </c>
      <c r="J31" s="12"/>
      <c r="K31" s="236"/>
      <c r="L31" s="296">
        <f t="shared" ref="L31:L33" si="3">SUM(M31:N31)</f>
        <v>9</v>
      </c>
      <c r="M31" s="12">
        <f>COUNTIFS('Dx. OKT'!DIAGNOSA,J6,'Dx. OKT'!UMUR,"&lt;=4")</f>
        <v>8</v>
      </c>
      <c r="N31" s="12">
        <f>COUNTIFS('Dx. OKT'!DIAGNOSA,J8,'Dx. OKT'!UMUR,"&lt;=4")</f>
        <v>1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347"/>
      <c r="Z31" s="347"/>
      <c r="AA31" s="344" t="s">
        <v>37</v>
      </c>
      <c r="AB31" s="346"/>
      <c r="AC31" s="346"/>
      <c r="AD31" s="346"/>
      <c r="AE31" s="346"/>
      <c r="AF31" s="346"/>
    </row>
    <row r="32" spans="1:32" ht="15.75" customHeight="1" thickBot="1" x14ac:dyDescent="0.35">
      <c r="A32" s="270">
        <f>[1]OKT!A33</f>
        <v>45929</v>
      </c>
      <c r="B32" s="271">
        <f>[1]OKT!B33</f>
        <v>1</v>
      </c>
      <c r="C32" s="272" t="str">
        <f>[1]OKT!K33</f>
        <v>K04</v>
      </c>
      <c r="D32" s="271">
        <f>[1]OKT!J33</f>
        <v>6</v>
      </c>
      <c r="E32" s="272" t="str">
        <f>[1]OKT!I33</f>
        <v>P</v>
      </c>
      <c r="F32" s="273" t="str">
        <f>[1]OKT!L33</f>
        <v>BARU</v>
      </c>
      <c r="G32" s="12"/>
      <c r="H32" s="12"/>
      <c r="I32" s="178" t="s">
        <v>198</v>
      </c>
      <c r="J32" s="12"/>
      <c r="K32" s="236"/>
      <c r="L32" s="296">
        <f t="shared" si="3"/>
        <v>72</v>
      </c>
      <c r="M32" s="12">
        <f>COUNTIFS('Dx. OKT'!DIAGNOSA,J6,'Dx. OKT'!UMUR,"&lt;=18")</f>
        <v>32</v>
      </c>
      <c r="N32" s="12">
        <f>COUNTIFS('Dx. OKT'!DIAGNOSA,J8,'Dx. OKT'!UMUR,"&lt;=18")</f>
        <v>40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345">
        <v>15</v>
      </c>
      <c r="Z32" s="345"/>
      <c r="AA32" s="341" t="s">
        <v>32</v>
      </c>
      <c r="AB32" s="346"/>
      <c r="AC32" s="346"/>
      <c r="AD32" s="346"/>
      <c r="AE32" s="346"/>
      <c r="AF32" s="346"/>
    </row>
    <row r="33" spans="1:32" ht="15.75" customHeight="1" thickBot="1" x14ac:dyDescent="0.35">
      <c r="A33" s="270">
        <f>[1]OKT!A34</f>
        <v>45929</v>
      </c>
      <c r="B33" s="271">
        <f>[1]OKT!B34</f>
        <v>2</v>
      </c>
      <c r="C33" s="272" t="str">
        <f>[1]OKT!K34</f>
        <v>K08</v>
      </c>
      <c r="D33" s="271">
        <f>[1]OKT!J34</f>
        <v>68</v>
      </c>
      <c r="E33" s="272" t="str">
        <f>[1]OKT!I34</f>
        <v>L</v>
      </c>
      <c r="F33" s="273" t="str">
        <f>[1]OKT!L34</f>
        <v>BARU</v>
      </c>
      <c r="G33" s="12"/>
      <c r="H33" s="12"/>
      <c r="I33" s="178" t="s">
        <v>199</v>
      </c>
      <c r="J33" s="12"/>
      <c r="K33" s="236"/>
      <c r="L33" s="296">
        <f t="shared" si="3"/>
        <v>40</v>
      </c>
      <c r="M33" s="12">
        <f>COUNTIFS('Dx. OKT'!DIAGNOSA,J6,'Dx. OKT'!UMUR,"&gt;=10",'Dx. OKT'!UMUR,"&lt;=18")</f>
        <v>14</v>
      </c>
      <c r="N33" s="12">
        <f>COUNTIFS('Dx. OKT'!DIAGNOSA,J8,'Dx. OKT'!UMUR,"&gt;=10",'Dx. OKT'!UMUR,"&lt;=18")</f>
        <v>26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347"/>
      <c r="Z33" s="347"/>
      <c r="AA33" s="344" t="s">
        <v>37</v>
      </c>
      <c r="AB33" s="346"/>
      <c r="AC33" s="346"/>
      <c r="AD33" s="346"/>
      <c r="AE33" s="346"/>
      <c r="AF33" s="346"/>
    </row>
    <row r="34" spans="1:32" ht="15.75" customHeight="1" thickBot="1" x14ac:dyDescent="0.35">
      <c r="A34" s="270">
        <f>[1]OKT!A35</f>
        <v>45929</v>
      </c>
      <c r="B34" s="271">
        <f>[1]OKT!B35</f>
        <v>3</v>
      </c>
      <c r="C34" s="272" t="str">
        <f>[1]OKT!K35</f>
        <v>K05</v>
      </c>
      <c r="D34" s="271">
        <f>[1]OKT!J35</f>
        <v>68</v>
      </c>
      <c r="E34" s="272" t="str">
        <f>[1]OKT!I35</f>
        <v>P</v>
      </c>
      <c r="F34" s="273" t="str">
        <f>[1]OKT!L35</f>
        <v>BARU</v>
      </c>
      <c r="G34" s="12"/>
      <c r="H34" s="12"/>
      <c r="I34" s="292" t="s">
        <v>200</v>
      </c>
      <c r="J34" s="172"/>
      <c r="K34" s="297"/>
      <c r="L34" s="294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345">
        <v>16</v>
      </c>
      <c r="Z34" s="345"/>
      <c r="AA34" s="341" t="s">
        <v>32</v>
      </c>
      <c r="AB34" s="346"/>
      <c r="AC34" s="346"/>
      <c r="AD34" s="346"/>
      <c r="AE34" s="346"/>
      <c r="AF34" s="346"/>
    </row>
    <row r="35" spans="1:32" ht="15.75" customHeight="1" thickBot="1" x14ac:dyDescent="0.35">
      <c r="A35" s="270">
        <f>[1]OKT!A36</f>
        <v>45929</v>
      </c>
      <c r="B35" s="271">
        <f>[1]OKT!B36</f>
        <v>4</v>
      </c>
      <c r="C35" s="272" t="str">
        <f>[1]OKT!K36</f>
        <v>K03</v>
      </c>
      <c r="D35" s="271">
        <f>[1]OKT!J36</f>
        <v>26</v>
      </c>
      <c r="E35" s="272" t="str">
        <f>[1]OKT!I36</f>
        <v>P</v>
      </c>
      <c r="F35" s="273" t="str">
        <f>[1]OKT!L36</f>
        <v>BARU</v>
      </c>
      <c r="G35" s="12"/>
      <c r="H35" s="12"/>
      <c r="I35" s="298" t="s">
        <v>201</v>
      </c>
      <c r="J35" s="172"/>
      <c r="K35" s="299"/>
      <c r="L35" s="294">
        <f t="shared" ref="L35:L36" si="4">SUM(M35:N35)</f>
        <v>99</v>
      </c>
      <c r="M35" s="12">
        <f>COUNTIFS('Dx. OKT'!DIAGNOSA,J6,'Dx. OKT'!UMUR,"&gt;=18",'Dx. OKT'!UMUR,"&lt;=59")</f>
        <v>31</v>
      </c>
      <c r="N35" s="12">
        <f>COUNTIFS('Dx. OKT'!DIAGNOSA,J8,'Dx. OKT'!UMUR,"&gt;=18",'Dx. OKT'!UMUR,"&lt;=59")</f>
        <v>68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347"/>
      <c r="Z35" s="347"/>
      <c r="AA35" s="344" t="s">
        <v>37</v>
      </c>
      <c r="AB35" s="346"/>
      <c r="AC35" s="346"/>
      <c r="AD35" s="346"/>
      <c r="AE35" s="346"/>
      <c r="AF35" s="346"/>
    </row>
    <row r="36" spans="1:32" ht="15.75" customHeight="1" thickBot="1" x14ac:dyDescent="0.35">
      <c r="A36" s="270">
        <f>[1]OKT!A37</f>
        <v>45929</v>
      </c>
      <c r="B36" s="271">
        <f>[1]OKT!B37</f>
        <v>5</v>
      </c>
      <c r="C36" s="272" t="str">
        <f>[1]OKT!K37</f>
        <v>K04</v>
      </c>
      <c r="D36" s="271">
        <f>[1]OKT!J37</f>
        <v>16</v>
      </c>
      <c r="E36" s="272" t="str">
        <f>[1]OKT!I37</f>
        <v>L</v>
      </c>
      <c r="F36" s="273" t="str">
        <f>[1]OKT!L37</f>
        <v>BARU</v>
      </c>
      <c r="G36" s="12"/>
      <c r="H36" s="12"/>
      <c r="I36" s="188" t="s">
        <v>202</v>
      </c>
      <c r="J36" s="300"/>
      <c r="K36" s="301"/>
      <c r="L36" s="294">
        <f t="shared" si="4"/>
        <v>18</v>
      </c>
      <c r="M36" s="12">
        <f>COUNTIFS('Dx. OKT'!DIAGNOSA,J6,'Dx. OKT'!UMUR,"&gt;=60")</f>
        <v>4</v>
      </c>
      <c r="N36" s="12">
        <f>COUNTIFS('Dx. OKT'!DIAGNOSA,J8,'Dx. OKT'!UMUR,"&gt;=60")</f>
        <v>14</v>
      </c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345">
        <v>17</v>
      </c>
      <c r="Z36" s="345"/>
      <c r="AA36" s="341" t="s">
        <v>32</v>
      </c>
      <c r="AB36" s="346"/>
      <c r="AC36" s="346"/>
      <c r="AD36" s="346"/>
      <c r="AE36" s="346"/>
      <c r="AF36" s="346"/>
    </row>
    <row r="37" spans="1:32" ht="15.75" customHeight="1" x14ac:dyDescent="0.3">
      <c r="A37" s="270">
        <f>[1]OKT!A38</f>
        <v>45929</v>
      </c>
      <c r="B37" s="271">
        <f>[1]OKT!B38</f>
        <v>6</v>
      </c>
      <c r="C37" s="272" t="str">
        <f>[1]OKT!K38</f>
        <v>K00</v>
      </c>
      <c r="D37" s="271">
        <f>[1]OKT!J38</f>
        <v>9</v>
      </c>
      <c r="E37" s="272" t="str">
        <f>[1]OKT!I38</f>
        <v>P</v>
      </c>
      <c r="F37" s="273" t="str">
        <f>[1]OKT!L38</f>
        <v>BARU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347"/>
      <c r="Z37" s="347"/>
      <c r="AA37" s="344" t="s">
        <v>37</v>
      </c>
      <c r="AB37" s="346"/>
      <c r="AC37" s="346"/>
      <c r="AD37" s="346"/>
      <c r="AE37" s="346"/>
      <c r="AF37" s="346"/>
    </row>
    <row r="38" spans="1:32" ht="15.75" customHeight="1" x14ac:dyDescent="0.3">
      <c r="A38" s="270">
        <f>[1]OKT!A39</f>
        <v>45929</v>
      </c>
      <c r="B38" s="271">
        <f>[1]OKT!B39</f>
        <v>7</v>
      </c>
      <c r="C38" s="272" t="str">
        <f>[1]OKT!K39</f>
        <v>K05</v>
      </c>
      <c r="D38" s="271">
        <f>[1]OKT!J39</f>
        <v>25</v>
      </c>
      <c r="E38" s="272" t="str">
        <f>[1]OKT!I39</f>
        <v>L</v>
      </c>
      <c r="F38" s="273" t="str">
        <f>[1]OKT!L39</f>
        <v>BARU</v>
      </c>
      <c r="G38" s="12"/>
      <c r="H38" s="12"/>
      <c r="I38" s="302"/>
      <c r="J38" s="303"/>
      <c r="K38" s="303"/>
      <c r="L38" s="304"/>
      <c r="M38" s="305"/>
      <c r="N38" s="305"/>
      <c r="O38" s="305"/>
      <c r="P38" s="303"/>
      <c r="Q38" s="303"/>
      <c r="R38" s="10"/>
      <c r="S38" s="12"/>
      <c r="T38" s="12"/>
      <c r="U38" s="12"/>
      <c r="V38" s="12"/>
      <c r="W38" s="12"/>
      <c r="X38" s="12"/>
      <c r="Y38" s="345">
        <v>18</v>
      </c>
      <c r="Z38" s="345"/>
      <c r="AA38" s="341" t="s">
        <v>32</v>
      </c>
      <c r="AB38" s="346"/>
      <c r="AC38" s="346"/>
      <c r="AD38" s="346"/>
      <c r="AE38" s="346"/>
      <c r="AF38" s="346"/>
    </row>
    <row r="39" spans="1:32" ht="15.75" customHeight="1" x14ac:dyDescent="0.3">
      <c r="A39" s="270">
        <f>[1]OKT!A40</f>
        <v>45930</v>
      </c>
      <c r="B39" s="271">
        <f>[1]OKT!B40</f>
        <v>1</v>
      </c>
      <c r="C39" s="272" t="str">
        <f>[1]OKT!K40</f>
        <v>K04</v>
      </c>
      <c r="D39" s="271">
        <f>[1]OKT!J40</f>
        <v>35</v>
      </c>
      <c r="E39" s="272" t="str">
        <f>[1]OKT!I40</f>
        <v>L</v>
      </c>
      <c r="F39" s="273" t="str">
        <f>[1]OKT!L40</f>
        <v>BARU</v>
      </c>
      <c r="G39" s="12"/>
      <c r="H39" s="12"/>
      <c r="I39" s="303"/>
      <c r="J39" s="303"/>
      <c r="K39" s="303"/>
      <c r="L39" s="303"/>
      <c r="M39" s="306"/>
      <c r="N39" s="306"/>
      <c r="O39" s="306"/>
      <c r="P39" s="303"/>
      <c r="Q39" s="303"/>
      <c r="R39" s="10"/>
      <c r="S39" s="12"/>
      <c r="T39" s="12"/>
      <c r="U39" s="12"/>
      <c r="V39" s="12"/>
      <c r="W39" s="12"/>
      <c r="X39" s="12"/>
      <c r="Y39" s="347"/>
      <c r="Z39" s="347"/>
      <c r="AA39" s="344" t="s">
        <v>37</v>
      </c>
      <c r="AB39" s="346"/>
      <c r="AC39" s="346"/>
      <c r="AD39" s="346"/>
      <c r="AE39" s="346"/>
      <c r="AF39" s="346"/>
    </row>
    <row r="40" spans="1:32" ht="15.75" customHeight="1" x14ac:dyDescent="0.3">
      <c r="A40" s="270">
        <f>[1]OKT!A41</f>
        <v>45930</v>
      </c>
      <c r="B40" s="271">
        <f>[1]OKT!B41</f>
        <v>2</v>
      </c>
      <c r="C40" s="272" t="str">
        <f>[1]OKT!K41</f>
        <v>K08</v>
      </c>
      <c r="D40" s="271">
        <f>[1]OKT!J41</f>
        <v>51</v>
      </c>
      <c r="E40" s="272" t="str">
        <f>[1]OKT!I41</f>
        <v>L</v>
      </c>
      <c r="F40" s="273" t="str">
        <f>[1]OKT!L41</f>
        <v>BARU</v>
      </c>
      <c r="G40" s="12"/>
      <c r="H40" s="12"/>
      <c r="I40" s="303"/>
      <c r="J40" s="303"/>
      <c r="K40" s="303"/>
      <c r="L40" s="303"/>
      <c r="M40" s="303"/>
      <c r="N40" s="303"/>
      <c r="O40" s="303"/>
      <c r="P40" s="303"/>
      <c r="Q40" s="303"/>
      <c r="R40" s="10"/>
      <c r="S40" s="12"/>
      <c r="T40" s="12"/>
      <c r="U40" s="12"/>
      <c r="V40" s="12"/>
      <c r="W40" s="12"/>
      <c r="X40" s="12"/>
      <c r="Y40" s="345">
        <v>19</v>
      </c>
      <c r="Z40" s="345"/>
      <c r="AA40" s="341" t="s">
        <v>32</v>
      </c>
      <c r="AB40" s="346"/>
      <c r="AC40" s="346"/>
      <c r="AD40" s="346"/>
      <c r="AE40" s="346"/>
      <c r="AF40" s="346"/>
    </row>
    <row r="41" spans="1:32" ht="15.75" customHeight="1" x14ac:dyDescent="0.3">
      <c r="A41" s="270">
        <f>[1]OKT!A42</f>
        <v>45930</v>
      </c>
      <c r="B41" s="271">
        <f>[1]OKT!B42</f>
        <v>3</v>
      </c>
      <c r="C41" s="272" t="str">
        <f>[1]OKT!K42</f>
        <v>K00</v>
      </c>
      <c r="D41" s="271">
        <f>[1]OKT!J42</f>
        <v>9</v>
      </c>
      <c r="E41" s="272" t="str">
        <f>[1]OKT!I42</f>
        <v>L</v>
      </c>
      <c r="F41" s="273" t="str">
        <f>[1]OKT!L42</f>
        <v>BARU</v>
      </c>
      <c r="G41" s="12"/>
      <c r="H41" s="12"/>
      <c r="I41" s="307"/>
      <c r="J41" s="303"/>
      <c r="K41" s="303"/>
      <c r="L41" s="308"/>
      <c r="M41" s="10"/>
      <c r="N41" s="10"/>
      <c r="O41" s="10"/>
      <c r="P41" s="10"/>
      <c r="Q41" s="10"/>
      <c r="R41" s="10"/>
      <c r="S41" s="12"/>
      <c r="T41" s="12"/>
      <c r="U41" s="12"/>
      <c r="V41" s="12"/>
      <c r="W41" s="12"/>
      <c r="X41" s="12"/>
      <c r="Y41" s="347"/>
      <c r="Z41" s="347"/>
      <c r="AA41" s="344" t="s">
        <v>37</v>
      </c>
      <c r="AB41" s="346"/>
      <c r="AC41" s="346"/>
      <c r="AD41" s="346"/>
      <c r="AE41" s="346"/>
      <c r="AF41" s="346"/>
    </row>
    <row r="42" spans="1:32" ht="15.75" customHeight="1" x14ac:dyDescent="0.3">
      <c r="A42" s="270">
        <f>[1]OKT!A43</f>
        <v>45930</v>
      </c>
      <c r="B42" s="271">
        <f>[1]OKT!B43</f>
        <v>4</v>
      </c>
      <c r="C42" s="272" t="str">
        <f>[1]OKT!K43</f>
        <v>K02</v>
      </c>
      <c r="D42" s="271">
        <f>[1]OKT!J43</f>
        <v>19</v>
      </c>
      <c r="E42" s="272" t="str">
        <f>[1]OKT!I43</f>
        <v>L</v>
      </c>
      <c r="F42" s="273" t="str">
        <f>[1]OKT!L43</f>
        <v>LAMA</v>
      </c>
      <c r="G42" s="12"/>
      <c r="H42" s="12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12"/>
      <c r="T42" s="12"/>
      <c r="U42" s="12"/>
      <c r="V42" s="12"/>
      <c r="W42" s="12"/>
      <c r="X42" s="12"/>
      <c r="Y42" s="345">
        <v>20</v>
      </c>
      <c r="Z42" s="345"/>
      <c r="AA42" s="341" t="s">
        <v>32</v>
      </c>
      <c r="AB42" s="346"/>
      <c r="AC42" s="346"/>
      <c r="AD42" s="346"/>
      <c r="AE42" s="346"/>
      <c r="AF42" s="346"/>
    </row>
    <row r="43" spans="1:32" ht="15.75" customHeight="1" x14ac:dyDescent="0.35">
      <c r="A43" s="270">
        <f>[1]OKT!A44</f>
        <v>45930</v>
      </c>
      <c r="B43" s="271">
        <f>[1]OKT!B44</f>
        <v>5</v>
      </c>
      <c r="C43" s="272" t="str">
        <f>[1]OKT!K44</f>
        <v>K06</v>
      </c>
      <c r="D43" s="271">
        <f>[1]OKT!J44</f>
        <v>11</v>
      </c>
      <c r="E43" s="272" t="str">
        <f>[1]OKT!I44</f>
        <v>L</v>
      </c>
      <c r="F43" s="273" t="str">
        <f>[1]OKT!L44</f>
        <v>BARU</v>
      </c>
      <c r="G43" s="12"/>
      <c r="H43" s="12"/>
      <c r="I43" s="309"/>
      <c r="J43" s="10"/>
      <c r="K43" s="10"/>
      <c r="L43" s="304"/>
      <c r="M43" s="304"/>
      <c r="N43" s="304"/>
      <c r="O43" s="304"/>
      <c r="P43" s="304"/>
      <c r="Q43" s="304"/>
      <c r="R43" s="304"/>
      <c r="S43" s="12"/>
      <c r="T43" s="12"/>
      <c r="U43" s="12"/>
      <c r="V43" s="12"/>
      <c r="W43" s="12"/>
      <c r="X43" s="12"/>
      <c r="Y43" s="347"/>
      <c r="Z43" s="347"/>
      <c r="AA43" s="344" t="s">
        <v>37</v>
      </c>
      <c r="AB43" s="346"/>
      <c r="AC43" s="346"/>
      <c r="AD43" s="346"/>
      <c r="AE43" s="346"/>
      <c r="AF43" s="346"/>
    </row>
    <row r="44" spans="1:32" ht="15.75" customHeight="1" x14ac:dyDescent="0.3">
      <c r="A44" s="270">
        <f>[1]OKT!A45</f>
        <v>45930</v>
      </c>
      <c r="B44" s="271">
        <f>[1]OKT!B45</f>
        <v>6</v>
      </c>
      <c r="C44" s="272" t="str">
        <f>[1]OKT!K45</f>
        <v>K04</v>
      </c>
      <c r="D44" s="271">
        <f>[1]OKT!J45</f>
        <v>60</v>
      </c>
      <c r="E44" s="272" t="str">
        <f>[1]OKT!I45</f>
        <v>P</v>
      </c>
      <c r="F44" s="273" t="str">
        <f>[1]OKT!L45</f>
        <v>LAMA</v>
      </c>
      <c r="G44" s="12"/>
      <c r="H44" s="12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2"/>
      <c r="T44" s="12"/>
      <c r="U44" s="12"/>
      <c r="V44" s="12"/>
      <c r="W44" s="12"/>
      <c r="X44" s="12"/>
      <c r="Y44" s="345">
        <v>21</v>
      </c>
      <c r="Z44" s="345"/>
      <c r="AA44" s="341" t="s">
        <v>32</v>
      </c>
      <c r="AB44" s="346"/>
      <c r="AC44" s="346"/>
      <c r="AD44" s="346"/>
      <c r="AE44" s="346"/>
      <c r="AF44" s="346"/>
    </row>
    <row r="45" spans="1:32" ht="15.75" customHeight="1" x14ac:dyDescent="0.3">
      <c r="A45" s="270">
        <f>[1]OKT!A46</f>
        <v>45930</v>
      </c>
      <c r="B45" s="271">
        <f>[1]OKT!B46</f>
        <v>7</v>
      </c>
      <c r="C45" s="272" t="str">
        <f>[1]OKT!K46</f>
        <v>K04</v>
      </c>
      <c r="D45" s="271">
        <f>[1]OKT!J46</f>
        <v>61</v>
      </c>
      <c r="E45" s="272" t="str">
        <f>[1]OKT!I46</f>
        <v>P</v>
      </c>
      <c r="F45" s="273" t="str">
        <f>[1]OKT!L46</f>
        <v>LAMA</v>
      </c>
      <c r="G45" s="12"/>
      <c r="H45" s="12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2"/>
      <c r="T45" s="12"/>
      <c r="U45" s="12"/>
      <c r="V45" s="12"/>
      <c r="W45" s="12"/>
      <c r="X45" s="12"/>
      <c r="Y45" s="347"/>
      <c r="Z45" s="347"/>
      <c r="AA45" s="344" t="s">
        <v>37</v>
      </c>
      <c r="AB45" s="346"/>
      <c r="AC45" s="346"/>
      <c r="AD45" s="346"/>
      <c r="AE45" s="346"/>
      <c r="AF45" s="346"/>
    </row>
    <row r="46" spans="1:32" ht="15.75" customHeight="1" x14ac:dyDescent="0.3">
      <c r="A46" s="270">
        <f>[1]OKT!A47</f>
        <v>45930</v>
      </c>
      <c r="B46" s="271">
        <f>[1]OKT!B47</f>
        <v>8</v>
      </c>
      <c r="C46" s="272" t="str">
        <f>[1]OKT!K47</f>
        <v>K02</v>
      </c>
      <c r="D46" s="271">
        <f>[1]OKT!J47</f>
        <v>20</v>
      </c>
      <c r="E46" s="272" t="str">
        <f>[1]OKT!I47</f>
        <v>P</v>
      </c>
      <c r="F46" s="273" t="str">
        <f>[1]OKT!L47</f>
        <v>LAMA</v>
      </c>
      <c r="G46" s="12"/>
      <c r="H46" s="12"/>
      <c r="I46" s="307"/>
      <c r="J46" s="10"/>
      <c r="K46" s="10"/>
      <c r="L46" s="310"/>
      <c r="M46" s="10"/>
      <c r="N46" s="10"/>
      <c r="O46" s="10"/>
      <c r="P46" s="10"/>
      <c r="Q46" s="10"/>
      <c r="R46" s="10"/>
      <c r="S46" s="12"/>
      <c r="T46" s="12"/>
      <c r="U46" s="12"/>
      <c r="V46" s="12"/>
      <c r="W46" s="12"/>
      <c r="X46" s="12"/>
      <c r="Y46" s="345">
        <v>22</v>
      </c>
      <c r="Z46" s="345"/>
      <c r="AA46" s="341" t="s">
        <v>32</v>
      </c>
      <c r="AB46" s="346"/>
      <c r="AC46" s="346"/>
      <c r="AD46" s="346"/>
      <c r="AE46" s="346"/>
      <c r="AF46" s="346"/>
    </row>
    <row r="47" spans="1:32" ht="15.75" customHeight="1" x14ac:dyDescent="0.3">
      <c r="A47" s="270">
        <f>[1]OKT!A48</f>
        <v>45930</v>
      </c>
      <c r="B47" s="271">
        <f>[1]OKT!B48</f>
        <v>9</v>
      </c>
      <c r="C47" s="272" t="str">
        <f>[1]OKT!K48</f>
        <v>K00</v>
      </c>
      <c r="D47" s="271">
        <f>[1]OKT!J48</f>
        <v>7</v>
      </c>
      <c r="E47" s="272" t="str">
        <f>[1]OKT!I48</f>
        <v>P</v>
      </c>
      <c r="F47" s="273" t="str">
        <f>[1]OKT!L48</f>
        <v>BARU</v>
      </c>
      <c r="G47" s="12"/>
      <c r="H47" s="12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2"/>
      <c r="T47" s="12"/>
      <c r="U47" s="12"/>
      <c r="V47" s="12"/>
      <c r="W47" s="12"/>
      <c r="X47" s="12"/>
      <c r="Y47" s="347"/>
      <c r="Z47" s="347"/>
      <c r="AA47" s="344" t="s">
        <v>37</v>
      </c>
      <c r="AB47" s="346"/>
      <c r="AC47" s="346"/>
      <c r="AD47" s="346"/>
      <c r="AE47" s="346"/>
      <c r="AF47" s="346"/>
    </row>
    <row r="48" spans="1:32" ht="15.75" customHeight="1" x14ac:dyDescent="0.3">
      <c r="A48" s="270">
        <f>[1]OKT!A49</f>
        <v>45930</v>
      </c>
      <c r="B48" s="271">
        <f>[1]OKT!B49</f>
        <v>10</v>
      </c>
      <c r="C48" s="272" t="str">
        <f>[1]OKT!K49</f>
        <v>K08</v>
      </c>
      <c r="D48" s="271">
        <f>[1]OKT!J49</f>
        <v>30</v>
      </c>
      <c r="E48" s="272" t="str">
        <f>[1]OKT!I49</f>
        <v>P</v>
      </c>
      <c r="F48" s="273" t="str">
        <f>[1]OKT!L49</f>
        <v>BARU</v>
      </c>
      <c r="G48" s="12"/>
      <c r="H48" s="12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2"/>
      <c r="T48" s="12"/>
      <c r="U48" s="12"/>
      <c r="V48" s="12"/>
      <c r="W48" s="12"/>
      <c r="X48" s="12"/>
      <c r="Y48" s="345">
        <v>23</v>
      </c>
      <c r="Z48" s="345"/>
      <c r="AA48" s="341" t="s">
        <v>32</v>
      </c>
      <c r="AB48" s="346"/>
      <c r="AC48" s="346"/>
      <c r="AD48" s="346"/>
      <c r="AE48" s="346"/>
      <c r="AF48" s="346"/>
    </row>
    <row r="49" spans="1:32" ht="15.75" customHeight="1" x14ac:dyDescent="0.3">
      <c r="A49" s="270">
        <f>[1]OKT!A50</f>
        <v>45930</v>
      </c>
      <c r="B49" s="271">
        <f>[1]OKT!B50</f>
        <v>11</v>
      </c>
      <c r="C49" s="272" t="str">
        <f>[1]OKT!K50</f>
        <v>K04</v>
      </c>
      <c r="D49" s="271">
        <f>[1]OKT!J50</f>
        <v>11</v>
      </c>
      <c r="E49" s="272" t="str">
        <f>[1]OKT!I50</f>
        <v>L</v>
      </c>
      <c r="F49" s="273" t="str">
        <f>[1]OKT!L50</f>
        <v>BARU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347"/>
      <c r="Z49" s="347"/>
      <c r="AA49" s="344" t="s">
        <v>37</v>
      </c>
      <c r="AB49" s="346"/>
      <c r="AC49" s="346"/>
      <c r="AD49" s="346"/>
      <c r="AE49" s="346"/>
      <c r="AF49" s="346"/>
    </row>
    <row r="50" spans="1:32" ht="15.75" customHeight="1" x14ac:dyDescent="0.3">
      <c r="A50" s="270">
        <f>[1]OKT!A51</f>
        <v>45930</v>
      </c>
      <c r="B50" s="271">
        <f>[1]OKT!B51</f>
        <v>12</v>
      </c>
      <c r="C50" s="272" t="str">
        <f>[1]OKT!K51</f>
        <v>K02</v>
      </c>
      <c r="D50" s="271">
        <f>[1]OKT!J51</f>
        <v>52</v>
      </c>
      <c r="E50" s="272" t="str">
        <f>[1]OKT!I51</f>
        <v>P</v>
      </c>
      <c r="F50" s="273" t="str">
        <f>[1]OKT!L51</f>
        <v>BARU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345">
        <v>24</v>
      </c>
      <c r="Z50" s="345"/>
      <c r="AA50" s="341" t="s">
        <v>32</v>
      </c>
      <c r="AB50" s="346"/>
      <c r="AC50" s="346"/>
      <c r="AD50" s="346"/>
      <c r="AE50" s="346"/>
      <c r="AF50" s="346"/>
    </row>
    <row r="51" spans="1:32" ht="15.75" customHeight="1" x14ac:dyDescent="0.3">
      <c r="A51" s="270">
        <f>[1]OKT!A52</f>
        <v>45930</v>
      </c>
      <c r="B51" s="271">
        <f>[1]OKT!B52</f>
        <v>13</v>
      </c>
      <c r="C51" s="272" t="str">
        <f>[1]OKT!K52</f>
        <v>K08</v>
      </c>
      <c r="D51" s="271">
        <f>[1]OKT!J52</f>
        <v>63</v>
      </c>
      <c r="E51" s="272" t="str">
        <f>[1]OKT!I52</f>
        <v>P</v>
      </c>
      <c r="F51" s="273" t="str">
        <f>[1]OKT!L52</f>
        <v>BARU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347"/>
      <c r="Z51" s="347"/>
      <c r="AA51" s="344" t="s">
        <v>37</v>
      </c>
      <c r="AB51" s="346"/>
      <c r="AC51" s="346"/>
      <c r="AD51" s="346"/>
      <c r="AE51" s="346"/>
      <c r="AF51" s="346"/>
    </row>
    <row r="52" spans="1:32" ht="15.75" customHeight="1" x14ac:dyDescent="0.3">
      <c r="A52" s="270">
        <f>[1]OKT!A53</f>
        <v>45930</v>
      </c>
      <c r="B52" s="271">
        <f>[1]OKT!B53</f>
        <v>14</v>
      </c>
      <c r="C52" s="272" t="str">
        <f>[1]OKT!K53</f>
        <v>K02</v>
      </c>
      <c r="D52" s="271">
        <f>[1]OKT!J53</f>
        <v>12</v>
      </c>
      <c r="E52" s="272" t="str">
        <f>[1]OKT!I53</f>
        <v>L</v>
      </c>
      <c r="F52" s="273" t="str">
        <f>[1]OKT!L53</f>
        <v>LAMA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345">
        <v>25</v>
      </c>
      <c r="Z52" s="345"/>
      <c r="AA52" s="341" t="s">
        <v>32</v>
      </c>
      <c r="AB52" s="346"/>
      <c r="AC52" s="346"/>
      <c r="AD52" s="346"/>
      <c r="AE52" s="346"/>
      <c r="AF52" s="346"/>
    </row>
    <row r="53" spans="1:32" ht="15.75" customHeight="1" x14ac:dyDescent="0.3">
      <c r="A53" s="270">
        <f>[1]OKT!A54</f>
        <v>45930</v>
      </c>
      <c r="B53" s="271">
        <f>[1]OKT!B54</f>
        <v>15</v>
      </c>
      <c r="C53" s="272" t="str">
        <f>[1]OKT!K54</f>
        <v>K08</v>
      </c>
      <c r="D53" s="271">
        <f>[1]OKT!J54</f>
        <v>35</v>
      </c>
      <c r="E53" s="272" t="str">
        <f>[1]OKT!I54</f>
        <v>P</v>
      </c>
      <c r="F53" s="273" t="str">
        <f>[1]OKT!L54</f>
        <v>BARU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347"/>
      <c r="Z53" s="347"/>
      <c r="AA53" s="344" t="s">
        <v>37</v>
      </c>
      <c r="AB53" s="346"/>
      <c r="AC53" s="346"/>
      <c r="AD53" s="346"/>
      <c r="AE53" s="346"/>
      <c r="AF53" s="346"/>
    </row>
    <row r="54" spans="1:32" ht="15.75" customHeight="1" x14ac:dyDescent="0.3">
      <c r="A54" s="270">
        <f>[1]OKT!A55</f>
        <v>45931</v>
      </c>
      <c r="B54" s="271">
        <f>[1]OKT!B55</f>
        <v>1</v>
      </c>
      <c r="C54" s="272" t="str">
        <f>[1]OKT!K55</f>
        <v>K04</v>
      </c>
      <c r="D54" s="271">
        <f>[1]OKT!J55</f>
        <v>15</v>
      </c>
      <c r="E54" s="272" t="str">
        <f>[1]OKT!I55</f>
        <v>P</v>
      </c>
      <c r="F54" s="273" t="str">
        <f>[1]OKT!L55</f>
        <v>BARU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345">
        <v>25</v>
      </c>
      <c r="Z54" s="345"/>
      <c r="AA54" s="341" t="s">
        <v>32</v>
      </c>
      <c r="AB54" s="346"/>
      <c r="AC54" s="346"/>
      <c r="AD54" s="346"/>
      <c r="AE54" s="346"/>
      <c r="AF54" s="346"/>
    </row>
    <row r="55" spans="1:32" ht="15.75" customHeight="1" x14ac:dyDescent="0.3">
      <c r="A55" s="270">
        <f>[1]OKT!A56</f>
        <v>45931</v>
      </c>
      <c r="B55" s="271">
        <f>[1]OKT!B56</f>
        <v>2</v>
      </c>
      <c r="C55" s="272" t="str">
        <f>[1]OKT!K56</f>
        <v>K04</v>
      </c>
      <c r="D55" s="271">
        <f>[1]OKT!J56</f>
        <v>22</v>
      </c>
      <c r="E55" s="272" t="str">
        <f>[1]OKT!I56</f>
        <v>L</v>
      </c>
      <c r="F55" s="273" t="str">
        <f>[1]OKT!L56</f>
        <v>BARU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347"/>
      <c r="Z55" s="347"/>
      <c r="AA55" s="344" t="s">
        <v>37</v>
      </c>
      <c r="AB55" s="346"/>
      <c r="AC55" s="346"/>
      <c r="AD55" s="346"/>
      <c r="AE55" s="346"/>
      <c r="AF55" s="346"/>
    </row>
    <row r="56" spans="1:32" ht="15.75" customHeight="1" x14ac:dyDescent="0.3">
      <c r="A56" s="270">
        <f>[1]OKT!A57</f>
        <v>45931</v>
      </c>
      <c r="B56" s="271">
        <f>[1]OKT!B57</f>
        <v>3</v>
      </c>
      <c r="C56" s="272" t="str">
        <f>[1]OKT!K57</f>
        <v>K02</v>
      </c>
      <c r="D56" s="271">
        <f>[1]OKT!J57</f>
        <v>46</v>
      </c>
      <c r="E56" s="272" t="str">
        <f>[1]OKT!I57</f>
        <v>L</v>
      </c>
      <c r="F56" s="273" t="str">
        <f>[1]OKT!L57</f>
        <v>BARU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345">
        <v>26</v>
      </c>
      <c r="Z56" s="345"/>
      <c r="AA56" s="341" t="s">
        <v>32</v>
      </c>
      <c r="AB56" s="346"/>
      <c r="AC56" s="346"/>
      <c r="AD56" s="346"/>
      <c r="AE56" s="346"/>
      <c r="AF56" s="346"/>
    </row>
    <row r="57" spans="1:32" ht="15.75" customHeight="1" x14ac:dyDescent="0.3">
      <c r="A57" s="270">
        <f>[1]OKT!A58</f>
        <v>45931</v>
      </c>
      <c r="B57" s="271">
        <f>[1]OKT!B58</f>
        <v>4</v>
      </c>
      <c r="C57" s="272" t="str">
        <f>[1]OKT!K58</f>
        <v>K04</v>
      </c>
      <c r="D57" s="271">
        <f>[1]OKT!J58</f>
        <v>62</v>
      </c>
      <c r="E57" s="272" t="str">
        <f>[1]OKT!I58</f>
        <v>L</v>
      </c>
      <c r="F57" s="273" t="str">
        <f>[1]OKT!L58</f>
        <v>LAMA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347"/>
      <c r="Z57" s="347"/>
      <c r="AA57" s="344" t="s">
        <v>37</v>
      </c>
      <c r="AB57" s="346"/>
      <c r="AC57" s="346"/>
      <c r="AD57" s="346"/>
      <c r="AE57" s="346"/>
      <c r="AF57" s="346"/>
    </row>
    <row r="58" spans="1:32" ht="17.25" customHeight="1" x14ac:dyDescent="0.3">
      <c r="A58" s="270">
        <f>[1]OKT!A59</f>
        <v>45931</v>
      </c>
      <c r="B58" s="271">
        <f>[1]OKT!B59</f>
        <v>5</v>
      </c>
      <c r="C58" s="272" t="str">
        <f>[1]OKT!K59</f>
        <v>K05</v>
      </c>
      <c r="D58" s="271">
        <f>[1]OKT!J59</f>
        <v>6</v>
      </c>
      <c r="E58" s="272" t="str">
        <f>[1]OKT!I59</f>
        <v>L</v>
      </c>
      <c r="F58" s="273" t="str">
        <f>[1]OKT!L59</f>
        <v>BARU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355"/>
      <c r="Z58" s="356" t="s">
        <v>21</v>
      </c>
      <c r="AA58" s="341" t="s">
        <v>32</v>
      </c>
      <c r="AB58" s="346">
        <f>SUMIF(AA4:AA57,"L",AB4:AB57)</f>
        <v>1617</v>
      </c>
      <c r="AC58" s="346">
        <f>SUMIF(AA4:AA57,"L",AC4:AC57)</f>
        <v>446</v>
      </c>
      <c r="AD58" s="346">
        <f>SUMIF(AA4:AA57,"L",AD4:AD57)</f>
        <v>1171</v>
      </c>
      <c r="AE58" s="346">
        <f>SUMIF(AA4:AA57,"L",AE4:AE57)</f>
        <v>68</v>
      </c>
      <c r="AF58" s="346">
        <f ca="1">SUMIF(AA4:AS57,"L",AF4:AF57)</f>
        <v>335</v>
      </c>
    </row>
    <row r="59" spans="1:32" ht="17.25" customHeight="1" x14ac:dyDescent="0.3">
      <c r="A59" s="270">
        <f>[1]OKT!A60</f>
        <v>45931</v>
      </c>
      <c r="B59" s="271">
        <f>[1]OKT!B60</f>
        <v>6</v>
      </c>
      <c r="C59" s="272" t="str">
        <f>[1]OKT!K60</f>
        <v>K04</v>
      </c>
      <c r="D59" s="271">
        <f>[1]OKT!J60</f>
        <v>46</v>
      </c>
      <c r="E59" s="272" t="str">
        <f>[1]OKT!I60</f>
        <v>P</v>
      </c>
      <c r="F59" s="273" t="str">
        <f>[1]OKT!L60</f>
        <v>LAMA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355"/>
      <c r="Z59" s="357"/>
      <c r="AA59" s="344" t="s">
        <v>37</v>
      </c>
      <c r="AB59" s="346">
        <f>SUMIF(AA4:AA57,"P",AB4:AB57)</f>
        <v>1534</v>
      </c>
      <c r="AC59" s="346">
        <f>SUMIF(AA4:AA57,"P",AC4:AC57)</f>
        <v>555</v>
      </c>
      <c r="AD59" s="346">
        <f>SUMIF(AA4:AA57,"P",AD4:AD57)</f>
        <v>979</v>
      </c>
      <c r="AE59" s="346">
        <f>SUMIF(AA4:AA57,"P",AE4:AE57)</f>
        <v>78</v>
      </c>
      <c r="AF59" s="346">
        <f>SUMIF(AA4:AA57,"P",AF4:AF57)</f>
        <v>398</v>
      </c>
    </row>
    <row r="60" spans="1:32" ht="19.5" customHeight="1" x14ac:dyDescent="0.3">
      <c r="A60" s="270">
        <f>[1]OKT!A61</f>
        <v>45931</v>
      </c>
      <c r="B60" s="271">
        <f>[1]OKT!B61</f>
        <v>7</v>
      </c>
      <c r="C60" s="272" t="str">
        <f>[1]OKT!K61</f>
        <v>K08</v>
      </c>
      <c r="D60" s="271">
        <f>[1]OKT!J61</f>
        <v>60</v>
      </c>
      <c r="E60" s="272" t="str">
        <f>[1]OKT!I61</f>
        <v>L</v>
      </c>
      <c r="F60" s="273" t="str">
        <f>[1]OKT!L61</f>
        <v>BARU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358"/>
      <c r="Z60" s="358"/>
      <c r="AA60" s="359" t="s">
        <v>21</v>
      </c>
      <c r="AB60" s="346">
        <f t="shared" ref="AB60:AF60" si="5">SUM(AB58:AB59)</f>
        <v>3151</v>
      </c>
      <c r="AC60" s="346">
        <f t="shared" si="5"/>
        <v>1001</v>
      </c>
      <c r="AD60" s="346">
        <f t="shared" si="5"/>
        <v>2150</v>
      </c>
      <c r="AE60" s="346">
        <f t="shared" si="5"/>
        <v>146</v>
      </c>
      <c r="AF60" s="346">
        <f t="shared" ca="1" si="5"/>
        <v>733</v>
      </c>
    </row>
    <row r="61" spans="1:32" ht="15.75" customHeight="1" x14ac:dyDescent="0.3">
      <c r="A61" s="270">
        <f>[1]OKT!A62</f>
        <v>45931</v>
      </c>
      <c r="B61" s="271">
        <f>[1]OKT!B62</f>
        <v>8</v>
      </c>
      <c r="C61" s="272" t="str">
        <f>[1]OKT!K62</f>
        <v>K05</v>
      </c>
      <c r="D61" s="271">
        <f>[1]OKT!J62</f>
        <v>30</v>
      </c>
      <c r="E61" s="272" t="str">
        <f>[1]OKT!I62</f>
        <v>P</v>
      </c>
      <c r="F61" s="273" t="str">
        <f>[1]OKT!L62</f>
        <v>BARU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7"/>
      <c r="AC61" s="7"/>
      <c r="AD61" s="7"/>
      <c r="AE61" s="7"/>
      <c r="AF61" s="7"/>
    </row>
    <row r="62" spans="1:32" ht="15.75" customHeight="1" x14ac:dyDescent="0.3">
      <c r="A62" s="270">
        <f>[1]OKT!A63</f>
        <v>45931</v>
      </c>
      <c r="B62" s="271">
        <f>[1]OKT!B63</f>
        <v>9</v>
      </c>
      <c r="C62" s="272" t="str">
        <f>[1]OKT!K63</f>
        <v>K04</v>
      </c>
      <c r="D62" s="271">
        <f>[1]OKT!J63</f>
        <v>25</v>
      </c>
      <c r="E62" s="272" t="str">
        <f>[1]OKT!I63</f>
        <v>P</v>
      </c>
      <c r="F62" s="273" t="str">
        <f>[1]OKT!L63</f>
        <v>BARU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7"/>
      <c r="Z62" s="50" t="s">
        <v>108</v>
      </c>
      <c r="AA62" s="26" t="s">
        <v>32</v>
      </c>
      <c r="AB62" s="26">
        <f t="shared" ref="AB62:AB63" ca="1" si="6">AF58-AE58</f>
        <v>267</v>
      </c>
      <c r="AC62" s="98">
        <f ca="1">SUM(AB62:AB63)</f>
        <v>587</v>
      </c>
      <c r="AD62" s="7"/>
      <c r="AE62" s="7"/>
      <c r="AF62" s="7"/>
    </row>
    <row r="63" spans="1:32" ht="15.75" customHeight="1" x14ac:dyDescent="0.3">
      <c r="A63" s="270">
        <f>[1]OKT!A64</f>
        <v>45931</v>
      </c>
      <c r="B63" s="271">
        <f>[1]OKT!B64</f>
        <v>10</v>
      </c>
      <c r="C63" s="272" t="str">
        <f>[1]OKT!K64</f>
        <v>K02</v>
      </c>
      <c r="D63" s="271">
        <f>[1]OKT!J64</f>
        <v>9</v>
      </c>
      <c r="E63" s="272" t="str">
        <f>[1]OKT!I64</f>
        <v>L</v>
      </c>
      <c r="F63" s="273" t="str">
        <f>[1]OKT!L64</f>
        <v>BARU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7"/>
      <c r="Z63" s="51"/>
      <c r="AA63" s="36" t="s">
        <v>37</v>
      </c>
      <c r="AB63" s="26">
        <f t="shared" si="6"/>
        <v>320</v>
      </c>
      <c r="AC63" s="98"/>
      <c r="AD63" s="7"/>
      <c r="AE63" s="7"/>
      <c r="AF63" s="7"/>
    </row>
    <row r="64" spans="1:32" ht="15.75" customHeight="1" x14ac:dyDescent="0.3">
      <c r="A64" s="270">
        <f>[1]OKT!A65</f>
        <v>45931</v>
      </c>
      <c r="B64" s="271">
        <f>[1]OKT!B65</f>
        <v>11</v>
      </c>
      <c r="C64" s="272" t="str">
        <f>[1]OKT!K65</f>
        <v>K00</v>
      </c>
      <c r="D64" s="271">
        <f>[1]OKT!J65</f>
        <v>6</v>
      </c>
      <c r="E64" s="272" t="str">
        <f>[1]OKT!I65</f>
        <v>P</v>
      </c>
      <c r="F64" s="273" t="str">
        <f>[1]OKT!L65</f>
        <v>BARU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7"/>
      <c r="Z64" s="50" t="s">
        <v>110</v>
      </c>
      <c r="AA64" s="26" t="s">
        <v>32</v>
      </c>
      <c r="AB64" s="26">
        <f t="shared" ref="AB64:AB65" ca="1" si="7">AC58+AE58-AF58</f>
        <v>179</v>
      </c>
      <c r="AC64" s="98">
        <f ca="1">SUM(AB64:AB65)</f>
        <v>414</v>
      </c>
      <c r="AD64" s="7"/>
      <c r="AE64" s="7"/>
      <c r="AF64" s="7"/>
    </row>
    <row r="65" spans="1:32" ht="15.75" customHeight="1" x14ac:dyDescent="0.3">
      <c r="A65" s="270">
        <f>[1]OKT!A66</f>
        <v>45931</v>
      </c>
      <c r="B65" s="271">
        <f>[1]OKT!B66</f>
        <v>12</v>
      </c>
      <c r="C65" s="272" t="str">
        <f>[1]OKT!K66</f>
        <v>K02</v>
      </c>
      <c r="D65" s="271">
        <f>[1]OKT!J66</f>
        <v>33</v>
      </c>
      <c r="E65" s="272" t="str">
        <f>[1]OKT!I66</f>
        <v>P</v>
      </c>
      <c r="F65" s="273" t="str">
        <f>[1]OKT!L66</f>
        <v>BARU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7"/>
      <c r="Z65" s="51"/>
      <c r="AA65" s="36" t="s">
        <v>37</v>
      </c>
      <c r="AB65" s="26">
        <f t="shared" si="7"/>
        <v>235</v>
      </c>
      <c r="AC65" s="98"/>
      <c r="AD65" s="7"/>
      <c r="AE65" s="7"/>
      <c r="AF65" s="7"/>
    </row>
    <row r="66" spans="1:32" ht="15.75" customHeight="1" x14ac:dyDescent="0.3">
      <c r="A66" s="270">
        <f>[1]OKT!A67</f>
        <v>45932</v>
      </c>
      <c r="B66" s="271">
        <f>[1]OKT!B67</f>
        <v>1</v>
      </c>
      <c r="C66" s="272" t="str">
        <f>[1]OKT!K67</f>
        <v>K02</v>
      </c>
      <c r="D66" s="271">
        <f>[1]OKT!J67</f>
        <v>30</v>
      </c>
      <c r="E66" s="272" t="str">
        <f>[1]OKT!I67</f>
        <v>L</v>
      </c>
      <c r="F66" s="273" t="str">
        <f>[1]OKT!L67</f>
        <v>BARU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7"/>
      <c r="Z66" s="105" t="s">
        <v>118</v>
      </c>
      <c r="AA66" s="26" t="s">
        <v>32</v>
      </c>
      <c r="AB66" s="29">
        <f t="shared" ref="AB66:AB67" si="8">AE58</f>
        <v>68</v>
      </c>
      <c r="AC66" s="4">
        <f>SUM(AB66:AB67)</f>
        <v>146</v>
      </c>
      <c r="AD66" s="7"/>
      <c r="AE66" s="7"/>
      <c r="AF66" s="7"/>
    </row>
    <row r="67" spans="1:32" ht="15.75" customHeight="1" x14ac:dyDescent="0.3">
      <c r="A67" s="270">
        <f>[1]OKT!A68</f>
        <v>45932</v>
      </c>
      <c r="B67" s="271">
        <f>[1]OKT!B68</f>
        <v>2</v>
      </c>
      <c r="C67" s="272" t="str">
        <f>[1]OKT!K68</f>
        <v>K02</v>
      </c>
      <c r="D67" s="271">
        <f>[1]OKT!J68</f>
        <v>8</v>
      </c>
      <c r="E67" s="272" t="str">
        <f>[1]OKT!I68</f>
        <v>P</v>
      </c>
      <c r="F67" s="273" t="str">
        <f>[1]OKT!L68</f>
        <v>BARU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05"/>
      <c r="AA67" s="36" t="s">
        <v>37</v>
      </c>
      <c r="AB67" s="29">
        <f t="shared" si="8"/>
        <v>78</v>
      </c>
      <c r="AC67" s="4"/>
      <c r="AD67" s="12"/>
      <c r="AE67" s="12"/>
      <c r="AF67" s="12"/>
    </row>
    <row r="68" spans="1:32" ht="15.75" customHeight="1" x14ac:dyDescent="0.3">
      <c r="A68" s="270">
        <f>[1]OKT!A69</f>
        <v>45932</v>
      </c>
      <c r="B68" s="271">
        <f>[1]OKT!B69</f>
        <v>3</v>
      </c>
      <c r="C68" s="272" t="str">
        <f>[1]OKT!K69</f>
        <v>K04</v>
      </c>
      <c r="D68" s="271">
        <f>[1]OKT!J69</f>
        <v>23</v>
      </c>
      <c r="E68" s="272" t="str">
        <f>[1]OKT!I69</f>
        <v>L</v>
      </c>
      <c r="F68" s="273" t="str">
        <f>[1]OKT!L69</f>
        <v>BARU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50" t="s">
        <v>27</v>
      </c>
      <c r="AA68" s="26" t="s">
        <v>32</v>
      </c>
      <c r="AB68" s="26">
        <f t="shared" ref="AB68:AB69" si="9">AD58</f>
        <v>1171</v>
      </c>
      <c r="AC68" s="98">
        <f>SUM(AB68:AB69)</f>
        <v>2150</v>
      </c>
      <c r="AD68" s="12"/>
      <c r="AE68" s="12"/>
      <c r="AF68" s="12"/>
    </row>
    <row r="69" spans="1:32" ht="15.75" customHeight="1" x14ac:dyDescent="0.3">
      <c r="A69" s="270">
        <f>[1]OKT!A70</f>
        <v>45932</v>
      </c>
      <c r="B69" s="271">
        <f>[1]OKT!B70</f>
        <v>4</v>
      </c>
      <c r="C69" s="272" t="str">
        <f>[1]OKT!K70</f>
        <v>K02</v>
      </c>
      <c r="D69" s="271">
        <f>[1]OKT!J70</f>
        <v>70</v>
      </c>
      <c r="E69" s="272" t="str">
        <f>[1]OKT!I70</f>
        <v>P</v>
      </c>
      <c r="F69" s="273" t="str">
        <f>[1]OKT!L70</f>
        <v>BARU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51"/>
      <c r="AA69" s="36" t="s">
        <v>37</v>
      </c>
      <c r="AB69" s="26">
        <f t="shared" si="9"/>
        <v>979</v>
      </c>
      <c r="AC69" s="98"/>
      <c r="AD69" s="12"/>
      <c r="AE69" s="12"/>
      <c r="AF69" s="12"/>
    </row>
    <row r="70" spans="1:32" ht="15.75" customHeight="1" x14ac:dyDescent="0.3">
      <c r="A70" s="270">
        <f>[1]OKT!A71</f>
        <v>45932</v>
      </c>
      <c r="B70" s="271">
        <f>[1]OKT!B71</f>
        <v>5</v>
      </c>
      <c r="C70" s="272" t="str">
        <f>[1]OKT!K71</f>
        <v>K04</v>
      </c>
      <c r="D70" s="271">
        <f>[1]OKT!J71</f>
        <v>21</v>
      </c>
      <c r="E70" s="272" t="str">
        <f>[1]OKT!I71</f>
        <v>P</v>
      </c>
      <c r="F70" s="273" t="str">
        <f>[1]OKT!L71</f>
        <v>BARU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331"/>
      <c r="AB70" s="12"/>
      <c r="AC70" s="12"/>
      <c r="AD70" s="12"/>
      <c r="AE70" s="12"/>
      <c r="AF70" s="12"/>
    </row>
    <row r="71" spans="1:32" ht="15.75" customHeight="1" x14ac:dyDescent="0.3">
      <c r="A71" s="270">
        <f>[1]OKT!A72</f>
        <v>45932</v>
      </c>
      <c r="B71" s="271">
        <f>[1]OKT!B72</f>
        <v>6</v>
      </c>
      <c r="C71" s="272" t="str">
        <f>[1]OKT!K72</f>
        <v>K04</v>
      </c>
      <c r="D71" s="271">
        <f>[1]OKT!J72</f>
        <v>22</v>
      </c>
      <c r="E71" s="272" t="str">
        <f>[1]OKT!I72</f>
        <v>P</v>
      </c>
      <c r="F71" s="273" t="str">
        <f>[1]OKT!L72</f>
        <v>BARU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50" t="s">
        <v>109</v>
      </c>
      <c r="AA71" s="26" t="s">
        <v>32</v>
      </c>
      <c r="AB71" s="26">
        <f>AB4</f>
        <v>424</v>
      </c>
      <c r="AC71" s="12"/>
      <c r="AD71" s="12"/>
      <c r="AE71" s="12"/>
      <c r="AF71" s="12"/>
    </row>
    <row r="72" spans="1:32" ht="15.75" customHeight="1" x14ac:dyDescent="0.3">
      <c r="A72" s="270">
        <f>[1]OKT!A73</f>
        <v>45932</v>
      </c>
      <c r="B72" s="271">
        <f>[1]OKT!B73</f>
        <v>7</v>
      </c>
      <c r="C72" s="272" t="str">
        <f>[1]OKT!K73</f>
        <v>K04</v>
      </c>
      <c r="D72" s="271">
        <f>[1]OKT!J73</f>
        <v>6</v>
      </c>
      <c r="E72" s="272" t="str">
        <f>[1]OKT!I73</f>
        <v>L</v>
      </c>
      <c r="F72" s="273" t="str">
        <f>[1]OKT!L73</f>
        <v>BARU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51"/>
      <c r="AA72" s="36" t="s">
        <v>37</v>
      </c>
      <c r="AB72" s="26">
        <f>AF68-AE68</f>
        <v>0</v>
      </c>
      <c r="AC72" s="12"/>
      <c r="AD72" s="12"/>
      <c r="AE72" s="12"/>
      <c r="AF72" s="12"/>
    </row>
    <row r="73" spans="1:32" ht="15.75" customHeight="1" x14ac:dyDescent="0.3">
      <c r="A73" s="270">
        <f>[1]OKT!A74</f>
        <v>45932</v>
      </c>
      <c r="B73" s="271">
        <f>[1]OKT!B74</f>
        <v>8</v>
      </c>
      <c r="C73" s="272" t="str">
        <f>[1]OKT!K74</f>
        <v>K04</v>
      </c>
      <c r="D73" s="271">
        <f>[1]OKT!J74</f>
        <v>34</v>
      </c>
      <c r="E73" s="272" t="str">
        <f>[1]OKT!I74</f>
        <v>L</v>
      </c>
      <c r="F73" s="273" t="str">
        <f>[1]OKT!L74</f>
        <v>LAMA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50" t="s">
        <v>110</v>
      </c>
      <c r="AA73" s="26" t="s">
        <v>32</v>
      </c>
      <c r="AB73" s="26">
        <f t="shared" ref="AB73:AB74" si="10">AC67+AE67-AF67</f>
        <v>0</v>
      </c>
      <c r="AC73" s="12"/>
      <c r="AD73" s="12"/>
      <c r="AE73" s="12"/>
      <c r="AF73" s="12"/>
    </row>
    <row r="74" spans="1:32" ht="15.75" customHeight="1" x14ac:dyDescent="0.3">
      <c r="A74" s="270">
        <f>[1]OKT!A75</f>
        <v>45932</v>
      </c>
      <c r="B74" s="271">
        <f>[1]OKT!B75</f>
        <v>9</v>
      </c>
      <c r="C74" s="272" t="str">
        <f>[1]OKT!K75</f>
        <v>K03</v>
      </c>
      <c r="D74" s="271">
        <f>[1]OKT!J75</f>
        <v>21</v>
      </c>
      <c r="E74" s="272" t="str">
        <f>[1]OKT!I75</f>
        <v>L</v>
      </c>
      <c r="F74" s="273" t="str">
        <f>[1]OKT!L75</f>
        <v>LAMA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51"/>
      <c r="AA74" s="36" t="s">
        <v>37</v>
      </c>
      <c r="AB74" s="26">
        <f t="shared" si="10"/>
        <v>2150</v>
      </c>
      <c r="AC74" s="12"/>
      <c r="AD74" s="12"/>
      <c r="AE74" s="12"/>
      <c r="AF74" s="12"/>
    </row>
    <row r="75" spans="1:32" ht="15.75" customHeight="1" x14ac:dyDescent="0.3">
      <c r="A75" s="270">
        <f>[1]OKT!A76</f>
        <v>45932</v>
      </c>
      <c r="B75" s="271">
        <f>[1]OKT!B76</f>
        <v>10</v>
      </c>
      <c r="C75" s="272" t="str">
        <f>[1]OKT!K76</f>
        <v>K03</v>
      </c>
      <c r="D75" s="271">
        <f>[1]OKT!J76</f>
        <v>28</v>
      </c>
      <c r="E75" s="272" t="str">
        <f>[1]OKT!I76</f>
        <v>P</v>
      </c>
      <c r="F75" s="273" t="str">
        <f>[1]OKT!L76</f>
        <v>BARU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331"/>
      <c r="AB75" s="12"/>
      <c r="AC75" s="12"/>
      <c r="AD75" s="12"/>
      <c r="AE75" s="12"/>
      <c r="AF75" s="12"/>
    </row>
    <row r="76" spans="1:32" ht="15.75" customHeight="1" x14ac:dyDescent="0.3">
      <c r="A76" s="270">
        <f>[1]OKT!A77</f>
        <v>45932</v>
      </c>
      <c r="B76" s="271">
        <f>[1]OKT!B77</f>
        <v>11</v>
      </c>
      <c r="C76" s="272" t="str">
        <f>[1]OKT!K77</f>
        <v>K05</v>
      </c>
      <c r="D76" s="271">
        <f>[1]OKT!J77</f>
        <v>70</v>
      </c>
      <c r="E76" s="272" t="str">
        <f>[1]OKT!I77</f>
        <v>P</v>
      </c>
      <c r="F76" s="273" t="str">
        <f>[1]OKT!L77</f>
        <v>LAMA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331"/>
      <c r="AB76" s="12"/>
      <c r="AC76" s="12"/>
      <c r="AD76" s="12"/>
      <c r="AE76" s="12"/>
      <c r="AF76" s="12"/>
    </row>
    <row r="77" spans="1:32" ht="15.75" customHeight="1" x14ac:dyDescent="0.3">
      <c r="A77" s="270">
        <f>[1]OKT!A78</f>
        <v>45932</v>
      </c>
      <c r="B77" s="271">
        <f>[1]OKT!B78</f>
        <v>12</v>
      </c>
      <c r="C77" s="272" t="str">
        <f>[1]OKT!K78</f>
        <v>K02</v>
      </c>
      <c r="D77" s="271">
        <f>[1]OKT!J78</f>
        <v>58</v>
      </c>
      <c r="E77" s="272" t="str">
        <f>[1]OKT!I78</f>
        <v>P</v>
      </c>
      <c r="F77" s="273" t="str">
        <f>[1]OKT!L78</f>
        <v>LAMA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331"/>
      <c r="AB77" s="12"/>
      <c r="AC77" s="12"/>
      <c r="AD77" s="12"/>
      <c r="AE77" s="12"/>
      <c r="AF77" s="12"/>
    </row>
    <row r="78" spans="1:32" ht="15.75" customHeight="1" x14ac:dyDescent="0.3">
      <c r="A78" s="270">
        <f>[1]OKT!A79</f>
        <v>45933</v>
      </c>
      <c r="B78" s="271">
        <f>[1]OKT!B79</f>
        <v>1</v>
      </c>
      <c r="C78" s="272" t="str">
        <f>[1]OKT!K79</f>
        <v>K04</v>
      </c>
      <c r="D78" s="271">
        <f>[1]OKT!J79</f>
        <v>43</v>
      </c>
      <c r="E78" s="272" t="str">
        <f>[1]OKT!I79</f>
        <v>L</v>
      </c>
      <c r="F78" s="273" t="str">
        <f>[1]OKT!L79</f>
        <v>BARU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331"/>
      <c r="AB78" s="12"/>
      <c r="AC78" s="12"/>
      <c r="AD78" s="12"/>
      <c r="AE78" s="12"/>
      <c r="AF78" s="12"/>
    </row>
    <row r="79" spans="1:32" ht="15.75" customHeight="1" x14ac:dyDescent="0.3">
      <c r="A79" s="270">
        <f>[1]OKT!A80</f>
        <v>45933</v>
      </c>
      <c r="B79" s="271">
        <f>[1]OKT!B80</f>
        <v>2</v>
      </c>
      <c r="C79" s="272" t="str">
        <f>[1]OKT!K80</f>
        <v>K04</v>
      </c>
      <c r="D79" s="271">
        <f>[1]OKT!J80</f>
        <v>53</v>
      </c>
      <c r="E79" s="272" t="str">
        <f>[1]OKT!I80</f>
        <v>L</v>
      </c>
      <c r="F79" s="273" t="str">
        <f>[1]OKT!L80</f>
        <v>BARU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331"/>
      <c r="AB79" s="12"/>
      <c r="AC79" s="12"/>
      <c r="AD79" s="12"/>
      <c r="AE79" s="12"/>
      <c r="AF79" s="12"/>
    </row>
    <row r="80" spans="1:32" ht="15.75" customHeight="1" x14ac:dyDescent="0.3">
      <c r="A80" s="270">
        <f>[1]OKT!A81</f>
        <v>45933</v>
      </c>
      <c r="B80" s="271">
        <f>[1]OKT!B81</f>
        <v>3</v>
      </c>
      <c r="C80" s="272" t="str">
        <f>[1]OKT!K81</f>
        <v>K04</v>
      </c>
      <c r="D80" s="271">
        <f>[1]OKT!J81</f>
        <v>38</v>
      </c>
      <c r="E80" s="272" t="str">
        <f>[1]OKT!I81</f>
        <v>L</v>
      </c>
      <c r="F80" s="273" t="str">
        <f>[1]OKT!L81</f>
        <v>BARU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331"/>
      <c r="AB80" s="12"/>
      <c r="AC80" s="12"/>
      <c r="AD80" s="12"/>
      <c r="AE80" s="12"/>
      <c r="AF80" s="12"/>
    </row>
    <row r="81" spans="1:32" ht="15.75" customHeight="1" x14ac:dyDescent="0.3">
      <c r="A81" s="270">
        <f>[1]OKT!A82</f>
        <v>45933</v>
      </c>
      <c r="B81" s="271">
        <f>[1]OKT!B82</f>
        <v>4</v>
      </c>
      <c r="C81" s="272" t="str">
        <f>[1]OKT!K82</f>
        <v>K00</v>
      </c>
      <c r="D81" s="271">
        <f>[1]OKT!J82</f>
        <v>11</v>
      </c>
      <c r="E81" s="272" t="str">
        <f>[1]OKT!I82</f>
        <v>L</v>
      </c>
      <c r="F81" s="273" t="str">
        <f>[1]OKT!L82</f>
        <v>BARU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331"/>
      <c r="AB81" s="12"/>
      <c r="AC81" s="12"/>
      <c r="AD81" s="12"/>
      <c r="AE81" s="12"/>
      <c r="AF81" s="12"/>
    </row>
    <row r="82" spans="1:32" ht="15.75" customHeight="1" x14ac:dyDescent="0.3">
      <c r="A82" s="270">
        <f>[1]OKT!A83</f>
        <v>45933</v>
      </c>
      <c r="B82" s="271">
        <f>[1]OKT!B83</f>
        <v>5</v>
      </c>
      <c r="C82" s="272" t="str">
        <f>[1]OKT!K83</f>
        <v>K04</v>
      </c>
      <c r="D82" s="271">
        <f>[1]OKT!J83</f>
        <v>37</v>
      </c>
      <c r="E82" s="272" t="str">
        <f>[1]OKT!I83</f>
        <v>P</v>
      </c>
      <c r="F82" s="273" t="str">
        <f>[1]OKT!L83</f>
        <v>BARU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331"/>
      <c r="AB82" s="12"/>
      <c r="AC82" s="12"/>
      <c r="AD82" s="12"/>
      <c r="AE82" s="12"/>
      <c r="AF82" s="12"/>
    </row>
    <row r="83" spans="1:32" ht="15.75" customHeight="1" x14ac:dyDescent="0.3">
      <c r="A83" s="270">
        <f>[1]OKT!A84</f>
        <v>45933</v>
      </c>
      <c r="B83" s="271">
        <f>[1]OKT!B84</f>
        <v>6</v>
      </c>
      <c r="C83" s="272" t="str">
        <f>[1]OKT!K84</f>
        <v>K02</v>
      </c>
      <c r="D83" s="271">
        <f>[1]OKT!J84</f>
        <v>6</v>
      </c>
      <c r="E83" s="272" t="str">
        <f>[1]OKT!I84</f>
        <v>P</v>
      </c>
      <c r="F83" s="273" t="str">
        <f>[1]OKT!L84</f>
        <v>BARU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331"/>
      <c r="AB83" s="12"/>
      <c r="AC83" s="12"/>
      <c r="AD83" s="12"/>
      <c r="AE83" s="12"/>
      <c r="AF83" s="12"/>
    </row>
    <row r="84" spans="1:32" ht="15.75" customHeight="1" x14ac:dyDescent="0.3">
      <c r="A84" s="270">
        <f>[1]OKT!A85</f>
        <v>45933</v>
      </c>
      <c r="B84" s="271">
        <f>[1]OKT!B85</f>
        <v>7</v>
      </c>
      <c r="C84" s="272" t="str">
        <f>[1]OKT!K85</f>
        <v>K03</v>
      </c>
      <c r="D84" s="271">
        <f>[1]OKT!J85</f>
        <v>56</v>
      </c>
      <c r="E84" s="272" t="str">
        <f>[1]OKT!I85</f>
        <v>P</v>
      </c>
      <c r="F84" s="273" t="str">
        <f>[1]OKT!L85</f>
        <v>BARU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331"/>
      <c r="AB84" s="12"/>
      <c r="AC84" s="12"/>
      <c r="AD84" s="12"/>
      <c r="AE84" s="12"/>
      <c r="AF84" s="12"/>
    </row>
    <row r="85" spans="1:32" ht="15.75" customHeight="1" x14ac:dyDescent="0.3">
      <c r="A85" s="270">
        <f>[1]OKT!A86</f>
        <v>45933</v>
      </c>
      <c r="B85" s="271">
        <f>[1]OKT!B86</f>
        <v>8</v>
      </c>
      <c r="C85" s="272" t="str">
        <f>[1]OKT!K86</f>
        <v>K04</v>
      </c>
      <c r="D85" s="271">
        <f>[1]OKT!J86</f>
        <v>19</v>
      </c>
      <c r="E85" s="272" t="str">
        <f>[1]OKT!I86</f>
        <v>P</v>
      </c>
      <c r="F85" s="273" t="str">
        <f>[1]OKT!L86</f>
        <v>BARU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331"/>
      <c r="AB85" s="12"/>
      <c r="AC85" s="12"/>
      <c r="AD85" s="12"/>
      <c r="AE85" s="12"/>
      <c r="AF85" s="12"/>
    </row>
    <row r="86" spans="1:32" ht="15.75" customHeight="1" x14ac:dyDescent="0.3">
      <c r="A86" s="270">
        <f>[1]OKT!A87</f>
        <v>45933</v>
      </c>
      <c r="B86" s="271">
        <f>[1]OKT!B87</f>
        <v>9</v>
      </c>
      <c r="C86" s="272" t="str">
        <f>[1]OKT!K87</f>
        <v>K06</v>
      </c>
      <c r="D86" s="271">
        <f>[1]OKT!J87</f>
        <v>57</v>
      </c>
      <c r="E86" s="272" t="str">
        <f>[1]OKT!I87</f>
        <v>P</v>
      </c>
      <c r="F86" s="273" t="str">
        <f>[1]OKT!L87</f>
        <v>BARU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331"/>
      <c r="AB86" s="12"/>
      <c r="AC86" s="12"/>
      <c r="AD86" s="12"/>
      <c r="AE86" s="12"/>
      <c r="AF86" s="12"/>
    </row>
    <row r="87" spans="1:32" ht="15.75" customHeight="1" x14ac:dyDescent="0.3">
      <c r="A87" s="270">
        <f>[1]OKT!A88</f>
        <v>45933</v>
      </c>
      <c r="B87" s="271">
        <f>[1]OKT!B88</f>
        <v>10</v>
      </c>
      <c r="C87" s="272" t="str">
        <f>[1]OKT!K88</f>
        <v>K00</v>
      </c>
      <c r="D87" s="271">
        <f>[1]OKT!J88</f>
        <v>1</v>
      </c>
      <c r="E87" s="272" t="str">
        <f>[1]OKT!I88</f>
        <v>P</v>
      </c>
      <c r="F87" s="273" t="str">
        <f>[1]OKT!L88</f>
        <v>BARU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331"/>
      <c r="AB87" s="12"/>
      <c r="AC87" s="12"/>
      <c r="AD87" s="12"/>
      <c r="AE87" s="12"/>
      <c r="AF87" s="12"/>
    </row>
    <row r="88" spans="1:32" ht="15.75" customHeight="1" x14ac:dyDescent="0.3">
      <c r="A88" s="270">
        <f>[1]OKT!A89</f>
        <v>45933</v>
      </c>
      <c r="B88" s="271">
        <f>[1]OKT!B89</f>
        <v>11</v>
      </c>
      <c r="C88" s="272" t="str">
        <f>[1]OKT!K89</f>
        <v>K00</v>
      </c>
      <c r="D88" s="271">
        <f>[1]OKT!J89</f>
        <v>1</v>
      </c>
      <c r="E88" s="272" t="str">
        <f>[1]OKT!I89</f>
        <v>P</v>
      </c>
      <c r="F88" s="273" t="str">
        <f>[1]OKT!L89</f>
        <v>BARU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331"/>
      <c r="AB88" s="12"/>
      <c r="AC88" s="12"/>
      <c r="AD88" s="12"/>
      <c r="AE88" s="12"/>
      <c r="AF88" s="12"/>
    </row>
    <row r="89" spans="1:32" ht="15.75" customHeight="1" x14ac:dyDescent="0.3">
      <c r="A89" s="270">
        <f>[1]OKT!A90</f>
        <v>45933</v>
      </c>
      <c r="B89" s="271">
        <f>[1]OKT!B90</f>
        <v>12</v>
      </c>
      <c r="C89" s="272" t="str">
        <f>[1]OKT!K90</f>
        <v>K00</v>
      </c>
      <c r="D89" s="271">
        <f>[1]OKT!J90</f>
        <v>1</v>
      </c>
      <c r="E89" s="272" t="str">
        <f>[1]OKT!I90</f>
        <v>P</v>
      </c>
      <c r="F89" s="273" t="str">
        <f>[1]OKT!L90</f>
        <v>BARU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331"/>
      <c r="AB89" s="12"/>
      <c r="AC89" s="12"/>
      <c r="AD89" s="12"/>
      <c r="AE89" s="12"/>
      <c r="AF89" s="12"/>
    </row>
    <row r="90" spans="1:32" ht="15.75" customHeight="1" x14ac:dyDescent="0.3">
      <c r="A90" s="270">
        <f>[1]OKT!A91</f>
        <v>45933</v>
      </c>
      <c r="B90" s="271">
        <f>[1]OKT!B91</f>
        <v>13</v>
      </c>
      <c r="C90" s="272" t="str">
        <f>[1]OKT!K91</f>
        <v>K02</v>
      </c>
      <c r="D90" s="271">
        <f>[1]OKT!J91</f>
        <v>2</v>
      </c>
      <c r="E90" s="272" t="str">
        <f>[1]OKT!I91</f>
        <v>L</v>
      </c>
      <c r="F90" s="273" t="str">
        <f>[1]OKT!L91</f>
        <v>LAMA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331"/>
      <c r="AB90" s="12"/>
      <c r="AC90" s="12"/>
      <c r="AD90" s="12"/>
      <c r="AE90" s="12"/>
      <c r="AF90" s="12"/>
    </row>
    <row r="91" spans="1:32" ht="15.75" customHeight="1" x14ac:dyDescent="0.3">
      <c r="A91" s="270">
        <f>[1]OKT!A92</f>
        <v>45933</v>
      </c>
      <c r="B91" s="271">
        <f>[1]OKT!B92</f>
        <v>14</v>
      </c>
      <c r="C91" s="272" t="str">
        <f>[1]OKT!K92</f>
        <v>K00</v>
      </c>
      <c r="D91" s="271">
        <f>[1]OKT!J92</f>
        <v>1</v>
      </c>
      <c r="E91" s="272" t="str">
        <f>[1]OKT!I92</f>
        <v>L</v>
      </c>
      <c r="F91" s="273" t="str">
        <f>[1]OKT!L92</f>
        <v>BARU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331"/>
      <c r="AB91" s="12"/>
      <c r="AC91" s="12"/>
      <c r="AD91" s="12"/>
      <c r="AE91" s="12"/>
      <c r="AF91" s="12"/>
    </row>
    <row r="92" spans="1:32" ht="15.75" customHeight="1" x14ac:dyDescent="0.3">
      <c r="A92" s="270">
        <f>[1]OKT!A93</f>
        <v>45933</v>
      </c>
      <c r="B92" s="271">
        <f>[1]OKT!B93</f>
        <v>15</v>
      </c>
      <c r="C92" s="272" t="str">
        <f>[1]OKT!K93</f>
        <v>K00</v>
      </c>
      <c r="D92" s="271">
        <f>[1]OKT!J93</f>
        <v>1</v>
      </c>
      <c r="E92" s="272" t="str">
        <f>[1]OKT!I93</f>
        <v>P</v>
      </c>
      <c r="F92" s="273" t="str">
        <f>[1]OKT!L93</f>
        <v>BARU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331"/>
      <c r="AB92" s="12"/>
      <c r="AC92" s="12"/>
      <c r="AD92" s="12"/>
      <c r="AE92" s="12"/>
      <c r="AF92" s="12"/>
    </row>
    <row r="93" spans="1:32" ht="15.75" customHeight="1" x14ac:dyDescent="0.3">
      <c r="A93" s="270">
        <f>[1]OKT!A94</f>
        <v>45933</v>
      </c>
      <c r="B93" s="271">
        <f>[1]OKT!B94</f>
        <v>16</v>
      </c>
      <c r="C93" s="272" t="str">
        <f>[1]OKT!K94</f>
        <v>K00</v>
      </c>
      <c r="D93" s="271">
        <f>[1]OKT!J94</f>
        <v>1</v>
      </c>
      <c r="E93" s="272" t="str">
        <f>[1]OKT!I94</f>
        <v>P</v>
      </c>
      <c r="F93" s="273" t="str">
        <f>[1]OKT!L94</f>
        <v>LAMA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331"/>
      <c r="AB93" s="12"/>
      <c r="AC93" s="12"/>
      <c r="AD93" s="12"/>
      <c r="AE93" s="12"/>
      <c r="AF93" s="12"/>
    </row>
    <row r="94" spans="1:32" ht="15.75" customHeight="1" x14ac:dyDescent="0.3">
      <c r="A94" s="270">
        <f>[1]OKT!A95</f>
        <v>45933</v>
      </c>
      <c r="B94" s="271">
        <f>[1]OKT!B95</f>
        <v>17</v>
      </c>
      <c r="C94" s="272" t="str">
        <f>[1]OKT!K95</f>
        <v>K02</v>
      </c>
      <c r="D94" s="271">
        <f>[1]OKT!J95</f>
        <v>2</v>
      </c>
      <c r="E94" s="272" t="str">
        <f>[1]OKT!I95</f>
        <v>L</v>
      </c>
      <c r="F94" s="273" t="str">
        <f>[1]OKT!L95</f>
        <v>LAMA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331"/>
      <c r="AB94" s="12"/>
      <c r="AC94" s="12"/>
      <c r="AD94" s="12"/>
      <c r="AE94" s="12"/>
      <c r="AF94" s="12"/>
    </row>
    <row r="95" spans="1:32" ht="15.75" customHeight="1" x14ac:dyDescent="0.3">
      <c r="A95" s="270">
        <f>[1]OKT!A96</f>
        <v>45933</v>
      </c>
      <c r="B95" s="271">
        <f>[1]OKT!B96</f>
        <v>18</v>
      </c>
      <c r="C95" s="272" t="str">
        <f>[1]OKT!K96</f>
        <v>K00</v>
      </c>
      <c r="D95" s="271">
        <f>[1]OKT!J96</f>
        <v>2</v>
      </c>
      <c r="E95" s="272" t="str">
        <f>[1]OKT!I96</f>
        <v>P</v>
      </c>
      <c r="F95" s="273" t="str">
        <f>[1]OKT!L96</f>
        <v>LAMA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331"/>
      <c r="AB95" s="12"/>
      <c r="AC95" s="12"/>
      <c r="AD95" s="12"/>
      <c r="AE95" s="12"/>
      <c r="AF95" s="12"/>
    </row>
    <row r="96" spans="1:32" ht="15.75" customHeight="1" x14ac:dyDescent="0.3">
      <c r="A96" s="270">
        <f>[1]OKT!A97</f>
        <v>45933</v>
      </c>
      <c r="B96" s="271">
        <f>[1]OKT!B97</f>
        <v>19</v>
      </c>
      <c r="C96" s="272" t="str">
        <f>[1]OKT!K97</f>
        <v>K02</v>
      </c>
      <c r="D96" s="271">
        <f>[1]OKT!J97</f>
        <v>3</v>
      </c>
      <c r="E96" s="272" t="str">
        <f>[1]OKT!I97</f>
        <v>P</v>
      </c>
      <c r="F96" s="273" t="str">
        <f>[1]OKT!L97</f>
        <v>LAMA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331"/>
      <c r="AB96" s="12"/>
      <c r="AC96" s="12"/>
      <c r="AD96" s="12"/>
      <c r="AE96" s="12"/>
      <c r="AF96" s="12"/>
    </row>
    <row r="97" spans="1:32" ht="15.75" customHeight="1" x14ac:dyDescent="0.3">
      <c r="A97" s="270">
        <f>[1]OKT!A98</f>
        <v>45933</v>
      </c>
      <c r="B97" s="271">
        <f>[1]OKT!B98</f>
        <v>20</v>
      </c>
      <c r="C97" s="272" t="str">
        <f>[1]OKT!K98</f>
        <v>K00</v>
      </c>
      <c r="D97" s="271">
        <f>[1]OKT!J98</f>
        <v>2</v>
      </c>
      <c r="E97" s="272" t="str">
        <f>[1]OKT!I98</f>
        <v>P</v>
      </c>
      <c r="F97" s="273" t="str">
        <f>[1]OKT!L98</f>
        <v>LAMA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331"/>
      <c r="AB97" s="12"/>
      <c r="AC97" s="12"/>
      <c r="AD97" s="12"/>
      <c r="AE97" s="12"/>
      <c r="AF97" s="12"/>
    </row>
    <row r="98" spans="1:32" ht="15.75" customHeight="1" x14ac:dyDescent="0.3">
      <c r="A98" s="270">
        <f>[1]OKT!A99</f>
        <v>45933</v>
      </c>
      <c r="B98" s="271">
        <f>[1]OKT!B99</f>
        <v>21</v>
      </c>
      <c r="C98" s="272" t="str">
        <f>[1]OKT!K99</f>
        <v>K02</v>
      </c>
      <c r="D98" s="271">
        <f>[1]OKT!J99</f>
        <v>4</v>
      </c>
      <c r="E98" s="272" t="str">
        <f>[1]OKT!I99</f>
        <v>L</v>
      </c>
      <c r="F98" s="273" t="str">
        <f>[1]OKT!L99</f>
        <v>LAMA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331"/>
      <c r="AB98" s="12"/>
      <c r="AC98" s="12"/>
      <c r="AD98" s="12"/>
      <c r="AE98" s="12"/>
      <c r="AF98" s="12"/>
    </row>
    <row r="99" spans="1:32" ht="15.75" customHeight="1" x14ac:dyDescent="0.3">
      <c r="A99" s="270">
        <f>[1]OKT!A100</f>
        <v>45933</v>
      </c>
      <c r="B99" s="271">
        <f>[1]OKT!B100</f>
        <v>22</v>
      </c>
      <c r="C99" s="272" t="str">
        <f>[1]OKT!K100</f>
        <v>K00</v>
      </c>
      <c r="D99" s="271">
        <f>[1]OKT!J100</f>
        <v>1</v>
      </c>
      <c r="E99" s="272" t="str">
        <f>[1]OKT!I100</f>
        <v>L</v>
      </c>
      <c r="F99" s="273" t="str">
        <f>[1]OKT!L100</f>
        <v>BARU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331"/>
      <c r="AB99" s="12"/>
      <c r="AC99" s="12"/>
      <c r="AD99" s="12"/>
      <c r="AE99" s="12"/>
      <c r="AF99" s="12"/>
    </row>
    <row r="100" spans="1:32" ht="15.75" customHeight="1" x14ac:dyDescent="0.3">
      <c r="A100" s="270">
        <f>[1]OKT!A101</f>
        <v>45933</v>
      </c>
      <c r="B100" s="271">
        <f>[1]OKT!B101</f>
        <v>23</v>
      </c>
      <c r="C100" s="272" t="str">
        <f>[1]OKT!K101</f>
        <v>K03</v>
      </c>
      <c r="D100" s="271">
        <f>[1]OKT!J101</f>
        <v>29</v>
      </c>
      <c r="E100" s="272" t="str">
        <f>[1]OKT!I101</f>
        <v>P</v>
      </c>
      <c r="F100" s="273" t="str">
        <f>[1]OKT!L101</f>
        <v>BARU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331"/>
      <c r="AB100" s="12"/>
      <c r="AC100" s="12"/>
      <c r="AD100" s="12"/>
      <c r="AE100" s="12"/>
      <c r="AF100" s="12"/>
    </row>
    <row r="101" spans="1:32" ht="15.75" customHeight="1" x14ac:dyDescent="0.3">
      <c r="A101" s="270">
        <f>[1]OKT!A102</f>
        <v>45933</v>
      </c>
      <c r="B101" s="271">
        <f>[1]OKT!B102</f>
        <v>24</v>
      </c>
      <c r="C101" s="272" t="str">
        <f>[1]OKT!K102</f>
        <v>K08</v>
      </c>
      <c r="D101" s="271">
        <f>[1]OKT!J102</f>
        <v>41</v>
      </c>
      <c r="E101" s="272" t="str">
        <f>[1]OKT!I102</f>
        <v>P</v>
      </c>
      <c r="F101" s="273" t="str">
        <f>[1]OKT!L102</f>
        <v>BARU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331"/>
      <c r="AB101" s="12"/>
      <c r="AC101" s="12"/>
      <c r="AD101" s="12"/>
      <c r="AE101" s="12"/>
      <c r="AF101" s="12"/>
    </row>
    <row r="102" spans="1:32" ht="15.75" customHeight="1" x14ac:dyDescent="0.3">
      <c r="A102" s="270">
        <f>[1]OKT!A103</f>
        <v>45934</v>
      </c>
      <c r="B102" s="271">
        <f>[1]OKT!B103</f>
        <v>1</v>
      </c>
      <c r="C102" s="272" t="str">
        <f>[1]OKT!K103</f>
        <v>K02</v>
      </c>
      <c r="D102" s="271">
        <f>[1]OKT!J103</f>
        <v>18</v>
      </c>
      <c r="E102" s="272" t="str">
        <f>[1]OKT!I103</f>
        <v>P</v>
      </c>
      <c r="F102" s="273" t="str">
        <f>[1]OKT!L103</f>
        <v>LAMA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331"/>
      <c r="AB102" s="12"/>
      <c r="AC102" s="12"/>
      <c r="AD102" s="12"/>
      <c r="AE102" s="12"/>
      <c r="AF102" s="12"/>
    </row>
    <row r="103" spans="1:32" ht="15.75" customHeight="1" x14ac:dyDescent="0.3">
      <c r="A103" s="270">
        <f>[1]OKT!A104</f>
        <v>45934</v>
      </c>
      <c r="B103" s="271">
        <f>[1]OKT!B104</f>
        <v>2</v>
      </c>
      <c r="C103" s="272" t="str">
        <f>[1]OKT!K104</f>
        <v>K03</v>
      </c>
      <c r="D103" s="271">
        <f>[1]OKT!J104</f>
        <v>52</v>
      </c>
      <c r="E103" s="272" t="str">
        <f>[1]OKT!I104</f>
        <v>P</v>
      </c>
      <c r="F103" s="273" t="str">
        <f>[1]OKT!L104</f>
        <v>BARU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331"/>
      <c r="AB103" s="12"/>
      <c r="AC103" s="12"/>
      <c r="AD103" s="12"/>
      <c r="AE103" s="12"/>
      <c r="AF103" s="12"/>
    </row>
    <row r="104" spans="1:32" ht="15.75" customHeight="1" x14ac:dyDescent="0.3">
      <c r="A104" s="270">
        <f>[1]OKT!A105</f>
        <v>45934</v>
      </c>
      <c r="B104" s="271">
        <f>[1]OKT!B105</f>
        <v>3</v>
      </c>
      <c r="C104" s="272" t="str">
        <f>[1]OKT!K105</f>
        <v>K05</v>
      </c>
      <c r="D104" s="271">
        <f>[1]OKT!J105</f>
        <v>66</v>
      </c>
      <c r="E104" s="272" t="str">
        <f>[1]OKT!I105</f>
        <v>P</v>
      </c>
      <c r="F104" s="273" t="str">
        <f>[1]OKT!L105</f>
        <v>BARU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331"/>
      <c r="AB104" s="12"/>
      <c r="AC104" s="12"/>
      <c r="AD104" s="12"/>
      <c r="AE104" s="12"/>
      <c r="AF104" s="12"/>
    </row>
    <row r="105" spans="1:32" ht="15.75" customHeight="1" x14ac:dyDescent="0.3">
      <c r="A105" s="270">
        <f>[1]OKT!A106</f>
        <v>45934</v>
      </c>
      <c r="B105" s="271">
        <f>[1]OKT!B106</f>
        <v>4</v>
      </c>
      <c r="C105" s="272" t="str">
        <f>[1]OKT!K106</f>
        <v>K04</v>
      </c>
      <c r="D105" s="271">
        <f>[1]OKT!J106</f>
        <v>38</v>
      </c>
      <c r="E105" s="272" t="str">
        <f>[1]OKT!I106</f>
        <v>L</v>
      </c>
      <c r="F105" s="273" t="str">
        <f>[1]OKT!L106</f>
        <v>LAMA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331"/>
      <c r="AB105" s="12"/>
      <c r="AC105" s="12"/>
      <c r="AD105" s="12"/>
      <c r="AE105" s="12"/>
      <c r="AF105" s="12"/>
    </row>
    <row r="106" spans="1:32" ht="15.75" customHeight="1" x14ac:dyDescent="0.3">
      <c r="A106" s="270">
        <f>[1]OKT!A107</f>
        <v>45934</v>
      </c>
      <c r="B106" s="271">
        <f>[1]OKT!B107</f>
        <v>5</v>
      </c>
      <c r="C106" s="272" t="str">
        <f>[1]OKT!K107</f>
        <v>K05</v>
      </c>
      <c r="D106" s="271">
        <f>[1]OKT!J107</f>
        <v>25</v>
      </c>
      <c r="E106" s="272" t="str">
        <f>[1]OKT!I107</f>
        <v>P</v>
      </c>
      <c r="F106" s="273" t="str">
        <f>[1]OKT!L107</f>
        <v>BARU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331"/>
      <c r="AB106" s="12"/>
      <c r="AC106" s="12"/>
      <c r="AD106" s="12"/>
      <c r="AE106" s="12"/>
      <c r="AF106" s="12"/>
    </row>
    <row r="107" spans="1:32" ht="15.75" customHeight="1" x14ac:dyDescent="0.3">
      <c r="A107" s="270">
        <f>[1]OKT!A108</f>
        <v>45934</v>
      </c>
      <c r="B107" s="271">
        <f>[1]OKT!B108</f>
        <v>6</v>
      </c>
      <c r="C107" s="272" t="str">
        <f>[1]OKT!K108</f>
        <v>K02</v>
      </c>
      <c r="D107" s="271">
        <f>[1]OKT!J108</f>
        <v>3</v>
      </c>
      <c r="E107" s="272" t="str">
        <f>[1]OKT!I108</f>
        <v>L</v>
      </c>
      <c r="F107" s="273" t="str">
        <f>[1]OKT!L108</f>
        <v>BARU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331"/>
      <c r="AB107" s="12"/>
      <c r="AC107" s="12"/>
      <c r="AD107" s="12"/>
      <c r="AE107" s="12"/>
      <c r="AF107" s="12"/>
    </row>
    <row r="108" spans="1:32" ht="15.75" customHeight="1" x14ac:dyDescent="0.3">
      <c r="A108" s="270">
        <f>[1]OKT!A109</f>
        <v>45934</v>
      </c>
      <c r="B108" s="271">
        <f>[1]OKT!B109</f>
        <v>7</v>
      </c>
      <c r="C108" s="272" t="str">
        <f>[1]OKT!K109</f>
        <v>K04</v>
      </c>
      <c r="D108" s="271">
        <f>[1]OKT!J109</f>
        <v>12</v>
      </c>
      <c r="E108" s="272" t="str">
        <f>[1]OKT!I109</f>
        <v>L</v>
      </c>
      <c r="F108" s="273" t="str">
        <f>[1]OKT!L109</f>
        <v>BARU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331"/>
      <c r="AB108" s="12"/>
      <c r="AC108" s="12"/>
      <c r="AD108" s="12"/>
      <c r="AE108" s="12"/>
      <c r="AF108" s="12"/>
    </row>
    <row r="109" spans="1:32" ht="15.75" customHeight="1" x14ac:dyDescent="0.3">
      <c r="A109" s="270">
        <f>[1]OKT!A110</f>
        <v>45934</v>
      </c>
      <c r="B109" s="271">
        <f>[1]OKT!B110</f>
        <v>8</v>
      </c>
      <c r="C109" s="272" t="str">
        <f>[1]OKT!K110</f>
        <v>K03</v>
      </c>
      <c r="D109" s="271">
        <f>[1]OKT!J110</f>
        <v>32</v>
      </c>
      <c r="E109" s="272" t="str">
        <f>[1]OKT!I110</f>
        <v>P</v>
      </c>
      <c r="F109" s="273" t="str">
        <f>[1]OKT!L110</f>
        <v>BARU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331"/>
      <c r="AB109" s="12"/>
      <c r="AC109" s="12"/>
      <c r="AD109" s="12"/>
      <c r="AE109" s="12"/>
      <c r="AF109" s="12"/>
    </row>
    <row r="110" spans="1:32" ht="15.75" customHeight="1" x14ac:dyDescent="0.3">
      <c r="A110" s="270">
        <f>[1]OKT!A111</f>
        <v>45934</v>
      </c>
      <c r="B110" s="271">
        <f>[1]OKT!B111</f>
        <v>9</v>
      </c>
      <c r="C110" s="272" t="str">
        <f>[1]OKT!K111</f>
        <v>K04</v>
      </c>
      <c r="D110" s="271">
        <f>[1]OKT!J111</f>
        <v>10</v>
      </c>
      <c r="E110" s="272" t="str">
        <f>[1]OKT!I111</f>
        <v>P</v>
      </c>
      <c r="F110" s="273" t="str">
        <f>[1]OKT!L111</f>
        <v>LAMA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331"/>
      <c r="AB110" s="12"/>
      <c r="AC110" s="12"/>
      <c r="AD110" s="12"/>
      <c r="AE110" s="12"/>
      <c r="AF110" s="12"/>
    </row>
    <row r="111" spans="1:32" ht="15.75" customHeight="1" x14ac:dyDescent="0.3">
      <c r="A111" s="270">
        <f>[1]OKT!A112</f>
        <v>45934</v>
      </c>
      <c r="B111" s="271">
        <f>[1]OKT!B112</f>
        <v>10</v>
      </c>
      <c r="C111" s="272" t="str">
        <f>[1]OKT!K112</f>
        <v>K03</v>
      </c>
      <c r="D111" s="271">
        <f>[1]OKT!J112</f>
        <v>61</v>
      </c>
      <c r="E111" s="272" t="str">
        <f>[1]OKT!I112</f>
        <v>P</v>
      </c>
      <c r="F111" s="273" t="str">
        <f>[1]OKT!L112</f>
        <v>BARU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331"/>
      <c r="AB111" s="12"/>
      <c r="AC111" s="12"/>
      <c r="AD111" s="12"/>
      <c r="AE111" s="12"/>
      <c r="AF111" s="12"/>
    </row>
    <row r="112" spans="1:32" ht="15.75" customHeight="1" x14ac:dyDescent="0.3">
      <c r="A112" s="270">
        <f>[1]OKT!A113</f>
        <v>45934</v>
      </c>
      <c r="B112" s="271">
        <f>[1]OKT!B113</f>
        <v>11</v>
      </c>
      <c r="C112" s="272" t="str">
        <f>[1]OKT!K113</f>
        <v>Z01.2</v>
      </c>
      <c r="D112" s="271">
        <f>[1]OKT!J113</f>
        <v>4</v>
      </c>
      <c r="E112" s="272" t="str">
        <f>[1]OKT!I113</f>
        <v>L</v>
      </c>
      <c r="F112" s="273" t="str">
        <f>[1]OKT!L113</f>
        <v>BARU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331"/>
      <c r="AB112" s="12"/>
      <c r="AC112" s="12"/>
      <c r="AD112" s="12"/>
      <c r="AE112" s="12"/>
      <c r="AF112" s="12"/>
    </row>
    <row r="113" spans="1:32" ht="15.75" customHeight="1" x14ac:dyDescent="0.3">
      <c r="A113" s="270">
        <f>[1]OKT!A114</f>
        <v>45934</v>
      </c>
      <c r="B113" s="271">
        <f>[1]OKT!B114</f>
        <v>12</v>
      </c>
      <c r="C113" s="272" t="str">
        <f>[1]OKT!K114</f>
        <v>K02</v>
      </c>
      <c r="D113" s="271">
        <f>[1]OKT!J114</f>
        <v>19</v>
      </c>
      <c r="E113" s="272" t="str">
        <f>[1]OKT!I114</f>
        <v>P</v>
      </c>
      <c r="F113" s="273" t="str">
        <f>[1]OKT!L114</f>
        <v>LAMA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331"/>
      <c r="AB113" s="12"/>
      <c r="AC113" s="12"/>
      <c r="AD113" s="12"/>
      <c r="AE113" s="12"/>
      <c r="AF113" s="12"/>
    </row>
    <row r="114" spans="1:32" ht="15.75" customHeight="1" x14ac:dyDescent="0.3">
      <c r="A114" s="270">
        <f>[1]OKT!A115</f>
        <v>45934</v>
      </c>
      <c r="B114" s="271">
        <f>[1]OKT!B115</f>
        <v>13</v>
      </c>
      <c r="C114" s="272" t="str">
        <f>[1]OKT!K115</f>
        <v>K05</v>
      </c>
      <c r="D114" s="271">
        <f>[1]OKT!J115</f>
        <v>25</v>
      </c>
      <c r="E114" s="272" t="str">
        <f>[1]OKT!I115</f>
        <v>P</v>
      </c>
      <c r="F114" s="273" t="str">
        <f>[1]OKT!L115</f>
        <v>BARU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331"/>
      <c r="AB114" s="12"/>
      <c r="AC114" s="12"/>
      <c r="AD114" s="12"/>
      <c r="AE114" s="12"/>
      <c r="AF114" s="12"/>
    </row>
    <row r="115" spans="1:32" ht="15.75" customHeight="1" x14ac:dyDescent="0.3">
      <c r="A115" s="270">
        <f>[1]OKT!A116</f>
        <v>45934</v>
      </c>
      <c r="B115" s="271">
        <f>[1]OKT!B116</f>
        <v>14</v>
      </c>
      <c r="C115" s="272" t="str">
        <f>[1]OKT!K116</f>
        <v>K02</v>
      </c>
      <c r="D115" s="271">
        <f>[1]OKT!J116</f>
        <v>41</v>
      </c>
      <c r="E115" s="272" t="str">
        <f>[1]OKT!I116</f>
        <v>P</v>
      </c>
      <c r="F115" s="273" t="str">
        <f>[1]OKT!L116</f>
        <v>BARU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331"/>
      <c r="AB115" s="12"/>
      <c r="AC115" s="12"/>
      <c r="AD115" s="12"/>
      <c r="AE115" s="12"/>
      <c r="AF115" s="12"/>
    </row>
    <row r="116" spans="1:32" ht="15.75" customHeight="1" x14ac:dyDescent="0.3">
      <c r="A116" s="270">
        <f>[1]OKT!A117</f>
        <v>45934</v>
      </c>
      <c r="B116" s="271">
        <f>[1]OKT!B117</f>
        <v>15</v>
      </c>
      <c r="C116" s="272" t="str">
        <f>[1]OKT!K117</f>
        <v>K00</v>
      </c>
      <c r="D116" s="271">
        <f>[1]OKT!J117</f>
        <v>5</v>
      </c>
      <c r="E116" s="272" t="str">
        <f>[1]OKT!I117</f>
        <v>P</v>
      </c>
      <c r="F116" s="273" t="str">
        <f>[1]OKT!L117</f>
        <v>BARU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331"/>
      <c r="AB116" s="12"/>
      <c r="AC116" s="12"/>
      <c r="AD116" s="12"/>
      <c r="AE116" s="12"/>
      <c r="AF116" s="12"/>
    </row>
    <row r="117" spans="1:32" ht="15.75" customHeight="1" x14ac:dyDescent="0.3">
      <c r="A117" s="270">
        <f>[1]OKT!A118</f>
        <v>45934</v>
      </c>
      <c r="B117" s="271">
        <f>[1]OKT!B118</f>
        <v>16</v>
      </c>
      <c r="C117" s="272" t="str">
        <f>[1]OKT!K118</f>
        <v>K00</v>
      </c>
      <c r="D117" s="271">
        <f>[1]OKT!J118</f>
        <v>7</v>
      </c>
      <c r="E117" s="272" t="str">
        <f>[1]OKT!I118</f>
        <v>L</v>
      </c>
      <c r="F117" s="273" t="str">
        <f>[1]OKT!L118</f>
        <v>BARU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331"/>
      <c r="AB117" s="12"/>
      <c r="AC117" s="12"/>
      <c r="AD117" s="12"/>
      <c r="AE117" s="12"/>
      <c r="AF117" s="12"/>
    </row>
    <row r="118" spans="1:32" ht="15.75" customHeight="1" x14ac:dyDescent="0.3">
      <c r="A118" s="270">
        <f>[1]OKT!A119</f>
        <v>45934</v>
      </c>
      <c r="B118" s="271">
        <f>[1]OKT!B119</f>
        <v>17</v>
      </c>
      <c r="C118" s="272" t="str">
        <f>[1]OKT!K119</f>
        <v>K03</v>
      </c>
      <c r="D118" s="271">
        <f>[1]OKT!J119</f>
        <v>25</v>
      </c>
      <c r="E118" s="272" t="str">
        <f>[1]OKT!I119</f>
        <v>P</v>
      </c>
      <c r="F118" s="273" t="str">
        <f>[1]OKT!L119</f>
        <v>BARU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331"/>
      <c r="AB118" s="12"/>
      <c r="AC118" s="12"/>
      <c r="AD118" s="12"/>
      <c r="AE118" s="12"/>
      <c r="AF118" s="12"/>
    </row>
    <row r="119" spans="1:32" ht="15.75" customHeight="1" x14ac:dyDescent="0.3">
      <c r="A119" s="270">
        <f>[1]OKT!A120</f>
        <v>45934</v>
      </c>
      <c r="B119" s="271">
        <f>[1]OKT!B120</f>
        <v>18</v>
      </c>
      <c r="C119" s="272" t="str">
        <f>[1]OKT!K120</f>
        <v>K03</v>
      </c>
      <c r="D119" s="271">
        <f>[1]OKT!J120</f>
        <v>29</v>
      </c>
      <c r="E119" s="272" t="str">
        <f>[1]OKT!I120</f>
        <v>P</v>
      </c>
      <c r="F119" s="273" t="str">
        <f>[1]OKT!L120</f>
        <v>BARU</v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331"/>
      <c r="AB119" s="12"/>
      <c r="AC119" s="12"/>
      <c r="AD119" s="12"/>
      <c r="AE119" s="12"/>
      <c r="AF119" s="12"/>
    </row>
    <row r="120" spans="1:32" ht="15.75" customHeight="1" x14ac:dyDescent="0.3">
      <c r="A120" s="270">
        <f>[1]OKT!A121</f>
        <v>45936</v>
      </c>
      <c r="B120" s="271">
        <f>[1]OKT!B121</f>
        <v>1</v>
      </c>
      <c r="C120" s="272" t="str">
        <f>[1]OKT!K121</f>
        <v>K04</v>
      </c>
      <c r="D120" s="271">
        <f>[1]OKT!J121</f>
        <v>60</v>
      </c>
      <c r="E120" s="272" t="str">
        <f>[1]OKT!I121</f>
        <v>L</v>
      </c>
      <c r="F120" s="273" t="str">
        <f>[1]OKT!L121</f>
        <v>BARU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331"/>
      <c r="AB120" s="12"/>
      <c r="AC120" s="12"/>
      <c r="AD120" s="12"/>
      <c r="AE120" s="12"/>
      <c r="AF120" s="12"/>
    </row>
    <row r="121" spans="1:32" ht="15.75" customHeight="1" x14ac:dyDescent="0.3">
      <c r="A121" s="270">
        <f>[1]OKT!A122</f>
        <v>45936</v>
      </c>
      <c r="B121" s="271">
        <f>[1]OKT!B122</f>
        <v>2</v>
      </c>
      <c r="C121" s="272" t="str">
        <f>[1]OKT!K122</f>
        <v>S02</v>
      </c>
      <c r="D121" s="271">
        <f>[1]OKT!J122</f>
        <v>26</v>
      </c>
      <c r="E121" s="272" t="str">
        <f>[1]OKT!I122</f>
        <v>P</v>
      </c>
      <c r="F121" s="273" t="str">
        <f>[1]OKT!L122</f>
        <v>BARU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331"/>
      <c r="AB121" s="12"/>
      <c r="AC121" s="12"/>
      <c r="AD121" s="12"/>
      <c r="AE121" s="12"/>
      <c r="AF121" s="12"/>
    </row>
    <row r="122" spans="1:32" ht="15.75" customHeight="1" x14ac:dyDescent="0.3">
      <c r="A122" s="270">
        <f>[1]OKT!A123</f>
        <v>45936</v>
      </c>
      <c r="B122" s="271">
        <f>[1]OKT!B123</f>
        <v>3</v>
      </c>
      <c r="C122" s="272" t="str">
        <f>[1]OKT!K123</f>
        <v>K04</v>
      </c>
      <c r="D122" s="271">
        <f>[1]OKT!J123</f>
        <v>42</v>
      </c>
      <c r="E122" s="272" t="str">
        <f>[1]OKT!I123</f>
        <v>P</v>
      </c>
      <c r="F122" s="273" t="str">
        <f>[1]OKT!L123</f>
        <v>LAMA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331"/>
      <c r="AB122" s="12"/>
      <c r="AC122" s="12"/>
      <c r="AD122" s="12"/>
      <c r="AE122" s="12"/>
      <c r="AF122" s="12"/>
    </row>
    <row r="123" spans="1:32" ht="15.75" customHeight="1" x14ac:dyDescent="0.3">
      <c r="A123" s="270">
        <f>[1]OKT!A124</f>
        <v>45936</v>
      </c>
      <c r="B123" s="271">
        <f>[1]OKT!B124</f>
        <v>4</v>
      </c>
      <c r="C123" s="272" t="str">
        <f>[1]OKT!K124</f>
        <v>K05</v>
      </c>
      <c r="D123" s="271">
        <f>[1]OKT!J124</f>
        <v>23</v>
      </c>
      <c r="E123" s="272" t="str">
        <f>[1]OKT!I124</f>
        <v>P</v>
      </c>
      <c r="F123" s="273" t="str">
        <f>[1]OKT!L124</f>
        <v>BARU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331"/>
      <c r="AB123" s="12"/>
      <c r="AC123" s="12"/>
      <c r="AD123" s="12"/>
      <c r="AE123" s="12"/>
      <c r="AF123" s="12"/>
    </row>
    <row r="124" spans="1:32" ht="15.75" customHeight="1" x14ac:dyDescent="0.3">
      <c r="A124" s="270">
        <f>[1]OKT!A125</f>
        <v>45936</v>
      </c>
      <c r="B124" s="271">
        <f>[1]OKT!B125</f>
        <v>5</v>
      </c>
      <c r="C124" s="272" t="str">
        <f>[1]OKT!K125</f>
        <v>K04</v>
      </c>
      <c r="D124" s="271">
        <f>[1]OKT!J125</f>
        <v>25</v>
      </c>
      <c r="E124" s="272" t="str">
        <f>[1]OKT!I125</f>
        <v>L</v>
      </c>
      <c r="F124" s="273" t="str">
        <f>[1]OKT!L125</f>
        <v>BARU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331"/>
      <c r="AB124" s="12"/>
      <c r="AC124" s="12"/>
      <c r="AD124" s="12"/>
      <c r="AE124" s="12"/>
      <c r="AF124" s="12"/>
    </row>
    <row r="125" spans="1:32" ht="15.75" customHeight="1" x14ac:dyDescent="0.3">
      <c r="A125" s="270">
        <f>[1]OKT!A126</f>
        <v>45936</v>
      </c>
      <c r="B125" s="271">
        <f>[1]OKT!B126</f>
        <v>6</v>
      </c>
      <c r="C125" s="272" t="str">
        <f>[1]OKT!K126</f>
        <v>K04</v>
      </c>
      <c r="D125" s="271">
        <f>[1]OKT!J126</f>
        <v>5</v>
      </c>
      <c r="E125" s="272" t="str">
        <f>[1]OKT!I126</f>
        <v>L</v>
      </c>
      <c r="F125" s="273" t="str">
        <f>[1]OKT!L126</f>
        <v>BARU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331"/>
      <c r="AB125" s="12"/>
      <c r="AC125" s="12"/>
      <c r="AD125" s="12"/>
      <c r="AE125" s="12"/>
      <c r="AF125" s="12"/>
    </row>
    <row r="126" spans="1:32" ht="15.75" customHeight="1" x14ac:dyDescent="0.3">
      <c r="A126" s="270">
        <f>[1]OKT!A127</f>
        <v>45936</v>
      </c>
      <c r="B126" s="271">
        <f>[1]OKT!B127</f>
        <v>7</v>
      </c>
      <c r="C126" s="272" t="str">
        <f>[1]OKT!K127</f>
        <v>K04</v>
      </c>
      <c r="D126" s="271">
        <f>[1]OKT!J127</f>
        <v>42</v>
      </c>
      <c r="E126" s="272" t="str">
        <f>[1]OKT!I127</f>
        <v>L</v>
      </c>
      <c r="F126" s="273" t="str">
        <f>[1]OKT!L127</f>
        <v>BARU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331"/>
      <c r="AB126" s="12"/>
      <c r="AC126" s="12"/>
      <c r="AD126" s="12"/>
      <c r="AE126" s="12"/>
      <c r="AF126" s="12"/>
    </row>
    <row r="127" spans="1:32" ht="15.75" customHeight="1" x14ac:dyDescent="0.3">
      <c r="A127" s="270">
        <f>[1]OKT!A128</f>
        <v>45936</v>
      </c>
      <c r="B127" s="271">
        <f>[1]OKT!B128</f>
        <v>8</v>
      </c>
      <c r="C127" s="272" t="str">
        <f>[1]OKT!K128</f>
        <v>K03</v>
      </c>
      <c r="D127" s="271">
        <f>[1]OKT!J128</f>
        <v>30</v>
      </c>
      <c r="E127" s="272" t="str">
        <f>[1]OKT!I128</f>
        <v>P</v>
      </c>
      <c r="F127" s="273" t="str">
        <f>[1]OKT!L128</f>
        <v>BARU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331"/>
      <c r="AB127" s="12"/>
      <c r="AC127" s="12"/>
      <c r="AD127" s="12"/>
      <c r="AE127" s="12"/>
      <c r="AF127" s="12"/>
    </row>
    <row r="128" spans="1:32" ht="15.75" customHeight="1" x14ac:dyDescent="0.3">
      <c r="A128" s="270">
        <f>[1]OKT!A129</f>
        <v>45936</v>
      </c>
      <c r="B128" s="271">
        <f>[1]OKT!B129</f>
        <v>9</v>
      </c>
      <c r="C128" s="272" t="str">
        <f>[1]OKT!K129</f>
        <v>K08</v>
      </c>
      <c r="D128" s="271">
        <f>[1]OKT!J129</f>
        <v>32</v>
      </c>
      <c r="E128" s="272" t="str">
        <f>[1]OKT!I129</f>
        <v>P</v>
      </c>
      <c r="F128" s="273" t="str">
        <f>[1]OKT!L129</f>
        <v>BARU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331"/>
      <c r="AB128" s="12"/>
      <c r="AC128" s="12"/>
      <c r="AD128" s="12"/>
      <c r="AE128" s="12"/>
      <c r="AF128" s="12"/>
    </row>
    <row r="129" spans="1:32" ht="15.75" customHeight="1" x14ac:dyDescent="0.3">
      <c r="A129" s="270">
        <f>[1]OKT!A130</f>
        <v>45936</v>
      </c>
      <c r="B129" s="271">
        <f>[1]OKT!B130</f>
        <v>10</v>
      </c>
      <c r="C129" s="272" t="str">
        <f>[1]OKT!K130</f>
        <v>K05</v>
      </c>
      <c r="D129" s="271">
        <f>[1]OKT!J130</f>
        <v>16</v>
      </c>
      <c r="E129" s="272" t="str">
        <f>[1]OKT!I130</f>
        <v>P</v>
      </c>
      <c r="F129" s="273" t="str">
        <f>[1]OKT!L130</f>
        <v>LAMA</v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331"/>
      <c r="AB129" s="12"/>
      <c r="AC129" s="12"/>
      <c r="AD129" s="12"/>
      <c r="AE129" s="12"/>
      <c r="AF129" s="12"/>
    </row>
    <row r="130" spans="1:32" ht="15.75" customHeight="1" x14ac:dyDescent="0.3">
      <c r="A130" s="270">
        <f>[1]OKT!A131</f>
        <v>45936</v>
      </c>
      <c r="B130" s="271">
        <f>[1]OKT!B131</f>
        <v>11</v>
      </c>
      <c r="C130" s="272" t="str">
        <f>[1]OKT!K131</f>
        <v>K08</v>
      </c>
      <c r="D130" s="271">
        <f>[1]OKT!J131</f>
        <v>6</v>
      </c>
      <c r="E130" s="272" t="str">
        <f>[1]OKT!I131</f>
        <v>P</v>
      </c>
      <c r="F130" s="273" t="str">
        <f>[1]OKT!L131</f>
        <v>LAMA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331"/>
      <c r="AB130" s="12"/>
      <c r="AC130" s="12"/>
      <c r="AD130" s="12"/>
      <c r="AE130" s="12"/>
      <c r="AF130" s="12"/>
    </row>
    <row r="131" spans="1:32" ht="15.75" customHeight="1" x14ac:dyDescent="0.3">
      <c r="A131" s="270">
        <f>[1]OKT!A132</f>
        <v>45936</v>
      </c>
      <c r="B131" s="271">
        <f>[1]OKT!B132</f>
        <v>12</v>
      </c>
      <c r="C131" s="272" t="str">
        <f>[1]OKT!K132</f>
        <v>K04</v>
      </c>
      <c r="D131" s="271">
        <f>[1]OKT!J132</f>
        <v>33</v>
      </c>
      <c r="E131" s="272" t="str">
        <f>[1]OKT!I132</f>
        <v>P</v>
      </c>
      <c r="F131" s="273" t="str">
        <f>[1]OKT!L132</f>
        <v>BARU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331"/>
      <c r="AB131" s="12"/>
      <c r="AC131" s="12"/>
      <c r="AD131" s="12"/>
      <c r="AE131" s="12"/>
      <c r="AF131" s="12"/>
    </row>
    <row r="132" spans="1:32" ht="15.75" customHeight="1" x14ac:dyDescent="0.3">
      <c r="A132" s="270">
        <f>[1]OKT!A133</f>
        <v>45937</v>
      </c>
      <c r="B132" s="271">
        <f>[1]OKT!B133</f>
        <v>1</v>
      </c>
      <c r="C132" s="272" t="str">
        <f>[1]OKT!K133</f>
        <v>K05</v>
      </c>
      <c r="D132" s="271">
        <f>[1]OKT!J133</f>
        <v>62</v>
      </c>
      <c r="E132" s="272" t="str">
        <f>[1]OKT!I133</f>
        <v>P</v>
      </c>
      <c r="F132" s="273" t="str">
        <f>[1]OKT!L133</f>
        <v>BARU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331"/>
      <c r="AB132" s="12"/>
      <c r="AC132" s="12"/>
      <c r="AD132" s="12"/>
      <c r="AE132" s="12"/>
      <c r="AF132" s="12"/>
    </row>
    <row r="133" spans="1:32" ht="15.75" customHeight="1" x14ac:dyDescent="0.3">
      <c r="A133" s="270">
        <f>[1]OKT!A134</f>
        <v>45937</v>
      </c>
      <c r="B133" s="271">
        <f>[1]OKT!B134</f>
        <v>2</v>
      </c>
      <c r="C133" s="272" t="str">
        <f>[1]OKT!K134</f>
        <v>K04</v>
      </c>
      <c r="D133" s="271">
        <f>[1]OKT!J134</f>
        <v>13</v>
      </c>
      <c r="E133" s="272" t="str">
        <f>[1]OKT!I134</f>
        <v>L</v>
      </c>
      <c r="F133" s="273" t="str">
        <f>[1]OKT!L134</f>
        <v>LAMA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331"/>
      <c r="AB133" s="12"/>
      <c r="AC133" s="12"/>
      <c r="AD133" s="12"/>
      <c r="AE133" s="12"/>
      <c r="AF133" s="12"/>
    </row>
    <row r="134" spans="1:32" ht="15.75" customHeight="1" x14ac:dyDescent="0.3">
      <c r="A134" s="270">
        <f>[1]OKT!A135</f>
        <v>45937</v>
      </c>
      <c r="B134" s="271">
        <f>[1]OKT!B135</f>
        <v>3</v>
      </c>
      <c r="C134" s="272" t="str">
        <f>[1]OKT!K135</f>
        <v>K02</v>
      </c>
      <c r="D134" s="271">
        <f>[1]OKT!J135</f>
        <v>11</v>
      </c>
      <c r="E134" s="272" t="str">
        <f>[1]OKT!I135</f>
        <v>P</v>
      </c>
      <c r="F134" s="273" t="str">
        <f>[1]OKT!L135</f>
        <v>BARU</v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331"/>
      <c r="AB134" s="12"/>
      <c r="AC134" s="12"/>
      <c r="AD134" s="12"/>
      <c r="AE134" s="12"/>
      <c r="AF134" s="12"/>
    </row>
    <row r="135" spans="1:32" ht="15.75" customHeight="1" x14ac:dyDescent="0.3">
      <c r="A135" s="270">
        <f>[1]OKT!A136</f>
        <v>45937</v>
      </c>
      <c r="B135" s="271">
        <f>[1]OKT!B136</f>
        <v>4</v>
      </c>
      <c r="C135" s="272" t="str">
        <f>[1]OKT!K136</f>
        <v>K04</v>
      </c>
      <c r="D135" s="271">
        <f>[1]OKT!J136</f>
        <v>33</v>
      </c>
      <c r="E135" s="272" t="str">
        <f>[1]OKT!I136</f>
        <v>P</v>
      </c>
      <c r="F135" s="273" t="str">
        <f>[1]OKT!L136</f>
        <v>LAMA</v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331"/>
      <c r="AB135" s="12"/>
      <c r="AC135" s="12"/>
      <c r="AD135" s="12"/>
      <c r="AE135" s="12"/>
      <c r="AF135" s="12"/>
    </row>
    <row r="136" spans="1:32" ht="15.75" customHeight="1" x14ac:dyDescent="0.3">
      <c r="A136" s="270">
        <f>[1]OKT!A137</f>
        <v>45937</v>
      </c>
      <c r="B136" s="271">
        <f>[1]OKT!B137</f>
        <v>5</v>
      </c>
      <c r="C136" s="272" t="str">
        <f>[1]OKT!K137</f>
        <v>K04</v>
      </c>
      <c r="D136" s="271">
        <f>[1]OKT!J137</f>
        <v>26</v>
      </c>
      <c r="E136" s="272" t="str">
        <f>[1]OKT!I137</f>
        <v>P</v>
      </c>
      <c r="F136" s="273" t="str">
        <f>[1]OKT!L137</f>
        <v>BARU</v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331"/>
      <c r="AB136" s="12"/>
      <c r="AC136" s="12"/>
      <c r="AD136" s="12"/>
      <c r="AE136" s="12"/>
      <c r="AF136" s="12"/>
    </row>
    <row r="137" spans="1:32" ht="15.75" customHeight="1" x14ac:dyDescent="0.3">
      <c r="A137" s="270">
        <f>[1]OKT!A138</f>
        <v>45937</v>
      </c>
      <c r="B137" s="271">
        <f>[1]OKT!B138</f>
        <v>6</v>
      </c>
      <c r="C137" s="272" t="str">
        <f>[1]OKT!K138</f>
        <v>K04</v>
      </c>
      <c r="D137" s="271">
        <f>[1]OKT!J138</f>
        <v>20</v>
      </c>
      <c r="E137" s="272" t="str">
        <f>[1]OKT!I138</f>
        <v>P</v>
      </c>
      <c r="F137" s="273" t="str">
        <f>[1]OKT!L138</f>
        <v>LAMA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331"/>
      <c r="AB137" s="12"/>
      <c r="AC137" s="12"/>
      <c r="AD137" s="12"/>
      <c r="AE137" s="12"/>
      <c r="AF137" s="12"/>
    </row>
    <row r="138" spans="1:32" ht="15.75" customHeight="1" x14ac:dyDescent="0.3">
      <c r="A138" s="270">
        <f>[1]OKT!A139</f>
        <v>45937</v>
      </c>
      <c r="B138" s="271">
        <f>[1]OKT!B139</f>
        <v>7</v>
      </c>
      <c r="C138" s="272" t="str">
        <f>[1]OKT!K139</f>
        <v>K08</v>
      </c>
      <c r="D138" s="271">
        <f>[1]OKT!J139</f>
        <v>22</v>
      </c>
      <c r="E138" s="272" t="str">
        <f>[1]OKT!I139</f>
        <v>P</v>
      </c>
      <c r="F138" s="273" t="str">
        <f>[1]OKT!L139</f>
        <v>LAMA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331"/>
      <c r="AB138" s="12"/>
      <c r="AC138" s="12"/>
      <c r="AD138" s="12"/>
      <c r="AE138" s="12"/>
      <c r="AF138" s="12"/>
    </row>
    <row r="139" spans="1:32" ht="15.75" customHeight="1" x14ac:dyDescent="0.3">
      <c r="A139" s="270">
        <f>[1]OKT!A140</f>
        <v>45937</v>
      </c>
      <c r="B139" s="271">
        <f>[1]OKT!B140</f>
        <v>8</v>
      </c>
      <c r="C139" s="272" t="str">
        <f>[1]OKT!K140</f>
        <v>K06</v>
      </c>
      <c r="D139" s="271">
        <f>[1]OKT!J140</f>
        <v>32</v>
      </c>
      <c r="E139" s="272" t="str">
        <f>[1]OKT!I140</f>
        <v>P</v>
      </c>
      <c r="F139" s="273" t="str">
        <f>[1]OKT!L140</f>
        <v>LAMA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331"/>
      <c r="AB139" s="12"/>
      <c r="AC139" s="12"/>
      <c r="AD139" s="12"/>
      <c r="AE139" s="12"/>
      <c r="AF139" s="12"/>
    </row>
    <row r="140" spans="1:32" ht="15.75" customHeight="1" x14ac:dyDescent="0.3">
      <c r="A140" s="270">
        <f>[1]OKT!A141</f>
        <v>45937</v>
      </c>
      <c r="B140" s="271">
        <f>[1]OKT!B141</f>
        <v>9</v>
      </c>
      <c r="C140" s="272" t="str">
        <f>[1]OKT!K141</f>
        <v>K00</v>
      </c>
      <c r="D140" s="271">
        <f>[1]OKT!J141</f>
        <v>6</v>
      </c>
      <c r="E140" s="272" t="str">
        <f>[1]OKT!I141</f>
        <v>P</v>
      </c>
      <c r="F140" s="273" t="str">
        <f>[1]OKT!L141</f>
        <v>BARU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331"/>
      <c r="AB140" s="12"/>
      <c r="AC140" s="12"/>
      <c r="AD140" s="12"/>
      <c r="AE140" s="12"/>
      <c r="AF140" s="12"/>
    </row>
    <row r="141" spans="1:32" ht="15.75" customHeight="1" x14ac:dyDescent="0.3">
      <c r="A141" s="270">
        <f>[1]OKT!A142</f>
        <v>45937</v>
      </c>
      <c r="B141" s="271">
        <f>[1]OKT!B142</f>
        <v>10</v>
      </c>
      <c r="C141" s="272" t="str">
        <f>[1]OKT!K142</f>
        <v>K00</v>
      </c>
      <c r="D141" s="271">
        <f>[1]OKT!J142</f>
        <v>7</v>
      </c>
      <c r="E141" s="272" t="str">
        <f>[1]OKT!I142</f>
        <v>P</v>
      </c>
      <c r="F141" s="273" t="str">
        <f>[1]OKT!L142</f>
        <v>BARU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331"/>
      <c r="AB141" s="12"/>
      <c r="AC141" s="12"/>
      <c r="AD141" s="12"/>
      <c r="AE141" s="12"/>
      <c r="AF141" s="12"/>
    </row>
    <row r="142" spans="1:32" ht="15.75" customHeight="1" x14ac:dyDescent="0.3">
      <c r="A142" s="270">
        <f>[1]OKT!A143</f>
        <v>45937</v>
      </c>
      <c r="B142" s="271">
        <f>[1]OKT!B143</f>
        <v>11</v>
      </c>
      <c r="C142" s="272" t="str">
        <f>[1]OKT!K143</f>
        <v>K02</v>
      </c>
      <c r="D142" s="271">
        <f>[1]OKT!J143</f>
        <v>9</v>
      </c>
      <c r="E142" s="272" t="str">
        <f>[1]OKT!I143</f>
        <v>L</v>
      </c>
      <c r="F142" s="273" t="str">
        <f>[1]OKT!L143</f>
        <v>BARU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331"/>
      <c r="AB142" s="12"/>
      <c r="AC142" s="12"/>
      <c r="AD142" s="12"/>
      <c r="AE142" s="12"/>
      <c r="AF142" s="12"/>
    </row>
    <row r="143" spans="1:32" ht="15.75" customHeight="1" x14ac:dyDescent="0.3">
      <c r="A143" s="270">
        <f>[1]OKT!A144</f>
        <v>45937</v>
      </c>
      <c r="B143" s="271">
        <f>[1]OKT!B144</f>
        <v>12</v>
      </c>
      <c r="C143" s="272" t="str">
        <f>[1]OKT!K144</f>
        <v>K02</v>
      </c>
      <c r="D143" s="271">
        <f>[1]OKT!J144</f>
        <v>5</v>
      </c>
      <c r="E143" s="272" t="str">
        <f>[1]OKT!I144</f>
        <v>L</v>
      </c>
      <c r="F143" s="273" t="str">
        <f>[1]OKT!L144</f>
        <v>BARU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331"/>
      <c r="AB143" s="12"/>
      <c r="AC143" s="12"/>
      <c r="AD143" s="12"/>
      <c r="AE143" s="12"/>
      <c r="AF143" s="12"/>
    </row>
    <row r="144" spans="1:32" ht="15.75" customHeight="1" x14ac:dyDescent="0.3">
      <c r="A144" s="270">
        <f>[1]OKT!A145</f>
        <v>45937</v>
      </c>
      <c r="B144" s="271">
        <f>[1]OKT!B145</f>
        <v>13</v>
      </c>
      <c r="C144" s="272" t="str">
        <f>[1]OKT!K145</f>
        <v>K05</v>
      </c>
      <c r="D144" s="271">
        <f>[1]OKT!J145</f>
        <v>70</v>
      </c>
      <c r="E144" s="272" t="str">
        <f>[1]OKT!I145</f>
        <v>P</v>
      </c>
      <c r="F144" s="273" t="str">
        <f>[1]OKT!L145</f>
        <v>LAMA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331"/>
      <c r="AB144" s="12"/>
      <c r="AC144" s="12"/>
      <c r="AD144" s="12"/>
      <c r="AE144" s="12"/>
      <c r="AF144" s="12"/>
    </row>
    <row r="145" spans="1:32" ht="15.75" customHeight="1" x14ac:dyDescent="0.3">
      <c r="A145" s="270">
        <f>[1]OKT!A146</f>
        <v>45937</v>
      </c>
      <c r="B145" s="271">
        <f>[1]OKT!B146</f>
        <v>14</v>
      </c>
      <c r="C145" s="272" t="str">
        <f>[1]OKT!K146</f>
        <v>K04</v>
      </c>
      <c r="D145" s="271">
        <f>[1]OKT!J146</f>
        <v>13</v>
      </c>
      <c r="E145" s="272" t="str">
        <f>[1]OKT!I146</f>
        <v>P</v>
      </c>
      <c r="F145" s="273" t="str">
        <f>[1]OKT!L146</f>
        <v>BARU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331"/>
      <c r="AB145" s="12"/>
      <c r="AC145" s="12"/>
      <c r="AD145" s="12"/>
      <c r="AE145" s="12"/>
      <c r="AF145" s="12"/>
    </row>
    <row r="146" spans="1:32" ht="15.75" customHeight="1" x14ac:dyDescent="0.3">
      <c r="A146" s="270">
        <f>[1]OKT!A147</f>
        <v>45937</v>
      </c>
      <c r="B146" s="271">
        <f>[1]OKT!B147</f>
        <v>15</v>
      </c>
      <c r="C146" s="272" t="str">
        <f>[1]OKT!K147</f>
        <v>K08</v>
      </c>
      <c r="D146" s="271">
        <f>[1]OKT!J147</f>
        <v>32</v>
      </c>
      <c r="E146" s="272" t="str">
        <f>[1]OKT!I147</f>
        <v>P</v>
      </c>
      <c r="F146" s="273" t="str">
        <f>[1]OKT!L147</f>
        <v>BARU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331"/>
      <c r="AB146" s="12"/>
      <c r="AC146" s="12"/>
      <c r="AD146" s="12"/>
      <c r="AE146" s="12"/>
      <c r="AF146" s="12"/>
    </row>
    <row r="147" spans="1:32" ht="15.75" customHeight="1" x14ac:dyDescent="0.3">
      <c r="A147" s="270">
        <f>[1]OKT!A148</f>
        <v>45937</v>
      </c>
      <c r="B147" s="271">
        <f>[1]OKT!B148</f>
        <v>16</v>
      </c>
      <c r="C147" s="272" t="str">
        <f>[1]OKT!K148</f>
        <v>K02</v>
      </c>
      <c r="D147" s="271">
        <f>[1]OKT!J148</f>
        <v>34</v>
      </c>
      <c r="E147" s="272" t="str">
        <f>[1]OKT!I148</f>
        <v>L</v>
      </c>
      <c r="F147" s="273" t="str">
        <f>[1]OKT!L148</f>
        <v>LAMA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331"/>
      <c r="AB147" s="12"/>
      <c r="AC147" s="12"/>
      <c r="AD147" s="12"/>
      <c r="AE147" s="12"/>
      <c r="AF147" s="12"/>
    </row>
    <row r="148" spans="1:32" ht="15.75" customHeight="1" x14ac:dyDescent="0.3">
      <c r="A148" s="270">
        <f>[1]OKT!A149</f>
        <v>45938</v>
      </c>
      <c r="B148" s="271">
        <f>[1]OKT!B149</f>
        <v>1</v>
      </c>
      <c r="C148" s="272" t="str">
        <f>[1]OKT!K149</f>
        <v>K04</v>
      </c>
      <c r="D148" s="271">
        <f>[1]OKT!J149</f>
        <v>33</v>
      </c>
      <c r="E148" s="272" t="str">
        <f>[1]OKT!I149</f>
        <v>P</v>
      </c>
      <c r="F148" s="273" t="str">
        <f>[1]OKT!L149</f>
        <v>LAMA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331"/>
      <c r="AB148" s="12"/>
      <c r="AC148" s="12"/>
      <c r="AD148" s="12"/>
      <c r="AE148" s="12"/>
      <c r="AF148" s="12"/>
    </row>
    <row r="149" spans="1:32" ht="15.75" customHeight="1" x14ac:dyDescent="0.3">
      <c r="A149" s="270">
        <f>[1]OKT!A150</f>
        <v>45938</v>
      </c>
      <c r="B149" s="271">
        <f>[1]OKT!B150</f>
        <v>2</v>
      </c>
      <c r="C149" s="272" t="str">
        <f>[1]OKT!K150</f>
        <v>K04</v>
      </c>
      <c r="D149" s="271">
        <f>[1]OKT!J150</f>
        <v>43</v>
      </c>
      <c r="E149" s="272" t="str">
        <f>[1]OKT!I150</f>
        <v>P</v>
      </c>
      <c r="F149" s="273" t="str">
        <f>[1]OKT!L150</f>
        <v>LAMA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331"/>
      <c r="AB149" s="12"/>
      <c r="AC149" s="12"/>
      <c r="AD149" s="12"/>
      <c r="AE149" s="12"/>
      <c r="AF149" s="12"/>
    </row>
    <row r="150" spans="1:32" ht="15.75" customHeight="1" x14ac:dyDescent="0.3">
      <c r="A150" s="270">
        <f>[1]OKT!A151</f>
        <v>45938</v>
      </c>
      <c r="B150" s="271">
        <f>[1]OKT!B151</f>
        <v>3</v>
      </c>
      <c r="C150" s="272" t="str">
        <f>[1]OKT!K151</f>
        <v>K04</v>
      </c>
      <c r="D150" s="271">
        <f>[1]OKT!J151</f>
        <v>26</v>
      </c>
      <c r="E150" s="272" t="str">
        <f>[1]OKT!I151</f>
        <v>P</v>
      </c>
      <c r="F150" s="273" t="str">
        <f>[1]OKT!L151</f>
        <v>BARU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331"/>
      <c r="AB150" s="12"/>
      <c r="AC150" s="12"/>
      <c r="AD150" s="12"/>
      <c r="AE150" s="12"/>
      <c r="AF150" s="12"/>
    </row>
    <row r="151" spans="1:32" ht="15.75" customHeight="1" x14ac:dyDescent="0.3">
      <c r="A151" s="270">
        <f>[1]OKT!A152</f>
        <v>45938</v>
      </c>
      <c r="B151" s="271">
        <f>[1]OKT!B152</f>
        <v>4</v>
      </c>
      <c r="C151" s="272" t="str">
        <f>[1]OKT!K152</f>
        <v>K03</v>
      </c>
      <c r="D151" s="271">
        <f>[1]OKT!J152</f>
        <v>25</v>
      </c>
      <c r="E151" s="272" t="str">
        <f>[1]OKT!I152</f>
        <v>P</v>
      </c>
      <c r="F151" s="273" t="str">
        <f>[1]OKT!L152</f>
        <v>BARU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331"/>
      <c r="AB151" s="12"/>
      <c r="AC151" s="12"/>
      <c r="AD151" s="12"/>
      <c r="AE151" s="12"/>
      <c r="AF151" s="12"/>
    </row>
    <row r="152" spans="1:32" ht="15.75" customHeight="1" x14ac:dyDescent="0.3">
      <c r="A152" s="270">
        <f>[1]OKT!A153</f>
        <v>45938</v>
      </c>
      <c r="B152" s="271">
        <f>[1]OKT!B153</f>
        <v>5</v>
      </c>
      <c r="C152" s="272" t="str">
        <f>[1]OKT!K153</f>
        <v>K04</v>
      </c>
      <c r="D152" s="271">
        <f>[1]OKT!J153</f>
        <v>8</v>
      </c>
      <c r="E152" s="272" t="str">
        <f>[1]OKT!I153</f>
        <v>L</v>
      </c>
      <c r="F152" s="273" t="str">
        <f>[1]OKT!L153</f>
        <v>BARU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331"/>
      <c r="AB152" s="12"/>
      <c r="AC152" s="12"/>
      <c r="AD152" s="12"/>
      <c r="AE152" s="12"/>
      <c r="AF152" s="12"/>
    </row>
    <row r="153" spans="1:32" ht="15.75" customHeight="1" x14ac:dyDescent="0.3">
      <c r="A153" s="270">
        <f>[1]OKT!A154</f>
        <v>45938</v>
      </c>
      <c r="B153" s="271">
        <f>[1]OKT!B154</f>
        <v>6</v>
      </c>
      <c r="C153" s="272" t="str">
        <f>[1]OKT!K154</f>
        <v>K00</v>
      </c>
      <c r="D153" s="271">
        <f>[1]OKT!J154</f>
        <v>10</v>
      </c>
      <c r="E153" s="272" t="str">
        <f>[1]OKT!I154</f>
        <v>L</v>
      </c>
      <c r="F153" s="273" t="str">
        <f>[1]OKT!L154</f>
        <v>BARU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331"/>
      <c r="AB153" s="12"/>
      <c r="AC153" s="12"/>
      <c r="AD153" s="12"/>
      <c r="AE153" s="12"/>
      <c r="AF153" s="12"/>
    </row>
    <row r="154" spans="1:32" ht="15.75" customHeight="1" x14ac:dyDescent="0.3">
      <c r="A154" s="270">
        <f>[1]OKT!A155</f>
        <v>45938</v>
      </c>
      <c r="B154" s="271">
        <f>[1]OKT!B155</f>
        <v>7</v>
      </c>
      <c r="C154" s="272" t="str">
        <f>[1]OKT!K155</f>
        <v>K03</v>
      </c>
      <c r="D154" s="271">
        <f>[1]OKT!J155</f>
        <v>21</v>
      </c>
      <c r="E154" s="272" t="str">
        <f>[1]OKT!I155</f>
        <v>P</v>
      </c>
      <c r="F154" s="273" t="str">
        <f>[1]OKT!L155</f>
        <v>BARU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331"/>
      <c r="AB154" s="12"/>
      <c r="AC154" s="12"/>
      <c r="AD154" s="12"/>
      <c r="AE154" s="12"/>
      <c r="AF154" s="12"/>
    </row>
    <row r="155" spans="1:32" ht="15.75" customHeight="1" x14ac:dyDescent="0.3">
      <c r="A155" s="270">
        <f>[1]OKT!A156</f>
        <v>45938</v>
      </c>
      <c r="B155" s="271">
        <f>[1]OKT!B156</f>
        <v>8</v>
      </c>
      <c r="C155" s="272" t="str">
        <f>[1]OKT!K156</f>
        <v>K04</v>
      </c>
      <c r="D155" s="271">
        <f>[1]OKT!J156</f>
        <v>23</v>
      </c>
      <c r="E155" s="272" t="str">
        <f>[1]OKT!I156</f>
        <v>P</v>
      </c>
      <c r="F155" s="273" t="str">
        <f>[1]OKT!L156</f>
        <v>BARU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331"/>
      <c r="AB155" s="12"/>
      <c r="AC155" s="12"/>
      <c r="AD155" s="12"/>
      <c r="AE155" s="12"/>
      <c r="AF155" s="12"/>
    </row>
    <row r="156" spans="1:32" ht="15.75" customHeight="1" x14ac:dyDescent="0.3">
      <c r="A156" s="270">
        <f>[1]OKT!A157</f>
        <v>45939</v>
      </c>
      <c r="B156" s="271">
        <f>[1]OKT!B157</f>
        <v>1</v>
      </c>
      <c r="C156" s="272" t="str">
        <f>[1]OKT!K157</f>
        <v>K02</v>
      </c>
      <c r="D156" s="271">
        <f>[1]OKT!J157</f>
        <v>37</v>
      </c>
      <c r="E156" s="272" t="str">
        <f>[1]OKT!I157</f>
        <v>L</v>
      </c>
      <c r="F156" s="273" t="str">
        <f>[1]OKT!L157</f>
        <v>LAMA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331"/>
      <c r="AB156" s="12"/>
      <c r="AC156" s="12"/>
      <c r="AD156" s="12"/>
      <c r="AE156" s="12"/>
      <c r="AF156" s="12"/>
    </row>
    <row r="157" spans="1:32" ht="15.75" customHeight="1" x14ac:dyDescent="0.3">
      <c r="A157" s="270">
        <f>[1]OKT!A158</f>
        <v>45939</v>
      </c>
      <c r="B157" s="271">
        <f>[1]OKT!B158</f>
        <v>2</v>
      </c>
      <c r="C157" s="272" t="str">
        <f>[1]OKT!K158</f>
        <v>K04</v>
      </c>
      <c r="D157" s="271">
        <f>[1]OKT!J158</f>
        <v>48</v>
      </c>
      <c r="E157" s="272" t="str">
        <f>[1]OKT!I158</f>
        <v>P</v>
      </c>
      <c r="F157" s="273" t="str">
        <f>[1]OKT!L158</f>
        <v>BARU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331"/>
      <c r="AB157" s="12"/>
      <c r="AC157" s="12"/>
      <c r="AD157" s="12"/>
      <c r="AE157" s="12"/>
      <c r="AF157" s="12"/>
    </row>
    <row r="158" spans="1:32" ht="15.75" customHeight="1" x14ac:dyDescent="0.3">
      <c r="A158" s="270">
        <f>[1]OKT!A159</f>
        <v>45939</v>
      </c>
      <c r="B158" s="271">
        <f>[1]OKT!B159</f>
        <v>3</v>
      </c>
      <c r="C158" s="272" t="str">
        <f>[1]OKT!K159</f>
        <v>K05</v>
      </c>
      <c r="D158" s="271">
        <f>[1]OKT!J159</f>
        <v>25</v>
      </c>
      <c r="E158" s="272" t="str">
        <f>[1]OKT!I159</f>
        <v>P</v>
      </c>
      <c r="F158" s="273" t="str">
        <f>[1]OKT!L159</f>
        <v>BARU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331"/>
      <c r="AB158" s="12"/>
      <c r="AC158" s="12"/>
      <c r="AD158" s="12"/>
      <c r="AE158" s="12"/>
      <c r="AF158" s="12"/>
    </row>
    <row r="159" spans="1:32" ht="15.75" customHeight="1" x14ac:dyDescent="0.3">
      <c r="A159" s="270">
        <f>[1]OKT!A160</f>
        <v>45939</v>
      </c>
      <c r="B159" s="271">
        <f>[1]OKT!B160</f>
        <v>4</v>
      </c>
      <c r="C159" s="272" t="str">
        <f>[1]OKT!K160</f>
        <v>K02</v>
      </c>
      <c r="D159" s="271">
        <f>[1]OKT!J160</f>
        <v>51</v>
      </c>
      <c r="E159" s="272" t="str">
        <f>[1]OKT!I160</f>
        <v>P</v>
      </c>
      <c r="F159" s="273" t="str">
        <f>[1]OKT!L160</f>
        <v>BARU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331"/>
      <c r="AB159" s="12"/>
      <c r="AC159" s="12"/>
      <c r="AD159" s="12"/>
      <c r="AE159" s="12"/>
      <c r="AF159" s="12"/>
    </row>
    <row r="160" spans="1:32" ht="15.75" customHeight="1" x14ac:dyDescent="0.3">
      <c r="A160" s="270">
        <f>[1]OKT!A161</f>
        <v>45939</v>
      </c>
      <c r="B160" s="271">
        <f>[1]OKT!B161</f>
        <v>5</v>
      </c>
      <c r="C160" s="272" t="str">
        <f>[1]OKT!K161</f>
        <v>K04</v>
      </c>
      <c r="D160" s="271">
        <f>[1]OKT!J161</f>
        <v>20</v>
      </c>
      <c r="E160" s="272" t="str">
        <f>[1]OKT!I161</f>
        <v>P</v>
      </c>
      <c r="F160" s="273" t="str">
        <f>[1]OKT!L161</f>
        <v>BARU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331"/>
      <c r="AB160" s="12"/>
      <c r="AC160" s="12"/>
      <c r="AD160" s="12"/>
      <c r="AE160" s="12"/>
      <c r="AF160" s="12"/>
    </row>
    <row r="161" spans="1:32" ht="15.75" customHeight="1" x14ac:dyDescent="0.3">
      <c r="A161" s="270">
        <f>[1]OKT!A162</f>
        <v>45939</v>
      </c>
      <c r="B161" s="271">
        <f>[1]OKT!B162</f>
        <v>6</v>
      </c>
      <c r="C161" s="272" t="str">
        <f>[1]OKT!K162</f>
        <v>K04</v>
      </c>
      <c r="D161" s="271">
        <f>[1]OKT!J162</f>
        <v>15</v>
      </c>
      <c r="E161" s="272" t="str">
        <f>[1]OKT!I162</f>
        <v>L</v>
      </c>
      <c r="F161" s="273" t="str">
        <f>[1]OKT!L162</f>
        <v>BARU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331"/>
      <c r="AB161" s="12"/>
      <c r="AC161" s="12"/>
      <c r="AD161" s="12"/>
      <c r="AE161" s="12"/>
      <c r="AF161" s="12"/>
    </row>
    <row r="162" spans="1:32" ht="15.75" customHeight="1" x14ac:dyDescent="0.3">
      <c r="A162" s="270">
        <f>[1]OKT!A163</f>
        <v>45939</v>
      </c>
      <c r="B162" s="271">
        <f>[1]OKT!B163</f>
        <v>7</v>
      </c>
      <c r="C162" s="272" t="str">
        <f>[1]OKT!K163</f>
        <v>K08</v>
      </c>
      <c r="D162" s="271">
        <f>[1]OKT!J163</f>
        <v>23</v>
      </c>
      <c r="E162" s="272" t="str">
        <f>[1]OKT!I163</f>
        <v>P</v>
      </c>
      <c r="F162" s="273" t="str">
        <f>[1]OKT!L163</f>
        <v>BARU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331"/>
      <c r="AB162" s="12"/>
      <c r="AC162" s="12"/>
      <c r="AD162" s="12"/>
      <c r="AE162" s="12"/>
      <c r="AF162" s="12"/>
    </row>
    <row r="163" spans="1:32" ht="15.75" customHeight="1" x14ac:dyDescent="0.3">
      <c r="A163" s="270">
        <f>[1]OKT!A164</f>
        <v>45939</v>
      </c>
      <c r="B163" s="271">
        <f>[1]OKT!B164</f>
        <v>8</v>
      </c>
      <c r="C163" s="272" t="str">
        <f>[1]OKT!K164</f>
        <v>K04</v>
      </c>
      <c r="D163" s="271">
        <f>[1]OKT!J164</f>
        <v>48</v>
      </c>
      <c r="E163" s="272" t="str">
        <f>[1]OKT!I164</f>
        <v>P</v>
      </c>
      <c r="F163" s="273" t="str">
        <f>[1]OKT!L164</f>
        <v>BARU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331"/>
      <c r="AB163" s="12"/>
      <c r="AC163" s="12"/>
      <c r="AD163" s="12"/>
      <c r="AE163" s="12"/>
      <c r="AF163" s="12"/>
    </row>
    <row r="164" spans="1:32" ht="15.75" customHeight="1" x14ac:dyDescent="0.3">
      <c r="A164" s="270">
        <f>[1]OKT!A165</f>
        <v>45939</v>
      </c>
      <c r="B164" s="271">
        <f>[1]OKT!B165</f>
        <v>9</v>
      </c>
      <c r="C164" s="272" t="str">
        <f>[1]OKT!K165</f>
        <v>K04</v>
      </c>
      <c r="D164" s="271">
        <f>[1]OKT!J165</f>
        <v>44</v>
      </c>
      <c r="E164" s="272" t="str">
        <f>[1]OKT!I165</f>
        <v>L</v>
      </c>
      <c r="F164" s="273" t="str">
        <f>[1]OKT!L165</f>
        <v>BARU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331"/>
      <c r="AB164" s="12"/>
      <c r="AC164" s="12"/>
      <c r="AD164" s="12"/>
      <c r="AE164" s="12"/>
      <c r="AF164" s="12"/>
    </row>
    <row r="165" spans="1:32" ht="15.75" customHeight="1" x14ac:dyDescent="0.3">
      <c r="A165" s="270">
        <f>[1]OKT!A166</f>
        <v>45940</v>
      </c>
      <c r="B165" s="271">
        <f>[1]OKT!B166</f>
        <v>1</v>
      </c>
      <c r="C165" s="272" t="str">
        <f>[1]OKT!K166</f>
        <v>K02</v>
      </c>
      <c r="D165" s="271">
        <f>[1]OKT!J166</f>
        <v>30</v>
      </c>
      <c r="E165" s="272" t="str">
        <f>[1]OKT!I166</f>
        <v>L</v>
      </c>
      <c r="F165" s="273" t="str">
        <f>[1]OKT!L166</f>
        <v>BARU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331"/>
      <c r="AB165" s="12"/>
      <c r="AC165" s="12"/>
      <c r="AD165" s="12"/>
      <c r="AE165" s="12"/>
      <c r="AF165" s="12"/>
    </row>
    <row r="166" spans="1:32" ht="15.75" customHeight="1" x14ac:dyDescent="0.3">
      <c r="A166" s="270">
        <f>[1]OKT!A167</f>
        <v>45940</v>
      </c>
      <c r="B166" s="271">
        <f>[1]OKT!B167</f>
        <v>2</v>
      </c>
      <c r="C166" s="272" t="str">
        <f>[1]OKT!K167</f>
        <v>K04</v>
      </c>
      <c r="D166" s="271">
        <f>[1]OKT!J167</f>
        <v>10</v>
      </c>
      <c r="E166" s="272" t="str">
        <f>[1]OKT!I167</f>
        <v>P</v>
      </c>
      <c r="F166" s="273" t="str">
        <f>[1]OKT!L167</f>
        <v>BARU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331"/>
      <c r="AB166" s="12"/>
      <c r="AC166" s="12"/>
      <c r="AD166" s="12"/>
      <c r="AE166" s="12"/>
      <c r="AF166" s="12"/>
    </row>
    <row r="167" spans="1:32" ht="15.75" customHeight="1" x14ac:dyDescent="0.3">
      <c r="A167" s="270">
        <f>[1]OKT!A168</f>
        <v>45940</v>
      </c>
      <c r="B167" s="271">
        <f>[1]OKT!B168</f>
        <v>3</v>
      </c>
      <c r="C167" s="272" t="str">
        <f>[1]OKT!K168</f>
        <v>K10</v>
      </c>
      <c r="D167" s="271">
        <f>[1]OKT!J168</f>
        <v>28</v>
      </c>
      <c r="E167" s="272" t="str">
        <f>[1]OKT!I168</f>
        <v>P</v>
      </c>
      <c r="F167" s="273" t="str">
        <f>[1]OKT!L168</f>
        <v>LAMA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331"/>
      <c r="AB167" s="12"/>
      <c r="AC167" s="12"/>
      <c r="AD167" s="12"/>
      <c r="AE167" s="12"/>
      <c r="AF167" s="12"/>
    </row>
    <row r="168" spans="1:32" ht="15.75" customHeight="1" x14ac:dyDescent="0.3">
      <c r="A168" s="270">
        <f>[1]OKT!A169</f>
        <v>45940</v>
      </c>
      <c r="B168" s="271">
        <f>[1]OKT!B169</f>
        <v>4</v>
      </c>
      <c r="C168" s="272" t="str">
        <f>[1]OKT!K169</f>
        <v>K02</v>
      </c>
      <c r="D168" s="271">
        <f>[1]OKT!J169</f>
        <v>30</v>
      </c>
      <c r="E168" s="272" t="str">
        <f>[1]OKT!I169</f>
        <v>P</v>
      </c>
      <c r="F168" s="273" t="str">
        <f>[1]OKT!L169</f>
        <v>BARU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331"/>
      <c r="AB168" s="12"/>
      <c r="AC168" s="12"/>
      <c r="AD168" s="12"/>
      <c r="AE168" s="12"/>
      <c r="AF168" s="12"/>
    </row>
    <row r="169" spans="1:32" ht="15.75" customHeight="1" x14ac:dyDescent="0.3">
      <c r="A169" s="270">
        <f>[1]OKT!A170</f>
        <v>45940</v>
      </c>
      <c r="B169" s="271">
        <f>[1]OKT!B170</f>
        <v>5</v>
      </c>
      <c r="C169" s="272" t="str">
        <f>[1]OKT!K170</f>
        <v>K04</v>
      </c>
      <c r="D169" s="271">
        <f>[1]OKT!J170</f>
        <v>20</v>
      </c>
      <c r="E169" s="272" t="str">
        <f>[1]OKT!I170</f>
        <v>L</v>
      </c>
      <c r="F169" s="273" t="str">
        <f>[1]OKT!L170</f>
        <v>LAMA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331"/>
      <c r="AB169" s="12"/>
      <c r="AC169" s="12"/>
      <c r="AD169" s="12"/>
      <c r="AE169" s="12"/>
      <c r="AF169" s="12"/>
    </row>
    <row r="170" spans="1:32" ht="15.75" customHeight="1" x14ac:dyDescent="0.3">
      <c r="A170" s="270">
        <f>[1]OKT!A171</f>
        <v>45940</v>
      </c>
      <c r="B170" s="271">
        <f>[1]OKT!B171</f>
        <v>6</v>
      </c>
      <c r="C170" s="272" t="str">
        <f>[1]OKT!K171</f>
        <v>K00</v>
      </c>
      <c r="D170" s="271">
        <f>[1]OKT!J171</f>
        <v>7</v>
      </c>
      <c r="E170" s="272" t="str">
        <f>[1]OKT!I171</f>
        <v>P</v>
      </c>
      <c r="F170" s="273" t="str">
        <f>[1]OKT!L171</f>
        <v>BARU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331"/>
      <c r="AB170" s="12"/>
      <c r="AC170" s="12"/>
      <c r="AD170" s="12"/>
      <c r="AE170" s="12"/>
      <c r="AF170" s="12"/>
    </row>
    <row r="171" spans="1:32" ht="15.75" customHeight="1" x14ac:dyDescent="0.3">
      <c r="A171" s="270">
        <f>[1]OKT!A172</f>
        <v>45940</v>
      </c>
      <c r="B171" s="271">
        <f>[1]OKT!B172</f>
        <v>7</v>
      </c>
      <c r="C171" s="272" t="str">
        <f>[1]OKT!K172</f>
        <v>K04</v>
      </c>
      <c r="D171" s="271">
        <f>[1]OKT!J172</f>
        <v>11</v>
      </c>
      <c r="E171" s="272" t="str">
        <f>[1]OKT!I172</f>
        <v>P</v>
      </c>
      <c r="F171" s="273" t="str">
        <f>[1]OKT!L172</f>
        <v>BARU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331"/>
      <c r="AB171" s="12"/>
      <c r="AC171" s="12"/>
      <c r="AD171" s="12"/>
      <c r="AE171" s="12"/>
      <c r="AF171" s="12"/>
    </row>
    <row r="172" spans="1:32" ht="15.75" customHeight="1" x14ac:dyDescent="0.3">
      <c r="A172" s="270">
        <f>[1]OKT!A173</f>
        <v>45972</v>
      </c>
      <c r="B172" s="271">
        <f>[1]OKT!B173</f>
        <v>1</v>
      </c>
      <c r="C172" s="272" t="str">
        <f>[1]OKT!K173</f>
        <v>K08</v>
      </c>
      <c r="D172" s="271">
        <f>[1]OKT!J173</f>
        <v>66</v>
      </c>
      <c r="E172" s="272" t="str">
        <f>[1]OKT!I173</f>
        <v>P</v>
      </c>
      <c r="F172" s="273" t="str">
        <f>[1]OKT!L173</f>
        <v>LAMA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331"/>
      <c r="AB172" s="12"/>
      <c r="AC172" s="12"/>
      <c r="AD172" s="12"/>
      <c r="AE172" s="12"/>
      <c r="AF172" s="12"/>
    </row>
    <row r="173" spans="1:32" ht="15.75" customHeight="1" x14ac:dyDescent="0.3">
      <c r="A173" s="270">
        <f>[1]OKT!A174</f>
        <v>45972</v>
      </c>
      <c r="B173" s="271">
        <f>[1]OKT!B174</f>
        <v>2</v>
      </c>
      <c r="C173" s="272" t="str">
        <f>[1]OKT!K174</f>
        <v>K02</v>
      </c>
      <c r="D173" s="271">
        <f>[1]OKT!J174</f>
        <v>12</v>
      </c>
      <c r="E173" s="272" t="str">
        <f>[1]OKT!I174</f>
        <v>P</v>
      </c>
      <c r="F173" s="273" t="str">
        <f>[1]OKT!L174</f>
        <v>BARU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331"/>
      <c r="AB173" s="12"/>
      <c r="AC173" s="12"/>
      <c r="AD173" s="12"/>
      <c r="AE173" s="12"/>
      <c r="AF173" s="12"/>
    </row>
    <row r="174" spans="1:32" ht="15.75" customHeight="1" x14ac:dyDescent="0.3">
      <c r="A174" s="270">
        <f>[1]OKT!A175</f>
        <v>45972</v>
      </c>
      <c r="B174" s="271">
        <f>[1]OKT!B175</f>
        <v>3</v>
      </c>
      <c r="C174" s="272" t="str">
        <f>[1]OKT!K175</f>
        <v>K04</v>
      </c>
      <c r="D174" s="271">
        <f>[1]OKT!J175</f>
        <v>31</v>
      </c>
      <c r="E174" s="272" t="str">
        <f>[1]OKT!I175</f>
        <v>P</v>
      </c>
      <c r="F174" s="273" t="str">
        <f>[1]OKT!L175</f>
        <v>BARU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331"/>
      <c r="AB174" s="12"/>
      <c r="AC174" s="12"/>
      <c r="AD174" s="12"/>
      <c r="AE174" s="12"/>
      <c r="AF174" s="12"/>
    </row>
    <row r="175" spans="1:32" ht="15.75" customHeight="1" x14ac:dyDescent="0.3">
      <c r="A175" s="270">
        <f>[1]OKT!A176</f>
        <v>45972</v>
      </c>
      <c r="B175" s="271">
        <f>[1]OKT!B176</f>
        <v>4</v>
      </c>
      <c r="C175" s="272" t="str">
        <f>[1]OKT!K176</f>
        <v>K04</v>
      </c>
      <c r="D175" s="271">
        <f>[1]OKT!J176</f>
        <v>29</v>
      </c>
      <c r="E175" s="272" t="str">
        <f>[1]OKT!I176</f>
        <v>P</v>
      </c>
      <c r="F175" s="273" t="str">
        <f>[1]OKT!L176</f>
        <v>LAMA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331"/>
      <c r="AB175" s="12"/>
      <c r="AC175" s="12"/>
      <c r="AD175" s="12"/>
      <c r="AE175" s="12"/>
      <c r="AF175" s="12"/>
    </row>
    <row r="176" spans="1:32" ht="15.75" customHeight="1" x14ac:dyDescent="0.3">
      <c r="A176" s="270">
        <f>[1]OKT!A177</f>
        <v>45972</v>
      </c>
      <c r="B176" s="271">
        <f>[1]OKT!B177</f>
        <v>5</v>
      </c>
      <c r="C176" s="272" t="str">
        <f>[1]OKT!K177</f>
        <v>K05</v>
      </c>
      <c r="D176" s="271">
        <f>[1]OKT!J177</f>
        <v>25</v>
      </c>
      <c r="E176" s="272" t="str">
        <f>[1]OKT!I177</f>
        <v>P</v>
      </c>
      <c r="F176" s="273" t="str">
        <f>[1]OKT!L177</f>
        <v>LAMA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331"/>
      <c r="AB176" s="12"/>
      <c r="AC176" s="12"/>
      <c r="AD176" s="12"/>
      <c r="AE176" s="12"/>
      <c r="AF176" s="12"/>
    </row>
    <row r="177" spans="1:32" ht="15.75" customHeight="1" x14ac:dyDescent="0.3">
      <c r="A177" s="270">
        <f>[1]OKT!A178</f>
        <v>45972</v>
      </c>
      <c r="B177" s="271">
        <f>[1]OKT!B178</f>
        <v>6</v>
      </c>
      <c r="C177" s="272" t="str">
        <f>[1]OKT!K178</f>
        <v>K04</v>
      </c>
      <c r="D177" s="271">
        <f>[1]OKT!J178</f>
        <v>28</v>
      </c>
      <c r="E177" s="272" t="str">
        <f>[1]OKT!I178</f>
        <v>P</v>
      </c>
      <c r="F177" s="273" t="str">
        <f>[1]OKT!L178</f>
        <v>BARU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331"/>
      <c r="AB177" s="12"/>
      <c r="AC177" s="12"/>
      <c r="AD177" s="12"/>
      <c r="AE177" s="12"/>
      <c r="AF177" s="12"/>
    </row>
    <row r="178" spans="1:32" ht="15.75" customHeight="1" x14ac:dyDescent="0.3">
      <c r="A178" s="270">
        <f>[1]OKT!A179</f>
        <v>45972</v>
      </c>
      <c r="B178" s="271">
        <f>[1]OKT!B179</f>
        <v>7</v>
      </c>
      <c r="C178" s="272" t="str">
        <f>[1]OKT!K179</f>
        <v>K04</v>
      </c>
      <c r="D178" s="271">
        <f>[1]OKT!J179</f>
        <v>9</v>
      </c>
      <c r="E178" s="272" t="str">
        <f>[1]OKT!I179</f>
        <v>P</v>
      </c>
      <c r="F178" s="273" t="str">
        <f>[1]OKT!L179</f>
        <v>LAMA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331"/>
      <c r="AB178" s="12"/>
      <c r="AC178" s="12"/>
      <c r="AD178" s="12"/>
      <c r="AE178" s="12"/>
      <c r="AF178" s="12"/>
    </row>
    <row r="179" spans="1:32" ht="15.75" customHeight="1" x14ac:dyDescent="0.3">
      <c r="A179" s="270">
        <f>[1]OKT!A180</f>
        <v>45972</v>
      </c>
      <c r="B179" s="271">
        <f>[1]OKT!B180</f>
        <v>8</v>
      </c>
      <c r="C179" s="272" t="str">
        <f>[1]OKT!K180</f>
        <v>K02</v>
      </c>
      <c r="D179" s="271">
        <f>[1]OKT!J180</f>
        <v>12</v>
      </c>
      <c r="E179" s="272" t="str">
        <f>[1]OKT!I180</f>
        <v>P</v>
      </c>
      <c r="F179" s="273" t="str">
        <f>[1]OKT!L180</f>
        <v>BARU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331"/>
      <c r="AB179" s="12"/>
      <c r="AC179" s="12"/>
      <c r="AD179" s="12"/>
      <c r="AE179" s="12"/>
      <c r="AF179" s="12"/>
    </row>
    <row r="180" spans="1:32" ht="15.75" customHeight="1" x14ac:dyDescent="0.3">
      <c r="A180" s="270">
        <f>[1]OKT!A181</f>
        <v>45972</v>
      </c>
      <c r="B180" s="271">
        <f>[1]OKT!B181</f>
        <v>9</v>
      </c>
      <c r="C180" s="272" t="str">
        <f>[1]OKT!K181</f>
        <v>K00</v>
      </c>
      <c r="D180" s="271">
        <f>[1]OKT!J181</f>
        <v>10</v>
      </c>
      <c r="E180" s="272" t="str">
        <f>[1]OKT!I181</f>
        <v>L</v>
      </c>
      <c r="F180" s="273" t="str">
        <f>[1]OKT!L181</f>
        <v>BARU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331"/>
      <c r="AB180" s="12"/>
      <c r="AC180" s="12"/>
      <c r="AD180" s="12"/>
      <c r="AE180" s="12"/>
      <c r="AF180" s="12"/>
    </row>
    <row r="181" spans="1:32" ht="15.75" customHeight="1" x14ac:dyDescent="0.3">
      <c r="A181" s="270">
        <f>[1]OKT!A182</f>
        <v>45972</v>
      </c>
      <c r="B181" s="271">
        <f>[1]OKT!B182</f>
        <v>10</v>
      </c>
      <c r="C181" s="272" t="str">
        <f>[1]OKT!K182</f>
        <v>K04</v>
      </c>
      <c r="D181" s="271">
        <f>[1]OKT!J182</f>
        <v>9</v>
      </c>
      <c r="E181" s="272" t="str">
        <f>[1]OKT!I182</f>
        <v>P</v>
      </c>
      <c r="F181" s="273" t="str">
        <f>[1]OKT!L182</f>
        <v>LAMA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331"/>
      <c r="AB181" s="12"/>
      <c r="AC181" s="12"/>
      <c r="AD181" s="12"/>
      <c r="AE181" s="12"/>
      <c r="AF181" s="12"/>
    </row>
    <row r="182" spans="1:32" ht="15.75" customHeight="1" x14ac:dyDescent="0.3">
      <c r="A182" s="270">
        <f>[1]OKT!A183</f>
        <v>45972</v>
      </c>
      <c r="B182" s="271">
        <f>[1]OKT!B183</f>
        <v>11</v>
      </c>
      <c r="C182" s="272" t="str">
        <f>[1]OKT!K183</f>
        <v>K00</v>
      </c>
      <c r="D182" s="271">
        <f>[1]OKT!J183</f>
        <v>7</v>
      </c>
      <c r="E182" s="272" t="str">
        <f>[1]OKT!I183</f>
        <v>P</v>
      </c>
      <c r="F182" s="273" t="str">
        <f>[1]OKT!L183</f>
        <v>BARU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331"/>
      <c r="AB182" s="12"/>
      <c r="AC182" s="12"/>
      <c r="AD182" s="12"/>
      <c r="AE182" s="12"/>
      <c r="AF182" s="12"/>
    </row>
    <row r="183" spans="1:32" ht="15.75" customHeight="1" x14ac:dyDescent="0.3">
      <c r="A183" s="270">
        <f>[1]OKT!A184</f>
        <v>45972</v>
      </c>
      <c r="B183" s="271">
        <f>[1]OKT!B184</f>
        <v>12</v>
      </c>
      <c r="C183" s="272" t="str">
        <f>[1]OKT!K184</f>
        <v>K00</v>
      </c>
      <c r="D183" s="271">
        <f>[1]OKT!J184</f>
        <v>7</v>
      </c>
      <c r="E183" s="272" t="str">
        <f>[1]OKT!I184</f>
        <v>P</v>
      </c>
      <c r="F183" s="273" t="str">
        <f>[1]OKT!L184</f>
        <v>BARU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331"/>
      <c r="AB183" s="12"/>
      <c r="AC183" s="12"/>
      <c r="AD183" s="12"/>
      <c r="AE183" s="12"/>
      <c r="AF183" s="12"/>
    </row>
    <row r="184" spans="1:32" ht="15.75" customHeight="1" x14ac:dyDescent="0.3">
      <c r="A184" s="270">
        <f>[1]OKT!A185</f>
        <v>45972</v>
      </c>
      <c r="B184" s="271">
        <f>[1]OKT!B185</f>
        <v>13</v>
      </c>
      <c r="C184" s="272" t="str">
        <f>[1]OKT!K185</f>
        <v>K00</v>
      </c>
      <c r="D184" s="271">
        <f>[1]OKT!J185</f>
        <v>8</v>
      </c>
      <c r="E184" s="272" t="str">
        <f>[1]OKT!I185</f>
        <v>P</v>
      </c>
      <c r="F184" s="273" t="str">
        <f>[1]OKT!L185</f>
        <v>BARU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331"/>
      <c r="AB184" s="12"/>
      <c r="AC184" s="12"/>
      <c r="AD184" s="12"/>
      <c r="AE184" s="12"/>
      <c r="AF184" s="12"/>
    </row>
    <row r="185" spans="1:32" ht="15.75" customHeight="1" x14ac:dyDescent="0.3">
      <c r="A185" s="270">
        <f>[1]OKT!A186</f>
        <v>45972</v>
      </c>
      <c r="B185" s="271">
        <f>[1]OKT!B186</f>
        <v>14</v>
      </c>
      <c r="C185" s="272" t="str">
        <f>[1]OKT!K186</f>
        <v>K02</v>
      </c>
      <c r="D185" s="271">
        <f>[1]OKT!J186</f>
        <v>7</v>
      </c>
      <c r="E185" s="272" t="str">
        <f>[1]OKT!I186</f>
        <v>P</v>
      </c>
      <c r="F185" s="273" t="str">
        <f>[1]OKT!L186</f>
        <v>BARU</v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331"/>
      <c r="AB185" s="12"/>
      <c r="AC185" s="12"/>
      <c r="AD185" s="12"/>
      <c r="AE185" s="12"/>
      <c r="AF185" s="12"/>
    </row>
    <row r="186" spans="1:32" ht="15.75" customHeight="1" x14ac:dyDescent="0.3">
      <c r="A186" s="270">
        <f>[1]OKT!A187</f>
        <v>45972</v>
      </c>
      <c r="B186" s="271">
        <f>[1]OKT!B187</f>
        <v>15</v>
      </c>
      <c r="C186" s="272" t="str">
        <f>[1]OKT!K187</f>
        <v>K04</v>
      </c>
      <c r="D186" s="271">
        <f>[1]OKT!J187</f>
        <v>28</v>
      </c>
      <c r="E186" s="272" t="str">
        <f>[1]OKT!I187</f>
        <v>P</v>
      </c>
      <c r="F186" s="273" t="str">
        <f>[1]OKT!L187</f>
        <v>BARU</v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331"/>
      <c r="AB186" s="12"/>
      <c r="AC186" s="12"/>
      <c r="AD186" s="12"/>
      <c r="AE186" s="12"/>
      <c r="AF186" s="12"/>
    </row>
    <row r="187" spans="1:32" ht="15.75" customHeight="1" x14ac:dyDescent="0.3">
      <c r="A187" s="270">
        <f>[1]OKT!A188</f>
        <v>45972</v>
      </c>
      <c r="B187" s="271">
        <f>[1]OKT!B188</f>
        <v>16</v>
      </c>
      <c r="C187" s="272" t="str">
        <f>[1]OKT!K188</f>
        <v>K02</v>
      </c>
      <c r="D187" s="271">
        <f>[1]OKT!J188</f>
        <v>60</v>
      </c>
      <c r="E187" s="272" t="str">
        <f>[1]OKT!I188</f>
        <v>L</v>
      </c>
      <c r="F187" s="273" t="str">
        <f>[1]OKT!L188</f>
        <v>BARU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331"/>
      <c r="AB187" s="12"/>
      <c r="AC187" s="12"/>
      <c r="AD187" s="12"/>
      <c r="AE187" s="12"/>
      <c r="AF187" s="12"/>
    </row>
    <row r="188" spans="1:32" ht="15.75" customHeight="1" x14ac:dyDescent="0.3">
      <c r="A188" s="270">
        <f>[1]OKT!A189</f>
        <v>45972</v>
      </c>
      <c r="B188" s="271">
        <f>[1]OKT!B189</f>
        <v>17</v>
      </c>
      <c r="C188" s="272" t="str">
        <f>[1]OKT!K189</f>
        <v>K00</v>
      </c>
      <c r="D188" s="271">
        <f>[1]OKT!J189</f>
        <v>10</v>
      </c>
      <c r="E188" s="272" t="str">
        <f>[1]OKT!I189</f>
        <v>P</v>
      </c>
      <c r="F188" s="273" t="str">
        <f>[1]OKT!L189</f>
        <v>BARU</v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331"/>
      <c r="AB188" s="12"/>
      <c r="AC188" s="12"/>
      <c r="AD188" s="12"/>
      <c r="AE188" s="12"/>
      <c r="AF188" s="12"/>
    </row>
    <row r="189" spans="1:32" ht="15.75" customHeight="1" x14ac:dyDescent="0.3">
      <c r="A189" s="270">
        <f>[1]OKT!A190</f>
        <v>45972</v>
      </c>
      <c r="B189" s="271">
        <f>[1]OKT!B190</f>
        <v>18</v>
      </c>
      <c r="C189" s="272" t="str">
        <f>[1]OKT!K190</f>
        <v>K02</v>
      </c>
      <c r="D189" s="271">
        <f>[1]OKT!J190</f>
        <v>33</v>
      </c>
      <c r="E189" s="272" t="str">
        <f>[1]OKT!I190</f>
        <v>P</v>
      </c>
      <c r="F189" s="273" t="str">
        <f>[1]OKT!L190</f>
        <v>BARU</v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331"/>
      <c r="AB189" s="12"/>
      <c r="AC189" s="12"/>
      <c r="AD189" s="12"/>
      <c r="AE189" s="12"/>
      <c r="AF189" s="12"/>
    </row>
    <row r="190" spans="1:32" ht="15.75" customHeight="1" x14ac:dyDescent="0.3">
      <c r="A190" s="270">
        <f>[1]OKT!A191</f>
        <v>45972</v>
      </c>
      <c r="B190" s="271">
        <f>[1]OKT!B191</f>
        <v>19</v>
      </c>
      <c r="C190" s="272" t="str">
        <f>[1]OKT!K191</f>
        <v>K04</v>
      </c>
      <c r="D190" s="271">
        <f>[1]OKT!J191</f>
        <v>6</v>
      </c>
      <c r="E190" s="272" t="str">
        <f>[1]OKT!I191</f>
        <v>L</v>
      </c>
      <c r="F190" s="273" t="str">
        <f>[1]OKT!L191</f>
        <v>LAMA</v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331"/>
      <c r="AB190" s="12"/>
      <c r="AC190" s="12"/>
      <c r="AD190" s="12"/>
      <c r="AE190" s="12"/>
      <c r="AF190" s="12"/>
    </row>
    <row r="191" spans="1:32" ht="15.75" customHeight="1" x14ac:dyDescent="0.3">
      <c r="A191" s="270">
        <f>[1]OKT!A192</f>
        <v>45972</v>
      </c>
      <c r="B191" s="271">
        <f>[1]OKT!B192</f>
        <v>20</v>
      </c>
      <c r="C191" s="272" t="str">
        <f>[1]OKT!K192</f>
        <v>K05</v>
      </c>
      <c r="D191" s="271">
        <f>[1]OKT!J192</f>
        <v>10</v>
      </c>
      <c r="E191" s="272" t="str">
        <f>[1]OKT!I192</f>
        <v>P</v>
      </c>
      <c r="F191" s="273" t="str">
        <f>[1]OKT!L192</f>
        <v>BARU</v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331"/>
      <c r="AB191" s="12"/>
      <c r="AC191" s="12"/>
      <c r="AD191" s="12"/>
      <c r="AE191" s="12"/>
      <c r="AF191" s="12"/>
    </row>
    <row r="192" spans="1:32" ht="15.75" customHeight="1" x14ac:dyDescent="0.3">
      <c r="A192" s="270">
        <f>[1]OKT!A193</f>
        <v>45972</v>
      </c>
      <c r="B192" s="271">
        <f>[1]OKT!B193</f>
        <v>21</v>
      </c>
      <c r="C192" s="272" t="str">
        <f>[1]OKT!K193</f>
        <v>K04</v>
      </c>
      <c r="D192" s="271">
        <f>[1]OKT!J193</f>
        <v>30</v>
      </c>
      <c r="E192" s="272" t="str">
        <f>[1]OKT!I193</f>
        <v>P</v>
      </c>
      <c r="F192" s="273" t="str">
        <f>[1]OKT!L193</f>
        <v>LAMA</v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331"/>
      <c r="AB192" s="12"/>
      <c r="AC192" s="12"/>
      <c r="AD192" s="12"/>
      <c r="AE192" s="12"/>
      <c r="AF192" s="12"/>
    </row>
    <row r="193" spans="1:32" ht="15.75" customHeight="1" x14ac:dyDescent="0.3">
      <c r="A193" s="270">
        <f>[1]OKT!A194</f>
        <v>45943</v>
      </c>
      <c r="B193" s="271">
        <f>[1]OKT!B194</f>
        <v>1</v>
      </c>
      <c r="C193" s="272" t="str">
        <f>[1]OKT!K194</f>
        <v>K00</v>
      </c>
      <c r="D193" s="271">
        <f>[1]OKT!J194</f>
        <v>5</v>
      </c>
      <c r="E193" s="272" t="str">
        <f>[1]OKT!I194</f>
        <v>P</v>
      </c>
      <c r="F193" s="273" t="str">
        <f>[1]OKT!L194</f>
        <v>BARU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331"/>
      <c r="AB193" s="12"/>
      <c r="AC193" s="12"/>
      <c r="AD193" s="12"/>
      <c r="AE193" s="12"/>
      <c r="AF193" s="12"/>
    </row>
    <row r="194" spans="1:32" ht="15.75" customHeight="1" x14ac:dyDescent="0.3">
      <c r="A194" s="270">
        <f>[1]OKT!A195</f>
        <v>45943</v>
      </c>
      <c r="B194" s="271">
        <f>[1]OKT!B195</f>
        <v>2</v>
      </c>
      <c r="C194" s="272" t="str">
        <f>[1]OKT!K195</f>
        <v>K08</v>
      </c>
      <c r="D194" s="271">
        <f>[1]OKT!J195</f>
        <v>22</v>
      </c>
      <c r="E194" s="272" t="str">
        <f>[1]OKT!I195</f>
        <v>P</v>
      </c>
      <c r="F194" s="273" t="str">
        <f>[1]OKT!L195</f>
        <v>BARU</v>
      </c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331"/>
      <c r="AB194" s="12"/>
      <c r="AC194" s="12"/>
      <c r="AD194" s="12"/>
      <c r="AE194" s="12"/>
      <c r="AF194" s="12"/>
    </row>
    <row r="195" spans="1:32" ht="15.75" customHeight="1" x14ac:dyDescent="0.3">
      <c r="A195" s="270">
        <f>[1]OKT!A196</f>
        <v>45943</v>
      </c>
      <c r="B195" s="271">
        <f>[1]OKT!B196</f>
        <v>3</v>
      </c>
      <c r="C195" s="272" t="str">
        <f>[1]OKT!K196</f>
        <v>K01</v>
      </c>
      <c r="D195" s="271">
        <f>[1]OKT!J196</f>
        <v>15</v>
      </c>
      <c r="E195" s="272" t="str">
        <f>[1]OKT!I196</f>
        <v>P</v>
      </c>
      <c r="F195" s="273" t="str">
        <f>[1]OKT!L196</f>
        <v>BARU</v>
      </c>
      <c r="Y195" s="12"/>
      <c r="Z195" s="12"/>
      <c r="AA195" s="331"/>
      <c r="AB195" s="12"/>
      <c r="AC195" s="12"/>
      <c r="AD195" s="12"/>
      <c r="AE195" s="12"/>
      <c r="AF195" s="12"/>
    </row>
    <row r="196" spans="1:32" ht="15.75" customHeight="1" x14ac:dyDescent="0.3">
      <c r="A196" s="270">
        <f>[1]OKT!A197</f>
        <v>45943</v>
      </c>
      <c r="B196" s="271">
        <f>[1]OKT!B197</f>
        <v>4</v>
      </c>
      <c r="C196" s="272" t="str">
        <f>[1]OKT!K197</f>
        <v>K02</v>
      </c>
      <c r="D196" s="271">
        <f>[1]OKT!J197</f>
        <v>3</v>
      </c>
      <c r="E196" s="272" t="str">
        <f>[1]OKT!I197</f>
        <v>L</v>
      </c>
      <c r="F196" s="273" t="str">
        <f>[1]OKT!L197</f>
        <v>LAMA</v>
      </c>
      <c r="Y196" s="12"/>
      <c r="Z196" s="12"/>
      <c r="AA196" s="331"/>
      <c r="AB196" s="12"/>
      <c r="AC196" s="12"/>
      <c r="AD196" s="12"/>
      <c r="AE196" s="12"/>
      <c r="AF196" s="12"/>
    </row>
    <row r="197" spans="1:32" ht="15.75" customHeight="1" x14ac:dyDescent="0.3">
      <c r="A197" s="270">
        <f>[1]OKT!A198</f>
        <v>45943</v>
      </c>
      <c r="B197" s="271">
        <f>[1]OKT!B198</f>
        <v>5</v>
      </c>
      <c r="C197" s="272" t="str">
        <f>[1]OKT!K198</f>
        <v>K04</v>
      </c>
      <c r="D197" s="271">
        <f>[1]OKT!J198</f>
        <v>12</v>
      </c>
      <c r="E197" s="272" t="str">
        <f>[1]OKT!I198</f>
        <v>L</v>
      </c>
      <c r="F197" s="273" t="str">
        <f>[1]OKT!L198</f>
        <v>BARU</v>
      </c>
      <c r="Y197" s="12"/>
      <c r="Z197" s="12"/>
      <c r="AA197" s="331"/>
      <c r="AB197" s="12"/>
      <c r="AC197" s="12"/>
      <c r="AD197" s="12"/>
      <c r="AE197" s="12"/>
      <c r="AF197" s="12"/>
    </row>
    <row r="198" spans="1:32" ht="15.75" customHeight="1" x14ac:dyDescent="0.3">
      <c r="A198" s="270">
        <f>[1]OKT!A199</f>
        <v>45943</v>
      </c>
      <c r="B198" s="271">
        <f>[1]OKT!B199</f>
        <v>6</v>
      </c>
      <c r="C198" s="272" t="str">
        <f>[1]OKT!K199</f>
        <v>K04</v>
      </c>
      <c r="D198" s="271">
        <f>[1]OKT!J199</f>
        <v>58</v>
      </c>
      <c r="E198" s="272" t="str">
        <f>[1]OKT!I199</f>
        <v>L</v>
      </c>
      <c r="F198" s="273" t="str">
        <f>[1]OKT!L199</f>
        <v>BARU</v>
      </c>
      <c r="Y198" s="12"/>
      <c r="Z198" s="12"/>
      <c r="AA198" s="331"/>
      <c r="AB198" s="12"/>
      <c r="AC198" s="12"/>
      <c r="AD198" s="12"/>
      <c r="AE198" s="12"/>
      <c r="AF198" s="12"/>
    </row>
    <row r="199" spans="1:32" ht="15.75" customHeight="1" x14ac:dyDescent="0.3">
      <c r="A199" s="270">
        <f>[1]OKT!A200</f>
        <v>45943</v>
      </c>
      <c r="B199" s="271">
        <f>[1]OKT!B200</f>
        <v>7</v>
      </c>
      <c r="C199" s="272" t="str">
        <f>[1]OKT!K200</f>
        <v>K05</v>
      </c>
      <c r="D199" s="271">
        <f>[1]OKT!J200</f>
        <v>23</v>
      </c>
      <c r="E199" s="272" t="str">
        <f>[1]OKT!I200</f>
        <v>P</v>
      </c>
      <c r="F199" s="273" t="str">
        <f>[1]OKT!L200</f>
        <v>BARU</v>
      </c>
      <c r="Y199" s="12"/>
      <c r="Z199" s="12"/>
      <c r="AA199" s="331"/>
      <c r="AB199" s="12"/>
      <c r="AC199" s="12"/>
      <c r="AD199" s="12"/>
      <c r="AE199" s="12"/>
      <c r="AF199" s="12"/>
    </row>
    <row r="200" spans="1:32" ht="15.75" customHeight="1" x14ac:dyDescent="0.3">
      <c r="A200" s="270">
        <f>[1]OKT!A201</f>
        <v>45943</v>
      </c>
      <c r="B200" s="271">
        <f>[1]OKT!B201</f>
        <v>8</v>
      </c>
      <c r="C200" s="272" t="str">
        <f>[1]OKT!K201</f>
        <v>K02</v>
      </c>
      <c r="D200" s="271">
        <f>[1]OKT!J201</f>
        <v>42</v>
      </c>
      <c r="E200" s="272" t="str">
        <f>[1]OKT!I201</f>
        <v>P</v>
      </c>
      <c r="F200" s="273" t="str">
        <f>[1]OKT!L201</f>
        <v>BARU</v>
      </c>
      <c r="Y200" s="12"/>
      <c r="Z200" s="12"/>
      <c r="AA200" s="331"/>
      <c r="AB200" s="12"/>
      <c r="AC200" s="12"/>
      <c r="AD200" s="12"/>
      <c r="AE200" s="12"/>
      <c r="AF200" s="12"/>
    </row>
    <row r="201" spans="1:32" ht="15.75" customHeight="1" x14ac:dyDescent="0.3">
      <c r="A201" s="270">
        <f>[1]OKT!A202</f>
        <v>45943</v>
      </c>
      <c r="B201" s="271">
        <f>[1]OKT!B202</f>
        <v>9</v>
      </c>
      <c r="C201" s="272" t="str">
        <f>[1]OKT!K202</f>
        <v>K04</v>
      </c>
      <c r="D201" s="271">
        <f>[1]OKT!J202</f>
        <v>13</v>
      </c>
      <c r="E201" s="272" t="str">
        <f>[1]OKT!I202</f>
        <v>L</v>
      </c>
      <c r="F201" s="273" t="str">
        <f>[1]OKT!L202</f>
        <v>BARU</v>
      </c>
      <c r="AA201" s="4"/>
    </row>
    <row r="202" spans="1:32" ht="15.75" customHeight="1" x14ac:dyDescent="0.3">
      <c r="A202" s="270">
        <f>[1]OKT!A203</f>
        <v>45943</v>
      </c>
      <c r="B202" s="271">
        <f>[1]OKT!B203</f>
        <v>10</v>
      </c>
      <c r="C202" s="272" t="str">
        <f>[1]OKT!K203</f>
        <v>K04</v>
      </c>
      <c r="D202" s="271">
        <f>[1]OKT!J203</f>
        <v>71</v>
      </c>
      <c r="E202" s="272" t="str">
        <f>[1]OKT!I203</f>
        <v>P</v>
      </c>
      <c r="F202" s="273" t="str">
        <f>[1]OKT!L203</f>
        <v>BARU</v>
      </c>
      <c r="AA202" s="4"/>
    </row>
    <row r="203" spans="1:32" ht="15.75" customHeight="1" x14ac:dyDescent="0.3">
      <c r="A203" s="270">
        <f>[1]OKT!A204</f>
        <v>45943</v>
      </c>
      <c r="B203" s="271">
        <f>[1]OKT!B204</f>
        <v>11</v>
      </c>
      <c r="C203" s="272" t="str">
        <f>[1]OKT!K204</f>
        <v>K05</v>
      </c>
      <c r="D203" s="271">
        <f>[1]OKT!J204</f>
        <v>16</v>
      </c>
      <c r="E203" s="272" t="str">
        <f>[1]OKT!I204</f>
        <v>P</v>
      </c>
      <c r="F203" s="273" t="str">
        <f>[1]OKT!L204</f>
        <v>LAMA</v>
      </c>
      <c r="AA203" s="4"/>
    </row>
    <row r="204" spans="1:32" ht="15.75" customHeight="1" x14ac:dyDescent="0.3">
      <c r="A204" s="270">
        <f>[1]OKT!A205</f>
        <v>45943</v>
      </c>
      <c r="B204" s="271">
        <f>[1]OKT!B205</f>
        <v>12</v>
      </c>
      <c r="C204" s="272" t="str">
        <f>[1]OKT!K205</f>
        <v>K03</v>
      </c>
      <c r="D204" s="271">
        <f>[1]OKT!J205</f>
        <v>28</v>
      </c>
      <c r="E204" s="272" t="str">
        <f>[1]OKT!I205</f>
        <v>P</v>
      </c>
      <c r="F204" s="273" t="str">
        <f>[1]OKT!L205</f>
        <v>BARU</v>
      </c>
      <c r="AA204" s="4"/>
    </row>
    <row r="205" spans="1:32" ht="15.75" customHeight="1" x14ac:dyDescent="0.3">
      <c r="A205" s="270">
        <f>[1]OKT!A206</f>
        <v>45944</v>
      </c>
      <c r="B205" s="271">
        <f>[1]OKT!B206</f>
        <v>1</v>
      </c>
      <c r="C205" s="272" t="str">
        <f>[1]OKT!K206</f>
        <v>K00</v>
      </c>
      <c r="D205" s="271">
        <f>[1]OKT!J206</f>
        <v>7</v>
      </c>
      <c r="E205" s="272" t="str">
        <f>[1]OKT!I206</f>
        <v>P</v>
      </c>
      <c r="F205" s="273" t="str">
        <f>[1]OKT!L206</f>
        <v>BARU</v>
      </c>
      <c r="AA205" s="4"/>
    </row>
    <row r="206" spans="1:32" ht="15.75" customHeight="1" x14ac:dyDescent="0.3">
      <c r="A206" s="270">
        <f>[1]OKT!A207</f>
        <v>45944</v>
      </c>
      <c r="B206" s="271">
        <f>[1]OKT!B207</f>
        <v>2</v>
      </c>
      <c r="C206" s="272" t="str">
        <f>[1]OKT!K207</f>
        <v>K04</v>
      </c>
      <c r="D206" s="271">
        <f>[1]OKT!J207</f>
        <v>20</v>
      </c>
      <c r="E206" s="272" t="str">
        <f>[1]OKT!I207</f>
        <v>P</v>
      </c>
      <c r="F206" s="273" t="str">
        <f>[1]OKT!L207</f>
        <v>LAMA</v>
      </c>
      <c r="AA206" s="4"/>
    </row>
    <row r="207" spans="1:32" ht="15.75" customHeight="1" x14ac:dyDescent="0.3">
      <c r="A207" s="270">
        <f>[1]OKT!A208</f>
        <v>45944</v>
      </c>
      <c r="B207" s="271">
        <f>[1]OKT!B208</f>
        <v>3</v>
      </c>
      <c r="C207" s="272" t="str">
        <f>[1]OKT!K208</f>
        <v>K04</v>
      </c>
      <c r="D207" s="271">
        <f>[1]OKT!J208</f>
        <v>31</v>
      </c>
      <c r="E207" s="272" t="str">
        <f>[1]OKT!I208</f>
        <v>P</v>
      </c>
      <c r="F207" s="273" t="str">
        <f>[1]OKT!L208</f>
        <v>LAMA</v>
      </c>
      <c r="AA207" s="4"/>
    </row>
    <row r="208" spans="1:32" ht="15.75" customHeight="1" x14ac:dyDescent="0.3">
      <c r="A208" s="270">
        <f>[1]OKT!A209</f>
        <v>45944</v>
      </c>
      <c r="B208" s="271">
        <f>[1]OKT!B209</f>
        <v>4</v>
      </c>
      <c r="C208" s="272" t="str">
        <f>[1]OKT!K209</f>
        <v>K00</v>
      </c>
      <c r="D208" s="271">
        <f>[1]OKT!J209</f>
        <v>9</v>
      </c>
      <c r="E208" s="272" t="str">
        <f>[1]OKT!I209</f>
        <v>P</v>
      </c>
      <c r="F208" s="273" t="str">
        <f>[1]OKT!L209</f>
        <v>BARU</v>
      </c>
      <c r="AA208" s="4"/>
    </row>
    <row r="209" spans="1:32" ht="15.75" customHeight="1" x14ac:dyDescent="0.3">
      <c r="A209" s="270">
        <f>[1]OKT!A210</f>
        <v>45944</v>
      </c>
      <c r="B209" s="271">
        <f>[1]OKT!B210</f>
        <v>5</v>
      </c>
      <c r="C209" s="272" t="str">
        <f>[1]OKT!K210</f>
        <v>K04</v>
      </c>
      <c r="D209" s="271">
        <f>[1]OKT!J210</f>
        <v>17</v>
      </c>
      <c r="E209" s="272" t="str">
        <f>[1]OKT!I210</f>
        <v>L</v>
      </c>
      <c r="F209" s="273" t="str">
        <f>[1]OKT!L210</f>
        <v>BARU</v>
      </c>
      <c r="AA209" s="4"/>
    </row>
    <row r="210" spans="1:32" ht="15.75" customHeight="1" x14ac:dyDescent="0.3">
      <c r="A210" s="270">
        <f>[1]OKT!A211</f>
        <v>45944</v>
      </c>
      <c r="B210" s="271">
        <f>[1]OKT!B211</f>
        <v>6</v>
      </c>
      <c r="C210" s="272" t="str">
        <f>[1]OKT!K211</f>
        <v>K02</v>
      </c>
      <c r="D210" s="271">
        <f>[1]OKT!J211</f>
        <v>45</v>
      </c>
      <c r="E210" s="272" t="str">
        <f>[1]OKT!I211</f>
        <v>P</v>
      </c>
      <c r="F210" s="273" t="str">
        <f>[1]OKT!L211</f>
        <v>LAMA</v>
      </c>
      <c r="AA210" s="4"/>
    </row>
    <row r="211" spans="1:32" ht="15.75" customHeight="1" x14ac:dyDescent="0.3">
      <c r="A211" s="270">
        <f>[1]OKT!A212</f>
        <v>45944</v>
      </c>
      <c r="B211" s="271">
        <f>[1]OKT!B212</f>
        <v>7</v>
      </c>
      <c r="C211" s="272" t="str">
        <f>[1]OKT!K212</f>
        <v>K00</v>
      </c>
      <c r="D211" s="271">
        <f>[1]OKT!J212</f>
        <v>6</v>
      </c>
      <c r="E211" s="272" t="str">
        <f>[1]OKT!I212</f>
        <v>L</v>
      </c>
      <c r="F211" s="273" t="str">
        <f>[1]OKT!L212</f>
        <v>BARU</v>
      </c>
      <c r="AA211" s="4"/>
    </row>
    <row r="212" spans="1:32" ht="15.75" customHeight="1" x14ac:dyDescent="0.3">
      <c r="A212" s="270">
        <f>[1]OKT!A213</f>
        <v>45944</v>
      </c>
      <c r="B212" s="271">
        <f>[1]OKT!B213</f>
        <v>8</v>
      </c>
      <c r="C212" s="272" t="str">
        <f>[1]OKT!K213</f>
        <v>K08</v>
      </c>
      <c r="D212" s="271">
        <f>[1]OKT!J213</f>
        <v>63</v>
      </c>
      <c r="E212" s="272" t="str">
        <f>[1]OKT!I213</f>
        <v>P</v>
      </c>
      <c r="F212" s="273" t="str">
        <f>[1]OKT!L213</f>
        <v>BARU</v>
      </c>
      <c r="AA212" s="4"/>
    </row>
    <row r="213" spans="1:32" ht="15.75" customHeight="1" x14ac:dyDescent="0.3">
      <c r="A213" s="270">
        <f>[1]OKT!A214</f>
        <v>45944</v>
      </c>
      <c r="B213" s="271">
        <f>[1]OKT!B214</f>
        <v>9</v>
      </c>
      <c r="C213" s="272" t="str">
        <f>[1]OKT!K214</f>
        <v>K02</v>
      </c>
      <c r="D213" s="271">
        <f>[1]OKT!J214</f>
        <v>17</v>
      </c>
      <c r="E213" s="272" t="str">
        <f>[1]OKT!I214</f>
        <v>P</v>
      </c>
      <c r="F213" s="273" t="str">
        <f>[1]OKT!L214</f>
        <v>BARU</v>
      </c>
      <c r="AA213" s="4"/>
    </row>
    <row r="214" spans="1:32" ht="15.75" customHeight="1" x14ac:dyDescent="0.3">
      <c r="A214" s="270">
        <f>[1]OKT!A215</f>
        <v>45944</v>
      </c>
      <c r="B214" s="271">
        <f>[1]OKT!B215</f>
        <v>10</v>
      </c>
      <c r="C214" s="272" t="str">
        <f>[1]OKT!K215</f>
        <v>K02</v>
      </c>
      <c r="D214" s="271">
        <f>[1]OKT!J215</f>
        <v>52</v>
      </c>
      <c r="E214" s="272" t="str">
        <f>[1]OKT!I215</f>
        <v>P</v>
      </c>
      <c r="F214" s="273" t="str">
        <f>[1]OKT!L215</f>
        <v>LAMA</v>
      </c>
      <c r="AA214" s="4"/>
    </row>
    <row r="215" spans="1:32" ht="15.75" customHeight="1" x14ac:dyDescent="0.3">
      <c r="A215" s="270">
        <f>[1]OKT!A216</f>
        <v>45944</v>
      </c>
      <c r="B215" s="271">
        <f>[1]OKT!B216</f>
        <v>11</v>
      </c>
      <c r="C215" s="272" t="str">
        <f>[1]OKT!K216</f>
        <v>K05</v>
      </c>
      <c r="D215" s="271">
        <f>[1]OKT!J216</f>
        <v>45</v>
      </c>
      <c r="E215" s="272" t="str">
        <f>[1]OKT!I216</f>
        <v>P</v>
      </c>
      <c r="F215" s="273" t="str">
        <f>[1]OKT!L216</f>
        <v>BARU</v>
      </c>
      <c r="AA215" s="4"/>
    </row>
    <row r="216" spans="1:32" ht="15.75" customHeight="1" x14ac:dyDescent="0.3">
      <c r="A216" s="270">
        <f>[1]OKT!A217</f>
        <v>45944</v>
      </c>
      <c r="B216" s="271">
        <f>[1]OKT!B217</f>
        <v>12</v>
      </c>
      <c r="C216" s="272" t="str">
        <f>[1]OKT!K217</f>
        <v>K04</v>
      </c>
      <c r="D216" s="271">
        <f>[1]OKT!J217</f>
        <v>13</v>
      </c>
      <c r="E216" s="272" t="str">
        <f>[1]OKT!I217</f>
        <v>P</v>
      </c>
      <c r="F216" s="273" t="str">
        <f>[1]OKT!L217</f>
        <v>LAMA</v>
      </c>
      <c r="AA216" s="4"/>
    </row>
    <row r="217" spans="1:32" ht="15" customHeight="1" x14ac:dyDescent="0.3">
      <c r="A217" s="270">
        <f>[1]OKT!A218</f>
        <v>45945</v>
      </c>
      <c r="B217" s="271">
        <f>[1]OKT!B218</f>
        <v>1</v>
      </c>
      <c r="C217" s="272" t="str">
        <f>[1]OKT!K218</f>
        <v>K04</v>
      </c>
      <c r="D217" s="271">
        <f>[1]OKT!J218</f>
        <v>28</v>
      </c>
      <c r="E217" s="272" t="str">
        <f>[1]OKT!I218</f>
        <v>L</v>
      </c>
      <c r="F217" s="273" t="str">
        <f>[1]OKT!L218</f>
        <v>BARU</v>
      </c>
      <c r="AA217" s="4"/>
    </row>
    <row r="218" spans="1:32" ht="15.75" customHeight="1" x14ac:dyDescent="0.3">
      <c r="A218" s="270">
        <f>[1]OKT!A219</f>
        <v>45945</v>
      </c>
      <c r="B218" s="271">
        <f>[1]OKT!B219</f>
        <v>2</v>
      </c>
      <c r="C218" s="272" t="str">
        <f>[1]OKT!K219</f>
        <v>K02</v>
      </c>
      <c r="D218" s="271">
        <f>[1]OKT!J219</f>
        <v>22</v>
      </c>
      <c r="E218" s="272" t="str">
        <f>[1]OKT!I219</f>
        <v>P</v>
      </c>
      <c r="F218" s="273" t="str">
        <f>[1]OKT!L219</f>
        <v>BARU</v>
      </c>
      <c r="G218" s="322"/>
      <c r="H218" s="322"/>
      <c r="I218" s="322"/>
      <c r="J218" s="322"/>
      <c r="K218" s="322"/>
      <c r="L218" s="322"/>
      <c r="M218" s="322"/>
      <c r="N218" s="322"/>
      <c r="O218" s="322"/>
      <c r="P218" s="322"/>
      <c r="Q218" s="322"/>
      <c r="R218" s="322"/>
      <c r="S218" s="322"/>
      <c r="T218" s="322"/>
      <c r="U218" s="322"/>
      <c r="V218" s="322"/>
      <c r="W218" s="322"/>
      <c r="X218" s="322"/>
      <c r="AA218" s="4"/>
    </row>
    <row r="219" spans="1:32" ht="15.75" customHeight="1" x14ac:dyDescent="0.3">
      <c r="A219" s="270">
        <f>[1]OKT!A220</f>
        <v>45945</v>
      </c>
      <c r="B219" s="271">
        <f>[1]OKT!B220</f>
        <v>3</v>
      </c>
      <c r="C219" s="272" t="str">
        <f>[1]OKT!K220</f>
        <v>K08</v>
      </c>
      <c r="D219" s="271">
        <f>[1]OKT!J220</f>
        <v>71</v>
      </c>
      <c r="E219" s="272" t="str">
        <f>[1]OKT!I220</f>
        <v>P</v>
      </c>
      <c r="F219" s="273" t="str">
        <f>[1]OKT!L220</f>
        <v>BARU</v>
      </c>
      <c r="AA219" s="4"/>
    </row>
    <row r="220" spans="1:32" ht="15.75" customHeight="1" x14ac:dyDescent="0.3">
      <c r="A220" s="270">
        <f>[1]OKT!A221</f>
        <v>45945</v>
      </c>
      <c r="B220" s="271">
        <f>[1]OKT!B221</f>
        <v>4</v>
      </c>
      <c r="C220" s="272" t="str">
        <f>[1]OKT!K221</f>
        <v>K02</v>
      </c>
      <c r="D220" s="271">
        <f>[1]OKT!J221</f>
        <v>70</v>
      </c>
      <c r="E220" s="272" t="str">
        <f>[1]OKT!I221</f>
        <v>P</v>
      </c>
      <c r="F220" s="273" t="str">
        <f>[1]OKT!L221</f>
        <v>LAMA</v>
      </c>
      <c r="AA220" s="4"/>
    </row>
    <row r="221" spans="1:32" ht="15.75" customHeight="1" x14ac:dyDescent="0.3">
      <c r="A221" s="270">
        <f>[1]OKT!A222</f>
        <v>45945</v>
      </c>
      <c r="B221" s="271">
        <f>[1]OKT!B222</f>
        <v>5</v>
      </c>
      <c r="C221" s="272" t="str">
        <f>[1]OKT!K222</f>
        <v>K04</v>
      </c>
      <c r="D221" s="271">
        <f>[1]OKT!J222</f>
        <v>27</v>
      </c>
      <c r="E221" s="272" t="str">
        <f>[1]OKT!I222</f>
        <v>P</v>
      </c>
      <c r="F221" s="273" t="str">
        <f>[1]OKT!L222</f>
        <v>BARU</v>
      </c>
      <c r="AA221" s="4"/>
    </row>
    <row r="222" spans="1:32" ht="15.75" customHeight="1" x14ac:dyDescent="0.3">
      <c r="A222" s="270">
        <f>[1]OKT!A223</f>
        <v>45945</v>
      </c>
      <c r="B222" s="271">
        <f>[1]OKT!B223</f>
        <v>6</v>
      </c>
      <c r="C222" s="272" t="str">
        <f>[1]OKT!K223</f>
        <v>K02</v>
      </c>
      <c r="D222" s="271">
        <f>[1]OKT!J223</f>
        <v>43</v>
      </c>
      <c r="E222" s="272" t="str">
        <f>[1]OKT!I223</f>
        <v>L</v>
      </c>
      <c r="F222" s="273" t="str">
        <f>[1]OKT!L223</f>
        <v>BARU</v>
      </c>
      <c r="AA222" s="4"/>
    </row>
    <row r="223" spans="1:32" ht="15.75" customHeight="1" x14ac:dyDescent="0.3">
      <c r="A223" s="270">
        <f>[1]OKT!A224</f>
        <v>45945</v>
      </c>
      <c r="B223" s="271">
        <f>[1]OKT!B224</f>
        <v>7</v>
      </c>
      <c r="C223" s="272" t="str">
        <f>[1]OKT!K224</f>
        <v>K12</v>
      </c>
      <c r="D223" s="271">
        <f>[1]OKT!J224</f>
        <v>8</v>
      </c>
      <c r="E223" s="272" t="str">
        <f>[1]OKT!I224</f>
        <v>L</v>
      </c>
      <c r="F223" s="273" t="str">
        <f>[1]OKT!L224</f>
        <v>BARU</v>
      </c>
      <c r="AA223" s="4"/>
    </row>
    <row r="224" spans="1:32" ht="15.75" customHeight="1" x14ac:dyDescent="0.3">
      <c r="A224" s="270">
        <f>[1]OKT!A225</f>
        <v>45945</v>
      </c>
      <c r="B224" s="271">
        <f>[1]OKT!B225</f>
        <v>8</v>
      </c>
      <c r="C224" s="272" t="str">
        <f>[1]OKT!K225</f>
        <v>K08</v>
      </c>
      <c r="D224" s="271">
        <f>[1]OKT!J225</f>
        <v>35</v>
      </c>
      <c r="E224" s="272" t="str">
        <f>[1]OKT!I225</f>
        <v>P</v>
      </c>
      <c r="F224" s="273" t="str">
        <f>[1]OKT!L225</f>
        <v>BARU</v>
      </c>
      <c r="Y224" s="322"/>
      <c r="Z224" s="322"/>
      <c r="AA224" s="9"/>
      <c r="AB224" s="322"/>
      <c r="AC224" s="322"/>
      <c r="AD224" s="322"/>
      <c r="AE224" s="322"/>
      <c r="AF224" s="322"/>
    </row>
    <row r="225" spans="1:32" ht="15.75" customHeight="1" x14ac:dyDescent="0.3">
      <c r="A225" s="270">
        <f>[1]OKT!A226</f>
        <v>45945</v>
      </c>
      <c r="B225" s="271">
        <f>[1]OKT!B226</f>
        <v>9</v>
      </c>
      <c r="C225" s="272" t="str">
        <f>[1]OKT!K226</f>
        <v>K05</v>
      </c>
      <c r="D225" s="271">
        <f>[1]OKT!J226</f>
        <v>12</v>
      </c>
      <c r="E225" s="272" t="str">
        <f>[1]OKT!I226</f>
        <v>L</v>
      </c>
      <c r="F225" s="273" t="str">
        <f>[1]OKT!L226</f>
        <v>BARU</v>
      </c>
      <c r="AA225" s="4"/>
    </row>
    <row r="226" spans="1:32" ht="15.75" customHeight="1" x14ac:dyDescent="0.3">
      <c r="A226" s="270">
        <f>[1]OKT!A227</f>
        <v>45946</v>
      </c>
      <c r="B226" s="271">
        <f>[1]OKT!B227</f>
        <v>1</v>
      </c>
      <c r="C226" s="272" t="str">
        <f>[1]OKT!K227</f>
        <v>K04</v>
      </c>
      <c r="D226" s="271">
        <f>[1]OKT!J227</f>
        <v>29</v>
      </c>
      <c r="E226" s="272" t="str">
        <f>[1]OKT!I227</f>
        <v>P</v>
      </c>
      <c r="F226" s="273" t="str">
        <f>[1]OKT!L227</f>
        <v>BARU</v>
      </c>
      <c r="AA226" s="4"/>
    </row>
    <row r="227" spans="1:32" ht="15.75" customHeight="1" x14ac:dyDescent="0.3">
      <c r="A227" s="270">
        <f>[1]OKT!A228</f>
        <v>45946</v>
      </c>
      <c r="B227" s="271">
        <f>[1]OKT!B228</f>
        <v>2</v>
      </c>
      <c r="C227" s="272" t="str">
        <f>[1]OKT!K228</f>
        <v>K02</v>
      </c>
      <c r="D227" s="271">
        <f>[1]OKT!J228</f>
        <v>14</v>
      </c>
      <c r="E227" s="272" t="str">
        <f>[1]OKT!I228</f>
        <v>P</v>
      </c>
      <c r="F227" s="273" t="str">
        <f>[1]OKT!L228</f>
        <v>BARU</v>
      </c>
      <c r="AA227" s="4"/>
    </row>
    <row r="228" spans="1:32" ht="15.75" customHeight="1" x14ac:dyDescent="0.3">
      <c r="A228" s="270">
        <f>[1]OKT!A229</f>
        <v>45946</v>
      </c>
      <c r="B228" s="271">
        <f>[1]OKT!B229</f>
        <v>3</v>
      </c>
      <c r="C228" s="272" t="str">
        <f>[1]OKT!K229</f>
        <v>K03</v>
      </c>
      <c r="D228" s="271">
        <f>[1]OKT!J229</f>
        <v>51</v>
      </c>
      <c r="E228" s="272" t="str">
        <f>[1]OKT!I229</f>
        <v>P</v>
      </c>
      <c r="F228" s="273" t="str">
        <f>[1]OKT!L229</f>
        <v>BARU</v>
      </c>
      <c r="AA228" s="4"/>
    </row>
    <row r="229" spans="1:32" ht="15.75" customHeight="1" x14ac:dyDescent="0.3">
      <c r="A229" s="270">
        <f>[1]OKT!A230</f>
        <v>45946</v>
      </c>
      <c r="B229" s="271">
        <f>[1]OKT!B230</f>
        <v>4</v>
      </c>
      <c r="C229" s="272" t="str">
        <f>[1]OKT!K230</f>
        <v>K06</v>
      </c>
      <c r="D229" s="271">
        <f>[1]OKT!J230</f>
        <v>28</v>
      </c>
      <c r="E229" s="272" t="str">
        <f>[1]OKT!I230</f>
        <v>P</v>
      </c>
      <c r="F229" s="273" t="str">
        <f>[1]OKT!L230</f>
        <v>LAMA</v>
      </c>
      <c r="AA229" s="4"/>
    </row>
    <row r="230" spans="1:32" ht="15.75" customHeight="1" x14ac:dyDescent="0.3">
      <c r="A230" s="270">
        <f>[1]OKT!A231</f>
        <v>45946</v>
      </c>
      <c r="B230" s="271">
        <f>[1]OKT!B231</f>
        <v>5</v>
      </c>
      <c r="C230" s="272" t="str">
        <f>[1]OKT!K231</f>
        <v>K02</v>
      </c>
      <c r="D230" s="271">
        <f>[1]OKT!J231</f>
        <v>38</v>
      </c>
      <c r="E230" s="272" t="str">
        <f>[1]OKT!I231</f>
        <v>P</v>
      </c>
      <c r="F230" s="273" t="str">
        <f>[1]OKT!L231</f>
        <v>BARU</v>
      </c>
      <c r="AA230" s="4"/>
    </row>
    <row r="231" spans="1:32" ht="15.75" customHeight="1" x14ac:dyDescent="0.3">
      <c r="A231" s="270">
        <f>[1]OKT!A232</f>
        <v>45946</v>
      </c>
      <c r="B231" s="271">
        <f>[1]OKT!B232</f>
        <v>6</v>
      </c>
      <c r="C231" s="272" t="str">
        <f>[1]OKT!K232</f>
        <v>K03</v>
      </c>
      <c r="D231" s="271">
        <f>[1]OKT!J232</f>
        <v>29</v>
      </c>
      <c r="E231" s="272" t="str">
        <f>[1]OKT!I232</f>
        <v>P</v>
      </c>
      <c r="F231" s="273" t="str">
        <f>[1]OKT!L232</f>
        <v>BARU</v>
      </c>
      <c r="G231" s="322"/>
      <c r="H231" s="322"/>
      <c r="I231" s="322"/>
      <c r="J231" s="322"/>
      <c r="K231" s="322"/>
      <c r="L231" s="322"/>
      <c r="M231" s="322"/>
      <c r="N231" s="322"/>
      <c r="O231" s="322"/>
      <c r="P231" s="322"/>
      <c r="Q231" s="322"/>
      <c r="R231" s="322"/>
      <c r="S231" s="322"/>
      <c r="T231" s="322"/>
      <c r="U231" s="322"/>
      <c r="V231" s="322"/>
      <c r="W231" s="322"/>
      <c r="X231" s="322"/>
      <c r="AA231" s="4"/>
    </row>
    <row r="232" spans="1:32" ht="15.75" customHeight="1" x14ac:dyDescent="0.3">
      <c r="A232" s="270">
        <f>[1]OKT!A233</f>
        <v>45946</v>
      </c>
      <c r="B232" s="271">
        <f>[1]OKT!B233</f>
        <v>7</v>
      </c>
      <c r="C232" s="272" t="str">
        <f>[1]OKT!K233</f>
        <v>K04</v>
      </c>
      <c r="D232" s="271">
        <f>[1]OKT!J233</f>
        <v>35</v>
      </c>
      <c r="E232" s="272" t="str">
        <f>[1]OKT!I233</f>
        <v>P</v>
      </c>
      <c r="F232" s="273" t="str">
        <f>[1]OKT!L233</f>
        <v>LAMA</v>
      </c>
      <c r="AA232" s="4"/>
    </row>
    <row r="233" spans="1:32" ht="15.75" customHeight="1" x14ac:dyDescent="0.3">
      <c r="A233" s="270">
        <f>[1]OKT!A234</f>
        <v>45947</v>
      </c>
      <c r="B233" s="271">
        <f>[1]OKT!B234</f>
        <v>1</v>
      </c>
      <c r="C233" s="272" t="str">
        <f>[1]OKT!K234</f>
        <v>K08</v>
      </c>
      <c r="D233" s="271">
        <f>[1]OKT!J234</f>
        <v>24</v>
      </c>
      <c r="E233" s="272" t="str">
        <f>[1]OKT!I234</f>
        <v>P</v>
      </c>
      <c r="F233" s="273" t="str">
        <f>[1]OKT!L234</f>
        <v>BARU</v>
      </c>
      <c r="AA233" s="4"/>
    </row>
    <row r="234" spans="1:32" ht="15.75" customHeight="1" x14ac:dyDescent="0.3">
      <c r="A234" s="270">
        <f>[1]OKT!A235</f>
        <v>45947</v>
      </c>
      <c r="B234" s="271">
        <f>[1]OKT!B235</f>
        <v>2</v>
      </c>
      <c r="C234" s="272" t="str">
        <f>[1]OKT!K235</f>
        <v>K04</v>
      </c>
      <c r="D234" s="271">
        <f>[1]OKT!J235</f>
        <v>16</v>
      </c>
      <c r="E234" s="272" t="str">
        <f>[1]OKT!I235</f>
        <v>P</v>
      </c>
      <c r="F234" s="273" t="str">
        <f>[1]OKT!L235</f>
        <v>LAMA</v>
      </c>
      <c r="AA234" s="4"/>
    </row>
    <row r="235" spans="1:32" ht="15.75" customHeight="1" x14ac:dyDescent="0.3">
      <c r="A235" s="270">
        <f>[1]OKT!A236</f>
        <v>45947</v>
      </c>
      <c r="B235" s="271">
        <f>[1]OKT!B236</f>
        <v>3</v>
      </c>
      <c r="C235" s="272" t="str">
        <f>[1]OKT!K236</f>
        <v>K02</v>
      </c>
      <c r="D235" s="271">
        <f>[1]OKT!J236</f>
        <v>51</v>
      </c>
      <c r="E235" s="272" t="str">
        <f>[1]OKT!I236</f>
        <v>L</v>
      </c>
      <c r="F235" s="273" t="str">
        <f>[1]OKT!L236</f>
        <v>BARU</v>
      </c>
      <c r="AA235" s="4"/>
    </row>
    <row r="236" spans="1:32" ht="15.75" customHeight="1" x14ac:dyDescent="0.3">
      <c r="A236" s="270">
        <f>[1]OKT!A237</f>
        <v>45947</v>
      </c>
      <c r="B236" s="271">
        <f>[1]OKT!B237</f>
        <v>4</v>
      </c>
      <c r="C236" s="272" t="str">
        <f>[1]OKT!K237</f>
        <v>K02</v>
      </c>
      <c r="D236" s="271">
        <f>[1]OKT!J237</f>
        <v>61</v>
      </c>
      <c r="E236" s="272" t="str">
        <f>[1]OKT!I237</f>
        <v>P</v>
      </c>
      <c r="F236" s="273" t="str">
        <f>[1]OKT!L237</f>
        <v>LAMA</v>
      </c>
      <c r="AA236" s="4"/>
    </row>
    <row r="237" spans="1:32" ht="15.75" customHeight="1" x14ac:dyDescent="0.3">
      <c r="A237" s="270">
        <f>[1]OKT!A238</f>
        <v>45947</v>
      </c>
      <c r="B237" s="271">
        <f>[1]OKT!B238</f>
        <v>5</v>
      </c>
      <c r="C237" s="272" t="str">
        <f>[1]OKT!K238</f>
        <v>K00</v>
      </c>
      <c r="D237" s="271">
        <f>[1]OKT!J238</f>
        <v>9</v>
      </c>
      <c r="E237" s="272" t="str">
        <f>[1]OKT!I238</f>
        <v>L</v>
      </c>
      <c r="F237" s="273" t="str">
        <f>[1]OKT!L238</f>
        <v>BARU</v>
      </c>
      <c r="Y237" s="322"/>
      <c r="Z237" s="322"/>
      <c r="AA237" s="9"/>
      <c r="AB237" s="322"/>
      <c r="AC237" s="322"/>
      <c r="AD237" s="322"/>
      <c r="AE237" s="322"/>
      <c r="AF237" s="322"/>
    </row>
    <row r="238" spans="1:32" ht="15.75" customHeight="1" x14ac:dyDescent="0.3">
      <c r="A238" s="270">
        <f>[1]OKT!A239</f>
        <v>45947</v>
      </c>
      <c r="B238" s="271">
        <f>[1]OKT!B239</f>
        <v>6</v>
      </c>
      <c r="C238" s="272" t="str">
        <f>[1]OKT!K239</f>
        <v>K02</v>
      </c>
      <c r="D238" s="271">
        <f>[1]OKT!J239</f>
        <v>6</v>
      </c>
      <c r="E238" s="272" t="str">
        <f>[1]OKT!I239</f>
        <v>P</v>
      </c>
      <c r="F238" s="273" t="str">
        <f>[1]OKT!L239</f>
        <v>LAMA</v>
      </c>
      <c r="AA238" s="4"/>
    </row>
    <row r="239" spans="1:32" ht="15.75" customHeight="1" x14ac:dyDescent="0.3">
      <c r="A239" s="270">
        <f>[1]OKT!A240</f>
        <v>45947</v>
      </c>
      <c r="B239" s="271">
        <f>[1]OKT!B240</f>
        <v>7</v>
      </c>
      <c r="C239" s="272" t="str">
        <f>[1]OKT!K240</f>
        <v>K04</v>
      </c>
      <c r="D239" s="271">
        <f>[1]OKT!J240</f>
        <v>52</v>
      </c>
      <c r="E239" s="272" t="str">
        <f>[1]OKT!I240</f>
        <v>P</v>
      </c>
      <c r="F239" s="273" t="str">
        <f>[1]OKT!L240</f>
        <v>BARU</v>
      </c>
      <c r="AA239" s="4"/>
    </row>
    <row r="240" spans="1:32" ht="15.75" customHeight="1" x14ac:dyDescent="0.3">
      <c r="A240" s="270">
        <f>[1]OKT!A241</f>
        <v>45947</v>
      </c>
      <c r="B240" s="271">
        <f>[1]OKT!B241</f>
        <v>8</v>
      </c>
      <c r="C240" s="272" t="str">
        <f>[1]OKT!K241</f>
        <v>K02</v>
      </c>
      <c r="D240" s="271">
        <f>[1]OKT!J241</f>
        <v>36</v>
      </c>
      <c r="E240" s="272" t="str">
        <f>[1]OKT!I241</f>
        <v>L</v>
      </c>
      <c r="F240" s="273" t="str">
        <f>[1]OKT!L241</f>
        <v>BARU</v>
      </c>
      <c r="AA240" s="4"/>
    </row>
    <row r="241" spans="1:27" ht="15.75" customHeight="1" x14ac:dyDescent="0.3">
      <c r="A241" s="270">
        <f>[1]OKT!A242</f>
        <v>45947</v>
      </c>
      <c r="B241" s="271">
        <f>[1]OKT!B242</f>
        <v>9</v>
      </c>
      <c r="C241" s="272" t="str">
        <f>[1]OKT!K242</f>
        <v>K04</v>
      </c>
      <c r="D241" s="271">
        <f>[1]OKT!J242</f>
        <v>17</v>
      </c>
      <c r="E241" s="272" t="str">
        <f>[1]OKT!I242</f>
        <v>P</v>
      </c>
      <c r="F241" s="273" t="str">
        <f>[1]OKT!L242</f>
        <v>BARU</v>
      </c>
      <c r="AA241" s="4"/>
    </row>
    <row r="242" spans="1:27" ht="15.75" customHeight="1" x14ac:dyDescent="0.3">
      <c r="A242" s="270">
        <f>[1]OKT!A243</f>
        <v>45947</v>
      </c>
      <c r="B242" s="271">
        <f>[1]OKT!B243</f>
        <v>10</v>
      </c>
      <c r="C242" s="272" t="str">
        <f>[1]OKT!K243</f>
        <v>K00</v>
      </c>
      <c r="D242" s="271">
        <f>[1]OKT!J243</f>
        <v>16</v>
      </c>
      <c r="E242" s="272" t="str">
        <f>[1]OKT!I243</f>
        <v>P</v>
      </c>
      <c r="F242" s="273" t="str">
        <f>[1]OKT!L243</f>
        <v>BARU</v>
      </c>
      <c r="AA242" s="4"/>
    </row>
    <row r="243" spans="1:27" ht="15.75" customHeight="1" x14ac:dyDescent="0.3">
      <c r="A243" s="270">
        <f>[1]OKT!A244</f>
        <v>45948</v>
      </c>
      <c r="B243" s="271">
        <f>[1]OKT!B244</f>
        <v>1</v>
      </c>
      <c r="C243" s="272" t="str">
        <f>[1]OKT!K244</f>
        <v>K02</v>
      </c>
      <c r="D243" s="271">
        <f>[1]OKT!J244</f>
        <v>30</v>
      </c>
      <c r="E243" s="272" t="str">
        <f>[1]OKT!I244</f>
        <v>L</v>
      </c>
      <c r="F243" s="273" t="str">
        <f>[1]OKT!L244</f>
        <v>BARU</v>
      </c>
      <c r="AA243" s="4"/>
    </row>
    <row r="244" spans="1:27" ht="15.75" customHeight="1" x14ac:dyDescent="0.3">
      <c r="A244" s="270">
        <f>[1]OKT!A245</f>
        <v>45948</v>
      </c>
      <c r="B244" s="271">
        <f>[1]OKT!B245</f>
        <v>2</v>
      </c>
      <c r="C244" s="272" t="str">
        <f>[1]OKT!K245</f>
        <v>K04</v>
      </c>
      <c r="D244" s="271">
        <f>[1]OKT!J245</f>
        <v>31</v>
      </c>
      <c r="E244" s="272" t="str">
        <f>[1]OKT!I245</f>
        <v>L</v>
      </c>
      <c r="F244" s="273" t="str">
        <f>[1]OKT!L245</f>
        <v>BARU</v>
      </c>
      <c r="AA244" s="4"/>
    </row>
    <row r="245" spans="1:27" ht="15.75" customHeight="1" x14ac:dyDescent="0.3">
      <c r="A245" s="270">
        <f>[1]OKT!A246</f>
        <v>45948</v>
      </c>
      <c r="B245" s="271">
        <f>[1]OKT!B246</f>
        <v>3</v>
      </c>
      <c r="C245" s="272" t="str">
        <f>[1]OKT!K246</f>
        <v>K02</v>
      </c>
      <c r="D245" s="271">
        <f>[1]OKT!J246</f>
        <v>35</v>
      </c>
      <c r="E245" s="272" t="str">
        <f>[1]OKT!I246</f>
        <v>P</v>
      </c>
      <c r="F245" s="273" t="str">
        <f>[1]OKT!L246</f>
        <v>BARU</v>
      </c>
      <c r="AA245" s="4"/>
    </row>
    <row r="246" spans="1:27" ht="15.75" customHeight="1" x14ac:dyDescent="0.3">
      <c r="A246" s="270">
        <f>[1]OKT!A247</f>
        <v>45948</v>
      </c>
      <c r="B246" s="271">
        <f>[1]OKT!B247</f>
        <v>4</v>
      </c>
      <c r="C246" s="272" t="str">
        <f>[1]OKT!K247</f>
        <v>K00</v>
      </c>
      <c r="D246" s="271">
        <f>[1]OKT!J247</f>
        <v>5</v>
      </c>
      <c r="E246" s="272" t="str">
        <f>[1]OKT!I247</f>
        <v>P</v>
      </c>
      <c r="F246" s="273" t="str">
        <f>[1]OKT!L247</f>
        <v>BARU</v>
      </c>
      <c r="AA246" s="4"/>
    </row>
    <row r="247" spans="1:27" ht="15.75" customHeight="1" x14ac:dyDescent="0.3">
      <c r="A247" s="270">
        <f>[1]OKT!A248</f>
        <v>45948</v>
      </c>
      <c r="B247" s="271">
        <f>[1]OKT!B248</f>
        <v>5</v>
      </c>
      <c r="C247" s="272" t="str">
        <f>[1]OKT!K248</f>
        <v>K05</v>
      </c>
      <c r="D247" s="271">
        <f>[1]OKT!J248</f>
        <v>40</v>
      </c>
      <c r="E247" s="272" t="str">
        <f>[1]OKT!I248</f>
        <v>P</v>
      </c>
      <c r="F247" s="273" t="str">
        <f>[1]OKT!L248</f>
        <v>BARU</v>
      </c>
      <c r="AA247" s="4"/>
    </row>
    <row r="248" spans="1:27" ht="15.75" customHeight="1" x14ac:dyDescent="0.3">
      <c r="A248" s="270">
        <f>[1]OKT!A249</f>
        <v>45948</v>
      </c>
      <c r="B248" s="271">
        <f>[1]OKT!B249</f>
        <v>6</v>
      </c>
      <c r="C248" s="272" t="str">
        <f>[1]OKT!K249</f>
        <v>K04</v>
      </c>
      <c r="D248" s="271">
        <f>[1]OKT!J249</f>
        <v>23</v>
      </c>
      <c r="E248" s="272" t="str">
        <f>[1]OKT!I249</f>
        <v>L</v>
      </c>
      <c r="F248" s="273" t="str">
        <f>[1]OKT!L249</f>
        <v>BARU</v>
      </c>
      <c r="AA248" s="4"/>
    </row>
    <row r="249" spans="1:27" ht="15.75" customHeight="1" x14ac:dyDescent="0.3">
      <c r="A249" s="270">
        <f>[1]OKT!A250</f>
        <v>45948</v>
      </c>
      <c r="B249" s="271">
        <f>[1]OKT!B250</f>
        <v>7</v>
      </c>
      <c r="C249" s="272" t="str">
        <f>[1]OKT!K250</f>
        <v>K04</v>
      </c>
      <c r="D249" s="271">
        <f>[1]OKT!J250</f>
        <v>8</v>
      </c>
      <c r="E249" s="272" t="str">
        <f>[1]OKT!I250</f>
        <v>P</v>
      </c>
      <c r="F249" s="273" t="str">
        <f>[1]OKT!L250</f>
        <v>LAMA</v>
      </c>
      <c r="AA249" s="4"/>
    </row>
    <row r="250" spans="1:27" ht="15.75" customHeight="1" x14ac:dyDescent="0.3">
      <c r="A250" s="270">
        <f>[1]OKT!A251</f>
        <v>45948</v>
      </c>
      <c r="B250" s="271">
        <f>[1]OKT!B251</f>
        <v>8</v>
      </c>
      <c r="C250" s="272" t="str">
        <f>[1]OKT!K251</f>
        <v>K00</v>
      </c>
      <c r="D250" s="271">
        <f>[1]OKT!J251</f>
        <v>6</v>
      </c>
      <c r="E250" s="272" t="str">
        <f>[1]OKT!I251</f>
        <v>L</v>
      </c>
      <c r="F250" s="273" t="str">
        <f>[1]OKT!L251</f>
        <v>BARU</v>
      </c>
      <c r="AA250" s="4"/>
    </row>
    <row r="251" spans="1:27" ht="15.75" customHeight="1" x14ac:dyDescent="0.3">
      <c r="A251" s="270">
        <f>[1]OKT!A252</f>
        <v>45948</v>
      </c>
      <c r="B251" s="271">
        <f>[1]OKT!B252</f>
        <v>9</v>
      </c>
      <c r="C251" s="272" t="str">
        <f>[1]OKT!K252</f>
        <v>K08</v>
      </c>
      <c r="D251" s="271">
        <f>[1]OKT!J252</f>
        <v>42</v>
      </c>
      <c r="E251" s="272" t="str">
        <f>[1]OKT!I252</f>
        <v>L</v>
      </c>
      <c r="F251" s="273" t="str">
        <f>[1]OKT!L252</f>
        <v>BARU</v>
      </c>
      <c r="AA251" s="4"/>
    </row>
    <row r="252" spans="1:27" ht="15.75" customHeight="1" x14ac:dyDescent="0.3">
      <c r="A252" s="270">
        <f>[1]OKT!A253</f>
        <v>45948</v>
      </c>
      <c r="B252" s="271">
        <f>[1]OKT!B253</f>
        <v>10</v>
      </c>
      <c r="C252" s="272" t="str">
        <f>[1]OKT!K253</f>
        <v>K04</v>
      </c>
      <c r="D252" s="271">
        <f>[1]OKT!J253</f>
        <v>10</v>
      </c>
      <c r="E252" s="272" t="str">
        <f>[1]OKT!I253</f>
        <v>P</v>
      </c>
      <c r="F252" s="273" t="str">
        <f>[1]OKT!L253</f>
        <v>LAMA</v>
      </c>
      <c r="AA252" s="4"/>
    </row>
    <row r="253" spans="1:27" ht="15.75" customHeight="1" x14ac:dyDescent="0.3">
      <c r="A253" s="270">
        <f>[1]OKT!A254</f>
        <v>45948</v>
      </c>
      <c r="B253" s="271">
        <f>[1]OKT!B254</f>
        <v>11</v>
      </c>
      <c r="C253" s="272" t="str">
        <f>[1]OKT!K254</f>
        <v>K00</v>
      </c>
      <c r="D253" s="271">
        <f>[1]OKT!J254</f>
        <v>7</v>
      </c>
      <c r="E253" s="272" t="str">
        <f>[1]OKT!I254</f>
        <v>L</v>
      </c>
      <c r="F253" s="273" t="str">
        <f>[1]OKT!L254</f>
        <v>BARU</v>
      </c>
      <c r="AA253" s="4"/>
    </row>
    <row r="254" spans="1:27" ht="15.75" customHeight="1" x14ac:dyDescent="0.3">
      <c r="A254" s="270">
        <f>[1]OKT!A255</f>
        <v>45948</v>
      </c>
      <c r="B254" s="271">
        <f>[1]OKT!B255</f>
        <v>12</v>
      </c>
      <c r="C254" s="272" t="str">
        <f>[1]OKT!K255</f>
        <v>K04</v>
      </c>
      <c r="D254" s="271">
        <f>[1]OKT!J255</f>
        <v>26</v>
      </c>
      <c r="E254" s="272" t="str">
        <f>[1]OKT!I255</f>
        <v>P</v>
      </c>
      <c r="F254" s="273" t="str">
        <f>[1]OKT!L255</f>
        <v>BARU</v>
      </c>
      <c r="AA254" s="4"/>
    </row>
    <row r="255" spans="1:27" ht="15.75" customHeight="1" x14ac:dyDescent="0.3">
      <c r="A255" s="270">
        <f>[1]OKT!A256</f>
        <v>45948</v>
      </c>
      <c r="B255" s="271">
        <f>[1]OKT!B256</f>
        <v>13</v>
      </c>
      <c r="C255" s="272" t="str">
        <f>[1]OKT!K256</f>
        <v>K04</v>
      </c>
      <c r="D255" s="271">
        <f>[1]OKT!J256</f>
        <v>50</v>
      </c>
      <c r="E255" s="272" t="str">
        <f>[1]OKT!I256</f>
        <v>P</v>
      </c>
      <c r="F255" s="273" t="str">
        <f>[1]OKT!L256</f>
        <v>BARU</v>
      </c>
      <c r="AA255" s="4"/>
    </row>
    <row r="256" spans="1:27" ht="15.75" customHeight="1" x14ac:dyDescent="0.3">
      <c r="A256" s="270">
        <f>[1]OKT!A257</f>
        <v>45948</v>
      </c>
      <c r="B256" s="271">
        <f>[1]OKT!B257</f>
        <v>14</v>
      </c>
      <c r="C256" s="272" t="str">
        <f>[1]OKT!K257</f>
        <v>K04</v>
      </c>
      <c r="D256" s="271">
        <f>[1]OKT!J257</f>
        <v>24</v>
      </c>
      <c r="E256" s="272" t="str">
        <f>[1]OKT!I257</f>
        <v>L</v>
      </c>
      <c r="F256" s="273" t="str">
        <f>[1]OKT!L257</f>
        <v>BARU</v>
      </c>
      <c r="AA256" s="4"/>
    </row>
    <row r="257" spans="1:27" ht="15.75" customHeight="1" x14ac:dyDescent="0.3">
      <c r="A257" s="270">
        <f>[1]OKT!A258</f>
        <v>45948</v>
      </c>
      <c r="B257" s="271">
        <f>[1]OKT!B258</f>
        <v>15</v>
      </c>
      <c r="C257" s="272" t="str">
        <f>[1]OKT!K258</f>
        <v>K03</v>
      </c>
      <c r="D257" s="271">
        <f>[1]OKT!J258</f>
        <v>39</v>
      </c>
      <c r="E257" s="272" t="str">
        <f>[1]OKT!I258</f>
        <v>P</v>
      </c>
      <c r="F257" s="273" t="str">
        <f>[1]OKT!L258</f>
        <v>BARU</v>
      </c>
      <c r="AA257" s="4"/>
    </row>
    <row r="258" spans="1:27" ht="15.75" customHeight="1" x14ac:dyDescent="0.3">
      <c r="A258" s="270">
        <f>[1]OKT!A259</f>
        <v>45948</v>
      </c>
      <c r="B258" s="271">
        <f>[1]OKT!B259</f>
        <v>16</v>
      </c>
      <c r="C258" s="272" t="str">
        <f>[1]OKT!K259</f>
        <v>K02</v>
      </c>
      <c r="D258" s="271">
        <f>[1]OKT!J259</f>
        <v>12</v>
      </c>
      <c r="E258" s="272" t="str">
        <f>[1]OKT!I259</f>
        <v>P</v>
      </c>
      <c r="F258" s="273" t="str">
        <f>[1]OKT!L259</f>
        <v>BARU</v>
      </c>
      <c r="AA258" s="4"/>
    </row>
    <row r="259" spans="1:27" ht="15.75" customHeight="1" x14ac:dyDescent="0.3">
      <c r="A259" s="270">
        <f>[1]OKT!A260</f>
        <v>45948</v>
      </c>
      <c r="B259" s="271">
        <f>[1]OKT!B260</f>
        <v>17</v>
      </c>
      <c r="C259" s="272" t="str">
        <f>[1]OKT!K260</f>
        <v>K02</v>
      </c>
      <c r="D259" s="271">
        <f>[1]OKT!J260</f>
        <v>15</v>
      </c>
      <c r="E259" s="272" t="str">
        <f>[1]OKT!I260</f>
        <v>L</v>
      </c>
      <c r="F259" s="273" t="str">
        <f>[1]OKT!L260</f>
        <v>BARU</v>
      </c>
      <c r="AA259" s="4"/>
    </row>
    <row r="260" spans="1:27" ht="15.75" customHeight="1" x14ac:dyDescent="0.3">
      <c r="A260" s="270">
        <f>[1]OKT!A261</f>
        <v>45948</v>
      </c>
      <c r="B260" s="271">
        <f>[1]OKT!B261</f>
        <v>18</v>
      </c>
      <c r="C260" s="272" t="str">
        <f>[1]OKT!K261</f>
        <v>K00</v>
      </c>
      <c r="D260" s="271">
        <f>[1]OKT!J261</f>
        <v>8</v>
      </c>
      <c r="E260" s="272" t="str">
        <f>[1]OKT!I261</f>
        <v>P</v>
      </c>
      <c r="F260" s="273" t="str">
        <f>[1]OKT!L261</f>
        <v>BARU</v>
      </c>
      <c r="AA260" s="4"/>
    </row>
    <row r="261" spans="1:27" ht="15.75" customHeight="1" x14ac:dyDescent="0.3">
      <c r="A261" s="270">
        <f>[1]OKT!A262</f>
        <v>45948</v>
      </c>
      <c r="B261" s="271">
        <f>[1]OKT!B262</f>
        <v>19</v>
      </c>
      <c r="C261" s="272" t="str">
        <f>[1]OKT!K262</f>
        <v>K00</v>
      </c>
      <c r="D261" s="271">
        <f>[1]OKT!J262</f>
        <v>6</v>
      </c>
      <c r="E261" s="272" t="str">
        <f>[1]OKT!I262</f>
        <v>P</v>
      </c>
      <c r="F261" s="273" t="str">
        <f>[1]OKT!L262</f>
        <v>BARU</v>
      </c>
      <c r="AA261" s="4"/>
    </row>
    <row r="262" spans="1:27" ht="15.75" customHeight="1" x14ac:dyDescent="0.3">
      <c r="A262" s="270">
        <f>[1]OKT!A263</f>
        <v>45948</v>
      </c>
      <c r="B262" s="271">
        <f>[1]OKT!B263</f>
        <v>20</v>
      </c>
      <c r="C262" s="272" t="str">
        <f>[1]OKT!K263</f>
        <v>K02</v>
      </c>
      <c r="D262" s="271">
        <f>[1]OKT!J263</f>
        <v>5</v>
      </c>
      <c r="E262" s="272" t="str">
        <f>[1]OKT!I263</f>
        <v>L</v>
      </c>
      <c r="F262" s="273" t="str">
        <f>[1]OKT!L263</f>
        <v>BARU</v>
      </c>
      <c r="AA262" s="4"/>
    </row>
    <row r="263" spans="1:27" ht="15.75" customHeight="1" x14ac:dyDescent="0.3">
      <c r="A263" s="270">
        <f>[1]OKT!A264</f>
        <v>45950</v>
      </c>
      <c r="B263" s="271">
        <f>[1]OKT!B264</f>
        <v>1</v>
      </c>
      <c r="C263" s="272" t="str">
        <f>[1]OKT!K264</f>
        <v>K08</v>
      </c>
      <c r="D263" s="271">
        <f>[1]OKT!J264</f>
        <v>25</v>
      </c>
      <c r="E263" s="272" t="str">
        <f>[1]OKT!I264</f>
        <v>L</v>
      </c>
      <c r="F263" s="273" t="str">
        <f>[1]OKT!L264</f>
        <v>BARU</v>
      </c>
      <c r="AA263" s="4"/>
    </row>
    <row r="264" spans="1:27" ht="15.75" customHeight="1" x14ac:dyDescent="0.3">
      <c r="A264" s="270">
        <f>[1]OKT!A265</f>
        <v>45950</v>
      </c>
      <c r="B264" s="271">
        <f>[1]OKT!B265</f>
        <v>2</v>
      </c>
      <c r="C264" s="272" t="str">
        <f>[1]OKT!K265</f>
        <v>K02</v>
      </c>
      <c r="D264" s="271">
        <f>[1]OKT!J265</f>
        <v>3</v>
      </c>
      <c r="E264" s="272" t="str">
        <f>[1]OKT!I265</f>
        <v>L</v>
      </c>
      <c r="F264" s="273" t="str">
        <f>[1]OKT!L265</f>
        <v>BARU</v>
      </c>
      <c r="AA264" s="4"/>
    </row>
    <row r="265" spans="1:27" ht="15.75" customHeight="1" x14ac:dyDescent="0.3">
      <c r="A265" s="270">
        <f>[1]OKT!A266</f>
        <v>45950</v>
      </c>
      <c r="B265" s="271">
        <f>[1]OKT!B266</f>
        <v>3</v>
      </c>
      <c r="C265" s="272" t="str">
        <f>[1]OKT!K266</f>
        <v>K04</v>
      </c>
      <c r="D265" s="271">
        <f>[1]OKT!J266</f>
        <v>6</v>
      </c>
      <c r="E265" s="272" t="str">
        <f>[1]OKT!I266</f>
        <v>P</v>
      </c>
      <c r="F265" s="273" t="str">
        <f>[1]OKT!L266</f>
        <v>BARU</v>
      </c>
      <c r="AA265" s="4"/>
    </row>
    <row r="266" spans="1:27" ht="15.75" customHeight="1" x14ac:dyDescent="0.3">
      <c r="A266" s="270">
        <f>[1]OKT!A267</f>
        <v>45950</v>
      </c>
      <c r="B266" s="271">
        <f>[1]OKT!B267</f>
        <v>4</v>
      </c>
      <c r="C266" s="272" t="str">
        <f>[1]OKT!K267</f>
        <v>K00</v>
      </c>
      <c r="D266" s="271">
        <f>[1]OKT!J267</f>
        <v>6</v>
      </c>
      <c r="E266" s="272" t="str">
        <f>[1]OKT!I267</f>
        <v>P</v>
      </c>
      <c r="F266" s="273" t="str">
        <f>[1]OKT!L267</f>
        <v>BARU</v>
      </c>
      <c r="AA266" s="4"/>
    </row>
    <row r="267" spans="1:27" ht="15.75" customHeight="1" x14ac:dyDescent="0.3">
      <c r="A267" s="270">
        <f>[1]OKT!A268</f>
        <v>45950</v>
      </c>
      <c r="B267" s="271">
        <f>[1]OKT!B268</f>
        <v>4</v>
      </c>
      <c r="C267" s="272" t="str">
        <f>[1]OKT!K268</f>
        <v>K00</v>
      </c>
      <c r="D267" s="271">
        <f>[1]OKT!J268</f>
        <v>6</v>
      </c>
      <c r="E267" s="272" t="str">
        <f>[1]OKT!I268</f>
        <v>P</v>
      </c>
      <c r="F267" s="273" t="str">
        <f>[1]OKT!L268</f>
        <v>BARU</v>
      </c>
      <c r="AA267" s="4"/>
    </row>
    <row r="268" spans="1:27" ht="15.75" customHeight="1" x14ac:dyDescent="0.3">
      <c r="A268" s="270">
        <f>[1]OKT!A269</f>
        <v>45950</v>
      </c>
      <c r="B268" s="271">
        <f>[1]OKT!B269</f>
        <v>5</v>
      </c>
      <c r="C268" s="272" t="str">
        <f>[1]OKT!K269</f>
        <v>K05</v>
      </c>
      <c r="D268" s="271">
        <f>[1]OKT!J269</f>
        <v>30</v>
      </c>
      <c r="E268" s="272" t="str">
        <f>[1]OKT!I269</f>
        <v>P</v>
      </c>
      <c r="F268" s="273" t="str">
        <f>[1]OKT!L269</f>
        <v>BARU</v>
      </c>
      <c r="AA268" s="4"/>
    </row>
    <row r="269" spans="1:27" ht="15.75" customHeight="1" x14ac:dyDescent="0.3">
      <c r="A269" s="270">
        <f>[1]OKT!A270</f>
        <v>45950</v>
      </c>
      <c r="B269" s="271">
        <f>[1]OKT!B270</f>
        <v>6</v>
      </c>
      <c r="C269" s="272" t="str">
        <f>[1]OKT!K270</f>
        <v>K08</v>
      </c>
      <c r="D269" s="271">
        <f>[1]OKT!J270</f>
        <v>56</v>
      </c>
      <c r="E269" s="272" t="str">
        <f>[1]OKT!I270</f>
        <v>L</v>
      </c>
      <c r="F269" s="273" t="str">
        <f>[1]OKT!L270</f>
        <v>BARU</v>
      </c>
      <c r="AA269" s="4"/>
    </row>
    <row r="270" spans="1:27" ht="15.75" customHeight="1" x14ac:dyDescent="0.3">
      <c r="A270" s="270">
        <f>[1]OKT!A271</f>
        <v>45950</v>
      </c>
      <c r="B270" s="271">
        <f>[1]OKT!B271</f>
        <v>7</v>
      </c>
      <c r="C270" s="272" t="str">
        <f>[1]OKT!K271</f>
        <v>K04</v>
      </c>
      <c r="D270" s="271">
        <f>[1]OKT!J271</f>
        <v>71</v>
      </c>
      <c r="E270" s="272" t="str">
        <f>[1]OKT!I271</f>
        <v>P</v>
      </c>
      <c r="F270" s="273" t="str">
        <f>[1]OKT!L271</f>
        <v>BARU</v>
      </c>
      <c r="AA270" s="4"/>
    </row>
    <row r="271" spans="1:27" ht="15.75" customHeight="1" x14ac:dyDescent="0.3">
      <c r="A271" s="270">
        <f>[1]OKT!A272</f>
        <v>45950</v>
      </c>
      <c r="B271" s="271">
        <f>[1]OKT!B272</f>
        <v>8</v>
      </c>
      <c r="C271" s="272" t="str">
        <f>[1]OKT!K272</f>
        <v>K04</v>
      </c>
      <c r="D271" s="271">
        <f>[1]OKT!J272</f>
        <v>58</v>
      </c>
      <c r="E271" s="272" t="str">
        <f>[1]OKT!I272</f>
        <v>P</v>
      </c>
      <c r="F271" s="273" t="str">
        <f>[1]OKT!L272</f>
        <v>LAMA</v>
      </c>
      <c r="AA271" s="4"/>
    </row>
    <row r="272" spans="1:27" ht="15.75" customHeight="1" x14ac:dyDescent="0.3">
      <c r="A272" s="270">
        <f>[1]OKT!A273</f>
        <v>45950</v>
      </c>
      <c r="B272" s="271">
        <f>[1]OKT!B273</f>
        <v>9</v>
      </c>
      <c r="C272" s="272" t="str">
        <f>[1]OKT!K273</f>
        <v>K03</v>
      </c>
      <c r="D272" s="271">
        <f>[1]OKT!J273</f>
        <v>24</v>
      </c>
      <c r="E272" s="272" t="str">
        <f>[1]OKT!I273</f>
        <v>P</v>
      </c>
      <c r="F272" s="273" t="str">
        <f>[1]OKT!L273</f>
        <v>BARU</v>
      </c>
      <c r="AA272" s="4"/>
    </row>
    <row r="273" spans="1:27" ht="15.75" customHeight="1" x14ac:dyDescent="0.3">
      <c r="A273" s="270">
        <f>[1]OKT!A274</f>
        <v>45950</v>
      </c>
      <c r="B273" s="271">
        <f>[1]OKT!B274</f>
        <v>10</v>
      </c>
      <c r="C273" s="272" t="str">
        <f>[1]OKT!K274</f>
        <v>K06</v>
      </c>
      <c r="D273" s="271">
        <f>[1]OKT!J274</f>
        <v>63</v>
      </c>
      <c r="E273" s="272" t="str">
        <f>[1]OKT!I274</f>
        <v>P</v>
      </c>
      <c r="F273" s="273" t="str">
        <f>[1]OKT!L274</f>
        <v>BARU</v>
      </c>
      <c r="AA273" s="4"/>
    </row>
    <row r="274" spans="1:27" ht="15.75" customHeight="1" x14ac:dyDescent="0.3">
      <c r="A274" s="270">
        <f>[1]OKT!A275</f>
        <v>45950</v>
      </c>
      <c r="B274" s="271">
        <f>[1]OKT!B275</f>
        <v>11</v>
      </c>
      <c r="C274" s="272" t="str">
        <f>[1]OKT!K275</f>
        <v>K03</v>
      </c>
      <c r="D274" s="271">
        <f>[1]OKT!J275</f>
        <v>22</v>
      </c>
      <c r="E274" s="272" t="str">
        <f>[1]OKT!I275</f>
        <v>P</v>
      </c>
      <c r="F274" s="273" t="str">
        <f>[1]OKT!L275</f>
        <v>BARU</v>
      </c>
      <c r="AA274" s="4"/>
    </row>
    <row r="275" spans="1:27" ht="15.75" customHeight="1" x14ac:dyDescent="0.3">
      <c r="A275" s="270">
        <f>[1]OKT!A276</f>
        <v>45950</v>
      </c>
      <c r="B275" s="271">
        <f>[1]OKT!B276</f>
        <v>12</v>
      </c>
      <c r="C275" s="272" t="str">
        <f>[1]OKT!K276</f>
        <v>K04</v>
      </c>
      <c r="D275" s="271">
        <f>[1]OKT!J276</f>
        <v>12</v>
      </c>
      <c r="E275" s="272" t="str">
        <f>[1]OKT!I276</f>
        <v>P</v>
      </c>
      <c r="F275" s="273" t="str">
        <f>[1]OKT!L276</f>
        <v>BARU</v>
      </c>
      <c r="AA275" s="4"/>
    </row>
    <row r="276" spans="1:27" ht="15.75" customHeight="1" x14ac:dyDescent="0.3">
      <c r="A276" s="270">
        <f>[1]OKT!A277</f>
        <v>45950</v>
      </c>
      <c r="B276" s="271">
        <f>[1]OKT!B277</f>
        <v>13</v>
      </c>
      <c r="C276" s="272" t="str">
        <f>[1]OKT!K277</f>
        <v>K02</v>
      </c>
      <c r="D276" s="271">
        <f>[1]OKT!J277</f>
        <v>21</v>
      </c>
      <c r="E276" s="272" t="str">
        <f>[1]OKT!I277</f>
        <v>P</v>
      </c>
      <c r="F276" s="273" t="str">
        <f>[1]OKT!L277</f>
        <v>BARU</v>
      </c>
      <c r="AA276" s="4"/>
    </row>
    <row r="277" spans="1:27" ht="15.75" customHeight="1" x14ac:dyDescent="0.3">
      <c r="A277" s="270">
        <f>[1]OKT!A278</f>
        <v>45951</v>
      </c>
      <c r="B277" s="271">
        <f>[1]OKT!B278</f>
        <v>1</v>
      </c>
      <c r="C277" s="272" t="str">
        <f>[1]OKT!K278</f>
        <v>K02</v>
      </c>
      <c r="D277" s="271">
        <f>[1]OKT!J278</f>
        <v>55</v>
      </c>
      <c r="E277" s="272" t="str">
        <f>[1]OKT!I278</f>
        <v>P</v>
      </c>
      <c r="F277" s="273" t="str">
        <f>[1]OKT!L278</f>
        <v>LAMA</v>
      </c>
      <c r="AA277" s="4"/>
    </row>
    <row r="278" spans="1:27" ht="15.75" customHeight="1" x14ac:dyDescent="0.3">
      <c r="A278" s="270">
        <f>[1]OKT!A279</f>
        <v>45951</v>
      </c>
      <c r="B278" s="271">
        <f>[1]OKT!B279</f>
        <v>2</v>
      </c>
      <c r="C278" s="272" t="str">
        <f>[1]OKT!K279</f>
        <v>K08</v>
      </c>
      <c r="D278" s="271">
        <f>[1]OKT!J279</f>
        <v>5</v>
      </c>
      <c r="E278" s="272" t="str">
        <f>[1]OKT!I279</f>
        <v>P</v>
      </c>
      <c r="F278" s="273" t="str">
        <f>[1]OKT!L279</f>
        <v>BARU</v>
      </c>
      <c r="AA278" s="4"/>
    </row>
    <row r="279" spans="1:27" ht="15.75" customHeight="1" x14ac:dyDescent="0.3">
      <c r="A279" s="270">
        <f>[1]OKT!A280</f>
        <v>45951</v>
      </c>
      <c r="B279" s="271">
        <f>[1]OKT!B280</f>
        <v>3</v>
      </c>
      <c r="C279" s="272" t="str">
        <f>[1]OKT!K280</f>
        <v>K02</v>
      </c>
      <c r="D279" s="271">
        <f>[1]OKT!J280</f>
        <v>12</v>
      </c>
      <c r="E279" s="272" t="str">
        <f>[1]OKT!I280</f>
        <v>L</v>
      </c>
      <c r="F279" s="273" t="str">
        <f>[1]OKT!L280</f>
        <v>BARU</v>
      </c>
      <c r="AA279" s="4"/>
    </row>
    <row r="280" spans="1:27" ht="15.75" customHeight="1" x14ac:dyDescent="0.3">
      <c r="A280" s="270">
        <f>[1]OKT!A281</f>
        <v>45951</v>
      </c>
      <c r="B280" s="271">
        <f>[1]OKT!B281</f>
        <v>4</v>
      </c>
      <c r="C280" s="272" t="str">
        <f>[1]OKT!K281</f>
        <v>K05</v>
      </c>
      <c r="D280" s="271">
        <f>[1]OKT!J281</f>
        <v>29</v>
      </c>
      <c r="E280" s="272" t="str">
        <f>[1]OKT!I281</f>
        <v>P</v>
      </c>
      <c r="F280" s="273" t="str">
        <f>[1]OKT!L281</f>
        <v>BARU</v>
      </c>
      <c r="AA280" s="4"/>
    </row>
    <row r="281" spans="1:27" ht="15.75" customHeight="1" x14ac:dyDescent="0.3">
      <c r="A281" s="270">
        <f>[1]OKT!A282</f>
        <v>45951</v>
      </c>
      <c r="B281" s="271">
        <f>[1]OKT!B282</f>
        <v>5</v>
      </c>
      <c r="C281" s="272" t="str">
        <f>[1]OKT!K282</f>
        <v>K05</v>
      </c>
      <c r="D281" s="271">
        <f>[1]OKT!J282</f>
        <v>24</v>
      </c>
      <c r="E281" s="272" t="str">
        <f>[1]OKT!I282</f>
        <v>P</v>
      </c>
      <c r="F281" s="273" t="str">
        <f>[1]OKT!L282</f>
        <v>BARU</v>
      </c>
      <c r="AA281" s="4"/>
    </row>
    <row r="282" spans="1:27" ht="15.75" customHeight="1" x14ac:dyDescent="0.3">
      <c r="A282" s="270">
        <f>[1]OKT!A283</f>
        <v>45951</v>
      </c>
      <c r="B282" s="271">
        <f>[1]OKT!B283</f>
        <v>6</v>
      </c>
      <c r="C282" s="272" t="str">
        <f>[1]OKT!K283</f>
        <v>K04</v>
      </c>
      <c r="D282" s="271">
        <f>[1]OKT!J283</f>
        <v>4</v>
      </c>
      <c r="E282" s="272" t="str">
        <f>[1]OKT!I283</f>
        <v>P</v>
      </c>
      <c r="F282" s="273" t="str">
        <f>[1]OKT!L283</f>
        <v>BARU</v>
      </c>
      <c r="AA282" s="4"/>
    </row>
    <row r="283" spans="1:27" ht="15.75" customHeight="1" x14ac:dyDescent="0.3">
      <c r="A283" s="270">
        <f>[1]OKT!A284</f>
        <v>45951</v>
      </c>
      <c r="B283" s="271">
        <f>[1]OKT!B284</f>
        <v>7</v>
      </c>
      <c r="C283" s="272" t="str">
        <f>[1]OKT!K284</f>
        <v>K04</v>
      </c>
      <c r="D283" s="271">
        <f>[1]OKT!J284</f>
        <v>20</v>
      </c>
      <c r="E283" s="272" t="str">
        <f>[1]OKT!I284</f>
        <v>P</v>
      </c>
      <c r="F283" s="273" t="str">
        <f>[1]OKT!L284</f>
        <v>LAMA</v>
      </c>
      <c r="AA283" s="4"/>
    </row>
    <row r="284" spans="1:27" ht="15.75" customHeight="1" x14ac:dyDescent="0.3">
      <c r="A284" s="270">
        <f>[1]OKT!A285</f>
        <v>45951</v>
      </c>
      <c r="B284" s="271">
        <f>[1]OKT!B285</f>
        <v>8</v>
      </c>
      <c r="C284" s="272" t="str">
        <f>[1]OKT!K285</f>
        <v>K05</v>
      </c>
      <c r="D284" s="271">
        <f>[1]OKT!J285</f>
        <v>59</v>
      </c>
      <c r="E284" s="272" t="str">
        <f>[1]OKT!I285</f>
        <v>P</v>
      </c>
      <c r="F284" s="273" t="str">
        <f>[1]OKT!L285</f>
        <v>BARU</v>
      </c>
      <c r="AA284" s="4"/>
    </row>
    <row r="285" spans="1:27" ht="15.75" customHeight="1" x14ac:dyDescent="0.3">
      <c r="A285" s="270">
        <f>[1]OKT!A286</f>
        <v>45951</v>
      </c>
      <c r="B285" s="271">
        <f>[1]OKT!B286</f>
        <v>9</v>
      </c>
      <c r="C285" s="272" t="str">
        <f>[1]OKT!K286</f>
        <v>K04</v>
      </c>
      <c r="D285" s="271">
        <f>[1]OKT!J286</f>
        <v>68</v>
      </c>
      <c r="E285" s="272" t="str">
        <f>[1]OKT!I286</f>
        <v>L</v>
      </c>
      <c r="F285" s="273" t="str">
        <f>[1]OKT!L286</f>
        <v>BARU</v>
      </c>
      <c r="AA285" s="4"/>
    </row>
    <row r="286" spans="1:27" ht="15.75" customHeight="1" x14ac:dyDescent="0.3">
      <c r="A286" s="270">
        <f>[1]OKT!A287</f>
        <v>45951</v>
      </c>
      <c r="B286" s="271">
        <f>[1]OKT!B287</f>
        <v>10</v>
      </c>
      <c r="C286" s="272" t="str">
        <f>[1]OKT!K287</f>
        <v>K04</v>
      </c>
      <c r="D286" s="271">
        <f>[1]OKT!J287</f>
        <v>61</v>
      </c>
      <c r="E286" s="272" t="str">
        <f>[1]OKT!I287</f>
        <v>P</v>
      </c>
      <c r="F286" s="273" t="str">
        <f>[1]OKT!L287</f>
        <v>LAMA</v>
      </c>
      <c r="AA286" s="4"/>
    </row>
    <row r="287" spans="1:27" ht="15.75" customHeight="1" x14ac:dyDescent="0.3">
      <c r="A287" s="270">
        <f>[1]OKT!A288</f>
        <v>45951</v>
      </c>
      <c r="B287" s="271">
        <f>[1]OKT!B288</f>
        <v>11</v>
      </c>
      <c r="C287" s="272" t="str">
        <f>[1]OKT!K288</f>
        <v>K04</v>
      </c>
      <c r="D287" s="271">
        <f>[1]OKT!J288</f>
        <v>30</v>
      </c>
      <c r="E287" s="272" t="str">
        <f>[1]OKT!I288</f>
        <v>P</v>
      </c>
      <c r="F287" s="273" t="str">
        <f>[1]OKT!L288</f>
        <v>LAMA</v>
      </c>
      <c r="AA287" s="4"/>
    </row>
    <row r="288" spans="1:27" ht="15.75" customHeight="1" x14ac:dyDescent="0.3">
      <c r="A288" s="270">
        <f>[1]OKT!A289</f>
        <v>45952</v>
      </c>
      <c r="B288" s="271">
        <f>[1]OKT!B289</f>
        <v>1</v>
      </c>
      <c r="C288" s="272" t="str">
        <f>[1]OKT!K289</f>
        <v>K05</v>
      </c>
      <c r="D288" s="271">
        <f>[1]OKT!J289</f>
        <v>57</v>
      </c>
      <c r="E288" s="272" t="str">
        <f>[1]OKT!I289</f>
        <v>P</v>
      </c>
      <c r="F288" s="273" t="str">
        <f>[1]OKT!L289</f>
        <v>BARU</v>
      </c>
      <c r="AA288" s="4"/>
    </row>
    <row r="289" spans="1:27" ht="15.75" customHeight="1" x14ac:dyDescent="0.3">
      <c r="A289" s="270">
        <f>[1]OKT!A290</f>
        <v>45952</v>
      </c>
      <c r="B289" s="271">
        <f>[1]OKT!B290</f>
        <v>2</v>
      </c>
      <c r="C289" s="272" t="str">
        <f>[1]OKT!K290</f>
        <v>K04</v>
      </c>
      <c r="D289" s="271">
        <f>[1]OKT!J290</f>
        <v>45</v>
      </c>
      <c r="E289" s="272" t="str">
        <f>[1]OKT!I290</f>
        <v>L</v>
      </c>
      <c r="F289" s="273" t="str">
        <f>[1]OKT!L290</f>
        <v>BARU</v>
      </c>
      <c r="AA289" s="4"/>
    </row>
    <row r="290" spans="1:27" ht="15.75" customHeight="1" x14ac:dyDescent="0.3">
      <c r="A290" s="270">
        <f>[1]OKT!A291</f>
        <v>45952</v>
      </c>
      <c r="B290" s="271">
        <f>[1]OKT!B291</f>
        <v>3</v>
      </c>
      <c r="C290" s="272" t="str">
        <f>[1]OKT!K291</f>
        <v>K00</v>
      </c>
      <c r="D290" s="271">
        <f>[1]OKT!J291</f>
        <v>10</v>
      </c>
      <c r="E290" s="272" t="str">
        <f>[1]OKT!I291</f>
        <v>P</v>
      </c>
      <c r="F290" s="273" t="str">
        <f>[1]OKT!L291</f>
        <v>BARU</v>
      </c>
      <c r="AA290" s="4"/>
    </row>
    <row r="291" spans="1:27" ht="15.75" customHeight="1" x14ac:dyDescent="0.3">
      <c r="A291" s="270">
        <f>[1]OKT!A292</f>
        <v>45952</v>
      </c>
      <c r="B291" s="271">
        <f>[1]OKT!B292</f>
        <v>4</v>
      </c>
      <c r="C291" s="272" t="str">
        <f>[1]OKT!K292</f>
        <v>K03</v>
      </c>
      <c r="D291" s="271">
        <f>[1]OKT!J292</f>
        <v>58</v>
      </c>
      <c r="E291" s="272" t="str">
        <f>[1]OKT!I292</f>
        <v>P</v>
      </c>
      <c r="F291" s="273" t="str">
        <f>[1]OKT!L292</f>
        <v>BARU</v>
      </c>
      <c r="AA291" s="4"/>
    </row>
    <row r="292" spans="1:27" ht="15.75" customHeight="1" x14ac:dyDescent="0.3">
      <c r="A292" s="270">
        <f>[1]OKT!A293</f>
        <v>45952</v>
      </c>
      <c r="B292" s="271">
        <f>[1]OKT!B293</f>
        <v>5</v>
      </c>
      <c r="C292" s="272" t="str">
        <f>[1]OKT!K293</f>
        <v>K04</v>
      </c>
      <c r="D292" s="271">
        <f>[1]OKT!J293</f>
        <v>13</v>
      </c>
      <c r="E292" s="272" t="str">
        <f>[1]OKT!I293</f>
        <v>P</v>
      </c>
      <c r="F292" s="273" t="str">
        <f>[1]OKT!L293</f>
        <v>LAMA</v>
      </c>
      <c r="AA292" s="4"/>
    </row>
    <row r="293" spans="1:27" ht="15.75" customHeight="1" x14ac:dyDescent="0.3">
      <c r="A293" s="270">
        <f>[1]OKT!A294</f>
        <v>45952</v>
      </c>
      <c r="B293" s="271">
        <f>[1]OKT!B294</f>
        <v>6</v>
      </c>
      <c r="C293" s="272" t="str">
        <f>[1]OKT!K294</f>
        <v>K04</v>
      </c>
      <c r="D293" s="271">
        <f>[1]OKT!J294</f>
        <v>31</v>
      </c>
      <c r="E293" s="272" t="str">
        <f>[1]OKT!I294</f>
        <v>P</v>
      </c>
      <c r="F293" s="273" t="str">
        <f>[1]OKT!L294</f>
        <v>BARU</v>
      </c>
      <c r="AA293" s="4"/>
    </row>
    <row r="294" spans="1:27" ht="15.75" customHeight="1" x14ac:dyDescent="0.3">
      <c r="A294" s="270">
        <f>[1]OKT!A295</f>
        <v>45952</v>
      </c>
      <c r="B294" s="271">
        <f>[1]OKT!B295</f>
        <v>7</v>
      </c>
      <c r="C294" s="272" t="str">
        <f>[1]OKT!K295</f>
        <v>K08</v>
      </c>
      <c r="D294" s="271">
        <f>[1]OKT!J295</f>
        <v>26</v>
      </c>
      <c r="E294" s="272" t="str">
        <f>[1]OKT!I295</f>
        <v>P</v>
      </c>
      <c r="F294" s="273" t="str">
        <f>[1]OKT!L295</f>
        <v>BARU</v>
      </c>
      <c r="AA294" s="4"/>
    </row>
    <row r="295" spans="1:27" ht="15.75" customHeight="1" x14ac:dyDescent="0.3">
      <c r="A295" s="270">
        <f>[1]OKT!A296</f>
        <v>45952</v>
      </c>
      <c r="B295" s="271">
        <f>[1]OKT!B296</f>
        <v>8</v>
      </c>
      <c r="C295" s="272" t="str">
        <f>[1]OKT!K296</f>
        <v>K00</v>
      </c>
      <c r="D295" s="271">
        <f>[1]OKT!J296</f>
        <v>7</v>
      </c>
      <c r="E295" s="272" t="str">
        <f>[1]OKT!I296</f>
        <v>L</v>
      </c>
      <c r="F295" s="273" t="str">
        <f>[1]OKT!L296</f>
        <v>BARU</v>
      </c>
      <c r="AA295" s="4"/>
    </row>
    <row r="296" spans="1:27" ht="15.75" customHeight="1" x14ac:dyDescent="0.3">
      <c r="A296" s="270">
        <f>[1]OKT!A297</f>
        <v>45952</v>
      </c>
      <c r="B296" s="271">
        <f>[1]OKT!B297</f>
        <v>8</v>
      </c>
      <c r="C296" s="272" t="str">
        <f>[1]OKT!K297</f>
        <v>K00</v>
      </c>
      <c r="D296" s="271">
        <f>[1]OKT!J297</f>
        <v>7</v>
      </c>
      <c r="E296" s="272" t="str">
        <f>[1]OKT!I297</f>
        <v>L</v>
      </c>
      <c r="F296" s="273" t="str">
        <f>[1]OKT!L297</f>
        <v>BARU</v>
      </c>
      <c r="AA296" s="4"/>
    </row>
    <row r="297" spans="1:27" ht="15.75" customHeight="1" x14ac:dyDescent="0.3">
      <c r="A297" s="270">
        <f>[1]OKT!A298</f>
        <v>45953</v>
      </c>
      <c r="B297" s="271">
        <f>[1]OKT!B298</f>
        <v>1</v>
      </c>
      <c r="C297" s="272" t="str">
        <f>[1]OKT!K298</f>
        <v>K04</v>
      </c>
      <c r="D297" s="271">
        <f>[1]OKT!J298</f>
        <v>14</v>
      </c>
      <c r="E297" s="272" t="str">
        <f>[1]OKT!I298</f>
        <v>P</v>
      </c>
      <c r="F297" s="273" t="str">
        <f>[1]OKT!L298</f>
        <v>BARU</v>
      </c>
      <c r="AA297" s="4"/>
    </row>
    <row r="298" spans="1:27" ht="15.75" customHeight="1" x14ac:dyDescent="0.3">
      <c r="A298" s="270">
        <f>[1]OKT!A299</f>
        <v>0</v>
      </c>
      <c r="B298" s="271">
        <f>[1]OKT!B299</f>
        <v>2</v>
      </c>
      <c r="C298" s="272" t="str">
        <f>[1]OKT!K299</f>
        <v>K02</v>
      </c>
      <c r="D298" s="271">
        <f>[1]OKT!J299</f>
        <v>11</v>
      </c>
      <c r="E298" s="272" t="str">
        <f>[1]OKT!I299</f>
        <v>P</v>
      </c>
      <c r="F298" s="273" t="str">
        <f>[1]OKT!L299</f>
        <v>LAMA</v>
      </c>
      <c r="AA298" s="4"/>
    </row>
    <row r="299" spans="1:27" ht="15.75" customHeight="1" x14ac:dyDescent="0.3">
      <c r="A299" s="270">
        <f>[1]OKT!A300</f>
        <v>0</v>
      </c>
      <c r="B299" s="271">
        <f>[1]OKT!B300</f>
        <v>3</v>
      </c>
      <c r="C299" s="272" t="str">
        <f>[1]OKT!K300</f>
        <v>K04</v>
      </c>
      <c r="D299" s="271">
        <f>[1]OKT!J300</f>
        <v>45</v>
      </c>
      <c r="E299" s="272" t="str">
        <f>[1]OKT!I300</f>
        <v>L</v>
      </c>
      <c r="F299" s="273" t="str">
        <f>[1]OKT!L300</f>
        <v>BARU</v>
      </c>
      <c r="AA299" s="4"/>
    </row>
    <row r="300" spans="1:27" ht="15.75" customHeight="1" x14ac:dyDescent="0.3">
      <c r="A300" s="270">
        <f>[1]OKT!A301</f>
        <v>0</v>
      </c>
      <c r="B300" s="271">
        <f>[1]OKT!B301</f>
        <v>4</v>
      </c>
      <c r="C300" s="272" t="str">
        <f>[1]OKT!K301</f>
        <v>K04</v>
      </c>
      <c r="D300" s="271">
        <f>[1]OKT!J301</f>
        <v>41</v>
      </c>
      <c r="E300" s="272" t="str">
        <f>[1]OKT!I301</f>
        <v>L</v>
      </c>
      <c r="F300" s="273" t="str">
        <f>[1]OKT!L301</f>
        <v>BARU</v>
      </c>
      <c r="AA300" s="4"/>
    </row>
    <row r="301" spans="1:27" ht="15.75" customHeight="1" x14ac:dyDescent="0.3">
      <c r="A301" s="270">
        <f>[1]OKT!A302</f>
        <v>0</v>
      </c>
      <c r="B301" s="271">
        <f>[1]OKT!B302</f>
        <v>5</v>
      </c>
      <c r="C301" s="272" t="str">
        <f>[1]OKT!K302</f>
        <v>K04</v>
      </c>
      <c r="D301" s="271">
        <f>[1]OKT!J302</f>
        <v>52</v>
      </c>
      <c r="E301" s="272" t="str">
        <f>[1]OKT!I302</f>
        <v>P</v>
      </c>
      <c r="F301" s="273" t="str">
        <f>[1]OKT!L302</f>
        <v>LAMA</v>
      </c>
      <c r="AA301" s="4"/>
    </row>
    <row r="302" spans="1:27" ht="15.75" customHeight="1" x14ac:dyDescent="0.3">
      <c r="A302" s="270">
        <f>[1]OKT!A303</f>
        <v>0</v>
      </c>
      <c r="B302" s="271">
        <f>[1]OKT!B303</f>
        <v>6</v>
      </c>
      <c r="C302" s="272" t="str">
        <f>[1]OKT!K303</f>
        <v>K04</v>
      </c>
      <c r="D302" s="271">
        <f>[1]OKT!J303</f>
        <v>46</v>
      </c>
      <c r="E302" s="272" t="str">
        <f>[1]OKT!I303</f>
        <v>P</v>
      </c>
      <c r="F302" s="273" t="str">
        <f>[1]OKT!L303</f>
        <v>LAMA</v>
      </c>
      <c r="AA302" s="4"/>
    </row>
    <row r="303" spans="1:27" ht="15.75" customHeight="1" x14ac:dyDescent="0.3">
      <c r="A303" s="270">
        <f>[1]OKT!A304</f>
        <v>0</v>
      </c>
      <c r="B303" s="271">
        <f>[1]OKT!B304</f>
        <v>7</v>
      </c>
      <c r="C303" s="272" t="str">
        <f>[1]OKT!K304</f>
        <v>K00</v>
      </c>
      <c r="D303" s="271">
        <f>[1]OKT!J304</f>
        <v>6</v>
      </c>
      <c r="E303" s="272" t="str">
        <f>[1]OKT!I304</f>
        <v>P</v>
      </c>
      <c r="F303" s="273" t="str">
        <f>[1]OKT!L304</f>
        <v>BARU</v>
      </c>
      <c r="AA303" s="4"/>
    </row>
    <row r="304" spans="1:27" ht="15.75" customHeight="1" x14ac:dyDescent="0.3">
      <c r="A304" s="270">
        <f>[1]OKT!A305</f>
        <v>0</v>
      </c>
      <c r="B304" s="271">
        <f>[1]OKT!B305</f>
        <v>8</v>
      </c>
      <c r="C304" s="272" t="str">
        <f>[1]OKT!K305</f>
        <v>K04</v>
      </c>
      <c r="D304" s="271">
        <f>[1]OKT!J305</f>
        <v>16</v>
      </c>
      <c r="E304" s="272" t="str">
        <f>[1]OKT!I305</f>
        <v>P</v>
      </c>
      <c r="F304" s="273" t="str">
        <f>[1]OKT!L305</f>
        <v>BARU</v>
      </c>
      <c r="AA304" s="4"/>
    </row>
    <row r="305" spans="1:27" ht="15.75" customHeight="1" x14ac:dyDescent="0.3">
      <c r="A305" s="270">
        <f>[1]OKT!A306</f>
        <v>0</v>
      </c>
      <c r="B305" s="271">
        <f>[1]OKT!B306</f>
        <v>9</v>
      </c>
      <c r="C305" s="272" t="str">
        <f>[1]OKT!K306</f>
        <v>K04</v>
      </c>
      <c r="D305" s="271">
        <f>[1]OKT!J306</f>
        <v>71</v>
      </c>
      <c r="E305" s="272" t="str">
        <f>[1]OKT!I306</f>
        <v>P</v>
      </c>
      <c r="F305" s="273" t="str">
        <f>[1]OKT!L306</f>
        <v>BARU</v>
      </c>
      <c r="AA305" s="4"/>
    </row>
    <row r="306" spans="1:27" ht="15.75" customHeight="1" x14ac:dyDescent="0.3">
      <c r="A306" s="270">
        <f>[1]OKT!A307</f>
        <v>0</v>
      </c>
      <c r="B306" s="271">
        <f>[1]OKT!B307</f>
        <v>10</v>
      </c>
      <c r="C306" s="272" t="str">
        <f>[1]OKT!K307</f>
        <v>K04</v>
      </c>
      <c r="D306" s="271">
        <f>[1]OKT!J307</f>
        <v>30</v>
      </c>
      <c r="E306" s="272" t="str">
        <f>[1]OKT!I307</f>
        <v>P</v>
      </c>
      <c r="F306" s="273" t="str">
        <f>[1]OKT!L307</f>
        <v>LAMA</v>
      </c>
      <c r="AA306" s="4"/>
    </row>
    <row r="307" spans="1:27" ht="15.75" customHeight="1" x14ac:dyDescent="0.3">
      <c r="A307" s="270">
        <f>[1]OKT!A308</f>
        <v>0</v>
      </c>
      <c r="B307" s="271">
        <f>[1]OKT!B308</f>
        <v>11</v>
      </c>
      <c r="C307" s="272" t="str">
        <f>[1]OKT!K308</f>
        <v>K04</v>
      </c>
      <c r="D307" s="271">
        <f>[1]OKT!J308</f>
        <v>60</v>
      </c>
      <c r="E307" s="272" t="str">
        <f>[1]OKT!I308</f>
        <v>L</v>
      </c>
      <c r="F307" s="273" t="str">
        <f>[1]OKT!L308</f>
        <v>LAMA</v>
      </c>
      <c r="AA307" s="4"/>
    </row>
    <row r="308" spans="1:27" ht="15.75" customHeight="1" x14ac:dyDescent="0.3">
      <c r="A308" s="270">
        <f>[1]OKT!A309</f>
        <v>45954</v>
      </c>
      <c r="B308" s="271">
        <f>[1]OKT!B309</f>
        <v>1</v>
      </c>
      <c r="C308" s="272" t="str">
        <f>[1]OKT!K309</f>
        <v>K00</v>
      </c>
      <c r="D308" s="271">
        <f>[1]OKT!J309</f>
        <v>7</v>
      </c>
      <c r="E308" s="272" t="str">
        <f>[1]OKT!I309</f>
        <v>P</v>
      </c>
      <c r="F308" s="273" t="str">
        <f>[1]OKT!L309</f>
        <v>BARU</v>
      </c>
      <c r="AA308" s="4"/>
    </row>
    <row r="309" spans="1:27" ht="15.75" customHeight="1" x14ac:dyDescent="0.3">
      <c r="A309" s="270">
        <f>[1]OKT!A310</f>
        <v>0</v>
      </c>
      <c r="B309" s="271">
        <f>[1]OKT!B310</f>
        <v>2</v>
      </c>
      <c r="C309" s="272" t="str">
        <f>[1]OKT!K310</f>
        <v>K04</v>
      </c>
      <c r="D309" s="271">
        <f>[1]OKT!J310</f>
        <v>49</v>
      </c>
      <c r="E309" s="272" t="str">
        <f>[1]OKT!I310</f>
        <v>L</v>
      </c>
      <c r="F309" s="273" t="str">
        <f>[1]OKT!L310</f>
        <v>BARU</v>
      </c>
      <c r="AA309" s="4"/>
    </row>
    <row r="310" spans="1:27" ht="15.75" customHeight="1" x14ac:dyDescent="0.3">
      <c r="A310" s="270">
        <f>[1]OKT!A311</f>
        <v>0</v>
      </c>
      <c r="B310" s="271">
        <f>[1]OKT!B311</f>
        <v>3</v>
      </c>
      <c r="C310" s="272" t="str">
        <f>[1]OKT!K311</f>
        <v>K02</v>
      </c>
      <c r="D310" s="271">
        <f>[1]OKT!J311</f>
        <v>9</v>
      </c>
      <c r="E310" s="272" t="str">
        <f>[1]OKT!I311</f>
        <v>L</v>
      </c>
      <c r="F310" s="273" t="str">
        <f>[1]OKT!L311</f>
        <v>BARU</v>
      </c>
      <c r="AA310" s="4"/>
    </row>
    <row r="311" spans="1:27" ht="15.75" customHeight="1" x14ac:dyDescent="0.3">
      <c r="A311" s="270">
        <f>[1]OKT!A312</f>
        <v>0</v>
      </c>
      <c r="B311" s="271">
        <f>[1]OKT!B312</f>
        <v>4</v>
      </c>
      <c r="C311" s="272" t="str">
        <f>[1]OKT!K312</f>
        <v>K04</v>
      </c>
      <c r="D311" s="271">
        <f>[1]OKT!J312</f>
        <v>66</v>
      </c>
      <c r="E311" s="272" t="str">
        <f>[1]OKT!I312</f>
        <v>L</v>
      </c>
      <c r="F311" s="273" t="str">
        <f>[1]OKT!L312</f>
        <v>BARU</v>
      </c>
      <c r="AA311" s="4"/>
    </row>
    <row r="312" spans="1:27" ht="15.75" customHeight="1" x14ac:dyDescent="0.3">
      <c r="A312" s="270">
        <f>[1]OKT!A313</f>
        <v>0</v>
      </c>
      <c r="B312" s="271">
        <f>[1]OKT!B313</f>
        <v>5</v>
      </c>
      <c r="C312" s="272" t="str">
        <f>[1]OKT!K313</f>
        <v>K04</v>
      </c>
      <c r="D312" s="271">
        <f>[1]OKT!J313</f>
        <v>67</v>
      </c>
      <c r="E312" s="272" t="str">
        <f>[1]OKT!I313</f>
        <v>L</v>
      </c>
      <c r="F312" s="273" t="str">
        <f>[1]OKT!L313</f>
        <v>BARU</v>
      </c>
      <c r="AA312" s="4"/>
    </row>
    <row r="313" spans="1:27" ht="15.75" customHeight="1" x14ac:dyDescent="0.3">
      <c r="A313" s="270">
        <f>[1]OKT!A314</f>
        <v>0</v>
      </c>
      <c r="B313" s="271">
        <f>[1]OKT!B314</f>
        <v>6</v>
      </c>
      <c r="C313" s="272" t="str">
        <f>[1]OKT!K314</f>
        <v>K04</v>
      </c>
      <c r="D313" s="271">
        <f>[1]OKT!J314</f>
        <v>15</v>
      </c>
      <c r="E313" s="272" t="str">
        <f>[1]OKT!I314</f>
        <v>L</v>
      </c>
      <c r="F313" s="273" t="str">
        <f>[1]OKT!L314</f>
        <v>LAMA</v>
      </c>
      <c r="AA313" s="4"/>
    </row>
    <row r="314" spans="1:27" ht="15.75" customHeight="1" x14ac:dyDescent="0.3">
      <c r="A314" s="270">
        <f>[1]OKT!A315</f>
        <v>0</v>
      </c>
      <c r="B314" s="271">
        <f>[1]OKT!B315</f>
        <v>7</v>
      </c>
      <c r="C314" s="272" t="str">
        <f>[1]OKT!K315</f>
        <v>K04</v>
      </c>
      <c r="D314" s="271">
        <f>[1]OKT!J315</f>
        <v>11</v>
      </c>
      <c r="E314" s="272" t="str">
        <f>[1]OKT!I315</f>
        <v>L</v>
      </c>
      <c r="F314" s="273" t="str">
        <f>[1]OKT!L315</f>
        <v>BARU</v>
      </c>
      <c r="AA314" s="4"/>
    </row>
    <row r="315" spans="1:27" ht="15.75" customHeight="1" x14ac:dyDescent="0.3">
      <c r="A315" s="270">
        <f>[1]OKT!A316</f>
        <v>0</v>
      </c>
      <c r="B315" s="271">
        <f>[1]OKT!B316</f>
        <v>8</v>
      </c>
      <c r="C315" s="272" t="str">
        <f>[1]OKT!K316</f>
        <v>K03</v>
      </c>
      <c r="D315" s="271">
        <f>[1]OKT!J316</f>
        <v>26</v>
      </c>
      <c r="E315" s="272" t="str">
        <f>[1]OKT!I316</f>
        <v>P</v>
      </c>
      <c r="F315" s="273" t="str">
        <f>[1]OKT!L316</f>
        <v>BARU</v>
      </c>
      <c r="AA315" s="4"/>
    </row>
    <row r="316" spans="1:27" ht="15.75" customHeight="1" x14ac:dyDescent="0.3">
      <c r="A316" s="270">
        <f>[1]OKT!A317</f>
        <v>0</v>
      </c>
      <c r="B316" s="271">
        <f>[1]OKT!B317</f>
        <v>9</v>
      </c>
      <c r="C316" s="272" t="str">
        <f>[1]OKT!K317</f>
        <v>K04</v>
      </c>
      <c r="D316" s="271">
        <f>[1]OKT!J317</f>
        <v>32</v>
      </c>
      <c r="E316" s="272" t="str">
        <f>[1]OKT!I317</f>
        <v>L</v>
      </c>
      <c r="F316" s="273" t="str">
        <f>[1]OKT!L317</f>
        <v>BARU</v>
      </c>
      <c r="AA316" s="4"/>
    </row>
    <row r="317" spans="1:27" ht="15.75" customHeight="1" x14ac:dyDescent="0.3">
      <c r="A317" s="270">
        <f>[1]OKT!A318</f>
        <v>0</v>
      </c>
      <c r="B317" s="271">
        <f>[1]OKT!B318</f>
        <v>10</v>
      </c>
      <c r="C317" s="272" t="str">
        <f>[1]OKT!K318</f>
        <v>K02</v>
      </c>
      <c r="D317" s="271">
        <f>[1]OKT!J318</f>
        <v>13</v>
      </c>
      <c r="E317" s="272" t="str">
        <f>[1]OKT!I318</f>
        <v>P</v>
      </c>
      <c r="F317" s="273" t="str">
        <f>[1]OKT!L318</f>
        <v>BARU</v>
      </c>
      <c r="AA317" s="4"/>
    </row>
    <row r="318" spans="1:27" ht="15.75" customHeight="1" x14ac:dyDescent="0.3">
      <c r="A318" s="270">
        <f>[1]OKT!A319</f>
        <v>45955</v>
      </c>
      <c r="B318" s="271">
        <f>[1]OKT!B319</f>
        <v>1</v>
      </c>
      <c r="C318" s="272" t="str">
        <f>[1]OKT!K319</f>
        <v>K01</v>
      </c>
      <c r="D318" s="271">
        <f>[1]OKT!J319</f>
        <v>26</v>
      </c>
      <c r="E318" s="272" t="str">
        <f>[1]OKT!I319</f>
        <v>L</v>
      </c>
      <c r="F318" s="273" t="str">
        <f>[1]OKT!L319</f>
        <v>LAMA</v>
      </c>
      <c r="AA318" s="4"/>
    </row>
    <row r="319" spans="1:27" ht="15.75" customHeight="1" x14ac:dyDescent="0.3">
      <c r="A319" s="270">
        <f>[1]OKT!A320</f>
        <v>0</v>
      </c>
      <c r="B319" s="271">
        <f>[1]OKT!B320</f>
        <v>2</v>
      </c>
      <c r="C319" s="272" t="str">
        <f>[1]OKT!K320</f>
        <v>K04</v>
      </c>
      <c r="D319" s="271">
        <f>[1]OKT!J320</f>
        <v>31</v>
      </c>
      <c r="E319" s="272" t="str">
        <f>[1]OKT!I320</f>
        <v>P</v>
      </c>
      <c r="F319" s="273" t="str">
        <f>[1]OKT!L320</f>
        <v>BARU</v>
      </c>
      <c r="AA319" s="4"/>
    </row>
    <row r="320" spans="1:27" ht="15.75" customHeight="1" x14ac:dyDescent="0.3">
      <c r="A320" s="270">
        <f>[1]OKT!A321</f>
        <v>0</v>
      </c>
      <c r="B320" s="271">
        <f>[1]OKT!B321</f>
        <v>3</v>
      </c>
      <c r="C320" s="272" t="str">
        <f>[1]OKT!K321</f>
        <v>K02</v>
      </c>
      <c r="D320" s="271">
        <f>[1]OKT!J321</f>
        <v>12</v>
      </c>
      <c r="E320" s="272" t="str">
        <f>[1]OKT!I321</f>
        <v>P</v>
      </c>
      <c r="F320" s="273" t="str">
        <f>[1]OKT!L321</f>
        <v>LAMA</v>
      </c>
      <c r="AA320" s="4"/>
    </row>
    <row r="321" spans="1:27" ht="15.75" customHeight="1" x14ac:dyDescent="0.3">
      <c r="A321" s="270">
        <f>[1]OKT!A322</f>
        <v>0</v>
      </c>
      <c r="B321" s="271">
        <f>[1]OKT!B322</f>
        <v>4</v>
      </c>
      <c r="C321" s="272" t="str">
        <f>[1]OKT!K322</f>
        <v>K04</v>
      </c>
      <c r="D321" s="271">
        <f>[1]OKT!J322</f>
        <v>61</v>
      </c>
      <c r="E321" s="272" t="str">
        <f>[1]OKT!I322</f>
        <v>P</v>
      </c>
      <c r="F321" s="273" t="str">
        <f>[1]OKT!L322</f>
        <v>LAMA</v>
      </c>
      <c r="AA321" s="4"/>
    </row>
    <row r="322" spans="1:27" ht="15.75" customHeight="1" x14ac:dyDescent="0.3">
      <c r="A322" s="270">
        <f>[1]OKT!A323</f>
        <v>0</v>
      </c>
      <c r="B322" s="271">
        <f>[1]OKT!B323</f>
        <v>5</v>
      </c>
      <c r="C322" s="272" t="str">
        <f>[1]OKT!K323</f>
        <v>K02</v>
      </c>
      <c r="D322" s="271">
        <f>[1]OKT!J323</f>
        <v>3</v>
      </c>
      <c r="E322" s="272" t="str">
        <f>[1]OKT!I323</f>
        <v>L</v>
      </c>
      <c r="F322" s="273" t="str">
        <f>[1]OKT!L323</f>
        <v>LAMA</v>
      </c>
      <c r="AA322" s="4"/>
    </row>
    <row r="323" spans="1:27" ht="15.75" customHeight="1" x14ac:dyDescent="0.3">
      <c r="A323" s="270">
        <f>[1]OKT!A324</f>
        <v>0</v>
      </c>
      <c r="B323" s="271">
        <f>[1]OKT!B324</f>
        <v>6</v>
      </c>
      <c r="C323" s="272" t="str">
        <f>[1]OKT!K324</f>
        <v>K00</v>
      </c>
      <c r="D323" s="271">
        <f>[1]OKT!J324</f>
        <v>13</v>
      </c>
      <c r="E323" s="272" t="str">
        <f>[1]OKT!I324</f>
        <v>L</v>
      </c>
      <c r="F323" s="273" t="str">
        <f>[1]OKT!L324</f>
        <v>BARU</v>
      </c>
      <c r="AA323" s="4"/>
    </row>
    <row r="324" spans="1:27" ht="15.75" customHeight="1" x14ac:dyDescent="0.3">
      <c r="A324" s="270">
        <f>[1]OKT!A325</f>
        <v>0</v>
      </c>
      <c r="B324" s="271">
        <f>[1]OKT!B325</f>
        <v>7</v>
      </c>
      <c r="C324" s="272" t="str">
        <f>[1]OKT!K325</f>
        <v>K04</v>
      </c>
      <c r="D324" s="271">
        <f>[1]OKT!J325</f>
        <v>9</v>
      </c>
      <c r="E324" s="272" t="str">
        <f>[1]OKT!I325</f>
        <v>P</v>
      </c>
      <c r="F324" s="273" t="str">
        <f>[1]OKT!L325</f>
        <v>LAMA</v>
      </c>
      <c r="AA324" s="4"/>
    </row>
    <row r="325" spans="1:27" ht="15.75" customHeight="1" x14ac:dyDescent="0.3">
      <c r="A325" s="270"/>
      <c r="B325" s="271"/>
      <c r="C325" s="272"/>
      <c r="D325" s="271"/>
      <c r="E325" s="272"/>
      <c r="F325" s="273"/>
      <c r="AA325" s="4"/>
    </row>
    <row r="326" spans="1:27" ht="15.75" customHeight="1" x14ac:dyDescent="0.3">
      <c r="A326" s="270"/>
      <c r="B326" s="271"/>
      <c r="C326" s="272"/>
      <c r="D326" s="271"/>
      <c r="E326" s="272"/>
      <c r="F326" s="273"/>
      <c r="AA326" s="4"/>
    </row>
    <row r="327" spans="1:27" ht="15.75" customHeight="1" x14ac:dyDescent="0.3">
      <c r="A327" s="270"/>
      <c r="B327" s="271"/>
      <c r="C327" s="272"/>
      <c r="D327" s="271"/>
      <c r="E327" s="272"/>
      <c r="F327" s="273"/>
      <c r="AA327" s="4"/>
    </row>
    <row r="328" spans="1:27" ht="15.75" customHeight="1" x14ac:dyDescent="0.3">
      <c r="A328" s="270"/>
      <c r="B328" s="271"/>
      <c r="C328" s="272"/>
      <c r="D328" s="271"/>
      <c r="E328" s="272"/>
      <c r="F328" s="273"/>
      <c r="AA328" s="4"/>
    </row>
    <row r="329" spans="1:27" ht="15.75" customHeight="1" x14ac:dyDescent="0.3">
      <c r="A329" s="270"/>
      <c r="B329" s="271"/>
      <c r="C329" s="272"/>
      <c r="D329" s="271"/>
      <c r="E329" s="272"/>
      <c r="F329" s="273"/>
      <c r="AA329" s="4"/>
    </row>
    <row r="330" spans="1:27" ht="15.75" customHeight="1" x14ac:dyDescent="0.3">
      <c r="A330" s="270"/>
      <c r="B330" s="271"/>
      <c r="C330" s="272"/>
      <c r="D330" s="271"/>
      <c r="E330" s="272"/>
      <c r="F330" s="273"/>
      <c r="AA330" s="4"/>
    </row>
    <row r="331" spans="1:27" ht="15.75" customHeight="1" x14ac:dyDescent="0.3">
      <c r="A331" s="270"/>
      <c r="B331" s="271"/>
      <c r="C331" s="272"/>
      <c r="D331" s="271"/>
      <c r="E331" s="272"/>
      <c r="F331" s="273"/>
      <c r="AA331" s="4"/>
    </row>
    <row r="332" spans="1:27" ht="15.75" customHeight="1" x14ac:dyDescent="0.3">
      <c r="A332" s="270"/>
      <c r="B332" s="271"/>
      <c r="C332" s="272"/>
      <c r="D332" s="271"/>
      <c r="E332" s="272"/>
      <c r="F332" s="273"/>
      <c r="AA332" s="4"/>
    </row>
    <row r="333" spans="1:27" ht="15.75" customHeight="1" x14ac:dyDescent="0.3">
      <c r="A333" s="270"/>
      <c r="B333" s="271"/>
      <c r="C333" s="272"/>
      <c r="D333" s="271"/>
      <c r="E333" s="272"/>
      <c r="F333" s="273"/>
      <c r="AA333" s="4"/>
    </row>
    <row r="334" spans="1:27" ht="15.75" customHeight="1" x14ac:dyDescent="0.3">
      <c r="A334" s="270"/>
      <c r="B334" s="271"/>
      <c r="C334" s="272"/>
      <c r="D334" s="271"/>
      <c r="E334" s="272"/>
      <c r="F334" s="273"/>
      <c r="AA334" s="4"/>
    </row>
    <row r="335" spans="1:27" ht="15.75" customHeight="1" x14ac:dyDescent="0.3">
      <c r="A335" s="270"/>
      <c r="B335" s="271"/>
      <c r="C335" s="272"/>
      <c r="D335" s="271"/>
      <c r="E335" s="272"/>
      <c r="F335" s="273"/>
      <c r="AA335" s="4"/>
    </row>
    <row r="336" spans="1:27" ht="15.75" customHeight="1" x14ac:dyDescent="0.3">
      <c r="A336" s="270"/>
      <c r="B336" s="271"/>
      <c r="C336" s="272"/>
      <c r="D336" s="271"/>
      <c r="E336" s="272"/>
      <c r="F336" s="273"/>
      <c r="AA336" s="4"/>
    </row>
    <row r="337" spans="1:27" ht="15.75" customHeight="1" x14ac:dyDescent="0.3">
      <c r="A337" s="270"/>
      <c r="B337" s="271"/>
      <c r="C337" s="272"/>
      <c r="D337" s="271"/>
      <c r="E337" s="272"/>
      <c r="F337" s="273"/>
      <c r="AA337" s="4"/>
    </row>
    <row r="338" spans="1:27" ht="15.75" customHeight="1" x14ac:dyDescent="0.3">
      <c r="A338" s="270"/>
      <c r="B338" s="271"/>
      <c r="C338" s="272"/>
      <c r="D338" s="271"/>
      <c r="E338" s="272"/>
      <c r="F338" s="273"/>
      <c r="AA338" s="4"/>
    </row>
    <row r="339" spans="1:27" ht="15.75" customHeight="1" x14ac:dyDescent="0.3">
      <c r="A339" s="270"/>
      <c r="B339" s="271"/>
      <c r="C339" s="272"/>
      <c r="D339" s="271"/>
      <c r="E339" s="272"/>
      <c r="F339" s="273"/>
      <c r="AA339" s="4"/>
    </row>
    <row r="340" spans="1:27" ht="15.75" customHeight="1" x14ac:dyDescent="0.3">
      <c r="A340" s="270"/>
      <c r="B340" s="271"/>
      <c r="C340" s="272"/>
      <c r="D340" s="271"/>
      <c r="E340" s="272"/>
      <c r="F340" s="273"/>
      <c r="AA340" s="4"/>
    </row>
    <row r="341" spans="1:27" ht="15.75" customHeight="1" x14ac:dyDescent="0.3">
      <c r="A341" s="270"/>
      <c r="B341" s="271"/>
      <c r="C341" s="272"/>
      <c r="D341" s="271"/>
      <c r="E341" s="272"/>
      <c r="F341" s="273"/>
      <c r="AA341" s="4"/>
    </row>
    <row r="342" spans="1:27" ht="15.75" customHeight="1" x14ac:dyDescent="0.3">
      <c r="A342" s="270"/>
      <c r="B342" s="271"/>
      <c r="C342" s="272"/>
      <c r="D342" s="271"/>
      <c r="E342" s="272"/>
      <c r="F342" s="273"/>
      <c r="AA342" s="4"/>
    </row>
    <row r="343" spans="1:27" ht="15.75" customHeight="1" x14ac:dyDescent="0.3">
      <c r="A343" s="270"/>
      <c r="B343" s="271"/>
      <c r="C343" s="272"/>
      <c r="D343" s="271"/>
      <c r="E343" s="272"/>
      <c r="F343" s="273"/>
      <c r="AA343" s="4"/>
    </row>
    <row r="344" spans="1:27" ht="15.75" customHeight="1" x14ac:dyDescent="0.3">
      <c r="A344" s="270"/>
      <c r="B344" s="271"/>
      <c r="C344" s="272"/>
      <c r="D344" s="271"/>
      <c r="E344" s="272"/>
      <c r="F344" s="273"/>
      <c r="AA344" s="4"/>
    </row>
    <row r="345" spans="1:27" ht="15.75" customHeight="1" x14ac:dyDescent="0.3">
      <c r="A345" s="270"/>
      <c r="B345" s="271"/>
      <c r="C345" s="272"/>
      <c r="D345" s="271"/>
      <c r="E345" s="272"/>
      <c r="F345" s="273"/>
      <c r="AA345" s="4"/>
    </row>
    <row r="346" spans="1:27" ht="15.75" customHeight="1" x14ac:dyDescent="0.3">
      <c r="A346" s="270"/>
      <c r="B346" s="271"/>
      <c r="C346" s="272"/>
      <c r="D346" s="271"/>
      <c r="E346" s="272"/>
      <c r="F346" s="273"/>
      <c r="AA346" s="4"/>
    </row>
    <row r="347" spans="1:27" ht="15.75" customHeight="1" x14ac:dyDescent="0.3">
      <c r="A347" s="270"/>
      <c r="B347" s="271"/>
      <c r="C347" s="272"/>
      <c r="D347" s="271"/>
      <c r="E347" s="272"/>
      <c r="F347" s="273"/>
      <c r="AA347" s="4"/>
    </row>
    <row r="348" spans="1:27" ht="15.75" customHeight="1" x14ac:dyDescent="0.3">
      <c r="A348" s="270"/>
      <c r="B348" s="271"/>
      <c r="C348" s="272"/>
      <c r="D348" s="271"/>
      <c r="E348" s="272"/>
      <c r="F348" s="273"/>
      <c r="AA348" s="4"/>
    </row>
    <row r="349" spans="1:27" ht="15.75" customHeight="1" x14ac:dyDescent="0.3">
      <c r="A349" s="270"/>
      <c r="B349" s="271"/>
      <c r="C349" s="272"/>
      <c r="D349" s="271"/>
      <c r="E349" s="272"/>
      <c r="F349" s="273"/>
      <c r="AA349" s="4"/>
    </row>
    <row r="350" spans="1:27" ht="15.75" customHeight="1" x14ac:dyDescent="0.3">
      <c r="A350" s="270"/>
      <c r="B350" s="271"/>
      <c r="C350" s="272"/>
      <c r="D350" s="271"/>
      <c r="E350" s="272"/>
      <c r="F350" s="273"/>
      <c r="AA350" s="4"/>
    </row>
    <row r="351" spans="1:27" ht="15.75" customHeight="1" x14ac:dyDescent="0.3">
      <c r="A351" s="270"/>
      <c r="B351" s="271"/>
      <c r="C351" s="272"/>
      <c r="D351" s="271"/>
      <c r="E351" s="272"/>
      <c r="F351" s="273"/>
      <c r="AA351" s="4"/>
    </row>
    <row r="352" spans="1:27" ht="15.75" customHeight="1" x14ac:dyDescent="0.3">
      <c r="A352" s="270"/>
      <c r="B352" s="271"/>
      <c r="C352" s="272"/>
      <c r="D352" s="271"/>
      <c r="E352" s="272"/>
      <c r="F352" s="273"/>
      <c r="AA352" s="4"/>
    </row>
    <row r="353" spans="1:27" ht="15.75" customHeight="1" x14ac:dyDescent="0.3">
      <c r="A353" s="270"/>
      <c r="B353" s="271"/>
      <c r="C353" s="272"/>
      <c r="D353" s="271"/>
      <c r="E353" s="272"/>
      <c r="F353" s="273"/>
      <c r="AA353" s="4"/>
    </row>
    <row r="354" spans="1:27" ht="15.75" customHeight="1" x14ac:dyDescent="0.3">
      <c r="A354" s="270"/>
      <c r="B354" s="271"/>
      <c r="C354" s="272"/>
      <c r="D354" s="271"/>
      <c r="E354" s="272"/>
      <c r="F354" s="273"/>
      <c r="AA354" s="4"/>
    </row>
    <row r="355" spans="1:27" ht="15.75" customHeight="1" x14ac:dyDescent="0.3">
      <c r="A355" s="270"/>
      <c r="B355" s="271"/>
      <c r="C355" s="272"/>
      <c r="D355" s="271"/>
      <c r="E355" s="272"/>
      <c r="F355" s="273"/>
      <c r="AA355" s="4"/>
    </row>
    <row r="356" spans="1:27" ht="15.75" customHeight="1" x14ac:dyDescent="0.3">
      <c r="A356" s="270"/>
      <c r="B356" s="271"/>
      <c r="C356" s="272"/>
      <c r="D356" s="271"/>
      <c r="E356" s="272"/>
      <c r="F356" s="273"/>
      <c r="AA356" s="4"/>
    </row>
    <row r="357" spans="1:27" ht="15.75" customHeight="1" x14ac:dyDescent="0.3">
      <c r="A357" s="270"/>
      <c r="B357" s="271"/>
      <c r="C357" s="272"/>
      <c r="D357" s="271"/>
      <c r="E357" s="272"/>
      <c r="F357" s="273"/>
      <c r="AA357" s="4"/>
    </row>
    <row r="358" spans="1:27" ht="15.75" customHeight="1" x14ac:dyDescent="0.3">
      <c r="A358" s="270"/>
      <c r="B358" s="271"/>
      <c r="C358" s="272"/>
      <c r="D358" s="271"/>
      <c r="E358" s="272"/>
      <c r="F358" s="273"/>
      <c r="AA358" s="4"/>
    </row>
    <row r="359" spans="1:27" ht="15.75" customHeight="1" x14ac:dyDescent="0.3">
      <c r="A359" s="270"/>
      <c r="B359" s="271"/>
      <c r="C359" s="272"/>
      <c r="D359" s="271"/>
      <c r="E359" s="272"/>
      <c r="F359" s="273"/>
      <c r="AA359" s="4"/>
    </row>
    <row r="360" spans="1:27" ht="15.75" customHeight="1" x14ac:dyDescent="0.3">
      <c r="A360" s="270"/>
      <c r="B360" s="271"/>
      <c r="C360" s="272"/>
      <c r="D360" s="271"/>
      <c r="E360" s="272"/>
      <c r="F360" s="273"/>
      <c r="AA360" s="4"/>
    </row>
    <row r="361" spans="1:27" ht="15.75" customHeight="1" x14ac:dyDescent="0.3">
      <c r="A361" s="270"/>
      <c r="B361" s="271"/>
      <c r="C361" s="272"/>
      <c r="D361" s="271"/>
      <c r="E361" s="272"/>
      <c r="F361" s="273"/>
      <c r="AA361" s="4"/>
    </row>
    <row r="362" spans="1:27" ht="15.75" customHeight="1" x14ac:dyDescent="0.3">
      <c r="A362" s="270"/>
      <c r="B362" s="271"/>
      <c r="C362" s="272"/>
      <c r="D362" s="271"/>
      <c r="E362" s="272"/>
      <c r="F362" s="273"/>
      <c r="AA362" s="4"/>
    </row>
    <row r="363" spans="1:27" ht="15.75" customHeight="1" x14ac:dyDescent="0.3">
      <c r="A363" s="270"/>
      <c r="B363" s="271"/>
      <c r="C363" s="272"/>
      <c r="D363" s="271"/>
      <c r="E363" s="272"/>
      <c r="F363" s="273"/>
      <c r="AA363" s="4"/>
    </row>
    <row r="364" spans="1:27" ht="15.75" customHeight="1" x14ac:dyDescent="0.3">
      <c r="A364" s="270"/>
      <c r="B364" s="271"/>
      <c r="C364" s="272"/>
      <c r="D364" s="271"/>
      <c r="E364" s="272"/>
      <c r="F364" s="273"/>
      <c r="AA364" s="4"/>
    </row>
    <row r="365" spans="1:27" ht="15.75" customHeight="1" x14ac:dyDescent="0.3">
      <c r="A365" s="270"/>
      <c r="B365" s="271"/>
      <c r="C365" s="272"/>
      <c r="D365" s="271"/>
      <c r="E365" s="272"/>
      <c r="F365" s="273"/>
      <c r="AA365" s="4"/>
    </row>
    <row r="366" spans="1:27" ht="15.75" customHeight="1" x14ac:dyDescent="0.3">
      <c r="A366" s="270"/>
      <c r="B366" s="271"/>
      <c r="C366" s="272"/>
      <c r="D366" s="271"/>
      <c r="E366" s="272"/>
      <c r="F366" s="273"/>
      <c r="AA366" s="4"/>
    </row>
    <row r="367" spans="1:27" ht="15.75" customHeight="1" x14ac:dyDescent="0.3">
      <c r="A367" s="270"/>
      <c r="B367" s="271"/>
      <c r="C367" s="272"/>
      <c r="D367" s="271"/>
      <c r="E367" s="272"/>
      <c r="F367" s="273"/>
      <c r="AA367" s="4"/>
    </row>
    <row r="368" spans="1:27" ht="15.75" customHeight="1" x14ac:dyDescent="0.3">
      <c r="A368" s="270"/>
      <c r="B368" s="271"/>
      <c r="C368" s="272"/>
      <c r="D368" s="271"/>
      <c r="E368" s="272"/>
      <c r="F368" s="273"/>
      <c r="AA368" s="4"/>
    </row>
    <row r="369" spans="1:27" ht="15.75" customHeight="1" x14ac:dyDescent="0.3">
      <c r="A369" s="270"/>
      <c r="B369" s="271"/>
      <c r="C369" s="272"/>
      <c r="D369" s="271"/>
      <c r="E369" s="272"/>
      <c r="F369" s="273"/>
      <c r="AA369" s="4"/>
    </row>
    <row r="370" spans="1:27" ht="15.75" customHeight="1" x14ac:dyDescent="0.3">
      <c r="A370" s="270"/>
      <c r="B370" s="271"/>
      <c r="C370" s="272"/>
      <c r="D370" s="271"/>
      <c r="E370" s="272"/>
      <c r="F370" s="273"/>
      <c r="AA370" s="4"/>
    </row>
    <row r="371" spans="1:27" ht="15.75" customHeight="1" x14ac:dyDescent="0.3">
      <c r="A371" s="270"/>
      <c r="B371" s="271"/>
      <c r="C371" s="272"/>
      <c r="D371" s="271"/>
      <c r="E371" s="272"/>
      <c r="F371" s="273"/>
      <c r="AA371" s="4"/>
    </row>
    <row r="372" spans="1:27" ht="15.75" customHeight="1" x14ac:dyDescent="0.3">
      <c r="A372" s="270"/>
      <c r="B372" s="271"/>
      <c r="C372" s="272"/>
      <c r="D372" s="271"/>
      <c r="E372" s="272"/>
      <c r="F372" s="273"/>
      <c r="AA372" s="4"/>
    </row>
    <row r="373" spans="1:27" ht="15.75" customHeight="1" x14ac:dyDescent="0.3">
      <c r="A373" s="270"/>
      <c r="B373" s="271"/>
      <c r="C373" s="272"/>
      <c r="D373" s="271"/>
      <c r="E373" s="272"/>
      <c r="F373" s="273"/>
      <c r="AA373" s="4"/>
    </row>
    <row r="374" spans="1:27" ht="15.75" customHeight="1" x14ac:dyDescent="0.3">
      <c r="A374" s="270"/>
      <c r="B374" s="271"/>
      <c r="C374" s="272"/>
      <c r="D374" s="271"/>
      <c r="E374" s="272"/>
      <c r="F374" s="273"/>
      <c r="AA374" s="4"/>
    </row>
    <row r="375" spans="1:27" ht="15.75" customHeight="1" x14ac:dyDescent="0.3">
      <c r="A375" s="270"/>
      <c r="B375" s="271"/>
      <c r="C375" s="272"/>
      <c r="D375" s="271"/>
      <c r="E375" s="272"/>
      <c r="F375" s="273"/>
      <c r="AA375" s="4"/>
    </row>
    <row r="376" spans="1:27" ht="15.75" customHeight="1" x14ac:dyDescent="0.3">
      <c r="A376" s="270"/>
      <c r="B376" s="271"/>
      <c r="C376" s="272"/>
      <c r="D376" s="271"/>
      <c r="E376" s="272"/>
      <c r="F376" s="273"/>
      <c r="AA376" s="4"/>
    </row>
    <row r="377" spans="1:27" ht="15.75" customHeight="1" x14ac:dyDescent="0.3">
      <c r="A377" s="270"/>
      <c r="B377" s="271"/>
      <c r="C377" s="272"/>
      <c r="D377" s="271"/>
      <c r="E377" s="272"/>
      <c r="F377" s="273"/>
      <c r="AA377" s="4"/>
    </row>
    <row r="378" spans="1:27" ht="15.75" customHeight="1" x14ac:dyDescent="0.3">
      <c r="A378" s="270"/>
      <c r="B378" s="271"/>
      <c r="C378" s="272"/>
      <c r="D378" s="271"/>
      <c r="E378" s="272"/>
      <c r="F378" s="273"/>
      <c r="AA378" s="4"/>
    </row>
    <row r="379" spans="1:27" ht="15.75" customHeight="1" x14ac:dyDescent="0.3">
      <c r="A379" s="270"/>
      <c r="B379" s="271"/>
      <c r="C379" s="272"/>
      <c r="D379" s="271"/>
      <c r="E379" s="272"/>
      <c r="F379" s="273"/>
      <c r="AA379" s="4"/>
    </row>
    <row r="380" spans="1:27" ht="15.75" customHeight="1" x14ac:dyDescent="0.3">
      <c r="A380" s="270"/>
      <c r="B380" s="271"/>
      <c r="C380" s="272"/>
      <c r="D380" s="271"/>
      <c r="E380" s="272"/>
      <c r="F380" s="273"/>
      <c r="AA380" s="4"/>
    </row>
    <row r="381" spans="1:27" ht="15.75" customHeight="1" x14ac:dyDescent="0.3">
      <c r="A381" s="270"/>
      <c r="B381" s="271"/>
      <c r="C381" s="272"/>
      <c r="D381" s="271"/>
      <c r="E381" s="272"/>
      <c r="F381" s="273"/>
      <c r="AA381" s="4"/>
    </row>
    <row r="382" spans="1:27" ht="15.75" customHeight="1" x14ac:dyDescent="0.3">
      <c r="A382" s="270"/>
      <c r="B382" s="271"/>
      <c r="C382" s="272"/>
      <c r="D382" s="271"/>
      <c r="E382" s="272"/>
      <c r="F382" s="273"/>
      <c r="AA382" s="4"/>
    </row>
    <row r="383" spans="1:27" ht="15.75" customHeight="1" x14ac:dyDescent="0.3">
      <c r="A383" s="270"/>
      <c r="B383" s="271"/>
      <c r="C383" s="272"/>
      <c r="D383" s="271"/>
      <c r="E383" s="272"/>
      <c r="F383" s="273"/>
      <c r="AA383" s="4"/>
    </row>
    <row r="384" spans="1:27" ht="15.75" customHeight="1" x14ac:dyDescent="0.3">
      <c r="A384" s="270"/>
      <c r="B384" s="271"/>
      <c r="C384" s="272"/>
      <c r="D384" s="271"/>
      <c r="E384" s="272"/>
      <c r="F384" s="273"/>
      <c r="AA384" s="4"/>
    </row>
    <row r="385" spans="1:27" ht="15.75" customHeight="1" x14ac:dyDescent="0.3">
      <c r="A385" s="270"/>
      <c r="B385" s="271"/>
      <c r="C385" s="272"/>
      <c r="D385" s="271"/>
      <c r="E385" s="272"/>
      <c r="F385" s="273"/>
      <c r="AA385" s="4"/>
    </row>
    <row r="386" spans="1:27" ht="15.75" customHeight="1" x14ac:dyDescent="0.3">
      <c r="A386" s="270"/>
      <c r="B386" s="271"/>
      <c r="C386" s="272"/>
      <c r="D386" s="271"/>
      <c r="E386" s="272"/>
      <c r="F386" s="273"/>
      <c r="AA386" s="4"/>
    </row>
    <row r="387" spans="1:27" ht="15.75" customHeight="1" x14ac:dyDescent="0.3">
      <c r="A387" s="270"/>
      <c r="B387" s="271"/>
      <c r="C387" s="272"/>
      <c r="D387" s="271"/>
      <c r="E387" s="272"/>
      <c r="F387" s="273"/>
      <c r="AA387" s="4"/>
    </row>
    <row r="388" spans="1:27" ht="15.75" customHeight="1" x14ac:dyDescent="0.3">
      <c r="A388" s="270"/>
      <c r="B388" s="271"/>
      <c r="C388" s="272"/>
      <c r="D388" s="271"/>
      <c r="E388" s="272"/>
      <c r="F388" s="273"/>
      <c r="AA388" s="4"/>
    </row>
    <row r="389" spans="1:27" ht="15.75" customHeight="1" x14ac:dyDescent="0.3">
      <c r="A389" s="270"/>
      <c r="B389" s="271"/>
      <c r="C389" s="272"/>
      <c r="D389" s="271"/>
      <c r="E389" s="272"/>
      <c r="F389" s="273"/>
      <c r="AA389" s="4"/>
    </row>
    <row r="390" spans="1:27" ht="15.75" customHeight="1" x14ac:dyDescent="0.3">
      <c r="A390" s="270"/>
      <c r="B390" s="271"/>
      <c r="C390" s="272"/>
      <c r="D390" s="271"/>
      <c r="E390" s="272"/>
      <c r="F390" s="273"/>
      <c r="AA390" s="4"/>
    </row>
    <row r="391" spans="1:27" ht="15.75" customHeight="1" x14ac:dyDescent="0.3">
      <c r="A391" s="270"/>
      <c r="B391" s="271"/>
      <c r="C391" s="272"/>
      <c r="D391" s="271"/>
      <c r="E391" s="272"/>
      <c r="F391" s="273"/>
      <c r="AA391" s="4"/>
    </row>
    <row r="392" spans="1:27" ht="15.75" customHeight="1" x14ac:dyDescent="0.3">
      <c r="A392" s="270"/>
      <c r="B392" s="271"/>
      <c r="C392" s="272"/>
      <c r="D392" s="271"/>
      <c r="E392" s="272"/>
      <c r="F392" s="273"/>
      <c r="AA392" s="4"/>
    </row>
    <row r="393" spans="1:27" ht="15.75" customHeight="1" x14ac:dyDescent="0.3">
      <c r="A393" s="270"/>
      <c r="B393" s="271"/>
      <c r="C393" s="272"/>
      <c r="D393" s="271"/>
      <c r="E393" s="272"/>
      <c r="F393" s="273"/>
      <c r="AA393" s="4"/>
    </row>
    <row r="394" spans="1:27" ht="15.75" customHeight="1" x14ac:dyDescent="0.3">
      <c r="A394" s="270"/>
      <c r="B394" s="271"/>
      <c r="C394" s="272"/>
      <c r="D394" s="271"/>
      <c r="E394" s="272"/>
      <c r="F394" s="273"/>
      <c r="AA394" s="4"/>
    </row>
    <row r="395" spans="1:27" ht="15.75" customHeight="1" x14ac:dyDescent="0.3">
      <c r="A395" s="270"/>
      <c r="B395" s="271"/>
      <c r="C395" s="272"/>
      <c r="D395" s="271"/>
      <c r="E395" s="272"/>
      <c r="F395" s="273"/>
      <c r="AA395" s="4"/>
    </row>
    <row r="396" spans="1:27" ht="15.75" customHeight="1" x14ac:dyDescent="0.3">
      <c r="A396" s="270"/>
      <c r="B396" s="271"/>
      <c r="C396" s="272"/>
      <c r="D396" s="271"/>
      <c r="E396" s="272"/>
      <c r="F396" s="273"/>
      <c r="AA396" s="4"/>
    </row>
    <row r="397" spans="1:27" ht="15.75" customHeight="1" x14ac:dyDescent="0.3">
      <c r="A397" s="270"/>
      <c r="B397" s="271"/>
      <c r="C397" s="272"/>
      <c r="D397" s="271"/>
      <c r="E397" s="272"/>
      <c r="F397" s="273"/>
      <c r="AA397" s="4"/>
    </row>
    <row r="398" spans="1:27" ht="15.75" customHeight="1" x14ac:dyDescent="0.3">
      <c r="AA398" s="4"/>
    </row>
    <row r="399" spans="1:27" ht="15.75" customHeight="1" x14ac:dyDescent="0.3">
      <c r="AA399" s="4"/>
    </row>
    <row r="400" spans="1:27" ht="15.75" customHeight="1" x14ac:dyDescent="0.3">
      <c r="AA400" s="4"/>
    </row>
    <row r="401" spans="27:27" ht="15.75" customHeight="1" x14ac:dyDescent="0.3">
      <c r="AA401" s="4"/>
    </row>
    <row r="402" spans="27:27" ht="15.75" customHeight="1" x14ac:dyDescent="0.3">
      <c r="AA402" s="4"/>
    </row>
    <row r="403" spans="27:27" ht="15.75" customHeight="1" x14ac:dyDescent="0.3">
      <c r="AA403" s="4"/>
    </row>
    <row r="404" spans="27:27" ht="15.75" customHeight="1" x14ac:dyDescent="0.3">
      <c r="AA404" s="4"/>
    </row>
    <row r="405" spans="27:27" ht="15.75" customHeight="1" x14ac:dyDescent="0.3">
      <c r="AA405" s="4"/>
    </row>
    <row r="406" spans="27:27" ht="15.75" customHeight="1" x14ac:dyDescent="0.3">
      <c r="AA406" s="4"/>
    </row>
    <row r="407" spans="27:27" ht="15.75" customHeight="1" x14ac:dyDescent="0.3">
      <c r="AA407" s="4"/>
    </row>
    <row r="408" spans="27:27" ht="15.75" customHeight="1" x14ac:dyDescent="0.3">
      <c r="AA408" s="4"/>
    </row>
    <row r="409" spans="27:27" ht="15.75" customHeight="1" x14ac:dyDescent="0.3">
      <c r="AA409" s="4"/>
    </row>
    <row r="410" spans="27:27" ht="15.75" customHeight="1" x14ac:dyDescent="0.3">
      <c r="AA410" s="4"/>
    </row>
    <row r="411" spans="27:27" ht="15.75" customHeight="1" x14ac:dyDescent="0.3">
      <c r="AA411" s="4"/>
    </row>
    <row r="412" spans="27:27" ht="15.75" customHeight="1" x14ac:dyDescent="0.3">
      <c r="AA412" s="4"/>
    </row>
    <row r="413" spans="27:27" ht="15.75" customHeight="1" x14ac:dyDescent="0.3">
      <c r="AA413" s="4"/>
    </row>
    <row r="414" spans="27:27" ht="15.75" customHeight="1" x14ac:dyDescent="0.3">
      <c r="AA414" s="4"/>
    </row>
    <row r="415" spans="27:27" ht="15.75" customHeight="1" x14ac:dyDescent="0.3">
      <c r="AA415" s="4"/>
    </row>
    <row r="416" spans="27:27" ht="15.75" customHeight="1" x14ac:dyDescent="0.3">
      <c r="AA416" s="4"/>
    </row>
    <row r="417" spans="27:27" ht="15.75" customHeight="1" x14ac:dyDescent="0.3">
      <c r="AA417" s="4"/>
    </row>
    <row r="418" spans="27:27" ht="15.75" customHeight="1" x14ac:dyDescent="0.3">
      <c r="AA418" s="4"/>
    </row>
    <row r="419" spans="27:27" ht="15.75" customHeight="1" x14ac:dyDescent="0.3">
      <c r="AA419" s="4"/>
    </row>
    <row r="420" spans="27:27" ht="15.75" customHeight="1" x14ac:dyDescent="0.3">
      <c r="AA420" s="4"/>
    </row>
    <row r="421" spans="27:27" ht="15.75" customHeight="1" x14ac:dyDescent="0.3">
      <c r="AA421" s="4"/>
    </row>
    <row r="422" spans="27:27" ht="15.75" customHeight="1" x14ac:dyDescent="0.3">
      <c r="AA422" s="4"/>
    </row>
    <row r="423" spans="27:27" ht="15.75" customHeight="1" x14ac:dyDescent="0.3">
      <c r="AA423" s="4"/>
    </row>
    <row r="424" spans="27:27" ht="15.75" customHeight="1" x14ac:dyDescent="0.3">
      <c r="AA424" s="4"/>
    </row>
    <row r="425" spans="27:27" ht="15.75" customHeight="1" x14ac:dyDescent="0.3">
      <c r="AA425" s="4"/>
    </row>
    <row r="426" spans="27:27" ht="15.75" customHeight="1" x14ac:dyDescent="0.3">
      <c r="AA426" s="4"/>
    </row>
    <row r="427" spans="27:27" ht="15.75" customHeight="1" x14ac:dyDescent="0.3">
      <c r="AA427" s="4"/>
    </row>
    <row r="428" spans="27:27" ht="15.75" customHeight="1" x14ac:dyDescent="0.3">
      <c r="AA428" s="4"/>
    </row>
    <row r="429" spans="27:27" ht="15.75" customHeight="1" x14ac:dyDescent="0.3">
      <c r="AA429" s="4"/>
    </row>
    <row r="430" spans="27:27" ht="15.75" customHeight="1" x14ac:dyDescent="0.3">
      <c r="AA430" s="4"/>
    </row>
    <row r="431" spans="27:27" ht="15.75" customHeight="1" x14ac:dyDescent="0.3">
      <c r="AA431" s="4"/>
    </row>
    <row r="432" spans="27:27" ht="15.75" customHeight="1" x14ac:dyDescent="0.3">
      <c r="AA432" s="4"/>
    </row>
    <row r="433" spans="27:27" ht="15.75" customHeight="1" x14ac:dyDescent="0.3">
      <c r="AA433" s="4"/>
    </row>
    <row r="434" spans="27:27" ht="15.75" customHeight="1" x14ac:dyDescent="0.3">
      <c r="AA434" s="4"/>
    </row>
    <row r="435" spans="27:27" ht="15.75" customHeight="1" x14ac:dyDescent="0.3">
      <c r="AA435" s="4"/>
    </row>
    <row r="436" spans="27:27" ht="15.75" customHeight="1" x14ac:dyDescent="0.3">
      <c r="AA436" s="4"/>
    </row>
    <row r="437" spans="27:27" ht="15.75" customHeight="1" x14ac:dyDescent="0.3">
      <c r="AA437" s="4"/>
    </row>
    <row r="438" spans="27:27" ht="15.75" customHeight="1" x14ac:dyDescent="0.3">
      <c r="AA438" s="4"/>
    </row>
    <row r="439" spans="27:27" ht="15.75" customHeight="1" x14ac:dyDescent="0.3">
      <c r="AA439" s="4"/>
    </row>
    <row r="440" spans="27:27" ht="15.75" customHeight="1" x14ac:dyDescent="0.3">
      <c r="AA440" s="4"/>
    </row>
    <row r="441" spans="27:27" ht="15.75" customHeight="1" x14ac:dyDescent="0.3">
      <c r="AA441" s="4"/>
    </row>
    <row r="442" spans="27:27" ht="15.75" customHeight="1" x14ac:dyDescent="0.3">
      <c r="AA442" s="4"/>
    </row>
    <row r="443" spans="27:27" ht="15.75" customHeight="1" x14ac:dyDescent="0.3">
      <c r="AA443" s="4"/>
    </row>
    <row r="444" spans="27:27" ht="15.75" customHeight="1" x14ac:dyDescent="0.3">
      <c r="AA444" s="4"/>
    </row>
    <row r="445" spans="27:27" ht="15.75" customHeight="1" x14ac:dyDescent="0.3">
      <c r="AA445" s="4"/>
    </row>
    <row r="446" spans="27:27" ht="15.75" customHeight="1" x14ac:dyDescent="0.3">
      <c r="AA446" s="4"/>
    </row>
    <row r="447" spans="27:27" ht="15.75" customHeight="1" x14ac:dyDescent="0.3">
      <c r="AA447" s="4"/>
    </row>
    <row r="448" spans="27:27" ht="15.75" customHeight="1" x14ac:dyDescent="0.3">
      <c r="AA448" s="4"/>
    </row>
    <row r="449" spans="27:27" ht="15.75" customHeight="1" x14ac:dyDescent="0.3">
      <c r="AA449" s="4"/>
    </row>
    <row r="450" spans="27:27" ht="15.75" customHeight="1" x14ac:dyDescent="0.3">
      <c r="AA450" s="4"/>
    </row>
    <row r="451" spans="27:27" ht="15.75" customHeight="1" x14ac:dyDescent="0.3">
      <c r="AA451" s="4"/>
    </row>
    <row r="452" spans="27:27" ht="15.75" customHeight="1" x14ac:dyDescent="0.3">
      <c r="AA452" s="4"/>
    </row>
    <row r="453" spans="27:27" ht="15.75" customHeight="1" x14ac:dyDescent="0.3">
      <c r="AA453" s="4"/>
    </row>
    <row r="454" spans="27:27" ht="15.75" customHeight="1" x14ac:dyDescent="0.3">
      <c r="AA454" s="4"/>
    </row>
    <row r="455" spans="27:27" ht="15.75" customHeight="1" x14ac:dyDescent="0.3">
      <c r="AA455" s="4"/>
    </row>
    <row r="456" spans="27:27" ht="15.75" customHeight="1" x14ac:dyDescent="0.3">
      <c r="AA456" s="4"/>
    </row>
    <row r="457" spans="27:27" ht="15.75" customHeight="1" x14ac:dyDescent="0.3">
      <c r="AA457" s="4"/>
    </row>
    <row r="458" spans="27:27" ht="15.75" customHeight="1" x14ac:dyDescent="0.3">
      <c r="AA458" s="4"/>
    </row>
    <row r="459" spans="27:27" ht="15.75" customHeight="1" x14ac:dyDescent="0.3">
      <c r="AA459" s="4"/>
    </row>
    <row r="460" spans="27:27" ht="15.75" customHeight="1" x14ac:dyDescent="0.3">
      <c r="AA460" s="4"/>
    </row>
    <row r="461" spans="27:27" ht="15.75" customHeight="1" x14ac:dyDescent="0.3">
      <c r="AA461" s="4"/>
    </row>
    <row r="462" spans="27:27" ht="15.75" customHeight="1" x14ac:dyDescent="0.3">
      <c r="AA462" s="4"/>
    </row>
    <row r="463" spans="27:27" ht="15.75" customHeight="1" x14ac:dyDescent="0.3">
      <c r="AA463" s="4"/>
    </row>
    <row r="464" spans="27:27" ht="15.75" customHeight="1" x14ac:dyDescent="0.3">
      <c r="AA464" s="4"/>
    </row>
    <row r="465" spans="27:27" ht="15.75" customHeight="1" x14ac:dyDescent="0.3">
      <c r="AA465" s="4"/>
    </row>
    <row r="466" spans="27:27" ht="15.75" customHeight="1" x14ac:dyDescent="0.3">
      <c r="AA466" s="4"/>
    </row>
    <row r="467" spans="27:27" ht="15.75" customHeight="1" x14ac:dyDescent="0.3">
      <c r="AA467" s="4"/>
    </row>
    <row r="468" spans="27:27" ht="15.75" customHeight="1" x14ac:dyDescent="0.3">
      <c r="AA468" s="4"/>
    </row>
    <row r="469" spans="27:27" ht="15.75" customHeight="1" x14ac:dyDescent="0.3">
      <c r="AA469" s="4"/>
    </row>
    <row r="470" spans="27:27" ht="15.75" customHeight="1" x14ac:dyDescent="0.3">
      <c r="AA470" s="4"/>
    </row>
    <row r="471" spans="27:27" ht="15.75" customHeight="1" x14ac:dyDescent="0.3">
      <c r="AA471" s="4"/>
    </row>
    <row r="472" spans="27:27" ht="15.75" customHeight="1" x14ac:dyDescent="0.3">
      <c r="AA472" s="4"/>
    </row>
    <row r="473" spans="27:27" ht="15.75" customHeight="1" x14ac:dyDescent="0.3">
      <c r="AA473" s="4"/>
    </row>
    <row r="474" spans="27:27" ht="15.75" customHeight="1" x14ac:dyDescent="0.3">
      <c r="AA474" s="4"/>
    </row>
    <row r="475" spans="27:27" ht="15.75" customHeight="1" x14ac:dyDescent="0.3">
      <c r="AA475" s="4"/>
    </row>
    <row r="476" spans="27:27" ht="15.75" customHeight="1" x14ac:dyDescent="0.3">
      <c r="AA476" s="4"/>
    </row>
    <row r="477" spans="27:27" ht="15.75" customHeight="1" x14ac:dyDescent="0.3">
      <c r="AA477" s="4"/>
    </row>
    <row r="478" spans="27:27" ht="15.75" customHeight="1" x14ac:dyDescent="0.3">
      <c r="AA478" s="4"/>
    </row>
    <row r="479" spans="27:27" ht="15.75" customHeight="1" x14ac:dyDescent="0.3">
      <c r="AA479" s="4"/>
    </row>
    <row r="480" spans="27:27" ht="15.75" customHeight="1" x14ac:dyDescent="0.3">
      <c r="AA480" s="4"/>
    </row>
    <row r="481" spans="27:27" ht="15.75" customHeight="1" x14ac:dyDescent="0.3">
      <c r="AA481" s="4"/>
    </row>
    <row r="482" spans="27:27" ht="15.75" customHeight="1" x14ac:dyDescent="0.3">
      <c r="AA482" s="4"/>
    </row>
    <row r="483" spans="27:27" ht="15.75" customHeight="1" x14ac:dyDescent="0.3">
      <c r="AA483" s="4"/>
    </row>
    <row r="484" spans="27:27" ht="15.75" customHeight="1" x14ac:dyDescent="0.3">
      <c r="AA484" s="4"/>
    </row>
    <row r="485" spans="27:27" ht="15.75" customHeight="1" x14ac:dyDescent="0.3">
      <c r="AA485" s="4"/>
    </row>
    <row r="486" spans="27:27" ht="15.75" customHeight="1" x14ac:dyDescent="0.3">
      <c r="AA486" s="4"/>
    </row>
    <row r="487" spans="27:27" ht="15.75" customHeight="1" x14ac:dyDescent="0.3">
      <c r="AA487" s="4"/>
    </row>
    <row r="488" spans="27:27" ht="15.75" customHeight="1" x14ac:dyDescent="0.3">
      <c r="AA488" s="4"/>
    </row>
    <row r="489" spans="27:27" ht="15.75" customHeight="1" x14ac:dyDescent="0.3">
      <c r="AA489" s="4"/>
    </row>
    <row r="490" spans="27:27" ht="15.75" customHeight="1" x14ac:dyDescent="0.3">
      <c r="AA490" s="4"/>
    </row>
    <row r="491" spans="27:27" ht="15.75" customHeight="1" x14ac:dyDescent="0.3">
      <c r="AA491" s="4"/>
    </row>
    <row r="492" spans="27:27" ht="15.75" customHeight="1" x14ac:dyDescent="0.3">
      <c r="AA492" s="4"/>
    </row>
    <row r="493" spans="27:27" ht="15.75" customHeight="1" x14ac:dyDescent="0.3">
      <c r="AA493" s="4"/>
    </row>
    <row r="494" spans="27:27" ht="15.75" customHeight="1" x14ac:dyDescent="0.3">
      <c r="AA494" s="4"/>
    </row>
    <row r="495" spans="27:27" ht="15.75" customHeight="1" x14ac:dyDescent="0.3">
      <c r="AA495" s="4"/>
    </row>
    <row r="496" spans="27:27" ht="15.75" customHeight="1" x14ac:dyDescent="0.3">
      <c r="AA496" s="4"/>
    </row>
    <row r="497" spans="27:27" ht="15.75" customHeight="1" x14ac:dyDescent="0.3">
      <c r="AA497" s="4"/>
    </row>
    <row r="498" spans="27:27" ht="15.75" customHeight="1" x14ac:dyDescent="0.3">
      <c r="AA498" s="4"/>
    </row>
    <row r="499" spans="27:27" ht="15.75" customHeight="1" x14ac:dyDescent="0.3">
      <c r="AA499" s="4"/>
    </row>
    <row r="500" spans="27:27" ht="15.75" customHeight="1" x14ac:dyDescent="0.3">
      <c r="AA500" s="4"/>
    </row>
    <row r="501" spans="27:27" ht="15.75" customHeight="1" x14ac:dyDescent="0.3">
      <c r="AA501" s="4"/>
    </row>
    <row r="502" spans="27:27" ht="15.75" customHeight="1" x14ac:dyDescent="0.3">
      <c r="AA502" s="4"/>
    </row>
    <row r="503" spans="27:27" ht="15.75" customHeight="1" x14ac:dyDescent="0.3">
      <c r="AA503" s="4"/>
    </row>
    <row r="504" spans="27:27" ht="15.75" customHeight="1" x14ac:dyDescent="0.3">
      <c r="AA504" s="4"/>
    </row>
    <row r="505" spans="27:27" ht="15.75" customHeight="1" x14ac:dyDescent="0.3">
      <c r="AA505" s="4"/>
    </row>
    <row r="506" spans="27:27" ht="15.75" customHeight="1" x14ac:dyDescent="0.3">
      <c r="AA506" s="4"/>
    </row>
    <row r="507" spans="27:27" ht="15.75" customHeight="1" x14ac:dyDescent="0.3">
      <c r="AA507" s="4"/>
    </row>
    <row r="508" spans="27:27" ht="15.75" customHeight="1" x14ac:dyDescent="0.3">
      <c r="AA508" s="4"/>
    </row>
    <row r="509" spans="27:27" ht="15.75" customHeight="1" x14ac:dyDescent="0.3">
      <c r="AA509" s="4"/>
    </row>
    <row r="510" spans="27:27" ht="15.75" customHeight="1" x14ac:dyDescent="0.3">
      <c r="AA510" s="4"/>
    </row>
    <row r="511" spans="27:27" ht="15.75" customHeight="1" x14ac:dyDescent="0.3">
      <c r="AA511" s="4"/>
    </row>
    <row r="512" spans="27:27" ht="15.75" customHeight="1" x14ac:dyDescent="0.3">
      <c r="AA512" s="4"/>
    </row>
    <row r="513" spans="27:27" ht="15.75" customHeight="1" x14ac:dyDescent="0.3">
      <c r="AA513" s="4"/>
    </row>
    <row r="514" spans="27:27" ht="15.75" customHeight="1" x14ac:dyDescent="0.3">
      <c r="AA514" s="4"/>
    </row>
    <row r="515" spans="27:27" ht="15.75" customHeight="1" x14ac:dyDescent="0.3">
      <c r="AA515" s="4"/>
    </row>
    <row r="516" spans="27:27" ht="15.75" customHeight="1" x14ac:dyDescent="0.3">
      <c r="AA516" s="4"/>
    </row>
    <row r="517" spans="27:27" ht="15.75" customHeight="1" x14ac:dyDescent="0.3">
      <c r="AA517" s="4"/>
    </row>
    <row r="518" spans="27:27" ht="15.75" customHeight="1" x14ac:dyDescent="0.3">
      <c r="AA518" s="4"/>
    </row>
    <row r="519" spans="27:27" ht="15.75" customHeight="1" x14ac:dyDescent="0.3">
      <c r="AA519" s="4"/>
    </row>
    <row r="520" spans="27:27" ht="15.75" customHeight="1" x14ac:dyDescent="0.3">
      <c r="AA520" s="4"/>
    </row>
    <row r="521" spans="27:27" ht="15.75" customHeight="1" x14ac:dyDescent="0.3">
      <c r="AA521" s="4"/>
    </row>
    <row r="522" spans="27:27" ht="15.75" customHeight="1" x14ac:dyDescent="0.3">
      <c r="AA522" s="4"/>
    </row>
    <row r="523" spans="27:27" ht="15.75" customHeight="1" x14ac:dyDescent="0.3">
      <c r="AA523" s="4"/>
    </row>
    <row r="524" spans="27:27" ht="15.75" customHeight="1" x14ac:dyDescent="0.3">
      <c r="AA524" s="4"/>
    </row>
    <row r="525" spans="27:27" ht="15.75" customHeight="1" x14ac:dyDescent="0.3">
      <c r="AA525" s="4"/>
    </row>
    <row r="526" spans="27:27" ht="15.75" customHeight="1" x14ac:dyDescent="0.3">
      <c r="AA526" s="4"/>
    </row>
    <row r="527" spans="27:27" ht="15.75" customHeight="1" x14ac:dyDescent="0.3">
      <c r="AA527" s="4"/>
    </row>
    <row r="528" spans="27:27" ht="15.75" customHeight="1" x14ac:dyDescent="0.3">
      <c r="AA528" s="4"/>
    </row>
    <row r="529" spans="27:27" ht="15.75" customHeight="1" x14ac:dyDescent="0.3">
      <c r="AA529" s="4"/>
    </row>
    <row r="530" spans="27:27" ht="15.75" customHeight="1" x14ac:dyDescent="0.3">
      <c r="AA530" s="4"/>
    </row>
    <row r="531" spans="27:27" ht="15.75" customHeight="1" x14ac:dyDescent="0.3">
      <c r="AA531" s="4"/>
    </row>
    <row r="532" spans="27:27" ht="15.75" customHeight="1" x14ac:dyDescent="0.3">
      <c r="AA532" s="4"/>
    </row>
    <row r="533" spans="27:27" ht="15.75" customHeight="1" x14ac:dyDescent="0.3">
      <c r="AA533" s="4"/>
    </row>
    <row r="534" spans="27:27" ht="15.75" customHeight="1" x14ac:dyDescent="0.3">
      <c r="AA534" s="4"/>
    </row>
    <row r="535" spans="27:27" ht="15.75" customHeight="1" x14ac:dyDescent="0.3">
      <c r="AA535" s="4"/>
    </row>
    <row r="536" spans="27:27" ht="15.75" customHeight="1" x14ac:dyDescent="0.3">
      <c r="AA536" s="4"/>
    </row>
    <row r="537" spans="27:27" ht="15.75" customHeight="1" x14ac:dyDescent="0.3">
      <c r="AA537" s="4"/>
    </row>
    <row r="538" spans="27:27" ht="15.75" customHeight="1" x14ac:dyDescent="0.3">
      <c r="AA538" s="4"/>
    </row>
    <row r="539" spans="27:27" ht="15.75" customHeight="1" x14ac:dyDescent="0.3">
      <c r="AA539" s="4"/>
    </row>
    <row r="540" spans="27:27" ht="15.75" customHeight="1" x14ac:dyDescent="0.3">
      <c r="AA540" s="4"/>
    </row>
    <row r="541" spans="27:27" ht="15.75" customHeight="1" x14ac:dyDescent="0.3">
      <c r="AA541" s="4"/>
    </row>
    <row r="542" spans="27:27" ht="15.75" customHeight="1" x14ac:dyDescent="0.3">
      <c r="AA542" s="4"/>
    </row>
    <row r="543" spans="27:27" ht="15.75" customHeight="1" x14ac:dyDescent="0.3">
      <c r="AA543" s="4"/>
    </row>
    <row r="544" spans="27:27" ht="15.75" customHeight="1" x14ac:dyDescent="0.3">
      <c r="AA544" s="4"/>
    </row>
    <row r="545" spans="27:27" ht="15.75" customHeight="1" x14ac:dyDescent="0.3">
      <c r="AA545" s="4"/>
    </row>
    <row r="546" spans="27:27" ht="15.75" customHeight="1" x14ac:dyDescent="0.3">
      <c r="AA546" s="4"/>
    </row>
    <row r="547" spans="27:27" ht="15.75" customHeight="1" x14ac:dyDescent="0.3">
      <c r="AA547" s="4"/>
    </row>
    <row r="548" spans="27:27" ht="15.75" customHeight="1" x14ac:dyDescent="0.3">
      <c r="AA548" s="4"/>
    </row>
    <row r="549" spans="27:27" ht="15.75" customHeight="1" x14ac:dyDescent="0.3">
      <c r="AA549" s="4"/>
    </row>
    <row r="550" spans="27:27" ht="15.75" customHeight="1" x14ac:dyDescent="0.3">
      <c r="AA550" s="4"/>
    </row>
    <row r="551" spans="27:27" ht="15.75" customHeight="1" x14ac:dyDescent="0.3">
      <c r="AA551" s="4"/>
    </row>
    <row r="552" spans="27:27" ht="15.75" customHeight="1" x14ac:dyDescent="0.3">
      <c r="AA552" s="4"/>
    </row>
    <row r="553" spans="27:27" ht="15.75" customHeight="1" x14ac:dyDescent="0.3">
      <c r="AA553" s="4"/>
    </row>
    <row r="554" spans="27:27" ht="15.75" customHeight="1" x14ac:dyDescent="0.3">
      <c r="AA554" s="4"/>
    </row>
    <row r="555" spans="27:27" ht="15.75" customHeight="1" x14ac:dyDescent="0.3">
      <c r="AA555" s="4"/>
    </row>
    <row r="556" spans="27:27" ht="15.75" customHeight="1" x14ac:dyDescent="0.3">
      <c r="AA556" s="4"/>
    </row>
    <row r="557" spans="27:27" ht="15.75" customHeight="1" x14ac:dyDescent="0.3">
      <c r="AA557" s="4"/>
    </row>
    <row r="558" spans="27:27" ht="15.75" customHeight="1" x14ac:dyDescent="0.3">
      <c r="AA558" s="4"/>
    </row>
    <row r="559" spans="27:27" ht="15.75" customHeight="1" x14ac:dyDescent="0.3">
      <c r="AA559" s="4"/>
    </row>
    <row r="560" spans="27:27" ht="15.75" customHeight="1" x14ac:dyDescent="0.3">
      <c r="AA560" s="4"/>
    </row>
    <row r="561" spans="27:27" ht="15.75" customHeight="1" x14ac:dyDescent="0.3">
      <c r="AA561" s="4"/>
    </row>
    <row r="562" spans="27:27" ht="15.75" customHeight="1" x14ac:dyDescent="0.3">
      <c r="AA562" s="4"/>
    </row>
    <row r="563" spans="27:27" ht="15.75" customHeight="1" x14ac:dyDescent="0.3">
      <c r="AA563" s="4"/>
    </row>
    <row r="564" spans="27:27" ht="15.75" customHeight="1" x14ac:dyDescent="0.3">
      <c r="AA564" s="4"/>
    </row>
    <row r="565" spans="27:27" ht="15.75" customHeight="1" x14ac:dyDescent="0.3">
      <c r="AA565" s="4"/>
    </row>
    <row r="566" spans="27:27" ht="15.75" customHeight="1" x14ac:dyDescent="0.3">
      <c r="AA566" s="4"/>
    </row>
    <row r="567" spans="27:27" ht="15.75" customHeight="1" x14ac:dyDescent="0.3">
      <c r="AA567" s="4"/>
    </row>
    <row r="568" spans="27:27" ht="15.75" customHeight="1" x14ac:dyDescent="0.3">
      <c r="AA568" s="4"/>
    </row>
    <row r="569" spans="27:27" ht="15.75" customHeight="1" x14ac:dyDescent="0.3">
      <c r="AA569" s="4"/>
    </row>
    <row r="570" spans="27:27" ht="15.75" customHeight="1" x14ac:dyDescent="0.3">
      <c r="AA570" s="4"/>
    </row>
    <row r="571" spans="27:27" ht="15.75" customHeight="1" x14ac:dyDescent="0.3">
      <c r="AA571" s="4"/>
    </row>
    <row r="572" spans="27:27" ht="15.75" customHeight="1" x14ac:dyDescent="0.3">
      <c r="AA572" s="4"/>
    </row>
    <row r="573" spans="27:27" ht="15.75" customHeight="1" x14ac:dyDescent="0.3">
      <c r="AA573" s="4"/>
    </row>
    <row r="574" spans="27:27" ht="15.75" customHeight="1" x14ac:dyDescent="0.3">
      <c r="AA574" s="4"/>
    </row>
    <row r="575" spans="27:27" ht="15.75" customHeight="1" x14ac:dyDescent="0.3">
      <c r="AA575" s="4"/>
    </row>
    <row r="576" spans="27:27" ht="15.75" customHeight="1" x14ac:dyDescent="0.3">
      <c r="AA576" s="4"/>
    </row>
    <row r="577" spans="27:27" ht="15.75" customHeight="1" x14ac:dyDescent="0.3">
      <c r="AA577" s="4"/>
    </row>
    <row r="578" spans="27:27" ht="15.75" customHeight="1" x14ac:dyDescent="0.3">
      <c r="AA578" s="4"/>
    </row>
    <row r="579" spans="27:27" ht="15.75" customHeight="1" x14ac:dyDescent="0.3">
      <c r="AA579" s="4"/>
    </row>
    <row r="580" spans="27:27" ht="15.75" customHeight="1" x14ac:dyDescent="0.3">
      <c r="AA580" s="4"/>
    </row>
    <row r="581" spans="27:27" ht="15.75" customHeight="1" x14ac:dyDescent="0.3">
      <c r="AA581" s="4"/>
    </row>
    <row r="582" spans="27:27" ht="15.75" customHeight="1" x14ac:dyDescent="0.3">
      <c r="AA582" s="4"/>
    </row>
    <row r="583" spans="27:27" ht="15.75" customHeight="1" x14ac:dyDescent="0.3">
      <c r="AA583" s="4"/>
    </row>
    <row r="584" spans="27:27" ht="15.75" customHeight="1" x14ac:dyDescent="0.3">
      <c r="AA584" s="4"/>
    </row>
    <row r="585" spans="27:27" ht="15.75" customHeight="1" x14ac:dyDescent="0.3">
      <c r="AA585" s="4"/>
    </row>
    <row r="586" spans="27:27" ht="15.75" customHeight="1" x14ac:dyDescent="0.3">
      <c r="AA586" s="4"/>
    </row>
    <row r="587" spans="27:27" ht="15.75" customHeight="1" x14ac:dyDescent="0.3">
      <c r="AA587" s="4"/>
    </row>
    <row r="588" spans="27:27" ht="15.75" customHeight="1" x14ac:dyDescent="0.3">
      <c r="AA588" s="4"/>
    </row>
    <row r="589" spans="27:27" ht="15.75" customHeight="1" x14ac:dyDescent="0.3">
      <c r="AA589" s="4"/>
    </row>
    <row r="590" spans="27:27" ht="15.75" customHeight="1" x14ac:dyDescent="0.3">
      <c r="AA590" s="4"/>
    </row>
    <row r="591" spans="27:27" ht="15.75" customHeight="1" x14ac:dyDescent="0.3">
      <c r="AA591" s="4"/>
    </row>
    <row r="592" spans="27:27" ht="15.75" customHeight="1" x14ac:dyDescent="0.3">
      <c r="AA592" s="4"/>
    </row>
    <row r="593" spans="27:27" ht="15.75" customHeight="1" x14ac:dyDescent="0.3">
      <c r="AA593" s="4"/>
    </row>
    <row r="594" spans="27:27" ht="15.75" customHeight="1" x14ac:dyDescent="0.3">
      <c r="AA594" s="4"/>
    </row>
    <row r="595" spans="27:27" ht="15.75" customHeight="1" x14ac:dyDescent="0.3">
      <c r="AA595" s="4"/>
    </row>
    <row r="596" spans="27:27" ht="15.75" customHeight="1" x14ac:dyDescent="0.3">
      <c r="AA596" s="4"/>
    </row>
    <row r="597" spans="27:27" ht="15.75" customHeight="1" x14ac:dyDescent="0.3">
      <c r="AA597" s="4"/>
    </row>
    <row r="598" spans="27:27" ht="15.75" customHeight="1" x14ac:dyDescent="0.3">
      <c r="AA598" s="4"/>
    </row>
    <row r="599" spans="27:27" ht="15.75" customHeight="1" x14ac:dyDescent="0.3">
      <c r="AA599" s="4"/>
    </row>
    <row r="600" spans="27:27" ht="15.75" customHeight="1" x14ac:dyDescent="0.3">
      <c r="AA600" s="4"/>
    </row>
    <row r="601" spans="27:27" ht="15.75" customHeight="1" x14ac:dyDescent="0.3">
      <c r="AA601" s="4"/>
    </row>
    <row r="602" spans="27:27" ht="15.75" customHeight="1" x14ac:dyDescent="0.3">
      <c r="AA602" s="4"/>
    </row>
    <row r="603" spans="27:27" ht="15.75" customHeight="1" x14ac:dyDescent="0.3">
      <c r="AA603" s="4"/>
    </row>
    <row r="604" spans="27:27" ht="15.75" customHeight="1" x14ac:dyDescent="0.3">
      <c r="AA604" s="4"/>
    </row>
    <row r="605" spans="27:27" ht="15.75" customHeight="1" x14ac:dyDescent="0.3">
      <c r="AA605" s="4"/>
    </row>
    <row r="606" spans="27:27" ht="15.75" customHeight="1" x14ac:dyDescent="0.3">
      <c r="AA606" s="4"/>
    </row>
    <row r="607" spans="27:27" ht="15.75" customHeight="1" x14ac:dyDescent="0.3">
      <c r="AA607" s="4"/>
    </row>
    <row r="608" spans="27:27" ht="15.75" customHeight="1" x14ac:dyDescent="0.3">
      <c r="AA608" s="4"/>
    </row>
    <row r="609" spans="27:27" ht="15.75" customHeight="1" x14ac:dyDescent="0.3">
      <c r="AA609" s="4"/>
    </row>
    <row r="610" spans="27:27" ht="15.75" customHeight="1" x14ac:dyDescent="0.3">
      <c r="AA610" s="4"/>
    </row>
    <row r="611" spans="27:27" ht="15.75" customHeight="1" x14ac:dyDescent="0.3">
      <c r="AA611" s="4"/>
    </row>
    <row r="612" spans="27:27" ht="15.75" customHeight="1" x14ac:dyDescent="0.3">
      <c r="AA612" s="4"/>
    </row>
    <row r="613" spans="27:27" ht="15.75" customHeight="1" x14ac:dyDescent="0.3">
      <c r="AA613" s="4"/>
    </row>
    <row r="614" spans="27:27" ht="15.75" customHeight="1" x14ac:dyDescent="0.3">
      <c r="AA614" s="4"/>
    </row>
    <row r="615" spans="27:27" ht="15.75" customHeight="1" x14ac:dyDescent="0.3">
      <c r="AA615" s="4"/>
    </row>
    <row r="616" spans="27:27" ht="15.75" customHeight="1" x14ac:dyDescent="0.3">
      <c r="AA616" s="4"/>
    </row>
    <row r="617" spans="27:27" ht="15.75" customHeight="1" x14ac:dyDescent="0.3">
      <c r="AA617" s="4"/>
    </row>
    <row r="618" spans="27:27" ht="15.75" customHeight="1" x14ac:dyDescent="0.3">
      <c r="AA618" s="4"/>
    </row>
    <row r="619" spans="27:27" ht="15.75" customHeight="1" x14ac:dyDescent="0.3">
      <c r="AA619" s="4"/>
    </row>
    <row r="620" spans="27:27" ht="15.75" customHeight="1" x14ac:dyDescent="0.3">
      <c r="AA620" s="4"/>
    </row>
    <row r="621" spans="27:27" ht="15.75" customHeight="1" x14ac:dyDescent="0.3">
      <c r="AA621" s="4"/>
    </row>
    <row r="622" spans="27:27" ht="15.75" customHeight="1" x14ac:dyDescent="0.3">
      <c r="AA622" s="4"/>
    </row>
    <row r="623" spans="27:27" ht="15.75" customHeight="1" x14ac:dyDescent="0.3">
      <c r="AA623" s="4"/>
    </row>
    <row r="624" spans="27:27" ht="15.75" customHeight="1" x14ac:dyDescent="0.3">
      <c r="AA624" s="4"/>
    </row>
    <row r="625" spans="27:27" ht="15.75" customHeight="1" x14ac:dyDescent="0.3">
      <c r="AA625" s="4"/>
    </row>
    <row r="626" spans="27:27" ht="15.75" customHeight="1" x14ac:dyDescent="0.3">
      <c r="AA626" s="4"/>
    </row>
    <row r="627" spans="27:27" ht="15.75" customHeight="1" x14ac:dyDescent="0.3">
      <c r="AA627" s="4"/>
    </row>
    <row r="628" spans="27:27" ht="15.75" customHeight="1" x14ac:dyDescent="0.3">
      <c r="AA628" s="4"/>
    </row>
    <row r="629" spans="27:27" ht="15.75" customHeight="1" x14ac:dyDescent="0.3">
      <c r="AA629" s="4"/>
    </row>
    <row r="630" spans="27:27" ht="15.75" customHeight="1" x14ac:dyDescent="0.3">
      <c r="AA630" s="4"/>
    </row>
    <row r="631" spans="27:27" ht="15.75" customHeight="1" x14ac:dyDescent="0.3">
      <c r="AA631" s="4"/>
    </row>
    <row r="632" spans="27:27" ht="15.75" customHeight="1" x14ac:dyDescent="0.3">
      <c r="AA632" s="4"/>
    </row>
    <row r="633" spans="27:27" ht="15.75" customHeight="1" x14ac:dyDescent="0.3">
      <c r="AA633" s="4"/>
    </row>
    <row r="634" spans="27:27" ht="15.75" customHeight="1" x14ac:dyDescent="0.3">
      <c r="AA634" s="4"/>
    </row>
    <row r="635" spans="27:27" ht="15.75" customHeight="1" x14ac:dyDescent="0.3">
      <c r="AA635" s="4"/>
    </row>
    <row r="636" spans="27:27" ht="15.75" customHeight="1" x14ac:dyDescent="0.3">
      <c r="AA636" s="4"/>
    </row>
    <row r="637" spans="27:27" ht="15.75" customHeight="1" x14ac:dyDescent="0.3">
      <c r="AA637" s="4"/>
    </row>
    <row r="638" spans="27:27" ht="15.75" customHeight="1" x14ac:dyDescent="0.3">
      <c r="AA638" s="4"/>
    </row>
    <row r="639" spans="27:27" ht="15.75" customHeight="1" x14ac:dyDescent="0.3">
      <c r="AA639" s="4"/>
    </row>
    <row r="640" spans="27:27" ht="15.75" customHeight="1" x14ac:dyDescent="0.3">
      <c r="AA640" s="4"/>
    </row>
    <row r="641" spans="27:27" ht="15.75" customHeight="1" x14ac:dyDescent="0.3">
      <c r="AA641" s="4"/>
    </row>
    <row r="642" spans="27:27" ht="15.75" customHeight="1" x14ac:dyDescent="0.3">
      <c r="AA642" s="4"/>
    </row>
    <row r="643" spans="27:27" ht="15.75" customHeight="1" x14ac:dyDescent="0.3">
      <c r="AA643" s="4"/>
    </row>
    <row r="644" spans="27:27" ht="15.75" customHeight="1" x14ac:dyDescent="0.3">
      <c r="AA644" s="4"/>
    </row>
    <row r="645" spans="27:27" ht="15.75" customHeight="1" x14ac:dyDescent="0.3">
      <c r="AA645" s="4"/>
    </row>
    <row r="646" spans="27:27" ht="15.75" customHeight="1" x14ac:dyDescent="0.3">
      <c r="AA646" s="4"/>
    </row>
    <row r="647" spans="27:27" ht="15.75" customHeight="1" x14ac:dyDescent="0.3">
      <c r="AA647" s="4"/>
    </row>
    <row r="648" spans="27:27" ht="15.75" customHeight="1" x14ac:dyDescent="0.3">
      <c r="AA648" s="4"/>
    </row>
    <row r="649" spans="27:27" ht="15.75" customHeight="1" x14ac:dyDescent="0.3">
      <c r="AA649" s="4"/>
    </row>
    <row r="650" spans="27:27" ht="15.75" customHeight="1" x14ac:dyDescent="0.3">
      <c r="AA650" s="4"/>
    </row>
    <row r="651" spans="27:27" ht="15.75" customHeight="1" x14ac:dyDescent="0.3">
      <c r="AA651" s="4"/>
    </row>
    <row r="652" spans="27:27" ht="15.75" customHeight="1" x14ac:dyDescent="0.3">
      <c r="AA652" s="4"/>
    </row>
    <row r="653" spans="27:27" ht="15.75" customHeight="1" x14ac:dyDescent="0.3">
      <c r="AA653" s="4"/>
    </row>
    <row r="654" spans="27:27" ht="15.75" customHeight="1" x14ac:dyDescent="0.3">
      <c r="AA654" s="4"/>
    </row>
    <row r="655" spans="27:27" ht="15.75" customHeight="1" x14ac:dyDescent="0.3">
      <c r="AA655" s="4"/>
    </row>
    <row r="656" spans="27:27" ht="15.75" customHeight="1" x14ac:dyDescent="0.3">
      <c r="AA656" s="4"/>
    </row>
    <row r="657" spans="27:27" ht="15.75" customHeight="1" x14ac:dyDescent="0.3">
      <c r="AA657" s="4"/>
    </row>
    <row r="658" spans="27:27" ht="15.75" customHeight="1" x14ac:dyDescent="0.3">
      <c r="AA658" s="4"/>
    </row>
    <row r="659" spans="27:27" ht="15.75" customHeight="1" x14ac:dyDescent="0.3">
      <c r="AA659" s="4"/>
    </row>
    <row r="660" spans="27:27" ht="15.75" customHeight="1" x14ac:dyDescent="0.3">
      <c r="AA660" s="4"/>
    </row>
    <row r="661" spans="27:27" ht="15.75" customHeight="1" x14ac:dyDescent="0.3">
      <c r="AA661" s="4"/>
    </row>
    <row r="662" spans="27:27" ht="15.75" customHeight="1" x14ac:dyDescent="0.3">
      <c r="AA662" s="4"/>
    </row>
    <row r="663" spans="27:27" ht="15.75" customHeight="1" x14ac:dyDescent="0.3">
      <c r="AA663" s="4"/>
    </row>
    <row r="664" spans="27:27" ht="15.75" customHeight="1" x14ac:dyDescent="0.3">
      <c r="AA664" s="4"/>
    </row>
    <row r="665" spans="27:27" ht="15.75" customHeight="1" x14ac:dyDescent="0.3">
      <c r="AA665" s="4"/>
    </row>
    <row r="666" spans="27:27" ht="15.75" customHeight="1" x14ac:dyDescent="0.3">
      <c r="AA666" s="4"/>
    </row>
    <row r="667" spans="27:27" ht="15.75" customHeight="1" x14ac:dyDescent="0.3">
      <c r="AA667" s="4"/>
    </row>
    <row r="668" spans="27:27" ht="15.75" customHeight="1" x14ac:dyDescent="0.3">
      <c r="AA668" s="4"/>
    </row>
    <row r="669" spans="27:27" ht="15.75" customHeight="1" x14ac:dyDescent="0.3">
      <c r="AA669" s="4"/>
    </row>
    <row r="670" spans="27:27" ht="15.75" customHeight="1" x14ac:dyDescent="0.3">
      <c r="AA670" s="4"/>
    </row>
    <row r="671" spans="27:27" ht="15.75" customHeight="1" x14ac:dyDescent="0.3">
      <c r="AA671" s="4"/>
    </row>
    <row r="672" spans="27:27" ht="15.75" customHeight="1" x14ac:dyDescent="0.3">
      <c r="AA672" s="4"/>
    </row>
    <row r="673" spans="27:27" ht="15.75" customHeight="1" x14ac:dyDescent="0.3">
      <c r="AA673" s="4"/>
    </row>
    <row r="674" spans="27:27" ht="15.75" customHeight="1" x14ac:dyDescent="0.3">
      <c r="AA674" s="4"/>
    </row>
    <row r="675" spans="27:27" ht="15.75" customHeight="1" x14ac:dyDescent="0.3">
      <c r="AA675" s="4"/>
    </row>
    <row r="676" spans="27:27" ht="15.75" customHeight="1" x14ac:dyDescent="0.3">
      <c r="AA676" s="4"/>
    </row>
    <row r="677" spans="27:27" ht="15.75" customHeight="1" x14ac:dyDescent="0.3">
      <c r="AA677" s="4"/>
    </row>
    <row r="678" spans="27:27" ht="15.75" customHeight="1" x14ac:dyDescent="0.3">
      <c r="AA678" s="4"/>
    </row>
    <row r="679" spans="27:27" ht="15.75" customHeight="1" x14ac:dyDescent="0.3">
      <c r="AA679" s="4"/>
    </row>
    <row r="680" spans="27:27" ht="15.75" customHeight="1" x14ac:dyDescent="0.3">
      <c r="AA680" s="4"/>
    </row>
    <row r="681" spans="27:27" ht="15.75" customHeight="1" x14ac:dyDescent="0.3">
      <c r="AA681" s="4"/>
    </row>
    <row r="682" spans="27:27" ht="15.75" customHeight="1" x14ac:dyDescent="0.3">
      <c r="AA682" s="4"/>
    </row>
    <row r="683" spans="27:27" ht="15.75" customHeight="1" x14ac:dyDescent="0.3">
      <c r="AA683" s="4"/>
    </row>
    <row r="684" spans="27:27" ht="15.75" customHeight="1" x14ac:dyDescent="0.3">
      <c r="AA684" s="4"/>
    </row>
    <row r="685" spans="27:27" ht="15.75" customHeight="1" x14ac:dyDescent="0.3">
      <c r="AA685" s="4"/>
    </row>
    <row r="686" spans="27:27" ht="15.75" customHeight="1" x14ac:dyDescent="0.3">
      <c r="AA686" s="4"/>
    </row>
    <row r="687" spans="27:27" ht="15.75" customHeight="1" x14ac:dyDescent="0.3">
      <c r="AA687" s="4"/>
    </row>
    <row r="688" spans="27:27" ht="15.75" customHeight="1" x14ac:dyDescent="0.3">
      <c r="AA688" s="4"/>
    </row>
    <row r="689" spans="27:27" ht="15.75" customHeight="1" x14ac:dyDescent="0.3">
      <c r="AA689" s="4"/>
    </row>
    <row r="690" spans="27:27" ht="15.75" customHeight="1" x14ac:dyDescent="0.3">
      <c r="AA690" s="4"/>
    </row>
    <row r="691" spans="27:27" ht="15.75" customHeight="1" x14ac:dyDescent="0.3">
      <c r="AA691" s="4"/>
    </row>
    <row r="692" spans="27:27" ht="15.75" customHeight="1" x14ac:dyDescent="0.3">
      <c r="AA692" s="4"/>
    </row>
    <row r="693" spans="27:27" ht="15.75" customHeight="1" x14ac:dyDescent="0.3">
      <c r="AA693" s="4"/>
    </row>
    <row r="694" spans="27:27" ht="15.75" customHeight="1" x14ac:dyDescent="0.3">
      <c r="AA694" s="4"/>
    </row>
    <row r="695" spans="27:27" ht="15.75" customHeight="1" x14ac:dyDescent="0.3">
      <c r="AA695" s="4"/>
    </row>
    <row r="696" spans="27:27" ht="15.75" customHeight="1" x14ac:dyDescent="0.3">
      <c r="AA696" s="4"/>
    </row>
    <row r="697" spans="27:27" ht="15.75" customHeight="1" x14ac:dyDescent="0.3">
      <c r="AA697" s="4"/>
    </row>
    <row r="698" spans="27:27" ht="15.75" customHeight="1" x14ac:dyDescent="0.3">
      <c r="AA698" s="4"/>
    </row>
    <row r="699" spans="27:27" ht="15.75" customHeight="1" x14ac:dyDescent="0.3">
      <c r="AA699" s="4"/>
    </row>
    <row r="700" spans="27:27" ht="15.75" customHeight="1" x14ac:dyDescent="0.3">
      <c r="AA700" s="4"/>
    </row>
    <row r="701" spans="27:27" ht="15.75" customHeight="1" x14ac:dyDescent="0.3">
      <c r="AA701" s="4"/>
    </row>
    <row r="702" spans="27:27" ht="15.75" customHeight="1" x14ac:dyDescent="0.3">
      <c r="AA702" s="4"/>
    </row>
    <row r="703" spans="27:27" ht="15.75" customHeight="1" x14ac:dyDescent="0.3">
      <c r="AA703" s="4"/>
    </row>
    <row r="704" spans="27:27" ht="15.75" customHeight="1" x14ac:dyDescent="0.3">
      <c r="AA704" s="4"/>
    </row>
    <row r="705" spans="27:27" ht="15.75" customHeight="1" x14ac:dyDescent="0.3">
      <c r="AA705" s="4"/>
    </row>
    <row r="706" spans="27:27" ht="15.75" customHeight="1" x14ac:dyDescent="0.3">
      <c r="AA706" s="4"/>
    </row>
    <row r="707" spans="27:27" ht="15.75" customHeight="1" x14ac:dyDescent="0.3">
      <c r="AA707" s="4"/>
    </row>
    <row r="708" spans="27:27" ht="15.75" customHeight="1" x14ac:dyDescent="0.3">
      <c r="AA708" s="4"/>
    </row>
    <row r="709" spans="27:27" ht="15.75" customHeight="1" x14ac:dyDescent="0.3">
      <c r="AA709" s="4"/>
    </row>
    <row r="710" spans="27:27" ht="15.75" customHeight="1" x14ac:dyDescent="0.3">
      <c r="AA710" s="4"/>
    </row>
    <row r="711" spans="27:27" ht="15.75" customHeight="1" x14ac:dyDescent="0.3">
      <c r="AA711" s="4"/>
    </row>
    <row r="712" spans="27:27" ht="15.75" customHeight="1" x14ac:dyDescent="0.3">
      <c r="AA712" s="4"/>
    </row>
    <row r="713" spans="27:27" ht="15.75" customHeight="1" x14ac:dyDescent="0.3">
      <c r="AA713" s="4"/>
    </row>
    <row r="714" spans="27:27" ht="15.75" customHeight="1" x14ac:dyDescent="0.3">
      <c r="AA714" s="4"/>
    </row>
    <row r="715" spans="27:27" ht="15.75" customHeight="1" x14ac:dyDescent="0.3">
      <c r="AA715" s="4"/>
    </row>
    <row r="716" spans="27:27" ht="15.75" customHeight="1" x14ac:dyDescent="0.3">
      <c r="AA716" s="4"/>
    </row>
    <row r="717" spans="27:27" ht="15.75" customHeight="1" x14ac:dyDescent="0.3">
      <c r="AA717" s="4"/>
    </row>
    <row r="718" spans="27:27" ht="15.75" customHeight="1" x14ac:dyDescent="0.3">
      <c r="AA718" s="4"/>
    </row>
    <row r="719" spans="27:27" ht="15.75" customHeight="1" x14ac:dyDescent="0.3">
      <c r="AA719" s="4"/>
    </row>
    <row r="720" spans="27:27" ht="15.75" customHeight="1" x14ac:dyDescent="0.3">
      <c r="AA720" s="4"/>
    </row>
    <row r="721" spans="27:27" ht="15.75" customHeight="1" x14ac:dyDescent="0.3">
      <c r="AA721" s="4"/>
    </row>
    <row r="722" spans="27:27" ht="15.75" customHeight="1" x14ac:dyDescent="0.3">
      <c r="AA722" s="4"/>
    </row>
    <row r="723" spans="27:27" ht="15.75" customHeight="1" x14ac:dyDescent="0.3">
      <c r="AA723" s="4"/>
    </row>
    <row r="724" spans="27:27" ht="15.75" customHeight="1" x14ac:dyDescent="0.3">
      <c r="AA724" s="4"/>
    </row>
    <row r="725" spans="27:27" ht="15.75" customHeight="1" x14ac:dyDescent="0.3">
      <c r="AA725" s="4"/>
    </row>
    <row r="726" spans="27:27" ht="15.75" customHeight="1" x14ac:dyDescent="0.3">
      <c r="AA726" s="4"/>
    </row>
    <row r="727" spans="27:27" ht="15.75" customHeight="1" x14ac:dyDescent="0.3">
      <c r="AA727" s="4"/>
    </row>
    <row r="728" spans="27:27" ht="15.75" customHeight="1" x14ac:dyDescent="0.3">
      <c r="AA728" s="4"/>
    </row>
    <row r="729" spans="27:27" ht="15.75" customHeight="1" x14ac:dyDescent="0.3">
      <c r="AA729" s="4"/>
    </row>
    <row r="730" spans="27:27" ht="15.75" customHeight="1" x14ac:dyDescent="0.3">
      <c r="AA730" s="4"/>
    </row>
    <row r="731" spans="27:27" ht="15.75" customHeight="1" x14ac:dyDescent="0.3">
      <c r="AA731" s="4"/>
    </row>
    <row r="732" spans="27:27" ht="15.75" customHeight="1" x14ac:dyDescent="0.3">
      <c r="AA732" s="4"/>
    </row>
    <row r="733" spans="27:27" ht="15.75" customHeight="1" x14ac:dyDescent="0.3">
      <c r="AA733" s="4"/>
    </row>
    <row r="734" spans="27:27" ht="15.75" customHeight="1" x14ac:dyDescent="0.3">
      <c r="AA734" s="4"/>
    </row>
    <row r="735" spans="27:27" ht="15.75" customHeight="1" x14ac:dyDescent="0.3">
      <c r="AA735" s="4"/>
    </row>
    <row r="736" spans="27:27" ht="15.75" customHeight="1" x14ac:dyDescent="0.3">
      <c r="AA736" s="4"/>
    </row>
    <row r="737" spans="27:27" ht="15.75" customHeight="1" x14ac:dyDescent="0.3">
      <c r="AA737" s="4"/>
    </row>
    <row r="738" spans="27:27" ht="15.75" customHeight="1" x14ac:dyDescent="0.3">
      <c r="AA738" s="4"/>
    </row>
    <row r="739" spans="27:27" ht="15.75" customHeight="1" x14ac:dyDescent="0.3">
      <c r="AA739" s="4"/>
    </row>
    <row r="740" spans="27:27" ht="15.75" customHeight="1" x14ac:dyDescent="0.3">
      <c r="AA740" s="4"/>
    </row>
    <row r="741" spans="27:27" ht="15.75" customHeight="1" x14ac:dyDescent="0.3">
      <c r="AA741" s="4"/>
    </row>
    <row r="742" spans="27:27" ht="15.75" customHeight="1" x14ac:dyDescent="0.3">
      <c r="AA742" s="4"/>
    </row>
    <row r="743" spans="27:27" ht="15.75" customHeight="1" x14ac:dyDescent="0.3">
      <c r="AA743" s="4"/>
    </row>
    <row r="744" spans="27:27" ht="15.75" customHeight="1" x14ac:dyDescent="0.3">
      <c r="AA744" s="4"/>
    </row>
    <row r="745" spans="27:27" ht="15.75" customHeight="1" x14ac:dyDescent="0.3">
      <c r="AA745" s="4"/>
    </row>
    <row r="746" spans="27:27" ht="15.75" customHeight="1" x14ac:dyDescent="0.3">
      <c r="AA746" s="4"/>
    </row>
    <row r="747" spans="27:27" ht="15.75" customHeight="1" x14ac:dyDescent="0.3">
      <c r="AA747" s="4"/>
    </row>
    <row r="748" spans="27:27" ht="15.75" customHeight="1" x14ac:dyDescent="0.3">
      <c r="AA748" s="4"/>
    </row>
    <row r="749" spans="27:27" ht="15.75" customHeight="1" x14ac:dyDescent="0.3">
      <c r="AA749" s="4"/>
    </row>
    <row r="750" spans="27:27" ht="15.75" customHeight="1" x14ac:dyDescent="0.3">
      <c r="AA750" s="4"/>
    </row>
    <row r="751" spans="27:27" ht="15.75" customHeight="1" x14ac:dyDescent="0.3">
      <c r="AA751" s="4"/>
    </row>
    <row r="752" spans="27:27" ht="15.75" customHeight="1" x14ac:dyDescent="0.3">
      <c r="AA752" s="4"/>
    </row>
    <row r="753" spans="27:27" ht="15.75" customHeight="1" x14ac:dyDescent="0.3">
      <c r="AA753" s="4"/>
    </row>
    <row r="754" spans="27:27" ht="15.75" customHeight="1" x14ac:dyDescent="0.3">
      <c r="AA754" s="4"/>
    </row>
    <row r="755" spans="27:27" ht="15.75" customHeight="1" x14ac:dyDescent="0.3">
      <c r="AA755" s="4"/>
    </row>
    <row r="756" spans="27:27" ht="15.75" customHeight="1" x14ac:dyDescent="0.3">
      <c r="AA756" s="4"/>
    </row>
    <row r="757" spans="27:27" ht="15.75" customHeight="1" x14ac:dyDescent="0.3">
      <c r="AA757" s="4"/>
    </row>
    <row r="758" spans="27:27" ht="15.75" customHeight="1" x14ac:dyDescent="0.3">
      <c r="AA758" s="4"/>
    </row>
    <row r="759" spans="27:27" ht="15.75" customHeight="1" x14ac:dyDescent="0.3">
      <c r="AA759" s="4"/>
    </row>
    <row r="760" spans="27:27" ht="15.75" customHeight="1" x14ac:dyDescent="0.3">
      <c r="AA760" s="4"/>
    </row>
    <row r="761" spans="27:27" ht="15.75" customHeight="1" x14ac:dyDescent="0.3">
      <c r="AA761" s="4"/>
    </row>
    <row r="762" spans="27:27" ht="15.75" customHeight="1" x14ac:dyDescent="0.3">
      <c r="AA762" s="4"/>
    </row>
    <row r="763" spans="27:27" ht="15.75" customHeight="1" x14ac:dyDescent="0.3">
      <c r="AA763" s="4"/>
    </row>
    <row r="764" spans="27:27" ht="15.75" customHeight="1" x14ac:dyDescent="0.3">
      <c r="AA764" s="4"/>
    </row>
    <row r="765" spans="27:27" ht="15.75" customHeight="1" x14ac:dyDescent="0.3">
      <c r="AA765" s="4"/>
    </row>
    <row r="766" spans="27:27" ht="15.75" customHeight="1" x14ac:dyDescent="0.3">
      <c r="AA766" s="4"/>
    </row>
    <row r="767" spans="27:27" ht="15.75" customHeight="1" x14ac:dyDescent="0.3">
      <c r="AA767" s="4"/>
    </row>
    <row r="768" spans="27:27" ht="15.75" customHeight="1" x14ac:dyDescent="0.3">
      <c r="AA768" s="4"/>
    </row>
    <row r="769" spans="27:27" ht="15.75" customHeight="1" x14ac:dyDescent="0.3">
      <c r="AA769" s="4"/>
    </row>
    <row r="770" spans="27:27" ht="15.75" customHeight="1" x14ac:dyDescent="0.3">
      <c r="AA770" s="4"/>
    </row>
    <row r="771" spans="27:27" ht="15.75" customHeight="1" x14ac:dyDescent="0.3">
      <c r="AA771" s="4"/>
    </row>
    <row r="772" spans="27:27" ht="15.75" customHeight="1" x14ac:dyDescent="0.3">
      <c r="AA772" s="4"/>
    </row>
    <row r="773" spans="27:27" ht="15.75" customHeight="1" x14ac:dyDescent="0.3">
      <c r="AA773" s="4"/>
    </row>
    <row r="774" spans="27:27" ht="15.75" customHeight="1" x14ac:dyDescent="0.3">
      <c r="AA774" s="4"/>
    </row>
    <row r="775" spans="27:27" ht="15.75" customHeight="1" x14ac:dyDescent="0.3">
      <c r="AA775" s="4"/>
    </row>
    <row r="776" spans="27:27" ht="15.75" customHeight="1" x14ac:dyDescent="0.3">
      <c r="AA776" s="4"/>
    </row>
    <row r="777" spans="27:27" ht="15.75" customHeight="1" x14ac:dyDescent="0.3">
      <c r="AA777" s="4"/>
    </row>
    <row r="778" spans="27:27" ht="15.75" customHeight="1" x14ac:dyDescent="0.3">
      <c r="AA778" s="4"/>
    </row>
    <row r="779" spans="27:27" ht="15.75" customHeight="1" x14ac:dyDescent="0.3">
      <c r="AA779" s="4"/>
    </row>
    <row r="780" spans="27:27" ht="15.75" customHeight="1" x14ac:dyDescent="0.3">
      <c r="AA780" s="4"/>
    </row>
    <row r="781" spans="27:27" ht="15.75" customHeight="1" x14ac:dyDescent="0.3">
      <c r="AA781" s="4"/>
    </row>
    <row r="782" spans="27:27" ht="15.75" customHeight="1" x14ac:dyDescent="0.3">
      <c r="AA782" s="4"/>
    </row>
    <row r="783" spans="27:27" ht="15.75" customHeight="1" x14ac:dyDescent="0.3">
      <c r="AA783" s="4"/>
    </row>
    <row r="784" spans="27:27" ht="15.75" customHeight="1" x14ac:dyDescent="0.3">
      <c r="AA784" s="4"/>
    </row>
    <row r="785" spans="27:27" ht="15.75" customHeight="1" x14ac:dyDescent="0.3">
      <c r="AA785" s="4"/>
    </row>
    <row r="786" spans="27:27" ht="15.75" customHeight="1" x14ac:dyDescent="0.3">
      <c r="AA786" s="4"/>
    </row>
    <row r="787" spans="27:27" ht="15.75" customHeight="1" x14ac:dyDescent="0.3">
      <c r="AA787" s="4"/>
    </row>
    <row r="788" spans="27:27" ht="15.75" customHeight="1" x14ac:dyDescent="0.3">
      <c r="AA788" s="4"/>
    </row>
    <row r="789" spans="27:27" ht="15.75" customHeight="1" x14ac:dyDescent="0.3">
      <c r="AA789" s="4"/>
    </row>
    <row r="790" spans="27:27" ht="15.75" customHeight="1" x14ac:dyDescent="0.3">
      <c r="AA790" s="4"/>
    </row>
    <row r="791" spans="27:27" ht="15.75" customHeight="1" x14ac:dyDescent="0.3">
      <c r="AA791" s="4"/>
    </row>
    <row r="792" spans="27:27" ht="15.75" customHeight="1" x14ac:dyDescent="0.3">
      <c r="AA792" s="4"/>
    </row>
    <row r="793" spans="27:27" ht="15.75" customHeight="1" x14ac:dyDescent="0.3">
      <c r="AA793" s="4"/>
    </row>
    <row r="794" spans="27:27" ht="15.75" customHeight="1" x14ac:dyDescent="0.3">
      <c r="AA794" s="4"/>
    </row>
    <row r="795" spans="27:27" ht="15.75" customHeight="1" x14ac:dyDescent="0.3">
      <c r="AA795" s="4"/>
    </row>
    <row r="796" spans="27:27" ht="15.75" customHeight="1" x14ac:dyDescent="0.3">
      <c r="AA796" s="4"/>
    </row>
    <row r="797" spans="27:27" ht="15.75" customHeight="1" x14ac:dyDescent="0.3">
      <c r="AA797" s="4"/>
    </row>
    <row r="798" spans="27:27" ht="15.75" customHeight="1" x14ac:dyDescent="0.3">
      <c r="AA798" s="4"/>
    </row>
    <row r="799" spans="27:27" ht="15.75" customHeight="1" x14ac:dyDescent="0.3">
      <c r="AA799" s="4"/>
    </row>
    <row r="800" spans="27:27" ht="15.75" customHeight="1" x14ac:dyDescent="0.3">
      <c r="AA800" s="4"/>
    </row>
    <row r="801" spans="27:27" ht="15.75" customHeight="1" x14ac:dyDescent="0.3">
      <c r="AA801" s="4"/>
    </row>
    <row r="802" spans="27:27" ht="15.75" customHeight="1" x14ac:dyDescent="0.3">
      <c r="AA802" s="4"/>
    </row>
    <row r="803" spans="27:27" ht="15.75" customHeight="1" x14ac:dyDescent="0.3">
      <c r="AA803" s="4"/>
    </row>
    <row r="804" spans="27:27" ht="15.75" customHeight="1" x14ac:dyDescent="0.3">
      <c r="AA804" s="4"/>
    </row>
    <row r="805" spans="27:27" ht="15.75" customHeight="1" x14ac:dyDescent="0.3">
      <c r="AA805" s="4"/>
    </row>
    <row r="806" spans="27:27" ht="15.75" customHeight="1" x14ac:dyDescent="0.3">
      <c r="AA806" s="4"/>
    </row>
    <row r="807" spans="27:27" ht="15.75" customHeight="1" x14ac:dyDescent="0.3">
      <c r="AA807" s="4"/>
    </row>
    <row r="808" spans="27:27" ht="15.75" customHeight="1" x14ac:dyDescent="0.3">
      <c r="AA808" s="4"/>
    </row>
    <row r="809" spans="27:27" ht="15.75" customHeight="1" x14ac:dyDescent="0.3">
      <c r="AA809" s="4"/>
    </row>
    <row r="810" spans="27:27" ht="15.75" customHeight="1" x14ac:dyDescent="0.3">
      <c r="AA810" s="4"/>
    </row>
    <row r="811" spans="27:27" ht="15.75" customHeight="1" x14ac:dyDescent="0.3">
      <c r="AA811" s="4"/>
    </row>
    <row r="812" spans="27:27" ht="15.75" customHeight="1" x14ac:dyDescent="0.3">
      <c r="AA812" s="4"/>
    </row>
    <row r="813" spans="27:27" ht="15.75" customHeight="1" x14ac:dyDescent="0.3">
      <c r="AA813" s="4"/>
    </row>
    <row r="814" spans="27:27" ht="15.75" customHeight="1" x14ac:dyDescent="0.3">
      <c r="AA814" s="4"/>
    </row>
    <row r="815" spans="27:27" ht="15.75" customHeight="1" x14ac:dyDescent="0.3">
      <c r="AA815" s="4"/>
    </row>
    <row r="816" spans="27:27" ht="15.75" customHeight="1" x14ac:dyDescent="0.3">
      <c r="AA816" s="4"/>
    </row>
    <row r="817" spans="27:27" ht="15.75" customHeight="1" x14ac:dyDescent="0.3">
      <c r="AA817" s="4"/>
    </row>
    <row r="818" spans="27:27" ht="15.75" customHeight="1" x14ac:dyDescent="0.3">
      <c r="AA818" s="4"/>
    </row>
    <row r="819" spans="27:27" ht="15.75" customHeight="1" x14ac:dyDescent="0.3">
      <c r="AA819" s="4"/>
    </row>
    <row r="820" spans="27:27" ht="15.75" customHeight="1" x14ac:dyDescent="0.3">
      <c r="AA820" s="4"/>
    </row>
    <row r="821" spans="27:27" ht="15.75" customHeight="1" x14ac:dyDescent="0.3">
      <c r="AA821" s="4"/>
    </row>
    <row r="822" spans="27:27" ht="15.75" customHeight="1" x14ac:dyDescent="0.3">
      <c r="AA822" s="4"/>
    </row>
    <row r="823" spans="27:27" ht="15.75" customHeight="1" x14ac:dyDescent="0.3">
      <c r="AA823" s="4"/>
    </row>
    <row r="824" spans="27:27" ht="15.75" customHeight="1" x14ac:dyDescent="0.3">
      <c r="AA824" s="4"/>
    </row>
    <row r="825" spans="27:27" ht="15.75" customHeight="1" x14ac:dyDescent="0.3">
      <c r="AA825" s="4"/>
    </row>
    <row r="826" spans="27:27" ht="15.75" customHeight="1" x14ac:dyDescent="0.3">
      <c r="AA826" s="4"/>
    </row>
    <row r="827" spans="27:27" ht="15.75" customHeight="1" x14ac:dyDescent="0.3">
      <c r="AA827" s="4"/>
    </row>
    <row r="828" spans="27:27" ht="15.75" customHeight="1" x14ac:dyDescent="0.3">
      <c r="AA828" s="4"/>
    </row>
    <row r="829" spans="27:27" ht="15.75" customHeight="1" x14ac:dyDescent="0.3">
      <c r="AA829" s="4"/>
    </row>
    <row r="830" spans="27:27" ht="15.75" customHeight="1" x14ac:dyDescent="0.3">
      <c r="AA830" s="4"/>
    </row>
    <row r="831" spans="27:27" ht="15.75" customHeight="1" x14ac:dyDescent="0.3">
      <c r="AA831" s="4"/>
    </row>
    <row r="832" spans="27:27" ht="15.75" customHeight="1" x14ac:dyDescent="0.3">
      <c r="AA832" s="4"/>
    </row>
    <row r="833" spans="27:27" ht="15.75" customHeight="1" x14ac:dyDescent="0.3">
      <c r="AA833" s="4"/>
    </row>
    <row r="834" spans="27:27" ht="15.75" customHeight="1" x14ac:dyDescent="0.3">
      <c r="AA834" s="4"/>
    </row>
    <row r="835" spans="27:27" ht="15.75" customHeight="1" x14ac:dyDescent="0.3">
      <c r="AA835" s="4"/>
    </row>
    <row r="836" spans="27:27" ht="15.75" customHeight="1" x14ac:dyDescent="0.3">
      <c r="AA836" s="4"/>
    </row>
    <row r="837" spans="27:27" ht="15.75" customHeight="1" x14ac:dyDescent="0.3">
      <c r="AA837" s="4"/>
    </row>
    <row r="838" spans="27:27" ht="15.75" customHeight="1" x14ac:dyDescent="0.3">
      <c r="AA838" s="4"/>
    </row>
    <row r="839" spans="27:27" ht="15.75" customHeight="1" x14ac:dyDescent="0.3">
      <c r="AA839" s="4"/>
    </row>
    <row r="840" spans="27:27" ht="15.75" customHeight="1" x14ac:dyDescent="0.3">
      <c r="AA840" s="4"/>
    </row>
    <row r="841" spans="27:27" ht="15.75" customHeight="1" x14ac:dyDescent="0.3">
      <c r="AA841" s="4"/>
    </row>
    <row r="842" spans="27:27" ht="15.75" customHeight="1" x14ac:dyDescent="0.3">
      <c r="AA842" s="4"/>
    </row>
    <row r="843" spans="27:27" ht="15.75" customHeight="1" x14ac:dyDescent="0.3">
      <c r="AA843" s="4"/>
    </row>
    <row r="844" spans="27:27" ht="15.75" customHeight="1" x14ac:dyDescent="0.3">
      <c r="AA844" s="4"/>
    </row>
    <row r="845" spans="27:27" ht="15.75" customHeight="1" x14ac:dyDescent="0.3">
      <c r="AA845" s="4"/>
    </row>
    <row r="846" spans="27:27" ht="15.75" customHeight="1" x14ac:dyDescent="0.3">
      <c r="AA846" s="4"/>
    </row>
    <row r="847" spans="27:27" ht="15.75" customHeight="1" x14ac:dyDescent="0.3">
      <c r="AA847" s="4"/>
    </row>
    <row r="848" spans="27:27" ht="15.75" customHeight="1" x14ac:dyDescent="0.3">
      <c r="AA848" s="4"/>
    </row>
    <row r="849" spans="27:27" ht="15.75" customHeight="1" x14ac:dyDescent="0.3">
      <c r="AA849" s="4"/>
    </row>
    <row r="850" spans="27:27" ht="15.75" customHeight="1" x14ac:dyDescent="0.3">
      <c r="AA850" s="4"/>
    </row>
    <row r="851" spans="27:27" ht="15.75" customHeight="1" x14ac:dyDescent="0.3">
      <c r="AA851" s="4"/>
    </row>
    <row r="852" spans="27:27" ht="15.75" customHeight="1" x14ac:dyDescent="0.3">
      <c r="AA852" s="4"/>
    </row>
    <row r="853" spans="27:27" ht="15.75" customHeight="1" x14ac:dyDescent="0.3">
      <c r="AA853" s="4"/>
    </row>
    <row r="854" spans="27:27" ht="15.75" customHeight="1" x14ac:dyDescent="0.3">
      <c r="AA854" s="4"/>
    </row>
    <row r="855" spans="27:27" ht="15.75" customHeight="1" x14ac:dyDescent="0.3">
      <c r="AA855" s="4"/>
    </row>
    <row r="856" spans="27:27" ht="15.75" customHeight="1" x14ac:dyDescent="0.3">
      <c r="AA856" s="4"/>
    </row>
    <row r="857" spans="27:27" ht="15.75" customHeight="1" x14ac:dyDescent="0.3">
      <c r="AA857" s="4"/>
    </row>
    <row r="858" spans="27:27" ht="15.75" customHeight="1" x14ac:dyDescent="0.3">
      <c r="AA858" s="4"/>
    </row>
    <row r="859" spans="27:27" ht="15.75" customHeight="1" x14ac:dyDescent="0.3">
      <c r="AA859" s="4"/>
    </row>
    <row r="860" spans="27:27" ht="15.75" customHeight="1" x14ac:dyDescent="0.3">
      <c r="AA860" s="4"/>
    </row>
    <row r="861" spans="27:27" ht="15.75" customHeight="1" x14ac:dyDescent="0.3">
      <c r="AA861" s="4"/>
    </row>
    <row r="862" spans="27:27" ht="15.75" customHeight="1" x14ac:dyDescent="0.3">
      <c r="AA862" s="4"/>
    </row>
    <row r="863" spans="27:27" ht="15.75" customHeight="1" x14ac:dyDescent="0.3">
      <c r="AA863" s="4"/>
    </row>
    <row r="864" spans="27:27" ht="15.75" customHeight="1" x14ac:dyDescent="0.3">
      <c r="AA864" s="4"/>
    </row>
    <row r="865" spans="27:27" ht="15.75" customHeight="1" x14ac:dyDescent="0.3">
      <c r="AA865" s="4"/>
    </row>
    <row r="866" spans="27:27" ht="15.75" customHeight="1" x14ac:dyDescent="0.3">
      <c r="AA866" s="4"/>
    </row>
    <row r="867" spans="27:27" ht="15.75" customHeight="1" x14ac:dyDescent="0.3">
      <c r="AA867" s="4"/>
    </row>
    <row r="868" spans="27:27" ht="15.75" customHeight="1" x14ac:dyDescent="0.3">
      <c r="AA868" s="4"/>
    </row>
    <row r="869" spans="27:27" ht="15.75" customHeight="1" x14ac:dyDescent="0.3">
      <c r="AA869" s="4"/>
    </row>
    <row r="870" spans="27:27" ht="15.75" customHeight="1" x14ac:dyDescent="0.3">
      <c r="AA870" s="4"/>
    </row>
    <row r="871" spans="27:27" ht="15.75" customHeight="1" x14ac:dyDescent="0.3">
      <c r="AA871" s="4"/>
    </row>
    <row r="872" spans="27:27" ht="15.75" customHeight="1" x14ac:dyDescent="0.3">
      <c r="AA872" s="4"/>
    </row>
    <row r="873" spans="27:27" ht="15.75" customHeight="1" x14ac:dyDescent="0.3">
      <c r="AA873" s="4"/>
    </row>
    <row r="874" spans="27:27" ht="15.75" customHeight="1" x14ac:dyDescent="0.3">
      <c r="AA874" s="4"/>
    </row>
    <row r="875" spans="27:27" ht="15.75" customHeight="1" x14ac:dyDescent="0.3">
      <c r="AA875" s="4"/>
    </row>
    <row r="876" spans="27:27" ht="15.75" customHeight="1" x14ac:dyDescent="0.3">
      <c r="AA876" s="4"/>
    </row>
    <row r="877" spans="27:27" ht="15.75" customHeight="1" x14ac:dyDescent="0.3">
      <c r="AA877" s="4"/>
    </row>
    <row r="878" spans="27:27" ht="15.75" customHeight="1" x14ac:dyDescent="0.3">
      <c r="AA878" s="4"/>
    </row>
    <row r="879" spans="27:27" ht="15.75" customHeight="1" x14ac:dyDescent="0.3">
      <c r="AA879" s="4"/>
    </row>
    <row r="880" spans="27:27" ht="15.75" customHeight="1" x14ac:dyDescent="0.3">
      <c r="AA880" s="4"/>
    </row>
    <row r="881" spans="27:27" ht="15.75" customHeight="1" x14ac:dyDescent="0.3">
      <c r="AA881" s="4"/>
    </row>
    <row r="882" spans="27:27" ht="15.75" customHeight="1" x14ac:dyDescent="0.3">
      <c r="AA882" s="4"/>
    </row>
    <row r="883" spans="27:27" ht="15.75" customHeight="1" x14ac:dyDescent="0.3">
      <c r="AA883" s="4"/>
    </row>
    <row r="884" spans="27:27" ht="15.75" customHeight="1" x14ac:dyDescent="0.3">
      <c r="AA884" s="4"/>
    </row>
    <row r="885" spans="27:27" ht="15.75" customHeight="1" x14ac:dyDescent="0.3">
      <c r="AA885" s="4"/>
    </row>
    <row r="886" spans="27:27" ht="15.75" customHeight="1" x14ac:dyDescent="0.3">
      <c r="AA886" s="4"/>
    </row>
    <row r="887" spans="27:27" ht="15.75" customHeight="1" x14ac:dyDescent="0.3">
      <c r="AA887" s="4"/>
    </row>
    <row r="888" spans="27:27" ht="15.75" customHeight="1" x14ac:dyDescent="0.3">
      <c r="AA888" s="4"/>
    </row>
    <row r="889" spans="27:27" ht="15.75" customHeight="1" x14ac:dyDescent="0.3">
      <c r="AA889" s="4"/>
    </row>
    <row r="890" spans="27:27" ht="15.75" customHeight="1" x14ac:dyDescent="0.3">
      <c r="AA890" s="4"/>
    </row>
    <row r="891" spans="27:27" ht="15.75" customHeight="1" x14ac:dyDescent="0.3">
      <c r="AA891" s="4"/>
    </row>
    <row r="892" spans="27:27" ht="15.75" customHeight="1" x14ac:dyDescent="0.3">
      <c r="AA892" s="4"/>
    </row>
    <row r="893" spans="27:27" ht="15.75" customHeight="1" x14ac:dyDescent="0.3">
      <c r="AA893" s="4"/>
    </row>
    <row r="894" spans="27:27" ht="15.75" customHeight="1" x14ac:dyDescent="0.3">
      <c r="AA894" s="4"/>
    </row>
    <row r="895" spans="27:27" ht="15.75" customHeight="1" x14ac:dyDescent="0.3">
      <c r="AA895" s="4"/>
    </row>
    <row r="896" spans="27:27" ht="15.75" customHeight="1" x14ac:dyDescent="0.3">
      <c r="AA896" s="4"/>
    </row>
    <row r="897" spans="27:27" ht="15.75" customHeight="1" x14ac:dyDescent="0.3">
      <c r="AA897" s="4"/>
    </row>
    <row r="898" spans="27:27" ht="15.75" customHeight="1" x14ac:dyDescent="0.3">
      <c r="AA898" s="4"/>
    </row>
    <row r="899" spans="27:27" ht="15.75" customHeight="1" x14ac:dyDescent="0.3">
      <c r="AA899" s="4"/>
    </row>
    <row r="900" spans="27:27" ht="15.75" customHeight="1" x14ac:dyDescent="0.3">
      <c r="AA900" s="4"/>
    </row>
    <row r="901" spans="27:27" ht="15.75" customHeight="1" x14ac:dyDescent="0.3">
      <c r="AA901" s="4"/>
    </row>
    <row r="902" spans="27:27" ht="15.75" customHeight="1" x14ac:dyDescent="0.3">
      <c r="AA902" s="4"/>
    </row>
    <row r="903" spans="27:27" ht="15.75" customHeight="1" x14ac:dyDescent="0.3">
      <c r="AA903" s="4"/>
    </row>
    <row r="904" spans="27:27" ht="15.75" customHeight="1" x14ac:dyDescent="0.3">
      <c r="AA904" s="4"/>
    </row>
    <row r="905" spans="27:27" ht="15.75" customHeight="1" x14ac:dyDescent="0.3">
      <c r="AA905" s="4"/>
    </row>
    <row r="906" spans="27:27" ht="15.75" customHeight="1" x14ac:dyDescent="0.3">
      <c r="AA906" s="4"/>
    </row>
    <row r="907" spans="27:27" ht="15.75" customHeight="1" x14ac:dyDescent="0.3">
      <c r="AA907" s="4"/>
    </row>
    <row r="908" spans="27:27" ht="15.75" customHeight="1" x14ac:dyDescent="0.3">
      <c r="AA908" s="4"/>
    </row>
    <row r="909" spans="27:27" ht="15.75" customHeight="1" x14ac:dyDescent="0.3">
      <c r="AA909" s="4"/>
    </row>
    <row r="910" spans="27:27" ht="15.75" customHeight="1" x14ac:dyDescent="0.3">
      <c r="AA910" s="4"/>
    </row>
    <row r="911" spans="27:27" ht="15.75" customHeight="1" x14ac:dyDescent="0.3">
      <c r="AA911" s="4"/>
    </row>
    <row r="912" spans="27:27" ht="15.75" customHeight="1" x14ac:dyDescent="0.3">
      <c r="AA912" s="4"/>
    </row>
    <row r="913" spans="27:27" ht="15.75" customHeight="1" x14ac:dyDescent="0.3">
      <c r="AA913" s="4"/>
    </row>
    <row r="914" spans="27:27" ht="15.75" customHeight="1" x14ac:dyDescent="0.3">
      <c r="AA914" s="4"/>
    </row>
    <row r="915" spans="27:27" ht="15.75" customHeight="1" x14ac:dyDescent="0.3">
      <c r="AA915" s="4"/>
    </row>
    <row r="916" spans="27:27" ht="15.75" customHeight="1" x14ac:dyDescent="0.3">
      <c r="AA916" s="4"/>
    </row>
    <row r="917" spans="27:27" ht="15.75" customHeight="1" x14ac:dyDescent="0.3">
      <c r="AA917" s="4"/>
    </row>
    <row r="918" spans="27:27" ht="15.75" customHeight="1" x14ac:dyDescent="0.3">
      <c r="AA918" s="4"/>
    </row>
    <row r="919" spans="27:27" ht="15.75" customHeight="1" x14ac:dyDescent="0.3">
      <c r="AA919" s="4"/>
    </row>
    <row r="920" spans="27:27" ht="15.75" customHeight="1" x14ac:dyDescent="0.3">
      <c r="AA920" s="4"/>
    </row>
    <row r="921" spans="27:27" ht="15.75" customHeight="1" x14ac:dyDescent="0.3">
      <c r="AA921" s="4"/>
    </row>
    <row r="922" spans="27:27" ht="15.75" customHeight="1" x14ac:dyDescent="0.3">
      <c r="AA922" s="4"/>
    </row>
    <row r="923" spans="27:27" ht="15.75" customHeight="1" x14ac:dyDescent="0.3">
      <c r="AA923" s="4"/>
    </row>
    <row r="924" spans="27:27" ht="15.75" customHeight="1" x14ac:dyDescent="0.3">
      <c r="AA924" s="4"/>
    </row>
    <row r="925" spans="27:27" ht="15.75" customHeight="1" x14ac:dyDescent="0.3">
      <c r="AA925" s="4"/>
    </row>
    <row r="926" spans="27:27" ht="15.75" customHeight="1" x14ac:dyDescent="0.3">
      <c r="AA926" s="4"/>
    </row>
    <row r="927" spans="27:27" ht="15.75" customHeight="1" x14ac:dyDescent="0.3">
      <c r="AA927" s="4"/>
    </row>
    <row r="928" spans="27:27" ht="15.75" customHeight="1" x14ac:dyDescent="0.3">
      <c r="AA928" s="4"/>
    </row>
    <row r="929" spans="27:27" ht="15.75" customHeight="1" x14ac:dyDescent="0.3">
      <c r="AA929" s="4"/>
    </row>
    <row r="930" spans="27:27" ht="15.75" customHeight="1" x14ac:dyDescent="0.3">
      <c r="AA930" s="4"/>
    </row>
    <row r="931" spans="27:27" ht="15.75" customHeight="1" x14ac:dyDescent="0.3">
      <c r="AA931" s="4"/>
    </row>
    <row r="932" spans="27:27" ht="15.75" customHeight="1" x14ac:dyDescent="0.3">
      <c r="AA932" s="4"/>
    </row>
    <row r="933" spans="27:27" ht="15.75" customHeight="1" x14ac:dyDescent="0.3">
      <c r="AA933" s="4"/>
    </row>
    <row r="934" spans="27:27" ht="15.75" customHeight="1" x14ac:dyDescent="0.3">
      <c r="AA934" s="4"/>
    </row>
    <row r="935" spans="27:27" ht="15.75" customHeight="1" x14ac:dyDescent="0.3">
      <c r="AA935" s="4"/>
    </row>
    <row r="936" spans="27:27" ht="15.75" customHeight="1" x14ac:dyDescent="0.3">
      <c r="AA936" s="4"/>
    </row>
    <row r="937" spans="27:27" ht="15.75" customHeight="1" x14ac:dyDescent="0.3">
      <c r="AA937" s="4"/>
    </row>
    <row r="938" spans="27:27" ht="15.75" customHeight="1" x14ac:dyDescent="0.3">
      <c r="AA938" s="4"/>
    </row>
    <row r="939" spans="27:27" ht="15.75" customHeight="1" x14ac:dyDescent="0.3">
      <c r="AA939" s="4"/>
    </row>
    <row r="940" spans="27:27" ht="15.75" customHeight="1" x14ac:dyDescent="0.3">
      <c r="AA940" s="4"/>
    </row>
    <row r="941" spans="27:27" ht="15.75" customHeight="1" x14ac:dyDescent="0.3">
      <c r="AA941" s="4"/>
    </row>
    <row r="942" spans="27:27" ht="15.75" customHeight="1" x14ac:dyDescent="0.3">
      <c r="AA942" s="4"/>
    </row>
    <row r="943" spans="27:27" ht="15.75" customHeight="1" x14ac:dyDescent="0.3">
      <c r="AA943" s="4"/>
    </row>
    <row r="944" spans="27:27" ht="15.75" customHeight="1" x14ac:dyDescent="0.3">
      <c r="AA944" s="4"/>
    </row>
    <row r="945" spans="27:27" ht="15.75" customHeight="1" x14ac:dyDescent="0.3">
      <c r="AA945" s="4"/>
    </row>
    <row r="946" spans="27:27" ht="15.75" customHeight="1" x14ac:dyDescent="0.3">
      <c r="AA946" s="4"/>
    </row>
    <row r="947" spans="27:27" ht="15.75" customHeight="1" x14ac:dyDescent="0.3">
      <c r="AA947" s="4"/>
    </row>
    <row r="948" spans="27:27" ht="15.75" customHeight="1" x14ac:dyDescent="0.3">
      <c r="AA948" s="4"/>
    </row>
    <row r="949" spans="27:27" ht="15.75" customHeight="1" x14ac:dyDescent="0.3">
      <c r="AA949" s="4"/>
    </row>
    <row r="950" spans="27:27" ht="15.75" customHeight="1" x14ac:dyDescent="0.3">
      <c r="AA950" s="4"/>
    </row>
    <row r="951" spans="27:27" ht="15.75" customHeight="1" x14ac:dyDescent="0.3">
      <c r="AA951" s="4"/>
    </row>
    <row r="952" spans="27:27" ht="15.75" customHeight="1" x14ac:dyDescent="0.3">
      <c r="AA952" s="4"/>
    </row>
    <row r="953" spans="27:27" ht="15.75" customHeight="1" x14ac:dyDescent="0.3">
      <c r="AA953" s="4"/>
    </row>
    <row r="954" spans="27:27" ht="15.75" customHeight="1" x14ac:dyDescent="0.3">
      <c r="AA954" s="4"/>
    </row>
    <row r="955" spans="27:27" ht="15.75" customHeight="1" x14ac:dyDescent="0.3">
      <c r="AA955" s="4"/>
    </row>
    <row r="956" spans="27:27" ht="15.75" customHeight="1" x14ac:dyDescent="0.3">
      <c r="AA956" s="4"/>
    </row>
    <row r="957" spans="27:27" ht="15.75" customHeight="1" x14ac:dyDescent="0.3">
      <c r="AA957" s="4"/>
    </row>
    <row r="958" spans="27:27" ht="15.75" customHeight="1" x14ac:dyDescent="0.3">
      <c r="AA958" s="4"/>
    </row>
    <row r="959" spans="27:27" ht="15.75" customHeight="1" x14ac:dyDescent="0.3">
      <c r="AA959" s="4"/>
    </row>
    <row r="960" spans="27:27" ht="15.75" customHeight="1" x14ac:dyDescent="0.3">
      <c r="AA960" s="4"/>
    </row>
    <row r="961" spans="27:27" ht="15.75" customHeight="1" x14ac:dyDescent="0.3">
      <c r="AA961" s="4"/>
    </row>
  </sheetData>
  <autoFilter ref="A3:F139" xr:uid="{00000000-0009-0000-0000-000016000000}"/>
  <mergeCells count="6">
    <mergeCell ref="K1:R1"/>
    <mergeCell ref="S1:T2"/>
    <mergeCell ref="K2:L2"/>
    <mergeCell ref="M2:N2"/>
    <mergeCell ref="O2:P2"/>
    <mergeCell ref="Q2:R2"/>
  </mergeCells>
  <pageMargins left="0.7" right="0.7" top="0.75" bottom="0.75" header="0" footer="0"/>
  <pageSetup fitToWidth="0" orientation="portrait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1D0B3-3910-49C2-878B-36CA998580E5}">
  <sheetPr>
    <outlinePr summaryBelow="0" summaryRight="0"/>
    <pageSetUpPr fitToPage="1"/>
  </sheetPr>
  <dimension ref="A1:AF961"/>
  <sheetViews>
    <sheetView topLeftCell="B1" workbookViewId="0">
      <pane ySplit="3" topLeftCell="A22" activePane="bottomLeft" state="frozen"/>
      <selection pane="bottomLeft" activeCell="B5" sqref="B5"/>
    </sheetView>
  </sheetViews>
  <sheetFormatPr defaultColWidth="12.6640625" defaultRowHeight="15" customHeight="1" x14ac:dyDescent="0.3"/>
  <cols>
    <col min="1" max="1" width="9.44140625" customWidth="1"/>
    <col min="2" max="2" width="6.33203125" customWidth="1"/>
    <col min="3" max="3" width="5.77734375" customWidth="1"/>
    <col min="4" max="4" width="7.21875" customWidth="1"/>
    <col min="5" max="6" width="8.77734375" customWidth="1"/>
    <col min="7" max="7" width="8.21875" customWidth="1"/>
    <col min="8" max="8" width="5.6640625" customWidth="1"/>
    <col min="9" max="9" width="30" customWidth="1"/>
    <col min="10" max="10" width="9.109375" customWidth="1"/>
    <col min="11" max="11" width="7" customWidth="1"/>
    <col min="12" max="12" width="7.21875" customWidth="1"/>
    <col min="13" max="20" width="7" customWidth="1"/>
    <col min="21" max="21" width="8.33203125" customWidth="1"/>
    <col min="22" max="22" width="6.6640625" customWidth="1"/>
    <col min="23" max="23" width="6.88671875" customWidth="1"/>
    <col min="24" max="24" width="5.21875" customWidth="1"/>
    <col min="25" max="25" width="7.44140625" customWidth="1"/>
    <col min="26" max="26" width="27.6640625" customWidth="1"/>
    <col min="27" max="27" width="8" customWidth="1"/>
    <col min="28" max="28" width="12.21875" customWidth="1"/>
    <col min="29" max="30" width="10.21875" customWidth="1"/>
    <col min="31" max="31" width="13.44140625" customWidth="1"/>
    <col min="32" max="32" width="10.21875" customWidth="1"/>
  </cols>
  <sheetData>
    <row r="1" spans="1:32" ht="33" customHeight="1" x14ac:dyDescent="0.3">
      <c r="A1" s="240"/>
      <c r="B1" s="240"/>
      <c r="C1" s="240"/>
      <c r="D1" s="240"/>
      <c r="E1" s="241" t="s">
        <v>211</v>
      </c>
      <c r="F1" s="242" t="s">
        <v>264</v>
      </c>
      <c r="G1" s="12"/>
      <c r="H1" s="244" t="s">
        <v>22</v>
      </c>
      <c r="I1" s="245" t="s">
        <v>213</v>
      </c>
      <c r="J1" s="246" t="s">
        <v>214</v>
      </c>
      <c r="K1" s="247" t="s">
        <v>215</v>
      </c>
      <c r="L1" s="248"/>
      <c r="M1" s="248"/>
      <c r="N1" s="248"/>
      <c r="O1" s="248"/>
      <c r="P1" s="248"/>
      <c r="Q1" s="248"/>
      <c r="R1" s="249"/>
      <c r="S1" s="250" t="s">
        <v>216</v>
      </c>
      <c r="T1" s="251"/>
      <c r="U1" s="252" t="s">
        <v>21</v>
      </c>
      <c r="V1" s="12"/>
      <c r="W1" s="12"/>
      <c r="X1" s="12"/>
      <c r="Y1" s="12"/>
      <c r="Z1" s="12"/>
      <c r="AA1" s="331"/>
      <c r="AB1" s="12"/>
      <c r="AC1" s="12"/>
      <c r="AD1" s="12"/>
      <c r="AE1" s="12"/>
      <c r="AF1" s="12"/>
    </row>
    <row r="2" spans="1:32" ht="15.75" customHeight="1" x14ac:dyDescent="0.3">
      <c r="A2" s="240"/>
      <c r="B2" s="240"/>
      <c r="C2" s="240"/>
      <c r="D2" s="240"/>
      <c r="E2" s="240"/>
      <c r="F2" s="243"/>
      <c r="G2" s="12"/>
      <c r="H2" s="178"/>
      <c r="I2" s="253"/>
      <c r="J2" s="254"/>
      <c r="K2" s="255" t="s">
        <v>218</v>
      </c>
      <c r="L2" s="119"/>
      <c r="M2" s="256" t="s">
        <v>219</v>
      </c>
      <c r="N2" s="119"/>
      <c r="O2" s="257" t="s">
        <v>220</v>
      </c>
      <c r="P2" s="119"/>
      <c r="Q2" s="256" t="s">
        <v>221</v>
      </c>
      <c r="R2" s="119"/>
      <c r="S2" s="122"/>
      <c r="T2" s="123"/>
      <c r="U2" s="258"/>
      <c r="V2" s="12"/>
      <c r="W2" s="12"/>
      <c r="X2" s="12"/>
      <c r="Y2" s="12"/>
      <c r="Z2" s="12"/>
      <c r="AA2" s="331"/>
      <c r="AB2" s="12"/>
      <c r="AC2" s="12"/>
      <c r="AD2" s="12"/>
      <c r="AE2" s="12"/>
      <c r="AF2" s="12"/>
    </row>
    <row r="3" spans="1:32" ht="30" customHeight="1" thickBot="1" x14ac:dyDescent="0.35">
      <c r="A3" s="259" t="s">
        <v>222</v>
      </c>
      <c r="B3" s="259" t="s">
        <v>22</v>
      </c>
      <c r="C3" s="259" t="s">
        <v>212</v>
      </c>
      <c r="D3" s="260" t="s">
        <v>223</v>
      </c>
      <c r="E3" s="261" t="s">
        <v>24</v>
      </c>
      <c r="F3" s="321" t="s">
        <v>265</v>
      </c>
      <c r="G3" s="12"/>
      <c r="H3" s="188"/>
      <c r="I3" s="264"/>
      <c r="J3" s="265"/>
      <c r="K3" s="266" t="s">
        <v>32</v>
      </c>
      <c r="L3" s="267" t="s">
        <v>37</v>
      </c>
      <c r="M3" s="268" t="s">
        <v>32</v>
      </c>
      <c r="N3" s="267" t="s">
        <v>37</v>
      </c>
      <c r="O3" s="268" t="s">
        <v>32</v>
      </c>
      <c r="P3" s="267" t="s">
        <v>37</v>
      </c>
      <c r="Q3" s="268" t="s">
        <v>32</v>
      </c>
      <c r="R3" s="267" t="s">
        <v>37</v>
      </c>
      <c r="S3" s="268" t="s">
        <v>32</v>
      </c>
      <c r="T3" s="267" t="s">
        <v>37</v>
      </c>
      <c r="U3" s="269"/>
      <c r="V3" s="12"/>
      <c r="W3" s="12"/>
      <c r="X3" s="12"/>
      <c r="Y3" s="334" t="s">
        <v>22</v>
      </c>
      <c r="Z3" s="334" t="s">
        <v>23</v>
      </c>
      <c r="AA3" s="335" t="s">
        <v>24</v>
      </c>
      <c r="AB3" s="336" t="s">
        <v>25</v>
      </c>
      <c r="AC3" s="334" t="s">
        <v>26</v>
      </c>
      <c r="AD3" s="334" t="s">
        <v>27</v>
      </c>
      <c r="AE3" s="337" t="s">
        <v>30</v>
      </c>
      <c r="AF3" s="334" t="s">
        <v>28</v>
      </c>
    </row>
    <row r="4" spans="1:32" ht="15.75" customHeight="1" x14ac:dyDescent="0.3">
      <c r="A4" s="270">
        <f>[1]NOV!A5</f>
        <v>45957</v>
      </c>
      <c r="B4" s="271">
        <f>[1]NOV!B5</f>
        <v>1</v>
      </c>
      <c r="C4" s="272" t="str">
        <f>[1]NOV!K5</f>
        <v>K04</v>
      </c>
      <c r="D4" s="271">
        <f>[1]NOV!J5</f>
        <v>5</v>
      </c>
      <c r="E4" s="272" t="str">
        <f>[1]NOV!I5</f>
        <v>P</v>
      </c>
      <c r="F4" s="273" t="str">
        <f>[1]NOV!L5</f>
        <v>BARU</v>
      </c>
      <c r="G4" s="274"/>
      <c r="H4" s="275">
        <v>1</v>
      </c>
      <c r="I4" s="276" t="s">
        <v>225</v>
      </c>
      <c r="J4" s="276" t="s">
        <v>118</v>
      </c>
      <c r="K4" s="277">
        <f>COUNTIFS('Dx NOV'!DIAGNOSA,J4,'Dx NOV'!UMUR,"&lt;7",'Dx NOV'!BARULAMA,"baru",'Dx NOV'!GENDER,"L")+AB66</f>
        <v>13</v>
      </c>
      <c r="L4" s="278">
        <f>COUNTIFS('Dx NOV'!DIAGNOSA,J4,'Dx NOV'!UMUR,"&lt;7",'Dx NOV'!BARULAMA,"baru",'Dx NOV'!GENDER,"P")+AB67</f>
        <v>16</v>
      </c>
      <c r="M4" s="277">
        <f>COUNTIFS('Dx NOV'!DIAGNOSA,J4,'Dx NOV'!UMUR,"&gt;=7",'Dx NOV'!UMUR,"&lt;=15",'Dx NOV'!BARULAMA,"BARU",'Dx NOV'!GENDER,"L")</f>
        <v>7</v>
      </c>
      <c r="N4" s="277">
        <f>COUNTIFS('Dx NOV'!DIAGNOSA,J4,'Dx NOV'!UMUR,"&gt;=7",'Dx NOV'!UMUR,"&lt;=15",'Dx NOV'!BARULAMA,"BARU",'Dx NOV'!GENDER,"P")</f>
        <v>14</v>
      </c>
      <c r="O4" s="271">
        <f>COUNTIFS('Dx NOV'!DIAGNOSA,J4,'Dx NOV'!UMUR,"&gt;=16",'Dx NOV'!UMUR,"&lt;=59",'Dx NOV'!BARULAMA,"BARU",'Dx NOV'!GENDER,"L")</f>
        <v>0</v>
      </c>
      <c r="P4" s="277">
        <f>COUNTIFS('Dx NOV'!DIAGNOSA,J4,'Dx NOV'!UMUR,"&gt;=16",'Dx NOV'!UMUR,"&lt;=59",'Dx NOV'!BARULAMA,"BARU",'Dx NOV'!GENDER,"P")</f>
        <v>0</v>
      </c>
      <c r="Q4" s="277">
        <f>COUNTIFS('Dx NOV'!DIAGNOSA,J4,'Dx NOV'!UMUR,"&gt;=60",'Dx NOV'!BARULAMA,"baru",'Dx NOV'!GENDER,"L")</f>
        <v>0</v>
      </c>
      <c r="R4" s="277">
        <f>COUNTIFS('Dx NOV'!DIAGNOSA,J4,'Dx NOV'!UMUR,"&gt;=60",'Dx NOV'!BARULAMA,"baru",'Dx NOV'!GENDER,"P")</f>
        <v>0</v>
      </c>
      <c r="S4" s="277">
        <f>COUNTIFS('Dx NOV'!DIAGNOSA,J4,'Dx NOV'!BARULAMA,"LAMA",'Dx NOV'!GENDER,"L")</f>
        <v>0</v>
      </c>
      <c r="T4" s="277">
        <f>COUNTIFS('Dx NOV'!DIAGNOSA,J4,'Dx NOV'!BARULAMA,"LAMA",'Dx NOV'!GENDER,"P")</f>
        <v>0</v>
      </c>
      <c r="U4" s="338">
        <f t="shared" ref="U4:U26" si="0">SUM(K4:T4)</f>
        <v>50</v>
      </c>
      <c r="V4" s="339">
        <f>COUNTIF('Dx NOV'!DIAGNOSA,J4)</f>
        <v>35</v>
      </c>
      <c r="W4" s="12"/>
      <c r="X4" s="12"/>
      <c r="Y4" s="340">
        <v>1</v>
      </c>
      <c r="Z4" s="25" t="s">
        <v>305</v>
      </c>
      <c r="AA4" s="341" t="s">
        <v>32</v>
      </c>
      <c r="AB4" s="342">
        <v>105</v>
      </c>
      <c r="AC4" s="342">
        <v>42</v>
      </c>
      <c r="AD4" s="342">
        <f t="shared" ref="AD4:AD11" si="1">AB4-AC4</f>
        <v>63</v>
      </c>
      <c r="AE4" s="342">
        <v>1</v>
      </c>
      <c r="AF4" s="342">
        <v>34</v>
      </c>
    </row>
    <row r="5" spans="1:32" ht="15.75" customHeight="1" x14ac:dyDescent="0.3">
      <c r="A5" s="270">
        <f>[1]NOV!A6</f>
        <v>45957</v>
      </c>
      <c r="B5" s="271">
        <f>[1]NOV!B6</f>
        <v>2</v>
      </c>
      <c r="C5" s="272" t="str">
        <f>[1]NOV!K6</f>
        <v>K04</v>
      </c>
      <c r="D5" s="271">
        <f>[1]NOV!J6</f>
        <v>79</v>
      </c>
      <c r="E5" s="272" t="str">
        <f>[1]NOV!I6</f>
        <v>L</v>
      </c>
      <c r="F5" s="273" t="str">
        <f>[1]NOV!L6</f>
        <v>BARU</v>
      </c>
      <c r="G5" s="12"/>
      <c r="H5" s="281">
        <v>2</v>
      </c>
      <c r="I5" s="108" t="s">
        <v>226</v>
      </c>
      <c r="J5" s="108" t="s">
        <v>227</v>
      </c>
      <c r="K5" s="277">
        <f>COUNTIFS('Dx NOV'!DIAGNOSA,J5,'Dx NOV'!UMUR,"&lt;7",'Dx NOV'!BARULAMA,"baru",'Dx NOV'!GENDER,"L")</f>
        <v>0</v>
      </c>
      <c r="L5" s="278">
        <f>COUNTIFS('Dx NOV'!DIAGNOSA,J5,'Dx NOV'!UMUR,"&lt;7",'Dx NOV'!BARULAMA,"baru",'Dx NOV'!GENDER,"P")</f>
        <v>0</v>
      </c>
      <c r="M5" s="277">
        <f>COUNTIFS('Dx NOV'!DIAGNOSA,J5,'Dx NOV'!UMUR,"&gt;=7",'Dx NOV'!UMUR,"&lt;=15",'Dx NOV'!BARULAMA,"BARU",'Dx NOV'!GENDER,"L")</f>
        <v>0</v>
      </c>
      <c r="N5" s="277">
        <f>COUNTIFS('Dx NOV'!DIAGNOSA,J5,'Dx NOV'!UMUR,"&gt;=7",'Dx NOV'!UMUR,"&lt;=15",'Dx NOV'!BARULAMA,"BARU",'Dx NOV'!GENDER,"P")</f>
        <v>0</v>
      </c>
      <c r="O5" s="271">
        <f>COUNTIFS('Dx NOV'!DIAGNOSA,J5,'Dx NOV'!UMUR,"&gt;=16",'Dx NOV'!UMUR,"&lt;=59",'Dx NOV'!BARULAMA,"BARU",'Dx NOV'!GENDER,"L")</f>
        <v>2</v>
      </c>
      <c r="P5" s="277">
        <f>COUNTIFS('Dx NOV'!DIAGNOSA,J5,'Dx NOV'!UMUR,"&gt;=16",'Dx NOV'!UMUR,"&lt;=59",'Dx NOV'!BARULAMA,"BARU",'Dx NOV'!GENDER,"P")</f>
        <v>3</v>
      </c>
      <c r="Q5" s="277">
        <f>COUNTIFS('Dx NOV'!DIAGNOSA,J5,'Dx NOV'!UMUR,"&gt;=60",'Dx NOV'!BARULAMA,"baru",'Dx NOV'!GENDER,"L")</f>
        <v>0</v>
      </c>
      <c r="R5" s="277">
        <f>COUNTIFS('Dx NOV'!DIAGNOSA,J5,'Dx NOV'!UMUR,"&gt;=60",'Dx NOV'!BARULAMA,"baru",'Dx NOV'!GENDER,"P")</f>
        <v>0</v>
      </c>
      <c r="S5" s="277">
        <f>COUNTIFS('Dx NOV'!DIAGNOSA,J5,'Dx NOV'!BARULAMA,"LAMA",'Dx NOV'!GENDER,"L")</f>
        <v>0</v>
      </c>
      <c r="T5" s="277">
        <f>COUNTIFS('Dx NOV'!DIAGNOSA,J5,'Dx NOV'!BARULAMA,"LAMA",'Dx NOV'!GENDER,"P")</f>
        <v>1</v>
      </c>
      <c r="U5" s="338">
        <f t="shared" si="0"/>
        <v>6</v>
      </c>
      <c r="V5" s="339">
        <f>COUNTIF('Dx NOV'!DIAGNOSA,J5)</f>
        <v>6</v>
      </c>
      <c r="W5" s="12"/>
      <c r="X5" s="12"/>
      <c r="Y5" s="343"/>
      <c r="Z5" s="343"/>
      <c r="AA5" s="344" t="s">
        <v>37</v>
      </c>
      <c r="AB5" s="342">
        <v>4</v>
      </c>
      <c r="AC5" s="342">
        <v>3</v>
      </c>
      <c r="AD5" s="342">
        <f t="shared" si="1"/>
        <v>1</v>
      </c>
      <c r="AE5" s="342">
        <v>0</v>
      </c>
      <c r="AF5" s="342">
        <v>3</v>
      </c>
    </row>
    <row r="6" spans="1:32" ht="15.75" customHeight="1" x14ac:dyDescent="0.3">
      <c r="A6" s="270">
        <f>[1]NOV!A7</f>
        <v>45957</v>
      </c>
      <c r="B6" s="271">
        <f>[1]NOV!B7</f>
        <v>3</v>
      </c>
      <c r="C6" s="272" t="str">
        <f>[1]NOV!K7</f>
        <v>K02</v>
      </c>
      <c r="D6" s="271">
        <f>[1]NOV!J7</f>
        <v>10</v>
      </c>
      <c r="E6" s="272" t="str">
        <f>[1]NOV!I7</f>
        <v>L</v>
      </c>
      <c r="F6" s="273" t="str">
        <f>[1]NOV!L7</f>
        <v>BARU</v>
      </c>
      <c r="G6" s="12"/>
      <c r="H6" s="281">
        <v>3</v>
      </c>
      <c r="I6" s="108" t="s">
        <v>228</v>
      </c>
      <c r="J6" s="108" t="s">
        <v>108</v>
      </c>
      <c r="K6" s="277">
        <f ca="1">COUNTIFS('Dx NOV'!DIAGNOSA,J6,'Dx NOV'!UMUR,"&lt;7",'Dx NOV'!BARULAMA,"baru",'Dx NOV'!GENDER,"L")+AB62</f>
        <v>69</v>
      </c>
      <c r="L6" s="278">
        <f>COUNTIFS('Dx NOV'!DIAGNOSA,J6,'Dx NOV'!UMUR,"&lt;7",'Dx NOV'!BARULAMA,"baru",'Dx NOV'!GENDER,"P")+AB63</f>
        <v>46</v>
      </c>
      <c r="M6" s="277">
        <f>COUNTIFS('Dx NOV'!DIAGNOSA,J6,'Dx NOV'!UMUR,"&gt;=7",'Dx NOV'!UMUR,"&lt;=15",'Dx NOV'!BARULAMA,"BARU",'Dx NOV'!GENDER,"L")</f>
        <v>4</v>
      </c>
      <c r="N6" s="277">
        <f>COUNTIFS('Dx NOV'!DIAGNOSA,J6,'Dx NOV'!UMUR,"&gt;=7",'Dx NOV'!UMUR,"&lt;=15",'Dx NOV'!BARULAMA,"BARU",'Dx NOV'!GENDER,"P")</f>
        <v>1</v>
      </c>
      <c r="O6" s="271">
        <f>COUNTIFS('Dx NOV'!DIAGNOSA,J6,'Dx NOV'!UMUR,"&gt;=16",'Dx NOV'!UMUR,"&lt;=59",'Dx NOV'!BARULAMA,"BARU",'Dx NOV'!GENDER,"L")</f>
        <v>12</v>
      </c>
      <c r="P6" s="277">
        <f>COUNTIFS('Dx NOV'!DIAGNOSA,J6,'Dx NOV'!UMUR,"&gt;=16",'Dx NOV'!UMUR,"&lt;=59",'Dx NOV'!BARULAMA,"BARU",'Dx NOV'!GENDER,"P")</f>
        <v>17</v>
      </c>
      <c r="Q6" s="277">
        <f>COUNTIFS('Dx NOV'!DIAGNOSA,J6,'Dx NOV'!UMUR,"&gt;=60",'Dx NOV'!BARULAMA,"baru",'Dx NOV'!GENDER,"L")</f>
        <v>0</v>
      </c>
      <c r="R6" s="277">
        <f>COUNTIFS('Dx NOV'!DIAGNOSA,J6,'Dx NOV'!UMUR,"&gt;=60",'Dx NOV'!BARULAMA,"baru",'Dx NOV'!GENDER,"P")</f>
        <v>6</v>
      </c>
      <c r="S6" s="277">
        <f>COUNTIFS('Dx NOV'!DIAGNOSA,J6,'Dx NOV'!BARULAMA,"LAMA",'Dx NOV'!GENDER,"L")</f>
        <v>12</v>
      </c>
      <c r="T6" s="277">
        <f>COUNTIFS('Dx NOV'!DIAGNOSA,J6,'Dx NOV'!BARULAMA,"LAMA",'Dx NOV'!GENDER,"P")</f>
        <v>13</v>
      </c>
      <c r="U6" s="338">
        <f t="shared" ca="1" si="0"/>
        <v>180</v>
      </c>
      <c r="V6" s="339">
        <f>COUNTIF('Dx NOV'!DIAGNOSA,J6)</f>
        <v>70</v>
      </c>
      <c r="W6" s="12"/>
      <c r="X6" s="12"/>
      <c r="Y6" s="340">
        <v>2</v>
      </c>
      <c r="Z6" s="38" t="s">
        <v>306</v>
      </c>
      <c r="AA6" s="341" t="s">
        <v>32</v>
      </c>
      <c r="AB6" s="342">
        <v>62</v>
      </c>
      <c r="AC6" s="342">
        <v>20</v>
      </c>
      <c r="AD6" s="342">
        <f t="shared" si="1"/>
        <v>42</v>
      </c>
      <c r="AE6" s="342">
        <v>8</v>
      </c>
      <c r="AF6" s="342">
        <v>14</v>
      </c>
    </row>
    <row r="7" spans="1:32" ht="15.75" customHeight="1" x14ac:dyDescent="0.3">
      <c r="A7" s="270">
        <f>[1]NOV!A8</f>
        <v>45957</v>
      </c>
      <c r="B7" s="271">
        <f>[1]NOV!B8</f>
        <v>4</v>
      </c>
      <c r="C7" s="272" t="str">
        <f>[1]NOV!K8</f>
        <v>K02</v>
      </c>
      <c r="D7" s="271">
        <f>[1]NOV!J8</f>
        <v>35</v>
      </c>
      <c r="E7" s="272" t="str">
        <f>[1]NOV!I8</f>
        <v>P</v>
      </c>
      <c r="F7" s="273" t="str">
        <f>[1]NOV!L8</f>
        <v>LAMA</v>
      </c>
      <c r="G7" s="12"/>
      <c r="H7" s="281">
        <v>4</v>
      </c>
      <c r="I7" s="108" t="s">
        <v>229</v>
      </c>
      <c r="J7" s="108" t="s">
        <v>230</v>
      </c>
      <c r="K7" s="277">
        <f>COUNTIFS('Dx NOV'!DIAGNOSA,J7,'Dx NOV'!UMUR,"&lt;7",'Dx NOV'!BARULAMA,"baru",'Dx NOV'!GENDER,"L")</f>
        <v>0</v>
      </c>
      <c r="L7" s="278">
        <f>COUNTIFS('Dx NOV'!DIAGNOSA,J7,'Dx NOV'!UMUR,"&lt;7",'Dx NOV'!BARULAMA,"baru",'Dx NOV'!GENDER,"P")</f>
        <v>0</v>
      </c>
      <c r="M7" s="277">
        <f>COUNTIFS('Dx NOV'!DIAGNOSA,J7,'Dx NOV'!UMUR,"&gt;=7",'Dx NOV'!UMUR,"&lt;=15",'Dx NOV'!BARULAMA,"BARU",'Dx NOV'!GENDER,"L")</f>
        <v>0</v>
      </c>
      <c r="N7" s="277">
        <f>COUNTIFS('Dx NOV'!DIAGNOSA,J7,'Dx NOV'!UMUR,"&gt;=7",'Dx NOV'!UMUR,"&lt;=15",'Dx NOV'!BARULAMA,"BARU",'Dx NOV'!GENDER,"P")</f>
        <v>1</v>
      </c>
      <c r="O7" s="271">
        <f>COUNTIFS('Dx NOV'!DIAGNOSA,J7,'Dx NOV'!UMUR,"&gt;=16",'Dx NOV'!UMUR,"&lt;=59",'Dx NOV'!BARULAMA,"BARU",'Dx NOV'!GENDER,"L")</f>
        <v>2</v>
      </c>
      <c r="P7" s="277">
        <f>COUNTIFS('Dx NOV'!DIAGNOSA,J7,'Dx NOV'!UMUR,"&gt;=16",'Dx NOV'!UMUR,"&lt;=59",'Dx NOV'!BARULAMA,"BARU",'Dx NOV'!GENDER,"P")</f>
        <v>16</v>
      </c>
      <c r="Q7" s="277">
        <f>COUNTIFS('Dx NOV'!DIAGNOSA,J7,'Dx NOV'!UMUR,"&gt;=60",'Dx NOV'!BARULAMA,"baru",'Dx NOV'!GENDER,"L")</f>
        <v>1</v>
      </c>
      <c r="R7" s="277">
        <f>COUNTIFS('Dx NOV'!DIAGNOSA,J7,'Dx NOV'!UMUR,"&gt;=60",'Dx NOV'!BARULAMA,"baru",'Dx NOV'!GENDER,"P")</f>
        <v>1</v>
      </c>
      <c r="S7" s="277">
        <f>COUNTIFS('Dx NOV'!DIAGNOSA,J7,'Dx NOV'!BARULAMA,"LAMA",'Dx NOV'!GENDER,"L")</f>
        <v>1</v>
      </c>
      <c r="T7" s="277">
        <f>COUNTIFS('Dx NOV'!DIAGNOSA,J7,'Dx NOV'!BARULAMA,"LAMA",'Dx NOV'!GENDER,"P")</f>
        <v>1</v>
      </c>
      <c r="U7" s="338">
        <f t="shared" si="0"/>
        <v>23</v>
      </c>
      <c r="V7" s="339">
        <f>COUNTIF('Dx NOV'!DIAGNOSA,J7)</f>
        <v>23</v>
      </c>
      <c r="W7" s="12"/>
      <c r="X7" s="12"/>
      <c r="Y7" s="343"/>
      <c r="Z7" s="343"/>
      <c r="AA7" s="344" t="s">
        <v>37</v>
      </c>
      <c r="AB7" s="342">
        <v>23</v>
      </c>
      <c r="AC7" s="342">
        <v>9</v>
      </c>
      <c r="AD7" s="342">
        <f t="shared" si="1"/>
        <v>14</v>
      </c>
      <c r="AE7" s="342">
        <v>5</v>
      </c>
      <c r="AF7" s="342">
        <v>13</v>
      </c>
    </row>
    <row r="8" spans="1:32" ht="15.75" customHeight="1" x14ac:dyDescent="0.3">
      <c r="A8" s="270">
        <f>[1]NOV!A9</f>
        <v>45957</v>
      </c>
      <c r="B8" s="271">
        <f>[1]NOV!B9</f>
        <v>5</v>
      </c>
      <c r="C8" s="272" t="str">
        <f>[1]NOV!K9</f>
        <v>K04</v>
      </c>
      <c r="D8" s="271">
        <f>[1]NOV!J9</f>
        <v>5</v>
      </c>
      <c r="E8" s="272" t="str">
        <f>[1]NOV!I9</f>
        <v>P</v>
      </c>
      <c r="F8" s="273" t="str">
        <f>[1]NOV!L9</f>
        <v>BARU</v>
      </c>
      <c r="G8" s="12"/>
      <c r="H8" s="281">
        <v>5</v>
      </c>
      <c r="I8" s="108" t="s">
        <v>231</v>
      </c>
      <c r="J8" s="108" t="s">
        <v>110</v>
      </c>
      <c r="K8" s="277">
        <f ca="1">COUNTIFS('Dx NOV'!DIAGNOSA,J8,'Dx NOV'!UMUR,"&lt;7",'Dx NOV'!BARULAMA,"baru",'Dx NOV'!GENDER,"L")+AB64</f>
        <v>47</v>
      </c>
      <c r="L8" s="278">
        <f>COUNTIFS('Dx NOV'!DIAGNOSA,J8,'Dx NOV'!UMUR,"&lt;7",'Dx NOV'!BARULAMA,"baru",'Dx NOV'!GENDER,"P")+AB65</f>
        <v>20</v>
      </c>
      <c r="M8" s="277">
        <f>COUNTIFS('Dx NOV'!DIAGNOSA,J8,'Dx NOV'!UMUR,"&gt;=7",'Dx NOV'!UMUR,"&lt;=15",'Dx NOV'!BARULAMA,"BARU",'Dx NOV'!GENDER,"L")</f>
        <v>4</v>
      </c>
      <c r="N8" s="277">
        <f>COUNTIFS('Dx NOV'!DIAGNOSA,J8,'Dx NOV'!UMUR,"&gt;=7",'Dx NOV'!UMUR,"&lt;=15",'Dx NOV'!BARULAMA,"BARU",'Dx NOV'!GENDER,"P")</f>
        <v>14</v>
      </c>
      <c r="O8" s="271">
        <f>COUNTIFS('Dx NOV'!DIAGNOSA,J8,'Dx NOV'!UMUR,"&gt;=16",'Dx NOV'!UMUR,"&lt;=59",'Dx NOV'!BARULAMA,"BARU",'Dx NOV'!GENDER,"L")</f>
        <v>17</v>
      </c>
      <c r="P8" s="277">
        <f>COUNTIFS('Dx NOV'!DIAGNOSA,J8,'Dx NOV'!UMUR,"&gt;=16",'Dx NOV'!UMUR,"&lt;=59",'Dx NOV'!BARULAMA,"BARU",'Dx NOV'!GENDER,"P")</f>
        <v>35</v>
      </c>
      <c r="Q8" s="277">
        <f>COUNTIFS('Dx NOV'!DIAGNOSA,J8,'Dx NOV'!UMUR,"&gt;=60",'Dx NOV'!BARULAMA,"baru",'Dx NOV'!GENDER,"L")</f>
        <v>2</v>
      </c>
      <c r="R8" s="277">
        <f>COUNTIFS('Dx NOV'!DIAGNOSA,J8,'Dx NOV'!UMUR,"&gt;=60",'Dx NOV'!BARULAMA,"baru",'Dx NOV'!GENDER,"P")</f>
        <v>5</v>
      </c>
      <c r="S8" s="277">
        <f>COUNTIFS('Dx NOV'!DIAGNOSA,J8,'Dx NOV'!BARULAMA,"LAMA",'Dx NOV'!GENDER,"L")</f>
        <v>16</v>
      </c>
      <c r="T8" s="277">
        <f>COUNTIFS('Dx NOV'!DIAGNOSA,J8,'Dx NOV'!BARULAMA,"LAMA",'Dx NOV'!GENDER,"P")</f>
        <v>29</v>
      </c>
      <c r="U8" s="338">
        <f t="shared" ca="1" si="0"/>
        <v>189</v>
      </c>
      <c r="V8" s="339">
        <f>COUNTIF('Dx NOV'!DIAGNOSA,J8)</f>
        <v>127</v>
      </c>
      <c r="W8" s="12"/>
      <c r="X8" s="12"/>
      <c r="Y8" s="340">
        <v>3</v>
      </c>
      <c r="Z8" s="38" t="s">
        <v>307</v>
      </c>
      <c r="AA8" s="341" t="s">
        <v>32</v>
      </c>
      <c r="AB8" s="342">
        <v>103</v>
      </c>
      <c r="AC8" s="342">
        <v>46</v>
      </c>
      <c r="AD8" s="342">
        <f t="shared" si="1"/>
        <v>57</v>
      </c>
      <c r="AE8" s="342">
        <v>1</v>
      </c>
      <c r="AF8" s="342">
        <v>26</v>
      </c>
    </row>
    <row r="9" spans="1:32" ht="15.75" customHeight="1" x14ac:dyDescent="0.3">
      <c r="A9" s="270">
        <f>[1]NOV!A10</f>
        <v>45957</v>
      </c>
      <c r="B9" s="271">
        <f>[1]NOV!B10</f>
        <v>6</v>
      </c>
      <c r="C9" s="272" t="str">
        <f>[1]NOV!K10</f>
        <v>K03</v>
      </c>
      <c r="D9" s="271">
        <f>[1]NOV!J10</f>
        <v>50</v>
      </c>
      <c r="E9" s="272" t="str">
        <f>[1]NOV!I10</f>
        <v>P</v>
      </c>
      <c r="F9" s="273" t="str">
        <f>[1]NOV!L10</f>
        <v>BARU</v>
      </c>
      <c r="G9" s="12"/>
      <c r="H9" s="281">
        <v>6</v>
      </c>
      <c r="I9" s="108" t="s">
        <v>232</v>
      </c>
      <c r="J9" s="108" t="s">
        <v>233</v>
      </c>
      <c r="K9" s="277">
        <f>COUNTIFS('Dx NOV'!DIAGNOSA,J9,'Dx NOV'!UMUR,"&lt;7",'Dx NOV'!BARULAMA,"baru",'Dx NOV'!GENDER,"L")</f>
        <v>0</v>
      </c>
      <c r="L9" s="278">
        <f>COUNTIFS('Dx NOV'!DIAGNOSA,J9,'Dx NOV'!UMUR,"&lt;7",'Dx NOV'!BARULAMA,"baru",'Dx NOV'!GENDER,"P")</f>
        <v>0</v>
      </c>
      <c r="M9" s="277">
        <f>COUNTIFS('Dx NOV'!DIAGNOSA,J9,'Dx NOV'!UMUR,"&gt;=7",'Dx NOV'!UMUR,"&lt;=15",'Dx NOV'!BARULAMA,"BARU",'Dx NOV'!GENDER,"L")</f>
        <v>0</v>
      </c>
      <c r="N9" s="277">
        <f>COUNTIFS('Dx NOV'!DIAGNOSA,J9,'Dx NOV'!UMUR,"&gt;=7",'Dx NOV'!UMUR,"&lt;=15",'Dx NOV'!BARULAMA,"BARU",'Dx NOV'!GENDER,"P")</f>
        <v>0</v>
      </c>
      <c r="O9" s="271">
        <f>COUNTIFS('Dx NOV'!DIAGNOSA,J9,'Dx NOV'!UMUR,"&gt;=16",'Dx NOV'!UMUR,"&lt;=59",'Dx NOV'!BARULAMA,"BARU",'Dx NOV'!GENDER,"L")</f>
        <v>4</v>
      </c>
      <c r="P9" s="277">
        <f>COUNTIFS('Dx NOV'!DIAGNOSA,J9,'Dx NOV'!UMUR,"&gt;=16",'Dx NOV'!UMUR,"&lt;=59",'Dx NOV'!BARULAMA,"BARU",'Dx NOV'!GENDER,"P")</f>
        <v>7</v>
      </c>
      <c r="Q9" s="277">
        <f>COUNTIFS('Dx NOV'!DIAGNOSA,J9,'Dx NOV'!UMUR,"&gt;=60",'Dx NOV'!BARULAMA,"baru",'Dx NOV'!GENDER,"L")</f>
        <v>2</v>
      </c>
      <c r="R9" s="277">
        <f>COUNTIFS('Dx NOV'!DIAGNOSA,J9,'Dx NOV'!UMUR,"&gt;=60",'Dx NOV'!BARULAMA,"baru",'Dx NOV'!GENDER,"P")</f>
        <v>2</v>
      </c>
      <c r="S9" s="277">
        <f>COUNTIFS('Dx NOV'!DIAGNOSA,J9,'Dx NOV'!BARULAMA,"LAMA",'Dx NOV'!GENDER,"L")</f>
        <v>0</v>
      </c>
      <c r="T9" s="277">
        <f>COUNTIFS('Dx NOV'!DIAGNOSA,J9,'Dx NOV'!BARULAMA,"LAMA",'Dx NOV'!GENDER,"P")</f>
        <v>1</v>
      </c>
      <c r="U9" s="338">
        <f t="shared" si="0"/>
        <v>16</v>
      </c>
      <c r="V9" s="339">
        <f>COUNTIF('Dx NOV'!DIAGNOSA,J9)</f>
        <v>16</v>
      </c>
      <c r="W9" s="12"/>
      <c r="X9" s="12"/>
      <c r="Y9" s="343"/>
      <c r="Z9" s="343"/>
      <c r="AA9" s="344" t="s">
        <v>37</v>
      </c>
      <c r="AB9" s="342">
        <v>69</v>
      </c>
      <c r="AC9" s="342">
        <v>43</v>
      </c>
      <c r="AD9" s="342">
        <f t="shared" si="1"/>
        <v>26</v>
      </c>
      <c r="AE9" s="342">
        <v>0</v>
      </c>
      <c r="AF9" s="342">
        <v>28</v>
      </c>
    </row>
    <row r="10" spans="1:32" ht="15.75" customHeight="1" x14ac:dyDescent="0.3">
      <c r="A10" s="270">
        <f>[1]NOV!A11</f>
        <v>45957</v>
      </c>
      <c r="B10" s="271">
        <f>[1]NOV!B11</f>
        <v>7</v>
      </c>
      <c r="C10" s="272" t="str">
        <f>[1]NOV!K11</f>
        <v>K02</v>
      </c>
      <c r="D10" s="271">
        <f>[1]NOV!J11</f>
        <v>70</v>
      </c>
      <c r="E10" s="272" t="str">
        <f>[1]NOV!I11</f>
        <v>P</v>
      </c>
      <c r="F10" s="273" t="str">
        <f>[1]NOV!L11</f>
        <v>BARU</v>
      </c>
      <c r="G10" s="12"/>
      <c r="H10" s="281">
        <v>7</v>
      </c>
      <c r="I10" s="108" t="s">
        <v>234</v>
      </c>
      <c r="J10" s="108" t="s">
        <v>235</v>
      </c>
      <c r="K10" s="277">
        <f>COUNTIFS('Dx NOV'!DIAGNOSA,J10,'Dx NOV'!UMUR,"&lt;7",'Dx NOV'!BARULAMA,"baru",'Dx NOV'!GENDER,"L")</f>
        <v>0</v>
      </c>
      <c r="L10" s="278">
        <f>COUNTIFS('Dx NOV'!DIAGNOSA,J10,'Dx NOV'!UMUR,"&lt;7",'Dx NOV'!BARULAMA,"baru",'Dx NOV'!GENDER,"P")</f>
        <v>1</v>
      </c>
      <c r="M10" s="277">
        <f>COUNTIFS('Dx NOV'!DIAGNOSA,J10,'Dx NOV'!UMUR,"&gt;=7",'Dx NOV'!UMUR,"&lt;=15",'Dx NOV'!BARULAMA,"BARU",'Dx NOV'!GENDER,"L")</f>
        <v>1</v>
      </c>
      <c r="N10" s="277">
        <f>COUNTIFS('Dx NOV'!DIAGNOSA,J10,'Dx NOV'!UMUR,"&gt;=7",'Dx NOV'!UMUR,"&lt;=15",'Dx NOV'!BARULAMA,"BARU",'Dx NOV'!GENDER,"P")</f>
        <v>0</v>
      </c>
      <c r="O10" s="271">
        <f>COUNTIFS('Dx NOV'!DIAGNOSA,J10,'Dx NOV'!UMUR,"&gt;=16",'Dx NOV'!UMUR,"&lt;=59",'Dx NOV'!BARULAMA,"BARU",'Dx NOV'!GENDER,"L")</f>
        <v>0</v>
      </c>
      <c r="P10" s="277">
        <f>COUNTIFS('Dx NOV'!DIAGNOSA,J10,'Dx NOV'!UMUR,"&gt;=16",'Dx NOV'!UMUR,"&lt;=59",'Dx NOV'!BARULAMA,"BARU",'Dx NOV'!GENDER,"P")</f>
        <v>2</v>
      </c>
      <c r="Q10" s="277">
        <f>COUNTIFS('Dx NOV'!DIAGNOSA,J10,'Dx NOV'!UMUR,"&gt;=60",'Dx NOV'!BARULAMA,"baru",'Dx NOV'!GENDER,"L")</f>
        <v>0</v>
      </c>
      <c r="R10" s="277">
        <f>COUNTIFS('Dx NOV'!DIAGNOSA,J10,'Dx NOV'!UMUR,"&gt;=60",'Dx NOV'!BARULAMA,"baru",'Dx NOV'!GENDER,"P")</f>
        <v>0</v>
      </c>
      <c r="S10" s="277">
        <f>COUNTIFS('Dx NOV'!DIAGNOSA,J10,'Dx NOV'!BARULAMA,"LAMA",'Dx NOV'!GENDER,"L")</f>
        <v>0</v>
      </c>
      <c r="T10" s="277">
        <f>COUNTIFS('Dx NOV'!DIAGNOSA,J10,'Dx NOV'!BARULAMA,"LAMA",'Dx NOV'!GENDER,"P")</f>
        <v>0</v>
      </c>
      <c r="U10" s="338">
        <f t="shared" si="0"/>
        <v>4</v>
      </c>
      <c r="V10" s="339">
        <f>COUNTIF('Dx NOV'!DIAGNOSA,J10)</f>
        <v>4</v>
      </c>
      <c r="W10" s="12"/>
      <c r="X10" s="12"/>
      <c r="Y10" s="340">
        <v>4</v>
      </c>
      <c r="Z10" s="38" t="s">
        <v>308</v>
      </c>
      <c r="AA10" s="341" t="s">
        <v>32</v>
      </c>
      <c r="AB10" s="342">
        <v>21</v>
      </c>
      <c r="AC10" s="342">
        <v>7</v>
      </c>
      <c r="AD10" s="342">
        <f t="shared" si="1"/>
        <v>14</v>
      </c>
      <c r="AE10" s="342">
        <v>0</v>
      </c>
      <c r="AF10" s="342">
        <v>5</v>
      </c>
    </row>
    <row r="11" spans="1:32" ht="15.75" customHeight="1" x14ac:dyDescent="0.3">
      <c r="A11" s="270">
        <f>[1]NOV!A12</f>
        <v>45957</v>
      </c>
      <c r="B11" s="271">
        <f>[1]NOV!B12</f>
        <v>8</v>
      </c>
      <c r="C11" s="272" t="str">
        <f>[1]NOV!K12</f>
        <v>K03</v>
      </c>
      <c r="D11" s="271">
        <f>[1]NOV!J12</f>
        <v>65</v>
      </c>
      <c r="E11" s="272" t="str">
        <f>[1]NOV!I12</f>
        <v>L</v>
      </c>
      <c r="F11" s="273" t="str">
        <f>[1]NOV!L12</f>
        <v>LAMA</v>
      </c>
      <c r="G11" s="12"/>
      <c r="H11" s="281">
        <v>8</v>
      </c>
      <c r="I11" s="108" t="s">
        <v>236</v>
      </c>
      <c r="J11" s="108" t="s">
        <v>237</v>
      </c>
      <c r="K11" s="277">
        <f>COUNTIFS('Dx NOV'!DIAGNOSA,J11,'Dx NOV'!UMUR,"&lt;7",'Dx NOV'!BARULAMA,"baru",'Dx NOV'!GENDER,"L")</f>
        <v>0</v>
      </c>
      <c r="L11" s="278">
        <f>COUNTIFS('Dx NOV'!DIAGNOSA,J11,'Dx NOV'!UMUR,"&lt;7",'Dx NOV'!BARULAMA,"baru",'Dx NOV'!GENDER,"P")</f>
        <v>0</v>
      </c>
      <c r="M11" s="277">
        <f>COUNTIFS('Dx NOV'!DIAGNOSA,J11,'Dx NOV'!UMUR,"&gt;=7",'Dx NOV'!UMUR,"&lt;=15",'Dx NOV'!BARULAMA,"BARU",'Dx NOV'!GENDER,"L")</f>
        <v>0</v>
      </c>
      <c r="N11" s="277">
        <f>COUNTIFS('Dx NOV'!DIAGNOSA,J11,'Dx NOV'!UMUR,"&gt;=7",'Dx NOV'!UMUR,"&lt;=15",'Dx NOV'!BARULAMA,"BARU",'Dx NOV'!GENDER,"P")</f>
        <v>0</v>
      </c>
      <c r="O11" s="271">
        <f>COUNTIFS('Dx NOV'!DIAGNOSA,J11,'Dx NOV'!UMUR,"&gt;=16",'Dx NOV'!UMUR,"&lt;=59",'Dx NOV'!BARULAMA,"BARU",'Dx NOV'!GENDER,"L")</f>
        <v>0</v>
      </c>
      <c r="P11" s="277">
        <f>COUNTIFS('Dx NOV'!DIAGNOSA,J11,'Dx NOV'!UMUR,"&gt;=16",'Dx NOV'!UMUR,"&lt;=59",'Dx NOV'!BARULAMA,"BARU",'Dx NOV'!GENDER,"P")</f>
        <v>0</v>
      </c>
      <c r="Q11" s="277">
        <f>COUNTIFS('Dx NOV'!DIAGNOSA,J11,'Dx NOV'!UMUR,"&gt;=60",'Dx NOV'!BARULAMA,"baru",'Dx NOV'!GENDER,"L")</f>
        <v>0</v>
      </c>
      <c r="R11" s="277">
        <f>COUNTIFS('Dx NOV'!DIAGNOSA,J11,'Dx NOV'!UMUR,"&gt;=60",'Dx NOV'!BARULAMA,"baru",'Dx NOV'!GENDER,"P")</f>
        <v>0</v>
      </c>
      <c r="S11" s="277">
        <f>COUNTIFS('Dx NOV'!DIAGNOSA,J11,'Dx NOV'!BARULAMA,"LAMA",'Dx NOV'!GENDER,"L")</f>
        <v>0</v>
      </c>
      <c r="T11" s="277">
        <f>COUNTIFS('Dx NOV'!DIAGNOSA,J11,'Dx NOV'!BARULAMA,"LAMA",'Dx NOV'!GENDER,"P")</f>
        <v>0</v>
      </c>
      <c r="U11" s="338">
        <f t="shared" si="0"/>
        <v>0</v>
      </c>
      <c r="V11" s="339">
        <f>COUNTIF('Dx NOV'!DIAGNOSA,J11)</f>
        <v>0</v>
      </c>
      <c r="W11" s="12"/>
      <c r="X11" s="12"/>
      <c r="Y11" s="343"/>
      <c r="Z11" s="343"/>
      <c r="AA11" s="344" t="s">
        <v>37</v>
      </c>
      <c r="AB11" s="342">
        <v>6</v>
      </c>
      <c r="AC11" s="342">
        <v>2</v>
      </c>
      <c r="AD11" s="342">
        <f t="shared" si="1"/>
        <v>4</v>
      </c>
      <c r="AE11" s="342">
        <v>0</v>
      </c>
      <c r="AF11" s="342">
        <v>2</v>
      </c>
    </row>
    <row r="12" spans="1:32" ht="15.75" customHeight="1" x14ac:dyDescent="0.3">
      <c r="A12" s="270">
        <f>[1]NOV!A13</f>
        <v>45957</v>
      </c>
      <c r="B12" s="271">
        <f>[1]NOV!B13</f>
        <v>9</v>
      </c>
      <c r="C12" s="272" t="str">
        <f>[1]NOV!K13</f>
        <v>K02</v>
      </c>
      <c r="D12" s="271">
        <f>[1]NOV!J13</f>
        <v>17</v>
      </c>
      <c r="E12" s="272" t="str">
        <f>[1]NOV!I13</f>
        <v>P</v>
      </c>
      <c r="F12" s="273" t="str">
        <f>[1]NOV!L13</f>
        <v>BARU</v>
      </c>
      <c r="G12" s="12"/>
      <c r="H12" s="281">
        <v>9</v>
      </c>
      <c r="I12" s="108" t="s">
        <v>238</v>
      </c>
      <c r="J12" s="108" t="s">
        <v>239</v>
      </c>
      <c r="K12" s="277">
        <f>COUNTIFS('Dx NOV'!DIAGNOSA,J12,'Dx NOV'!UMUR,"&lt;7",'Dx NOV'!BARULAMA,"baru",'Dx NOV'!GENDER,"L")</f>
        <v>2</v>
      </c>
      <c r="L12" s="278">
        <f>COUNTIFS('Dx NOV'!DIAGNOSA,J12,'Dx NOV'!UMUR,"&lt;7",'Dx NOV'!BARULAMA,"baru",'Dx NOV'!GENDER,"P")</f>
        <v>0</v>
      </c>
      <c r="M12" s="277">
        <f>COUNTIFS('Dx NOV'!DIAGNOSA,J12,'Dx NOV'!UMUR,"&gt;=7",'Dx NOV'!UMUR,"&lt;=15",'Dx NOV'!BARULAMA,"BARU",'Dx NOV'!GENDER,"L")</f>
        <v>1</v>
      </c>
      <c r="N12" s="277">
        <f>COUNTIFS('Dx NOV'!DIAGNOSA,J12,'Dx NOV'!UMUR,"&gt;=7",'Dx NOV'!UMUR,"&lt;=15",'Dx NOV'!BARULAMA,"BARU",'Dx NOV'!GENDER,"P")</f>
        <v>0</v>
      </c>
      <c r="O12" s="271">
        <f>COUNTIFS('Dx NOV'!DIAGNOSA,J12,'Dx NOV'!UMUR,"&gt;=16",'Dx NOV'!UMUR,"&lt;=59",'Dx NOV'!BARULAMA,"BARU",'Dx NOV'!GENDER,"L")</f>
        <v>1</v>
      </c>
      <c r="P12" s="277">
        <f>COUNTIFS('Dx NOV'!DIAGNOSA,J12,'Dx NOV'!UMUR,"&gt;=16",'Dx NOV'!UMUR,"&lt;=59",'Dx NOV'!BARULAMA,"BARU",'Dx NOV'!GENDER,"P")</f>
        <v>14</v>
      </c>
      <c r="Q12" s="277">
        <f>COUNTIFS('Dx NOV'!DIAGNOSA,J12,'Dx NOV'!UMUR,"&gt;=60",'Dx NOV'!BARULAMA,"baru",'Dx NOV'!GENDER,"L")</f>
        <v>4</v>
      </c>
      <c r="R12" s="277">
        <f>COUNTIFS('Dx NOV'!DIAGNOSA,J12,'Dx NOV'!UMUR,"&gt;=60",'Dx NOV'!BARULAMA,"baru",'Dx NOV'!GENDER,"P")</f>
        <v>12</v>
      </c>
      <c r="S12" s="277">
        <f>COUNTIFS('Dx NOV'!DIAGNOSA,J12,'Dx NOV'!BARULAMA,"LAMA",'Dx NOV'!GENDER,"L")</f>
        <v>1</v>
      </c>
      <c r="T12" s="277">
        <f>COUNTIFS('Dx NOV'!DIAGNOSA,J12,'Dx NOV'!BARULAMA,"LAMA",'Dx NOV'!GENDER,"P")</f>
        <v>2</v>
      </c>
      <c r="U12" s="338">
        <f t="shared" si="0"/>
        <v>37</v>
      </c>
      <c r="V12" s="339">
        <f>COUNTIF('Dx NOV'!DIAGNOSA,J12)</f>
        <v>37</v>
      </c>
      <c r="W12" s="12"/>
      <c r="X12" s="12"/>
      <c r="Y12" s="345"/>
      <c r="Z12" s="345"/>
      <c r="AA12" s="341" t="s">
        <v>32</v>
      </c>
      <c r="AB12" s="346"/>
      <c r="AC12" s="346"/>
      <c r="AD12" s="342"/>
      <c r="AE12" s="346"/>
      <c r="AF12" s="346"/>
    </row>
    <row r="13" spans="1:32" ht="15.75" customHeight="1" x14ac:dyDescent="0.3">
      <c r="A13" s="270">
        <f>[1]NOV!A14</f>
        <v>45957</v>
      </c>
      <c r="B13" s="271">
        <f>[1]NOV!B14</f>
        <v>10</v>
      </c>
      <c r="C13" s="272" t="str">
        <f>[1]NOV!K14</f>
        <v>K04</v>
      </c>
      <c r="D13" s="271">
        <f>[1]NOV!J14</f>
        <v>15</v>
      </c>
      <c r="E13" s="272" t="str">
        <f>[1]NOV!I14</f>
        <v>P</v>
      </c>
      <c r="F13" s="273" t="str">
        <f>[1]NOV!L14</f>
        <v>BARU</v>
      </c>
      <c r="G13" s="12"/>
      <c r="H13" s="281">
        <v>10</v>
      </c>
      <c r="I13" s="168" t="s">
        <v>240</v>
      </c>
      <c r="J13" s="168" t="s">
        <v>241</v>
      </c>
      <c r="K13" s="277">
        <f>COUNTIFS('Dx NOV'!DIAGNOSA,J13,'Dx NOV'!UMUR,"&lt;7",'Dx NOV'!BARULAMA,"baru",'Dx NOV'!GENDER,"L")</f>
        <v>0</v>
      </c>
      <c r="L13" s="278">
        <f>COUNTIFS('Dx NOV'!DIAGNOSA,J13,'Dx NOV'!UMUR,"&lt;7",'Dx NOV'!BARULAMA,"baru",'Dx NOV'!GENDER,"P")</f>
        <v>0</v>
      </c>
      <c r="M13" s="277">
        <f>COUNTIFS('Dx NOV'!DIAGNOSA,J13,'Dx NOV'!UMUR,"&gt;=7",'Dx NOV'!UMUR,"&lt;=15",'Dx NOV'!BARULAMA,"BARU",'Dx NOV'!GENDER,"L")</f>
        <v>0</v>
      </c>
      <c r="N13" s="277">
        <f>COUNTIFS('Dx NOV'!DIAGNOSA,J13,'Dx NOV'!UMUR,"&gt;=7",'Dx NOV'!UMUR,"&lt;=15",'Dx NOV'!BARULAMA,"BARU",'Dx NOV'!GENDER,"P")</f>
        <v>0</v>
      </c>
      <c r="O13" s="271">
        <f>COUNTIFS('Dx NOV'!DIAGNOSA,J13,'Dx NOV'!UMUR,"&gt;=16",'Dx NOV'!UMUR,"&lt;=59",'Dx NOV'!BARULAMA,"BARU",'Dx NOV'!GENDER,"L")</f>
        <v>0</v>
      </c>
      <c r="P13" s="277">
        <f>COUNTIFS('Dx NOV'!DIAGNOSA,J13,'Dx NOV'!UMUR,"&gt;=16",'Dx NOV'!UMUR,"&lt;=59",'Dx NOV'!BARULAMA,"BARU",'Dx NOV'!GENDER,"P")</f>
        <v>0</v>
      </c>
      <c r="Q13" s="277">
        <f>COUNTIFS('Dx NOV'!DIAGNOSA,J13,'Dx NOV'!UMUR,"&gt;=60",'Dx NOV'!BARULAMA,"baru",'Dx NOV'!GENDER,"L")</f>
        <v>0</v>
      </c>
      <c r="R13" s="277">
        <f>COUNTIFS('Dx NOV'!DIAGNOSA,J13,'Dx NOV'!UMUR,"&gt;=60",'Dx NOV'!BARULAMA,"baru",'Dx NOV'!GENDER,"P")</f>
        <v>0</v>
      </c>
      <c r="S13" s="277">
        <f>COUNTIFS('Dx NOV'!DIAGNOSA,J13,'Dx NOV'!BARULAMA,"LAMA",'Dx NOV'!GENDER,"L")</f>
        <v>0</v>
      </c>
      <c r="T13" s="277">
        <f>COUNTIFS('Dx NOV'!DIAGNOSA,J13,'Dx NOV'!BARULAMA,"LAMA",'Dx NOV'!GENDER,"P")</f>
        <v>0</v>
      </c>
      <c r="U13" s="338">
        <f t="shared" si="0"/>
        <v>0</v>
      </c>
      <c r="V13" s="339">
        <f>COUNTIF('Dx NOV'!DIAGNOSA,J13)</f>
        <v>0</v>
      </c>
      <c r="W13" s="287"/>
      <c r="X13" s="12"/>
      <c r="Y13" s="347"/>
      <c r="Z13" s="347"/>
      <c r="AA13" s="344" t="s">
        <v>37</v>
      </c>
      <c r="AB13" s="346"/>
      <c r="AC13" s="346"/>
      <c r="AD13" s="342"/>
      <c r="AE13" s="346"/>
      <c r="AF13" s="346"/>
    </row>
    <row r="14" spans="1:32" ht="15.75" customHeight="1" x14ac:dyDescent="0.3">
      <c r="A14" s="270">
        <f>[1]NOV!A15</f>
        <v>45957</v>
      </c>
      <c r="B14" s="271">
        <f>[1]NOV!B15</f>
        <v>11</v>
      </c>
      <c r="C14" s="272" t="str">
        <f>[1]NOV!K15</f>
        <v>K04</v>
      </c>
      <c r="D14" s="271">
        <f>[1]NOV!J15</f>
        <v>16</v>
      </c>
      <c r="E14" s="272" t="str">
        <f>[1]NOV!I15</f>
        <v>P</v>
      </c>
      <c r="F14" s="273" t="str">
        <f>[1]NOV!L15</f>
        <v>BARU</v>
      </c>
      <c r="G14" s="12"/>
      <c r="H14" s="281">
        <v>11</v>
      </c>
      <c r="I14" s="168" t="s">
        <v>242</v>
      </c>
      <c r="J14" s="168" t="s">
        <v>243</v>
      </c>
      <c r="K14" s="277">
        <f>COUNTIFS('Dx NOV'!DIAGNOSA,J14,'Dx NOV'!UMUR,"&lt;7",'Dx NOV'!BARULAMA,"baru",'Dx NOV'!GENDER,"L")</f>
        <v>0</v>
      </c>
      <c r="L14" s="278">
        <f>COUNTIFS('Dx NOV'!DIAGNOSA,J14,'Dx NOV'!UMUR,"&lt;7",'Dx NOV'!BARULAMA,"baru",'Dx NOV'!GENDER,"P")</f>
        <v>0</v>
      </c>
      <c r="M14" s="277">
        <f>COUNTIFS('Dx NOV'!DIAGNOSA,J14,'Dx NOV'!UMUR,"&gt;=7",'Dx NOV'!UMUR,"&lt;=15",'Dx NOV'!BARULAMA,"BARU",'Dx NOV'!GENDER,"L")</f>
        <v>0</v>
      </c>
      <c r="N14" s="277">
        <f>COUNTIFS('Dx NOV'!DIAGNOSA,J14,'Dx NOV'!UMUR,"&gt;=7",'Dx NOV'!UMUR,"&lt;=15",'Dx NOV'!BARULAMA,"BARU",'Dx NOV'!GENDER,"P")</f>
        <v>0</v>
      </c>
      <c r="O14" s="271">
        <f>COUNTIFS('Dx NOV'!DIAGNOSA,J14,'Dx NOV'!UMUR,"&gt;=16",'Dx NOV'!UMUR,"&lt;=59",'Dx NOV'!BARULAMA,"BARU",'Dx NOV'!GENDER,"L")</f>
        <v>0</v>
      </c>
      <c r="P14" s="277">
        <f>COUNTIFS('Dx NOV'!DIAGNOSA,J14,'Dx NOV'!UMUR,"&gt;=16",'Dx NOV'!UMUR,"&lt;=59",'Dx NOV'!BARULAMA,"BARU",'Dx NOV'!GENDER,"P")</f>
        <v>0</v>
      </c>
      <c r="Q14" s="277">
        <f>COUNTIFS('Dx NOV'!DIAGNOSA,J14,'Dx NOV'!UMUR,"&gt;=60",'Dx NOV'!BARULAMA,"baru",'Dx NOV'!GENDER,"L")</f>
        <v>0</v>
      </c>
      <c r="R14" s="277">
        <f>COUNTIFS('Dx NOV'!DIAGNOSA,J14,'Dx NOV'!UMUR,"&gt;=60",'Dx NOV'!BARULAMA,"baru",'Dx NOV'!GENDER,"P")</f>
        <v>0</v>
      </c>
      <c r="S14" s="277">
        <f>COUNTIFS('Dx NOV'!DIAGNOSA,J14,'Dx NOV'!BARULAMA,"LAMA",'Dx NOV'!GENDER,"L")</f>
        <v>0</v>
      </c>
      <c r="T14" s="277">
        <f>COUNTIFS('Dx NOV'!DIAGNOSA,J14,'Dx NOV'!BARULAMA,"LAMA",'Dx NOV'!GENDER,"P")</f>
        <v>0</v>
      </c>
      <c r="U14" s="338">
        <f t="shared" si="0"/>
        <v>0</v>
      </c>
      <c r="V14" s="339">
        <f>COUNTIF('Dx NOV'!DIAGNOSA,J14)</f>
        <v>0</v>
      </c>
      <c r="W14" s="287"/>
      <c r="X14" s="12"/>
      <c r="Y14" s="345"/>
      <c r="Z14" s="345"/>
      <c r="AA14" s="341" t="s">
        <v>32</v>
      </c>
      <c r="AB14" s="346"/>
      <c r="AC14" s="346"/>
      <c r="AD14" s="342"/>
      <c r="AE14" s="346"/>
      <c r="AF14" s="346"/>
    </row>
    <row r="15" spans="1:32" ht="15.75" customHeight="1" x14ac:dyDescent="0.3">
      <c r="A15" s="270">
        <f>[1]NOV!A16</f>
        <v>45957</v>
      </c>
      <c r="B15" s="271">
        <f>[1]NOV!B16</f>
        <v>12</v>
      </c>
      <c r="C15" s="272" t="str">
        <f>[1]NOV!K16</f>
        <v>K02</v>
      </c>
      <c r="D15" s="271">
        <f>[1]NOV!J16</f>
        <v>31</v>
      </c>
      <c r="E15" s="272" t="str">
        <f>[1]NOV!I16</f>
        <v>L</v>
      </c>
      <c r="F15" s="273" t="str">
        <f>[1]NOV!L16</f>
        <v>LAMA</v>
      </c>
      <c r="G15" s="12"/>
      <c r="H15" s="281">
        <v>12</v>
      </c>
      <c r="I15" s="108" t="s">
        <v>244</v>
      </c>
      <c r="J15" s="108" t="s">
        <v>245</v>
      </c>
      <c r="K15" s="277">
        <f>COUNTIFS('Dx NOV'!DIAGNOSA,J15,'Dx NOV'!UMUR,"&lt;7",'Dx NOV'!BARULAMA,"baru",'Dx NOV'!GENDER,"L")</f>
        <v>0</v>
      </c>
      <c r="L15" s="278">
        <f>COUNTIFS('Dx NOV'!DIAGNOSA,J15,'Dx NOV'!UMUR,"&lt;7",'Dx NOV'!BARULAMA,"baru",'Dx NOV'!GENDER,"P")</f>
        <v>0</v>
      </c>
      <c r="M15" s="277">
        <f>COUNTIFS('Dx NOV'!DIAGNOSA,J15,'Dx NOV'!UMUR,"&gt;=7",'Dx NOV'!UMUR,"&lt;=15",'Dx NOV'!BARULAMA,"BARU",'Dx NOV'!GENDER,"L")</f>
        <v>0</v>
      </c>
      <c r="N15" s="277">
        <f>COUNTIFS('Dx NOV'!DIAGNOSA,J15,'Dx NOV'!UMUR,"&gt;=7",'Dx NOV'!UMUR,"&lt;=15",'Dx NOV'!BARULAMA,"BARU",'Dx NOV'!GENDER,"P")</f>
        <v>0</v>
      </c>
      <c r="O15" s="271">
        <f>COUNTIFS('Dx NOV'!DIAGNOSA,J15,'Dx NOV'!UMUR,"&gt;=16",'Dx NOV'!UMUR,"&lt;=59",'Dx NOV'!BARULAMA,"BARU",'Dx NOV'!GENDER,"L")</f>
        <v>0</v>
      </c>
      <c r="P15" s="277">
        <f>COUNTIFS('Dx NOV'!DIAGNOSA,J15,'Dx NOV'!UMUR,"&gt;=16",'Dx NOV'!UMUR,"&lt;=59",'Dx NOV'!BARULAMA,"BARU",'Dx NOV'!GENDER,"P")</f>
        <v>0</v>
      </c>
      <c r="Q15" s="277">
        <f>COUNTIFS('Dx NOV'!DIAGNOSA,J15,'Dx NOV'!UMUR,"&gt;=60",'Dx NOV'!BARULAMA,"baru",'Dx NOV'!GENDER,"L")</f>
        <v>0</v>
      </c>
      <c r="R15" s="277">
        <f>COUNTIFS('Dx NOV'!DIAGNOSA,J15,'Dx NOV'!UMUR,"&gt;=60",'Dx NOV'!BARULAMA,"baru",'Dx NOV'!GENDER,"P")</f>
        <v>0</v>
      </c>
      <c r="S15" s="277">
        <f>COUNTIFS('Dx NOV'!DIAGNOSA,J15,'Dx NOV'!BARULAMA,"LAMA",'Dx NOV'!GENDER,"L")</f>
        <v>0</v>
      </c>
      <c r="T15" s="277">
        <f>COUNTIFS('Dx NOV'!DIAGNOSA,J15,'Dx NOV'!BARULAMA,"LAMA",'Dx NOV'!GENDER,"P")</f>
        <v>0</v>
      </c>
      <c r="U15" s="338">
        <f t="shared" si="0"/>
        <v>0</v>
      </c>
      <c r="V15" s="339">
        <f>COUNTIF('Dx NOV'!DIAGNOSA,J15)</f>
        <v>0</v>
      </c>
      <c r="W15" s="12"/>
      <c r="X15" s="12"/>
      <c r="Y15" s="347"/>
      <c r="Z15" s="347"/>
      <c r="AA15" s="344" t="s">
        <v>37</v>
      </c>
      <c r="AB15" s="346"/>
      <c r="AC15" s="346"/>
      <c r="AD15" s="342"/>
      <c r="AE15" s="346"/>
      <c r="AF15" s="346"/>
    </row>
    <row r="16" spans="1:32" ht="15.75" customHeight="1" x14ac:dyDescent="0.3">
      <c r="A16" s="270">
        <f>[1]NOV!A17</f>
        <v>45957</v>
      </c>
      <c r="B16" s="271">
        <f>[1]NOV!B17</f>
        <v>13</v>
      </c>
      <c r="C16" s="272" t="str">
        <f>[1]NOV!K17</f>
        <v>K02</v>
      </c>
      <c r="D16" s="271">
        <f>[1]NOV!J17</f>
        <v>20</v>
      </c>
      <c r="E16" s="272" t="str">
        <f>[1]NOV!I17</f>
        <v>P</v>
      </c>
      <c r="F16" s="273" t="str">
        <f>[1]NOV!L17</f>
        <v>LAMA</v>
      </c>
      <c r="G16" s="12"/>
      <c r="H16" s="281">
        <v>13</v>
      </c>
      <c r="I16" s="108" t="s">
        <v>246</v>
      </c>
      <c r="J16" s="108" t="s">
        <v>247</v>
      </c>
      <c r="K16" s="277">
        <f>COUNTIFS('Dx NOV'!DIAGNOSA,J16,'Dx NOV'!UMUR,"&lt;7",'Dx NOV'!BARULAMA,"baru",'Dx NOV'!GENDER,"L")</f>
        <v>0</v>
      </c>
      <c r="L16" s="278">
        <f>COUNTIFS('Dx NOV'!DIAGNOSA,J16,'Dx NOV'!UMUR,"&lt;7",'Dx NOV'!BARULAMA,"baru",'Dx NOV'!GENDER,"P")</f>
        <v>0</v>
      </c>
      <c r="M16" s="277">
        <f>COUNTIFS('Dx NOV'!DIAGNOSA,J16,'Dx NOV'!UMUR,"&gt;=7",'Dx NOV'!UMUR,"&lt;=15",'Dx NOV'!BARULAMA,"BARU",'Dx NOV'!GENDER,"L")</f>
        <v>0</v>
      </c>
      <c r="N16" s="277">
        <f>COUNTIFS('Dx NOV'!DIAGNOSA,J16,'Dx NOV'!UMUR,"&gt;=7",'Dx NOV'!UMUR,"&lt;=15",'Dx NOV'!BARULAMA,"BARU",'Dx NOV'!GENDER,"P")</f>
        <v>0</v>
      </c>
      <c r="O16" s="271">
        <f>COUNTIFS('Dx NOV'!DIAGNOSA,J16,'Dx NOV'!UMUR,"&gt;=16",'Dx NOV'!UMUR,"&lt;=59",'Dx NOV'!BARULAMA,"BARU",'Dx NOV'!GENDER,"L")</f>
        <v>0</v>
      </c>
      <c r="P16" s="277">
        <f>COUNTIFS('Dx NOV'!DIAGNOSA,J16,'Dx NOV'!UMUR,"&gt;=16",'Dx NOV'!UMUR,"&lt;=59",'Dx NOV'!BARULAMA,"BARU",'Dx NOV'!GENDER,"P")</f>
        <v>0</v>
      </c>
      <c r="Q16" s="277">
        <f>COUNTIFS('Dx NOV'!DIAGNOSA,J16,'Dx NOV'!UMUR,"&gt;=60",'Dx NOV'!BARULAMA,"baru",'Dx NOV'!GENDER,"L")</f>
        <v>0</v>
      </c>
      <c r="R16" s="277">
        <f>COUNTIFS('Dx NOV'!DIAGNOSA,J16,'Dx NOV'!UMUR,"&gt;=60",'Dx NOV'!BARULAMA,"baru",'Dx NOV'!GENDER,"P")</f>
        <v>0</v>
      </c>
      <c r="S16" s="277">
        <f>COUNTIFS('Dx NOV'!DIAGNOSA,J16,'Dx NOV'!BARULAMA,"LAMA",'Dx NOV'!GENDER,"L")</f>
        <v>1</v>
      </c>
      <c r="T16" s="277">
        <f>COUNTIFS('Dx NOV'!DIAGNOSA,J16,'Dx NOV'!BARULAMA,"LAMA",'Dx NOV'!GENDER,"P")</f>
        <v>0</v>
      </c>
      <c r="U16" s="338">
        <f t="shared" si="0"/>
        <v>1</v>
      </c>
      <c r="V16" s="339">
        <f>COUNTIF('Dx NOV'!DIAGNOSA,J16)</f>
        <v>1</v>
      </c>
      <c r="W16" s="12"/>
      <c r="X16" s="12"/>
      <c r="Y16" s="345"/>
      <c r="Z16" s="345"/>
      <c r="AA16" s="341" t="s">
        <v>32</v>
      </c>
      <c r="AB16" s="346"/>
      <c r="AC16" s="346"/>
      <c r="AD16" s="342"/>
      <c r="AE16" s="346"/>
      <c r="AF16" s="346"/>
    </row>
    <row r="17" spans="1:32" ht="15.75" customHeight="1" x14ac:dyDescent="0.3">
      <c r="A17" s="270">
        <f>[1]NOV!A18</f>
        <v>45957</v>
      </c>
      <c r="B17" s="271">
        <f>[1]NOV!B18</f>
        <v>14</v>
      </c>
      <c r="C17" s="272" t="str">
        <f>[1]NOV!K18</f>
        <v>K04</v>
      </c>
      <c r="D17" s="271">
        <f>[1]NOV!J18</f>
        <v>44</v>
      </c>
      <c r="E17" s="272" t="str">
        <f>[1]NOV!I18</f>
        <v>P</v>
      </c>
      <c r="F17" s="273" t="str">
        <f>[1]NOV!L18</f>
        <v>BARU</v>
      </c>
      <c r="G17" s="12"/>
      <c r="H17" s="281">
        <v>14</v>
      </c>
      <c r="I17" s="108" t="s">
        <v>248</v>
      </c>
      <c r="J17" s="108" t="s">
        <v>249</v>
      </c>
      <c r="K17" s="277">
        <f>COUNTIFS('Dx NOV'!DIAGNOSA,J17,'Dx NOV'!UMUR,"&lt;7",'Dx NOV'!BARULAMA,"baru",'Dx NOV'!GENDER,"L")</f>
        <v>0</v>
      </c>
      <c r="L17" s="278">
        <f>COUNTIFS('Dx NOV'!DIAGNOSA,J17,'Dx NOV'!UMUR,"&lt;7",'Dx NOV'!BARULAMA,"baru",'Dx NOV'!GENDER,"P")</f>
        <v>0</v>
      </c>
      <c r="M17" s="277">
        <f>COUNTIFS('Dx NOV'!DIAGNOSA,J17,'Dx NOV'!UMUR,"&gt;=7",'Dx NOV'!UMUR,"&lt;=15",'Dx NOV'!BARULAMA,"BARU",'Dx NOV'!GENDER,"L")</f>
        <v>0</v>
      </c>
      <c r="N17" s="277">
        <f>COUNTIFS('Dx NOV'!DIAGNOSA,J17,'Dx NOV'!UMUR,"&gt;=7",'Dx NOV'!UMUR,"&lt;=15",'Dx NOV'!BARULAMA,"BARU",'Dx NOV'!GENDER,"P")</f>
        <v>0</v>
      </c>
      <c r="O17" s="271">
        <f>COUNTIFS('Dx NOV'!DIAGNOSA,J17,'Dx NOV'!UMUR,"&gt;=16",'Dx NOV'!UMUR,"&lt;=59",'Dx NOV'!BARULAMA,"BARU",'Dx NOV'!GENDER,"L")</f>
        <v>0</v>
      </c>
      <c r="P17" s="277">
        <f>COUNTIFS('Dx NOV'!DIAGNOSA,J17,'Dx NOV'!UMUR,"&gt;=16",'Dx NOV'!UMUR,"&lt;=59",'Dx NOV'!BARULAMA,"BARU",'Dx NOV'!GENDER,"P")</f>
        <v>0</v>
      </c>
      <c r="Q17" s="277">
        <f>COUNTIFS('Dx NOV'!DIAGNOSA,J17,'Dx NOV'!UMUR,"&gt;=60",'Dx NOV'!BARULAMA,"baru",'Dx NOV'!GENDER,"L")</f>
        <v>0</v>
      </c>
      <c r="R17" s="277">
        <f>COUNTIFS('Dx NOV'!DIAGNOSA,J17,'Dx NOV'!UMUR,"&gt;=60",'Dx NOV'!BARULAMA,"baru",'Dx NOV'!GENDER,"P")</f>
        <v>0</v>
      </c>
      <c r="S17" s="277">
        <f>COUNTIFS('Dx NOV'!DIAGNOSA,J17,'Dx NOV'!BARULAMA,"LAMA",'Dx NOV'!GENDER,"L")</f>
        <v>0</v>
      </c>
      <c r="T17" s="277">
        <f>COUNTIFS('Dx NOV'!DIAGNOSA,J17,'Dx NOV'!BARULAMA,"LAMA",'Dx NOV'!GENDER,"P")</f>
        <v>0</v>
      </c>
      <c r="U17" s="338">
        <f t="shared" si="0"/>
        <v>0</v>
      </c>
      <c r="V17" s="339">
        <f>COUNTIF('Dx NOV'!DIAGNOSA,J17)</f>
        <v>0</v>
      </c>
      <c r="W17" s="12"/>
      <c r="X17" s="12"/>
      <c r="Y17" s="347"/>
      <c r="Z17" s="347"/>
      <c r="AA17" s="344" t="s">
        <v>37</v>
      </c>
      <c r="AB17" s="346"/>
      <c r="AC17" s="346"/>
      <c r="AD17" s="342"/>
      <c r="AE17" s="346"/>
      <c r="AF17" s="346"/>
    </row>
    <row r="18" spans="1:32" ht="15.75" customHeight="1" x14ac:dyDescent="0.3">
      <c r="A18" s="270">
        <f>[1]NOV!A19</f>
        <v>45957</v>
      </c>
      <c r="B18" s="271">
        <f>[1]NOV!B19</f>
        <v>15</v>
      </c>
      <c r="C18" s="272" t="str">
        <f>[1]NOV!K19</f>
        <v>K02</v>
      </c>
      <c r="D18" s="271">
        <f>[1]NOV!J19</f>
        <v>26</v>
      </c>
      <c r="E18" s="272" t="str">
        <f>[1]NOV!I19</f>
        <v>L</v>
      </c>
      <c r="F18" s="273" t="str">
        <f>[1]NOV!L19</f>
        <v>BARU</v>
      </c>
      <c r="G18" s="12"/>
      <c r="H18" s="281">
        <v>15</v>
      </c>
      <c r="I18" s="108" t="s">
        <v>250</v>
      </c>
      <c r="J18" s="108" t="s">
        <v>251</v>
      </c>
      <c r="K18" s="277">
        <f>COUNTIFS('Dx NOV'!DIAGNOSA,J18,'Dx NOV'!UMUR,"&lt;7",'Dx NOV'!BARULAMA,"baru",'Dx NOV'!GENDER,"L")</f>
        <v>0</v>
      </c>
      <c r="L18" s="278">
        <f>COUNTIFS('Dx NOV'!DIAGNOSA,J18,'Dx NOV'!UMUR,"&lt;7",'Dx NOV'!BARULAMA,"baru",'Dx NOV'!GENDER,"P")</f>
        <v>0</v>
      </c>
      <c r="M18" s="277">
        <f>COUNTIFS('Dx NOV'!DIAGNOSA,J18,'Dx NOV'!UMUR,"&gt;=7",'Dx NOV'!UMUR,"&lt;=15",'Dx NOV'!BARULAMA,"BARU",'Dx NOV'!GENDER,"L")</f>
        <v>0</v>
      </c>
      <c r="N18" s="277">
        <f>COUNTIFS('Dx NOV'!DIAGNOSA,J18,'Dx NOV'!UMUR,"&gt;=7",'Dx NOV'!UMUR,"&lt;=15",'Dx NOV'!BARULAMA,"BARU",'Dx NOV'!GENDER,"P")</f>
        <v>0</v>
      </c>
      <c r="O18" s="271">
        <f>COUNTIFS('Dx NOV'!DIAGNOSA,J18,'Dx NOV'!UMUR,"&gt;=16",'Dx NOV'!UMUR,"&lt;=59",'Dx NOV'!BARULAMA,"BARU",'Dx NOV'!GENDER,"L")</f>
        <v>0</v>
      </c>
      <c r="P18" s="277">
        <f>COUNTIFS('Dx NOV'!DIAGNOSA,J18,'Dx NOV'!UMUR,"&gt;=16",'Dx NOV'!UMUR,"&lt;=59",'Dx NOV'!BARULAMA,"BARU",'Dx NOV'!GENDER,"P")</f>
        <v>0</v>
      </c>
      <c r="Q18" s="277">
        <f>COUNTIFS('Dx NOV'!DIAGNOSA,J18,'Dx NOV'!UMUR,"&gt;=60",'Dx NOV'!BARULAMA,"baru",'Dx NOV'!GENDER,"L")</f>
        <v>0</v>
      </c>
      <c r="R18" s="277">
        <f>COUNTIFS('Dx NOV'!DIAGNOSA,J18,'Dx NOV'!UMUR,"&gt;=60",'Dx NOV'!BARULAMA,"baru",'Dx NOV'!GENDER,"P")</f>
        <v>0</v>
      </c>
      <c r="S18" s="277">
        <f>COUNTIFS('Dx NOV'!DIAGNOSA,J18,'Dx NOV'!BARULAMA,"LAMA",'Dx NOV'!GENDER,"L")</f>
        <v>0</v>
      </c>
      <c r="T18" s="277">
        <f>COUNTIFS('Dx NOV'!DIAGNOSA,J18,'Dx NOV'!BARULAMA,"LAMA",'Dx NOV'!GENDER,"P")</f>
        <v>0</v>
      </c>
      <c r="U18" s="338">
        <f t="shared" si="0"/>
        <v>0</v>
      </c>
      <c r="V18" s="339">
        <f>COUNTIF('Dx NOV'!DIAGNOSA,J18)</f>
        <v>0</v>
      </c>
      <c r="W18" s="12"/>
      <c r="X18" s="12"/>
      <c r="Y18" s="345"/>
      <c r="Z18" s="345"/>
      <c r="AA18" s="341" t="s">
        <v>32</v>
      </c>
      <c r="AB18" s="346"/>
      <c r="AC18" s="346"/>
      <c r="AD18" s="342"/>
      <c r="AE18" s="346"/>
      <c r="AF18" s="346"/>
    </row>
    <row r="19" spans="1:32" ht="15.75" customHeight="1" x14ac:dyDescent="0.3">
      <c r="A19" s="270">
        <f>[1]NOV!A20</f>
        <v>45957</v>
      </c>
      <c r="B19" s="271">
        <f>[1]NOV!B20</f>
        <v>16</v>
      </c>
      <c r="C19" s="272" t="str">
        <f>[1]NOV!K20</f>
        <v>K04</v>
      </c>
      <c r="D19" s="271">
        <f>[1]NOV!J20</f>
        <v>12</v>
      </c>
      <c r="E19" s="272" t="str">
        <f>[1]NOV!I20</f>
        <v>L</v>
      </c>
      <c r="F19" s="273" t="str">
        <f>[1]NOV!L20</f>
        <v>LAMA</v>
      </c>
      <c r="G19" s="12"/>
      <c r="H19" s="281">
        <v>16</v>
      </c>
      <c r="I19" s="108" t="s">
        <v>252</v>
      </c>
      <c r="J19" s="108" t="s">
        <v>253</v>
      </c>
      <c r="K19" s="277">
        <f>COUNTIFS('Dx NOV'!DIAGNOSA,J19,'Dx NOV'!UMUR,"&lt;7",'Dx NOV'!BARULAMA,"baru",'Dx NOV'!GENDER,"L")</f>
        <v>0</v>
      </c>
      <c r="L19" s="278">
        <f>COUNTIFS('Dx NOV'!DIAGNOSA,J19,'Dx NOV'!UMUR,"&lt;7",'Dx NOV'!BARULAMA,"baru",'Dx NOV'!GENDER,"P")</f>
        <v>0</v>
      </c>
      <c r="M19" s="277">
        <f>COUNTIFS('Dx NOV'!DIAGNOSA,J19,'Dx NOV'!UMUR,"&gt;=7",'Dx NOV'!UMUR,"&lt;=15",'Dx NOV'!BARULAMA,"BARU",'Dx NOV'!GENDER,"L")</f>
        <v>0</v>
      </c>
      <c r="N19" s="277">
        <f>COUNTIFS('Dx NOV'!DIAGNOSA,J19,'Dx NOV'!UMUR,"&gt;=7",'Dx NOV'!UMUR,"&lt;=15",'Dx NOV'!BARULAMA,"BARU",'Dx NOV'!GENDER,"P")</f>
        <v>0</v>
      </c>
      <c r="O19" s="271">
        <f>COUNTIFS('Dx NOV'!DIAGNOSA,J19,'Dx NOV'!UMUR,"&gt;=16",'Dx NOV'!UMUR,"&lt;=59",'Dx NOV'!BARULAMA,"BARU",'Dx NOV'!GENDER,"L")</f>
        <v>0</v>
      </c>
      <c r="P19" s="277">
        <f>COUNTIFS('Dx NOV'!DIAGNOSA,J19,'Dx NOV'!UMUR,"&gt;=16",'Dx NOV'!UMUR,"&lt;=59",'Dx NOV'!BARULAMA,"BARU",'Dx NOV'!GENDER,"P")</f>
        <v>0</v>
      </c>
      <c r="Q19" s="277">
        <f>COUNTIFS('Dx NOV'!DIAGNOSA,J19,'Dx NOV'!UMUR,"&gt;=60",'Dx NOV'!BARULAMA,"baru",'Dx NOV'!GENDER,"L")</f>
        <v>0</v>
      </c>
      <c r="R19" s="277">
        <f>COUNTIFS('Dx NOV'!DIAGNOSA,J19,'Dx NOV'!UMUR,"&gt;=60",'Dx NOV'!BARULAMA,"baru",'Dx NOV'!GENDER,"P")</f>
        <v>0</v>
      </c>
      <c r="S19" s="277">
        <f>COUNTIFS('Dx NOV'!DIAGNOSA,J19,'Dx NOV'!BARULAMA,"LAMA",'Dx NOV'!GENDER,"L")</f>
        <v>0</v>
      </c>
      <c r="T19" s="277">
        <f>COUNTIFS('Dx NOV'!DIAGNOSA,J19,'Dx NOV'!BARULAMA,"LAMA",'Dx NOV'!GENDER,"P")</f>
        <v>0</v>
      </c>
      <c r="U19" s="338">
        <f t="shared" si="0"/>
        <v>0</v>
      </c>
      <c r="V19" s="339">
        <f>COUNTIF('Dx NOV'!DIAGNOSA,J19)</f>
        <v>0</v>
      </c>
      <c r="W19" s="12"/>
      <c r="X19" s="12"/>
      <c r="Y19" s="347"/>
      <c r="Z19" s="347"/>
      <c r="AA19" s="344" t="s">
        <v>37</v>
      </c>
      <c r="AB19" s="346"/>
      <c r="AC19" s="346"/>
      <c r="AD19" s="342"/>
      <c r="AE19" s="346"/>
      <c r="AF19" s="346"/>
    </row>
    <row r="20" spans="1:32" ht="15.75" customHeight="1" x14ac:dyDescent="0.3">
      <c r="A20" s="270">
        <f>[1]NOV!A21</f>
        <v>45957</v>
      </c>
      <c r="B20" s="271">
        <f>[1]NOV!B21</f>
        <v>17</v>
      </c>
      <c r="C20" s="272" t="str">
        <f>[1]NOV!K21</f>
        <v>K03</v>
      </c>
      <c r="D20" s="271">
        <f>[1]NOV!J21</f>
        <v>23</v>
      </c>
      <c r="E20" s="272" t="str">
        <f>[1]NOV!I21</f>
        <v>P</v>
      </c>
      <c r="F20" s="273" t="str">
        <f>[1]NOV!L21</f>
        <v>BARU</v>
      </c>
      <c r="G20" s="12"/>
      <c r="H20" s="281">
        <v>17</v>
      </c>
      <c r="I20" s="108" t="s">
        <v>254</v>
      </c>
      <c r="J20" s="108" t="s">
        <v>255</v>
      </c>
      <c r="K20" s="277">
        <f>COUNTIFS('Dx NOV'!DIAGNOSA,J20,'Dx NOV'!UMUR,"&lt;7",'Dx NOV'!BARULAMA,"baru",'Dx NOV'!GENDER,"L")</f>
        <v>0</v>
      </c>
      <c r="L20" s="278">
        <f>COUNTIFS('Dx NOV'!DIAGNOSA,J20,'Dx NOV'!UMUR,"&lt;7",'Dx NOV'!BARULAMA,"baru",'Dx NOV'!GENDER,"P")</f>
        <v>0</v>
      </c>
      <c r="M20" s="277">
        <f>COUNTIFS('Dx NOV'!DIAGNOSA,J20,'Dx NOV'!UMUR,"&gt;=7",'Dx NOV'!UMUR,"&lt;=15",'Dx NOV'!BARULAMA,"BARU",'Dx NOV'!GENDER,"L")</f>
        <v>0</v>
      </c>
      <c r="N20" s="277">
        <f>COUNTIFS('Dx NOV'!DIAGNOSA,J20,'Dx NOV'!UMUR,"&gt;=7",'Dx NOV'!UMUR,"&lt;=15",'Dx NOV'!BARULAMA,"BARU",'Dx NOV'!GENDER,"P")</f>
        <v>0</v>
      </c>
      <c r="O20" s="271">
        <f>COUNTIFS('Dx NOV'!DIAGNOSA,J20,'Dx NOV'!UMUR,"&gt;=16",'Dx NOV'!UMUR,"&lt;=59",'Dx NOV'!BARULAMA,"BARU",'Dx NOV'!GENDER,"L")</f>
        <v>0</v>
      </c>
      <c r="P20" s="277">
        <f>COUNTIFS('Dx NOV'!DIAGNOSA,J20,'Dx NOV'!UMUR,"&gt;=16",'Dx NOV'!UMUR,"&lt;=59",'Dx NOV'!BARULAMA,"BARU",'Dx NOV'!GENDER,"P")</f>
        <v>0</v>
      </c>
      <c r="Q20" s="277">
        <f>COUNTIFS('Dx NOV'!DIAGNOSA,J20,'Dx NOV'!UMUR,"&gt;=60",'Dx NOV'!BARULAMA,"baru",'Dx NOV'!GENDER,"L")</f>
        <v>0</v>
      </c>
      <c r="R20" s="277">
        <f>COUNTIFS('Dx NOV'!DIAGNOSA,J20,'Dx NOV'!UMUR,"&gt;=60",'Dx NOV'!BARULAMA,"baru",'Dx NOV'!GENDER,"P")</f>
        <v>0</v>
      </c>
      <c r="S20" s="277">
        <f>COUNTIFS('Dx NOV'!DIAGNOSA,J20,'Dx NOV'!BARULAMA,"LAMA",'Dx NOV'!GENDER,"L")</f>
        <v>0</v>
      </c>
      <c r="T20" s="277">
        <f>COUNTIFS('Dx NOV'!DIAGNOSA,J20,'Dx NOV'!BARULAMA,"LAMA",'Dx NOV'!GENDER,"P")</f>
        <v>0</v>
      </c>
      <c r="U20" s="338">
        <f t="shared" si="0"/>
        <v>0</v>
      </c>
      <c r="V20" s="339">
        <f>COUNTIF('Dx NOV'!DIAGNOSA,J20)</f>
        <v>0</v>
      </c>
      <c r="W20" s="12"/>
      <c r="X20" s="12"/>
      <c r="Y20" s="345"/>
      <c r="Z20" s="345"/>
      <c r="AA20" s="341" t="s">
        <v>32</v>
      </c>
      <c r="AB20" s="346"/>
      <c r="AC20" s="346"/>
      <c r="AD20" s="342"/>
      <c r="AE20" s="346"/>
      <c r="AF20" s="346"/>
    </row>
    <row r="21" spans="1:32" ht="15.75" customHeight="1" x14ac:dyDescent="0.3">
      <c r="A21" s="270">
        <f>[1]NOV!A22</f>
        <v>45957</v>
      </c>
      <c r="B21" s="271">
        <f>[1]NOV!B22</f>
        <v>18</v>
      </c>
      <c r="C21" s="272" t="str">
        <f>[1]NOV!K22</f>
        <v>K04</v>
      </c>
      <c r="D21" s="271">
        <f>[1]NOV!J22</f>
        <v>67</v>
      </c>
      <c r="E21" s="272" t="str">
        <f>[1]NOV!I22</f>
        <v>L</v>
      </c>
      <c r="F21" s="273" t="str">
        <f>[1]NOV!L22</f>
        <v>LAMA</v>
      </c>
      <c r="G21" s="12"/>
      <c r="H21" s="281">
        <v>18</v>
      </c>
      <c r="I21" s="108" t="s">
        <v>256</v>
      </c>
      <c r="J21" s="168" t="s">
        <v>257</v>
      </c>
      <c r="K21" s="277">
        <f>COUNTIFS('Dx NOV'!DIAGNOSA,J21,'Dx NOV'!UMUR,"&lt;7",'Dx NOV'!BARULAMA,"baru",'Dx NOV'!GENDER,"L")</f>
        <v>0</v>
      </c>
      <c r="L21" s="278">
        <f>COUNTIFS('Dx NOV'!DIAGNOSA,J21,'Dx NOV'!UMUR,"&lt;7",'Dx NOV'!BARULAMA,"baru",'Dx NOV'!GENDER,"P")</f>
        <v>0</v>
      </c>
      <c r="M21" s="277">
        <f>COUNTIFS('Dx NOV'!DIAGNOSA,J21,'Dx NOV'!UMUR,"&gt;=7",'Dx NOV'!UMUR,"&lt;=15",'Dx NOV'!BARULAMA,"BARU",'Dx NOV'!GENDER,"L")</f>
        <v>0</v>
      </c>
      <c r="N21" s="277">
        <f>COUNTIFS('Dx NOV'!DIAGNOSA,J21,'Dx NOV'!UMUR,"&gt;=7",'Dx NOV'!UMUR,"&lt;=15",'Dx NOV'!BARULAMA,"BARU",'Dx NOV'!GENDER,"P")</f>
        <v>0</v>
      </c>
      <c r="O21" s="271">
        <f>COUNTIFS('Dx NOV'!DIAGNOSA,J21,'Dx NOV'!UMUR,"&gt;=16",'Dx NOV'!UMUR,"&lt;=59",'Dx NOV'!BARULAMA,"BARU",'Dx NOV'!GENDER,"L")</f>
        <v>0</v>
      </c>
      <c r="P21" s="277">
        <f>COUNTIFS('Dx NOV'!DIAGNOSA,J21,'Dx NOV'!UMUR,"&gt;=16",'Dx NOV'!UMUR,"&lt;=59",'Dx NOV'!BARULAMA,"BARU",'Dx NOV'!GENDER,"P")</f>
        <v>0</v>
      </c>
      <c r="Q21" s="277">
        <f>COUNTIFS('Dx NOV'!DIAGNOSA,J21,'Dx NOV'!UMUR,"&gt;=60",'Dx NOV'!BARULAMA,"baru",'Dx NOV'!GENDER,"L")</f>
        <v>0</v>
      </c>
      <c r="R21" s="277">
        <f>COUNTIFS('Dx NOV'!DIAGNOSA,J21,'Dx NOV'!UMUR,"&gt;=60",'Dx NOV'!BARULAMA,"baru",'Dx NOV'!GENDER,"P")</f>
        <v>0</v>
      </c>
      <c r="S21" s="277">
        <f>COUNTIFS('Dx NOV'!DIAGNOSA,J21,'Dx NOV'!BARULAMA,"LAMA",'Dx NOV'!GENDER,"L")</f>
        <v>0</v>
      </c>
      <c r="T21" s="277">
        <f>COUNTIFS('Dx NOV'!DIAGNOSA,J21,'Dx NOV'!BARULAMA,"LAMA",'Dx NOV'!GENDER,"P")</f>
        <v>0</v>
      </c>
      <c r="U21" s="338">
        <f t="shared" si="0"/>
        <v>0</v>
      </c>
      <c r="V21" s="339">
        <f>COUNTIF('Dx NOV'!DIAGNOSA,J21)</f>
        <v>0</v>
      </c>
      <c r="W21" s="287"/>
      <c r="X21" s="12"/>
      <c r="Y21" s="347"/>
      <c r="Z21" s="347"/>
      <c r="AA21" s="344" t="s">
        <v>37</v>
      </c>
      <c r="AB21" s="346"/>
      <c r="AC21" s="346"/>
      <c r="AD21" s="342"/>
      <c r="AE21" s="346"/>
      <c r="AF21" s="346"/>
    </row>
    <row r="22" spans="1:32" ht="15.75" customHeight="1" x14ac:dyDescent="0.3">
      <c r="A22" s="270">
        <f>[1]NOV!A23</f>
        <v>45957</v>
      </c>
      <c r="B22" s="271">
        <f>[1]NOV!B23</f>
        <v>19</v>
      </c>
      <c r="C22" s="272" t="str">
        <f>[1]NOV!K23</f>
        <v>K04</v>
      </c>
      <c r="D22" s="271">
        <f>[1]NOV!J23</f>
        <v>15</v>
      </c>
      <c r="E22" s="272" t="str">
        <f>[1]NOV!I23</f>
        <v>P</v>
      </c>
      <c r="F22" s="273" t="str">
        <f>[1]NOV!L23</f>
        <v>BARU</v>
      </c>
      <c r="G22" s="12"/>
      <c r="H22" s="281">
        <v>19</v>
      </c>
      <c r="I22" s="108" t="s">
        <v>258</v>
      </c>
      <c r="J22" s="168" t="s">
        <v>259</v>
      </c>
      <c r="K22" s="277">
        <f>COUNTIFS('Dx NOV'!DIAGNOSA,J22,'Dx NOV'!UMUR,"&lt;7",'Dx NOV'!BARULAMA,"baru",'Dx NOV'!GENDER,"L")</f>
        <v>0</v>
      </c>
      <c r="L22" s="278">
        <f>COUNTIFS('Dx NOV'!DIAGNOSA,J22,'Dx NOV'!UMUR,"&lt;7",'Dx NOV'!BARULAMA,"baru",'Dx NOV'!GENDER,"P")</f>
        <v>0</v>
      </c>
      <c r="M22" s="277">
        <f>COUNTIFS('Dx NOV'!DIAGNOSA,J22,'Dx NOV'!UMUR,"&gt;=7",'Dx NOV'!UMUR,"&lt;=15",'Dx NOV'!BARULAMA,"BARU",'Dx NOV'!GENDER,"L")</f>
        <v>0</v>
      </c>
      <c r="N22" s="277">
        <f>COUNTIFS('Dx NOV'!DIAGNOSA,J22,'Dx NOV'!UMUR,"&gt;=7",'Dx NOV'!UMUR,"&lt;=15",'Dx NOV'!BARULAMA,"BARU",'Dx NOV'!GENDER,"P")</f>
        <v>0</v>
      </c>
      <c r="O22" s="271">
        <f>COUNTIFS('Dx NOV'!DIAGNOSA,J22,'Dx NOV'!UMUR,"&gt;=16",'Dx NOV'!UMUR,"&lt;=59",'Dx NOV'!BARULAMA,"BARU",'Dx NOV'!GENDER,"L")</f>
        <v>0</v>
      </c>
      <c r="P22" s="277">
        <f>COUNTIFS('Dx NOV'!DIAGNOSA,J22,'Dx NOV'!UMUR,"&gt;=16",'Dx NOV'!UMUR,"&lt;=59",'Dx NOV'!BARULAMA,"BARU",'Dx NOV'!GENDER,"P")</f>
        <v>0</v>
      </c>
      <c r="Q22" s="277">
        <f>COUNTIFS('Dx NOV'!DIAGNOSA,J22,'Dx NOV'!UMUR,"&gt;=60",'Dx NOV'!BARULAMA,"baru",'Dx NOV'!GENDER,"L")</f>
        <v>0</v>
      </c>
      <c r="R22" s="277">
        <f>COUNTIFS('Dx NOV'!DIAGNOSA,J22,'Dx NOV'!UMUR,"&gt;=60",'Dx NOV'!BARULAMA,"baru",'Dx NOV'!GENDER,"P")</f>
        <v>0</v>
      </c>
      <c r="S22" s="277">
        <f>COUNTIFS('Dx NOV'!DIAGNOSA,J22,'Dx NOV'!BARULAMA,"LAMA",'Dx NOV'!GENDER,"L")</f>
        <v>0</v>
      </c>
      <c r="T22" s="277">
        <f>COUNTIFS('Dx NOV'!DIAGNOSA,J22,'Dx NOV'!BARULAMA,"LAMA",'Dx NOV'!GENDER,"P")</f>
        <v>0</v>
      </c>
      <c r="U22" s="338">
        <f t="shared" si="0"/>
        <v>0</v>
      </c>
      <c r="V22" s="339">
        <f>COUNTIF('Dx NOV'!DIAGNOSA,J22)</f>
        <v>0</v>
      </c>
      <c r="W22" s="287"/>
      <c r="X22" s="12"/>
      <c r="Y22" s="345"/>
      <c r="Z22" s="345"/>
      <c r="AA22" s="341" t="s">
        <v>32</v>
      </c>
      <c r="AB22" s="346"/>
      <c r="AC22" s="346"/>
      <c r="AD22" s="342"/>
      <c r="AE22" s="346"/>
      <c r="AF22" s="346"/>
    </row>
    <row r="23" spans="1:32" ht="15.75" customHeight="1" x14ac:dyDescent="0.3">
      <c r="A23" s="270">
        <f>[1]NOV!A24</f>
        <v>45957</v>
      </c>
      <c r="B23" s="271">
        <f>[1]NOV!B24</f>
        <v>20</v>
      </c>
      <c r="C23" s="272" t="str">
        <f>[1]NOV!K24</f>
        <v>K00</v>
      </c>
      <c r="D23" s="271">
        <f>[1]NOV!J24</f>
        <v>6</v>
      </c>
      <c r="E23" s="272" t="str">
        <f>[1]NOV!I24</f>
        <v>L</v>
      </c>
      <c r="F23" s="273" t="str">
        <f>[1]NOV!L24</f>
        <v>BARU</v>
      </c>
      <c r="G23" s="12"/>
      <c r="H23" s="281">
        <v>20</v>
      </c>
      <c r="I23" s="283" t="s">
        <v>260</v>
      </c>
      <c r="J23" s="108" t="s">
        <v>261</v>
      </c>
      <c r="K23" s="277">
        <f>COUNTIFS('Dx NOV'!DIAGNOSA,J23,'Dx NOV'!UMUR,"&lt;7",'Dx NOV'!BARULAMA,"baru",'Dx NOV'!GENDER,"L")</f>
        <v>0</v>
      </c>
      <c r="L23" s="278">
        <f>COUNTIFS('Dx NOV'!DIAGNOSA,J23,'Dx NOV'!UMUR,"&lt;7",'Dx NOV'!BARULAMA,"baru",'Dx NOV'!GENDER,"P")</f>
        <v>0</v>
      </c>
      <c r="M23" s="277">
        <f>COUNTIFS('Dx NOV'!DIAGNOSA,J23,'Dx NOV'!UMUR,"&gt;=7",'Dx NOV'!UMUR,"&lt;=15",'Dx NOV'!BARULAMA,"BARU",'Dx NOV'!GENDER,"L")</f>
        <v>0</v>
      </c>
      <c r="N23" s="277">
        <f>COUNTIFS('Dx NOV'!DIAGNOSA,J23,'Dx NOV'!UMUR,"&gt;=7",'Dx NOV'!UMUR,"&lt;=15",'Dx NOV'!BARULAMA,"BARU",'Dx NOV'!GENDER,"P")</f>
        <v>0</v>
      </c>
      <c r="O23" s="271">
        <f>COUNTIFS('Dx NOV'!DIAGNOSA,J23,'Dx NOV'!UMUR,"&gt;=16",'Dx NOV'!UMUR,"&lt;=59",'Dx NOV'!BARULAMA,"BARU",'Dx NOV'!GENDER,"L")</f>
        <v>0</v>
      </c>
      <c r="P23" s="277">
        <f>COUNTIFS('Dx NOV'!DIAGNOSA,J23,'Dx NOV'!UMUR,"&gt;=16",'Dx NOV'!UMUR,"&lt;=59",'Dx NOV'!BARULAMA,"BARU",'Dx NOV'!GENDER,"P")</f>
        <v>0</v>
      </c>
      <c r="Q23" s="277">
        <f>COUNTIFS('Dx NOV'!DIAGNOSA,J23,'Dx NOV'!UMUR,"&gt;=60",'Dx NOV'!BARULAMA,"baru",'Dx NOV'!GENDER,"L")</f>
        <v>0</v>
      </c>
      <c r="R23" s="277">
        <f>COUNTIFS('Dx NOV'!DIAGNOSA,J23,'Dx NOV'!UMUR,"&gt;=60",'Dx NOV'!BARULAMA,"baru",'Dx NOV'!GENDER,"P")</f>
        <v>0</v>
      </c>
      <c r="S23" s="277">
        <f>COUNTIFS('Dx NOV'!DIAGNOSA,J23,'Dx NOV'!BARULAMA,"LAMA",'Dx NOV'!GENDER,"L")</f>
        <v>0</v>
      </c>
      <c r="T23" s="277">
        <f>COUNTIFS('Dx NOV'!DIAGNOSA,J23,'Dx NOV'!BARULAMA,"LAMA",'Dx NOV'!GENDER,"P")</f>
        <v>0</v>
      </c>
      <c r="U23" s="338">
        <f t="shared" si="0"/>
        <v>0</v>
      </c>
      <c r="V23" s="339">
        <f>COUNTIF('Dx NOV'!DIAGNOSA,J23)</f>
        <v>0</v>
      </c>
      <c r="W23" s="12"/>
      <c r="X23" s="12"/>
      <c r="Y23" s="347"/>
      <c r="Z23" s="347"/>
      <c r="AA23" s="344" t="s">
        <v>37</v>
      </c>
      <c r="AB23" s="346"/>
      <c r="AC23" s="346"/>
      <c r="AD23" s="342"/>
      <c r="AE23" s="346"/>
      <c r="AF23" s="346"/>
    </row>
    <row r="24" spans="1:32" ht="15.75" customHeight="1" x14ac:dyDescent="0.3">
      <c r="A24" s="270">
        <f>[1]NOV!A25</f>
        <v>45957</v>
      </c>
      <c r="B24" s="271">
        <f>[1]NOV!B25</f>
        <v>21</v>
      </c>
      <c r="C24" s="272" t="str">
        <f>[1]NOV!K25</f>
        <v>K08</v>
      </c>
      <c r="D24" s="271">
        <f>[1]NOV!J25</f>
        <v>25</v>
      </c>
      <c r="E24" s="272" t="str">
        <f>[1]NOV!I25</f>
        <v>P</v>
      </c>
      <c r="F24" s="273" t="str">
        <f>[1]NOV!L25</f>
        <v>BARU</v>
      </c>
      <c r="G24" s="12"/>
      <c r="H24" s="328">
        <v>21</v>
      </c>
      <c r="I24" s="108" t="s">
        <v>266</v>
      </c>
      <c r="J24" s="108" t="s">
        <v>267</v>
      </c>
      <c r="K24" s="277">
        <f>COUNTIFS('Dx NOV'!DIAGNOSA,J24,'Dx NOV'!UMUR,"&lt;7",'Dx NOV'!BARULAMA,"baru",'Dx NOV'!GENDER,"L")</f>
        <v>0</v>
      </c>
      <c r="L24" s="278">
        <f>COUNTIFS('Dx NOV'!DIAGNOSA,J24,'Dx NOV'!UMUR,"&lt;7",'Dx NOV'!BARULAMA,"baru",'Dx NOV'!GENDER,"P")</f>
        <v>0</v>
      </c>
      <c r="M24" s="277">
        <f>COUNTIFS('Dx NOV'!DIAGNOSA,J24,'Dx NOV'!UMUR,"&gt;=7",'Dx NOV'!UMUR,"&lt;=15",'Dx NOV'!BARULAMA,"BARU",'Dx NOV'!GENDER,"L")</f>
        <v>0</v>
      </c>
      <c r="N24" s="277">
        <f>COUNTIFS('Dx NOV'!DIAGNOSA,J24,'Dx NOV'!UMUR,"&gt;=7",'Dx NOV'!UMUR,"&lt;=15",'Dx NOV'!BARULAMA,"BARU",'Dx NOV'!GENDER,"P")</f>
        <v>0</v>
      </c>
      <c r="O24" s="271">
        <f>COUNTIFS('Dx NOV'!DIAGNOSA,J24,'Dx NOV'!UMUR,"&gt;=16",'Dx NOV'!UMUR,"&lt;=59",'Dx NOV'!BARULAMA,"BARU",'Dx NOV'!GENDER,"L")</f>
        <v>0</v>
      </c>
      <c r="P24" s="277">
        <f>COUNTIFS('Dx NOV'!DIAGNOSA,J24,'Dx NOV'!UMUR,"&gt;=16",'Dx NOV'!UMUR,"&lt;=59",'Dx NOV'!BARULAMA,"BARU",'Dx NOV'!GENDER,"P")</f>
        <v>0</v>
      </c>
      <c r="Q24" s="277">
        <f>COUNTIFS('Dx NOV'!DIAGNOSA,J24,'Dx NOV'!UMUR,"&gt;=60",'Dx NOV'!BARULAMA,"baru",'Dx NOV'!GENDER,"L")</f>
        <v>0</v>
      </c>
      <c r="R24" s="277">
        <f>COUNTIFS('Dx NOV'!DIAGNOSA,J24,'Dx NOV'!UMUR,"&gt;=60",'Dx NOV'!BARULAMA,"baru",'Dx NOV'!GENDER,"P")</f>
        <v>0</v>
      </c>
      <c r="S24" s="277">
        <f>COUNTIFS('Dx NOV'!DIAGNOSA,J24,'Dx NOV'!BARULAMA,"LAMA",'Dx NOV'!GENDER,"L")</f>
        <v>0</v>
      </c>
      <c r="T24" s="277">
        <f>COUNTIFS('Dx NOV'!DIAGNOSA,J24,'Dx NOV'!BARULAMA,"LAMA",'Dx NOV'!GENDER,"P")</f>
        <v>0</v>
      </c>
      <c r="U24" s="338">
        <f t="shared" si="0"/>
        <v>0</v>
      </c>
      <c r="V24" s="339">
        <f>COUNTIF('Dx NOV'!DIAGNOSA,J24)</f>
        <v>0</v>
      </c>
      <c r="W24" s="12"/>
      <c r="X24" s="12"/>
      <c r="Y24" s="345"/>
      <c r="Z24" s="345"/>
      <c r="AA24" s="341" t="s">
        <v>32</v>
      </c>
      <c r="AB24" s="346"/>
      <c r="AC24" s="346"/>
      <c r="AD24" s="342"/>
      <c r="AE24" s="346"/>
      <c r="AF24" s="346"/>
    </row>
    <row r="25" spans="1:32" ht="15.75" customHeight="1" x14ac:dyDescent="0.3">
      <c r="A25" s="270">
        <f>[1]NOV!A26</f>
        <v>45957</v>
      </c>
      <c r="B25" s="271">
        <f>[1]NOV!B26</f>
        <v>22</v>
      </c>
      <c r="C25" s="272" t="str">
        <f>[1]NOV!K26</f>
        <v>K04</v>
      </c>
      <c r="D25" s="271">
        <f>[1]NOV!J26</f>
        <v>66</v>
      </c>
      <c r="E25" s="272" t="str">
        <f>[1]NOV!I26</f>
        <v>L</v>
      </c>
      <c r="F25" s="273" t="str">
        <f>[1]NOV!L26</f>
        <v>BARU</v>
      </c>
      <c r="G25" s="12"/>
      <c r="H25" s="378">
        <v>22</v>
      </c>
      <c r="I25" s="27" t="s">
        <v>289</v>
      </c>
      <c r="J25" s="27" t="s">
        <v>290</v>
      </c>
      <c r="K25" s="277">
        <f>COUNTIFS('Dx NOV'!DIAGNOSA,J25,'Dx NOV'!UMUR,"&lt;7",'Dx NOV'!BARULAMA,"baru",'Dx NOV'!GENDER,"L")</f>
        <v>0</v>
      </c>
      <c r="L25" s="278">
        <f>COUNTIFS('Dx NOV'!DIAGNOSA,J25,'Dx NOV'!UMUR,"&lt;7",'Dx NOV'!BARULAMA,"baru",'Dx NOV'!GENDER,"P")</f>
        <v>0</v>
      </c>
      <c r="M25" s="277">
        <f>COUNTIFS('Dx NOV'!DIAGNOSA,J25,'Dx NOV'!UMUR,"&gt;=7",'Dx NOV'!UMUR,"&lt;=15",'Dx NOV'!BARULAMA,"BARU",'Dx NOV'!GENDER,"L")</f>
        <v>0</v>
      </c>
      <c r="N25" s="277">
        <f>COUNTIFS('Dx NOV'!DIAGNOSA,J25,'Dx NOV'!UMUR,"&gt;=7",'Dx NOV'!UMUR,"&lt;=15",'Dx NOV'!BARULAMA,"BARU",'Dx NOV'!GENDER,"P")</f>
        <v>0</v>
      </c>
      <c r="O25" s="271">
        <f>COUNTIFS('Dx NOV'!DIAGNOSA,J25,'Dx NOV'!UMUR,"&gt;=16",'Dx NOV'!UMUR,"&lt;=59",'Dx NOV'!BARULAMA,"BARU",'Dx NOV'!GENDER,"L")</f>
        <v>0</v>
      </c>
      <c r="P25" s="277">
        <f>COUNTIFS('Dx NOV'!DIAGNOSA,J25,'Dx NOV'!UMUR,"&gt;=16",'Dx NOV'!UMUR,"&lt;=59",'Dx NOV'!BARULAMA,"BARU",'Dx NOV'!GENDER,"P")</f>
        <v>0</v>
      </c>
      <c r="Q25" s="277">
        <f>COUNTIFS('Dx NOV'!DIAGNOSA,J25,'Dx NOV'!UMUR,"&gt;=60",'Dx NOV'!BARULAMA,"baru",'Dx NOV'!GENDER,"L")</f>
        <v>0</v>
      </c>
      <c r="R25" s="277">
        <f>COUNTIFS('Dx NOV'!DIAGNOSA,J25,'Dx NOV'!UMUR,"&gt;=60",'Dx NOV'!BARULAMA,"baru",'Dx NOV'!GENDER,"P")</f>
        <v>0</v>
      </c>
      <c r="S25" s="277">
        <f>COUNTIFS('Dx NOV'!DIAGNOSA,J25,'Dx NOV'!BARULAMA,"LAMA",'Dx NOV'!GENDER,"L")</f>
        <v>0</v>
      </c>
      <c r="T25" s="277">
        <f>COUNTIFS('Dx NOV'!DIAGNOSA,J25,'Dx NOV'!BARULAMA,"LAMA",'Dx NOV'!GENDER,"P")</f>
        <v>0</v>
      </c>
      <c r="U25" s="338">
        <f t="shared" si="0"/>
        <v>0</v>
      </c>
      <c r="V25" s="339">
        <f>COUNTIF('Dx NOV'!DIAGNOSA,J25)</f>
        <v>0</v>
      </c>
      <c r="W25" s="12"/>
      <c r="X25" s="12"/>
      <c r="Y25" s="347"/>
      <c r="Z25" s="347"/>
      <c r="AA25" s="344" t="s">
        <v>37</v>
      </c>
      <c r="AB25" s="346"/>
      <c r="AC25" s="346"/>
      <c r="AD25" s="342"/>
      <c r="AE25" s="346"/>
      <c r="AF25" s="346"/>
    </row>
    <row r="26" spans="1:32" ht="15.75" customHeight="1" x14ac:dyDescent="0.3">
      <c r="A26" s="270">
        <f>[1]NOV!A27</f>
        <v>45957</v>
      </c>
      <c r="B26" s="271">
        <f>[1]NOV!B27</f>
        <v>23</v>
      </c>
      <c r="C26" s="272" t="str">
        <f>[1]NOV!K27</f>
        <v>K04</v>
      </c>
      <c r="D26" s="271">
        <f>[1]NOV!J27</f>
        <v>30</v>
      </c>
      <c r="E26" s="272" t="str">
        <f>[1]NOV!I27</f>
        <v>P</v>
      </c>
      <c r="F26" s="273" t="str">
        <f>[1]NOV!L27</f>
        <v>BARU</v>
      </c>
      <c r="G26" s="12"/>
      <c r="H26" s="378">
        <v>23</v>
      </c>
      <c r="I26" s="381" t="s">
        <v>302</v>
      </c>
      <c r="J26" s="168" t="s">
        <v>303</v>
      </c>
      <c r="K26" s="277">
        <f>COUNTIFS('Dx NOV'!DIAGNOSA,J26,'Dx NOV'!UMUR,"&lt;7",'Dx NOV'!BARULAMA,"baru",'Dx NOV'!GENDER,"L")</f>
        <v>0</v>
      </c>
      <c r="L26" s="278">
        <f>COUNTIFS('Dx NOV'!DIAGNOSA,J26,'Dx NOV'!UMUR,"&lt;7",'Dx NOV'!BARULAMA,"baru",'Dx NOV'!GENDER,"P")</f>
        <v>0</v>
      </c>
      <c r="M26" s="277">
        <f>COUNTIFS('Dx NOV'!DIAGNOSA,J26,'Dx NOV'!UMUR,"&gt;=7",'Dx NOV'!UMUR,"&lt;=15",'Dx NOV'!BARULAMA,"BARU",'Dx NOV'!GENDER,"L")</f>
        <v>0</v>
      </c>
      <c r="N26" s="277">
        <f>COUNTIFS('Dx NOV'!DIAGNOSA,J26,'Dx NOV'!UMUR,"&gt;=7",'Dx NOV'!UMUR,"&lt;=15",'Dx NOV'!BARULAMA,"BARU",'Dx NOV'!GENDER,"P")</f>
        <v>0</v>
      </c>
      <c r="O26" s="271">
        <f>COUNTIFS('Dx NOV'!DIAGNOSA,J26,'Dx NOV'!UMUR,"&gt;=16",'Dx NOV'!UMUR,"&lt;=59",'Dx NOV'!BARULAMA,"BARU",'Dx NOV'!GENDER,"L")</f>
        <v>0</v>
      </c>
      <c r="P26" s="277">
        <f>COUNTIFS('Dx NOV'!DIAGNOSA,J26,'Dx NOV'!UMUR,"&gt;=16",'Dx NOV'!UMUR,"&lt;=59",'Dx NOV'!BARULAMA,"BARU",'Dx NOV'!GENDER,"P")</f>
        <v>0</v>
      </c>
      <c r="Q26" s="277">
        <f>COUNTIFS('Dx NOV'!DIAGNOSA,J26,'Dx NOV'!UMUR,"&gt;=60",'Dx NOV'!BARULAMA,"baru",'Dx NOV'!GENDER,"L")</f>
        <v>0</v>
      </c>
      <c r="R26" s="277">
        <f>COUNTIFS('Dx NOV'!DIAGNOSA,J26,'Dx NOV'!UMUR,"&gt;=60",'Dx NOV'!BARULAMA,"baru",'Dx NOV'!GENDER,"P")</f>
        <v>0</v>
      </c>
      <c r="S26" s="277">
        <f>COUNTIFS('Dx NOV'!DIAGNOSA,J26,'Dx NOV'!BARULAMA,"LAMA",'Dx NOV'!GENDER,"L")</f>
        <v>0</v>
      </c>
      <c r="T26" s="277">
        <f>COUNTIFS('Dx NOV'!DIAGNOSA,J26,'Dx NOV'!BARULAMA,"LAMA",'Dx NOV'!GENDER,"P")</f>
        <v>0</v>
      </c>
      <c r="U26" s="338">
        <f t="shared" si="0"/>
        <v>0</v>
      </c>
      <c r="V26" s="339">
        <f>COUNTIF('Dx NOV'!DIAGNOSA,J26)</f>
        <v>0</v>
      </c>
      <c r="W26" s="12"/>
      <c r="X26" s="12"/>
      <c r="Y26" s="345"/>
      <c r="Z26" s="345"/>
      <c r="AA26" s="341" t="s">
        <v>32</v>
      </c>
      <c r="AB26" s="346"/>
      <c r="AC26" s="346"/>
      <c r="AD26" s="342"/>
      <c r="AE26" s="346"/>
      <c r="AF26" s="346"/>
    </row>
    <row r="27" spans="1:32" ht="15.75" customHeight="1" thickBot="1" x14ac:dyDescent="0.35">
      <c r="A27" s="270">
        <f>[1]NOV!A28</f>
        <v>45958</v>
      </c>
      <c r="B27" s="271">
        <f>[1]NOV!B28</f>
        <v>1</v>
      </c>
      <c r="C27" s="272" t="str">
        <f>[1]NOV!K28</f>
        <v>K04</v>
      </c>
      <c r="D27" s="271">
        <f>[1]NOV!J28</f>
        <v>31</v>
      </c>
      <c r="E27" s="272" t="str">
        <f>[1]NOV!I28</f>
        <v>P</v>
      </c>
      <c r="F27" s="273" t="str">
        <f>[1]NOV!L28</f>
        <v>BARU</v>
      </c>
      <c r="G27" s="12"/>
      <c r="H27" s="188"/>
      <c r="I27" s="284" t="s">
        <v>262</v>
      </c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285" t="s">
        <v>263</v>
      </c>
      <c r="U27" s="380">
        <f t="shared" ref="U27:V27" ca="1" si="2">SUM(U4:U26)</f>
        <v>506</v>
      </c>
      <c r="V27" s="286">
        <f t="shared" si="2"/>
        <v>319</v>
      </c>
      <c r="W27" s="12"/>
      <c r="X27" s="12"/>
      <c r="Y27" s="347"/>
      <c r="Z27" s="347"/>
      <c r="AA27" s="344" t="s">
        <v>37</v>
      </c>
      <c r="AB27" s="346"/>
      <c r="AC27" s="346"/>
      <c r="AD27" s="342"/>
      <c r="AE27" s="346"/>
      <c r="AF27" s="346"/>
    </row>
    <row r="28" spans="1:32" ht="15.75" customHeight="1" thickBot="1" x14ac:dyDescent="0.35">
      <c r="A28" s="270">
        <f>[1]NOV!A29</f>
        <v>45958</v>
      </c>
      <c r="B28" s="271">
        <f>[1]NOV!B29</f>
        <v>2</v>
      </c>
      <c r="C28" s="272" t="str">
        <f>[1]NOV!K29</f>
        <v>K04</v>
      </c>
      <c r="D28" s="271">
        <f>[1]NOV!J29</f>
        <v>26</v>
      </c>
      <c r="E28" s="272" t="str">
        <f>[1]NOV!I29</f>
        <v>L</v>
      </c>
      <c r="F28" s="273" t="str">
        <f>[1]NOV!L29</f>
        <v>BARU</v>
      </c>
      <c r="G28" s="12"/>
      <c r="H28" s="12"/>
      <c r="I28" s="12"/>
      <c r="J28" s="287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345">
        <v>13</v>
      </c>
      <c r="Z28" s="345"/>
      <c r="AA28" s="341" t="s">
        <v>32</v>
      </c>
      <c r="AB28" s="346"/>
      <c r="AC28" s="346"/>
      <c r="AD28" s="346"/>
      <c r="AE28" s="346"/>
      <c r="AF28" s="346"/>
    </row>
    <row r="29" spans="1:32" ht="15.75" customHeight="1" thickBot="1" x14ac:dyDescent="0.45">
      <c r="A29" s="270">
        <f>[1]NOV!A30</f>
        <v>45958</v>
      </c>
      <c r="B29" s="271">
        <f>[1]NOV!B30</f>
        <v>3</v>
      </c>
      <c r="C29" s="272" t="str">
        <f>[1]NOV!K30</f>
        <v>K04</v>
      </c>
      <c r="D29" s="271">
        <f>[1]NOV!J30</f>
        <v>70</v>
      </c>
      <c r="E29" s="272" t="str">
        <f>[1]NOV!I30</f>
        <v>P</v>
      </c>
      <c r="F29" s="273" t="str">
        <f>[1]NOV!L30</f>
        <v>BARU</v>
      </c>
      <c r="G29" s="12"/>
      <c r="H29" s="12"/>
      <c r="I29" s="288" t="s">
        <v>193</v>
      </c>
      <c r="J29" s="289"/>
      <c r="K29" s="290"/>
      <c r="L29" s="291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347"/>
      <c r="Z29" s="347"/>
      <c r="AA29" s="344" t="s">
        <v>37</v>
      </c>
      <c r="AB29" s="346"/>
      <c r="AC29" s="346"/>
      <c r="AD29" s="346"/>
      <c r="AE29" s="346"/>
      <c r="AF29" s="346"/>
    </row>
    <row r="30" spans="1:32" ht="15.75" customHeight="1" thickBot="1" x14ac:dyDescent="0.35">
      <c r="A30" s="270">
        <f>[1]NOV!A31</f>
        <v>45958</v>
      </c>
      <c r="B30" s="271">
        <f>[1]NOV!B31</f>
        <v>4</v>
      </c>
      <c r="C30" s="272" t="str">
        <f>[1]NOV!K31</f>
        <v>K04</v>
      </c>
      <c r="D30" s="271">
        <f>[1]NOV!J31</f>
        <v>46</v>
      </c>
      <c r="E30" s="272" t="str">
        <f>[1]NOV!I31</f>
        <v>P</v>
      </c>
      <c r="F30" s="273" t="str">
        <f>[1]NOV!L31</f>
        <v>BARU</v>
      </c>
      <c r="G30" s="12"/>
      <c r="H30" s="12"/>
      <c r="I30" s="292" t="s">
        <v>194</v>
      </c>
      <c r="J30" s="289"/>
      <c r="K30" s="293"/>
      <c r="L30" s="294"/>
      <c r="M30" s="295" t="s">
        <v>108</v>
      </c>
      <c r="N30" s="295" t="s">
        <v>110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345">
        <v>14</v>
      </c>
      <c r="Z30" s="345"/>
      <c r="AA30" s="341" t="s">
        <v>32</v>
      </c>
      <c r="AB30" s="346"/>
      <c r="AC30" s="346"/>
      <c r="AD30" s="346"/>
      <c r="AE30" s="346"/>
      <c r="AF30" s="346"/>
    </row>
    <row r="31" spans="1:32" ht="15.75" customHeight="1" thickBot="1" x14ac:dyDescent="0.35">
      <c r="A31" s="270">
        <f>[1]NOV!A32</f>
        <v>45958</v>
      </c>
      <c r="B31" s="271">
        <f>[1]NOV!B32</f>
        <v>5</v>
      </c>
      <c r="C31" s="272" t="str">
        <f>[1]NOV!K32</f>
        <v>K02</v>
      </c>
      <c r="D31" s="271">
        <f>[1]NOV!J32</f>
        <v>32</v>
      </c>
      <c r="E31" s="272" t="str">
        <f>[1]NOV!I32</f>
        <v>L</v>
      </c>
      <c r="F31" s="273" t="str">
        <f>[1]NOV!L32</f>
        <v>BARU</v>
      </c>
      <c r="G31" s="12"/>
      <c r="H31" s="12"/>
      <c r="I31" s="178" t="s">
        <v>197</v>
      </c>
      <c r="J31" s="12"/>
      <c r="K31" s="236"/>
      <c r="L31" s="296">
        <f t="shared" ref="L31:L33" si="3">SUM(M31:N31)</f>
        <v>2</v>
      </c>
      <c r="M31" s="12">
        <f>COUNTIFS('Dx NOV'!DIAGNOSA,J6,'Dx NOV'!UMUR,"&lt;=4")</f>
        <v>1</v>
      </c>
      <c r="N31" s="12">
        <f>COUNTIFS('Dx NOV'!DIAGNOSA,J8,'Dx NOV'!UMUR,"&lt;=4")</f>
        <v>1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347"/>
      <c r="Z31" s="347"/>
      <c r="AA31" s="344" t="s">
        <v>37</v>
      </c>
      <c r="AB31" s="346"/>
      <c r="AC31" s="346"/>
      <c r="AD31" s="346"/>
      <c r="AE31" s="346"/>
      <c r="AF31" s="346"/>
    </row>
    <row r="32" spans="1:32" ht="15.75" customHeight="1" thickBot="1" x14ac:dyDescent="0.35">
      <c r="A32" s="270">
        <f>[1]NOV!A33</f>
        <v>45958</v>
      </c>
      <c r="B32" s="271">
        <f>[1]NOV!B33</f>
        <v>6</v>
      </c>
      <c r="C32" s="272" t="str">
        <f>[1]NOV!K33</f>
        <v>K00</v>
      </c>
      <c r="D32" s="271">
        <f>[1]NOV!J33</f>
        <v>6</v>
      </c>
      <c r="E32" s="272" t="str">
        <f>[1]NOV!I33</f>
        <v>P</v>
      </c>
      <c r="F32" s="273" t="str">
        <f>[1]NOV!L33</f>
        <v>BARU</v>
      </c>
      <c r="G32" s="12"/>
      <c r="H32" s="12"/>
      <c r="I32" s="178" t="s">
        <v>198</v>
      </c>
      <c r="J32" s="12"/>
      <c r="K32" s="236"/>
      <c r="L32" s="296">
        <f t="shared" si="3"/>
        <v>55</v>
      </c>
      <c r="M32" s="12">
        <f>COUNTIFS('Dx NOV'!DIAGNOSA,J6,'Dx NOV'!UMUR,"&lt;=18")</f>
        <v>16</v>
      </c>
      <c r="N32" s="12">
        <f>COUNTIFS('Dx NOV'!DIAGNOSA,J8,'Dx NOV'!UMUR,"&lt;=18")</f>
        <v>39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345">
        <v>15</v>
      </c>
      <c r="Z32" s="345"/>
      <c r="AA32" s="341" t="s">
        <v>32</v>
      </c>
      <c r="AB32" s="346"/>
      <c r="AC32" s="346"/>
      <c r="AD32" s="346"/>
      <c r="AE32" s="346"/>
      <c r="AF32" s="346"/>
    </row>
    <row r="33" spans="1:32" ht="15.75" customHeight="1" thickBot="1" x14ac:dyDescent="0.35">
      <c r="A33" s="270">
        <f>[1]NOV!A34</f>
        <v>45958</v>
      </c>
      <c r="B33" s="271">
        <f>[1]NOV!B34</f>
        <v>6</v>
      </c>
      <c r="C33" s="272" t="str">
        <f>[1]NOV!K34</f>
        <v>K00</v>
      </c>
      <c r="D33" s="271">
        <f>[1]NOV!J34</f>
        <v>6</v>
      </c>
      <c r="E33" s="272" t="str">
        <f>[1]NOV!I34</f>
        <v>P</v>
      </c>
      <c r="F33" s="273" t="str">
        <f>[1]NOV!L34</f>
        <v>BARU</v>
      </c>
      <c r="G33" s="12"/>
      <c r="H33" s="12"/>
      <c r="I33" s="178" t="s">
        <v>199</v>
      </c>
      <c r="J33" s="12"/>
      <c r="K33" s="236"/>
      <c r="L33" s="296">
        <f t="shared" si="3"/>
        <v>37</v>
      </c>
      <c r="M33" s="12">
        <f>COUNTIFS('Dx NOV'!DIAGNOSA,J6,'Dx NOV'!UMUR,"&gt;=10",'Dx NOV'!UMUR,"&lt;=18")</f>
        <v>9</v>
      </c>
      <c r="N33" s="12">
        <f>COUNTIFS('Dx NOV'!DIAGNOSA,J8,'Dx NOV'!UMUR,"&gt;=10",'Dx NOV'!UMUR,"&lt;=18")</f>
        <v>28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347"/>
      <c r="Z33" s="347"/>
      <c r="AA33" s="344" t="s">
        <v>37</v>
      </c>
      <c r="AB33" s="346"/>
      <c r="AC33" s="346"/>
      <c r="AD33" s="346"/>
      <c r="AE33" s="346"/>
      <c r="AF33" s="346"/>
    </row>
    <row r="34" spans="1:32" ht="15.75" customHeight="1" thickBot="1" x14ac:dyDescent="0.35">
      <c r="A34" s="270">
        <f>[1]NOV!A35</f>
        <v>45958</v>
      </c>
      <c r="B34" s="271">
        <f>[1]NOV!B35</f>
        <v>7</v>
      </c>
      <c r="C34" s="272" t="str">
        <f>[1]NOV!K35</f>
        <v>K02</v>
      </c>
      <c r="D34" s="271">
        <f>[1]NOV!J35</f>
        <v>46</v>
      </c>
      <c r="E34" s="272" t="str">
        <f>[1]NOV!I35</f>
        <v>L</v>
      </c>
      <c r="F34" s="273" t="str">
        <f>[1]NOV!L35</f>
        <v>BARU</v>
      </c>
      <c r="G34" s="12"/>
      <c r="H34" s="12"/>
      <c r="I34" s="292" t="s">
        <v>200</v>
      </c>
      <c r="J34" s="172"/>
      <c r="K34" s="297"/>
      <c r="L34" s="294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345">
        <v>16</v>
      </c>
      <c r="Z34" s="345"/>
      <c r="AA34" s="341" t="s">
        <v>32</v>
      </c>
      <c r="AB34" s="346"/>
      <c r="AC34" s="346"/>
      <c r="AD34" s="346"/>
      <c r="AE34" s="346"/>
      <c r="AF34" s="346"/>
    </row>
    <row r="35" spans="1:32" ht="15.75" customHeight="1" thickBot="1" x14ac:dyDescent="0.35">
      <c r="A35" s="270">
        <f>[1]NOV!A36</f>
        <v>45958</v>
      </c>
      <c r="B35" s="271">
        <f>[1]NOV!B36</f>
        <v>8</v>
      </c>
      <c r="C35" s="272" t="str">
        <f>[1]NOV!K36</f>
        <v>K04</v>
      </c>
      <c r="D35" s="271">
        <f>[1]NOV!J36</f>
        <v>14</v>
      </c>
      <c r="E35" s="272" t="str">
        <f>[1]NOV!I36</f>
        <v>L</v>
      </c>
      <c r="F35" s="273" t="str">
        <f>[1]NOV!L36</f>
        <v>BARU</v>
      </c>
      <c r="G35" s="12"/>
      <c r="H35" s="12"/>
      <c r="I35" s="298" t="s">
        <v>201</v>
      </c>
      <c r="J35" s="172"/>
      <c r="K35" s="299"/>
      <c r="L35" s="294">
        <f t="shared" ref="L35:L36" si="4">SUM(M35:N35)</f>
        <v>125</v>
      </c>
      <c r="M35" s="12">
        <f>COUNTIFS('Dx NOV'!DIAGNOSA,J6,'Dx NOV'!UMUR,"&gt;=18",'Dx NOV'!UMUR,"&lt;=59")</f>
        <v>47</v>
      </c>
      <c r="N35" s="12">
        <f>COUNTIFS('Dx NOV'!DIAGNOSA,J8,'Dx NOV'!UMUR,"&gt;=18",'Dx NOV'!UMUR,"&lt;=59")</f>
        <v>78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347"/>
      <c r="Z35" s="347"/>
      <c r="AA35" s="344" t="s">
        <v>37</v>
      </c>
      <c r="AB35" s="346"/>
      <c r="AC35" s="346"/>
      <c r="AD35" s="346"/>
      <c r="AE35" s="346"/>
      <c r="AF35" s="346"/>
    </row>
    <row r="36" spans="1:32" ht="15.75" customHeight="1" thickBot="1" x14ac:dyDescent="0.35">
      <c r="A36" s="270">
        <f>[1]NOV!A37</f>
        <v>45958</v>
      </c>
      <c r="B36" s="271">
        <f>[1]NOV!B37</f>
        <v>9</v>
      </c>
      <c r="C36" s="272" t="str">
        <f>[1]NOV!K37</f>
        <v>K00</v>
      </c>
      <c r="D36" s="271">
        <f>[1]NOV!J37</f>
        <v>6</v>
      </c>
      <c r="E36" s="272" t="str">
        <f>[1]NOV!I37</f>
        <v>P</v>
      </c>
      <c r="F36" s="273" t="str">
        <f>[1]NOV!L37</f>
        <v>BARU</v>
      </c>
      <c r="G36" s="12"/>
      <c r="H36" s="12"/>
      <c r="I36" s="188" t="s">
        <v>202</v>
      </c>
      <c r="J36" s="300"/>
      <c r="K36" s="301"/>
      <c r="L36" s="294">
        <f t="shared" si="4"/>
        <v>19</v>
      </c>
      <c r="M36" s="12">
        <f>COUNTIFS('Dx NOV'!DIAGNOSA,J6,'Dx NOV'!UMUR,"&gt;=60")</f>
        <v>8</v>
      </c>
      <c r="N36" s="12">
        <f>COUNTIFS('Dx NOV'!DIAGNOSA,J8,'Dx NOV'!UMUR,"&gt;=60")</f>
        <v>11</v>
      </c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345">
        <v>17</v>
      </c>
      <c r="Z36" s="345"/>
      <c r="AA36" s="341" t="s">
        <v>32</v>
      </c>
      <c r="AB36" s="346"/>
      <c r="AC36" s="346"/>
      <c r="AD36" s="346"/>
      <c r="AE36" s="346"/>
      <c r="AF36" s="346"/>
    </row>
    <row r="37" spans="1:32" ht="15.75" customHeight="1" x14ac:dyDescent="0.3">
      <c r="A37" s="270">
        <f>[1]NOV!A38</f>
        <v>45958</v>
      </c>
      <c r="B37" s="271">
        <f>[1]NOV!B38</f>
        <v>10</v>
      </c>
      <c r="C37" s="272" t="str">
        <f>[1]NOV!K38</f>
        <v>K04</v>
      </c>
      <c r="D37" s="271">
        <f>[1]NOV!J38</f>
        <v>13</v>
      </c>
      <c r="E37" s="272" t="str">
        <f>[1]NOV!I38</f>
        <v>P</v>
      </c>
      <c r="F37" s="273" t="str">
        <f>[1]NOV!L38</f>
        <v>LAMA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347"/>
      <c r="Z37" s="347"/>
      <c r="AA37" s="344" t="s">
        <v>37</v>
      </c>
      <c r="AB37" s="346"/>
      <c r="AC37" s="346"/>
      <c r="AD37" s="346"/>
      <c r="AE37" s="346"/>
      <c r="AF37" s="346"/>
    </row>
    <row r="38" spans="1:32" ht="15.75" customHeight="1" x14ac:dyDescent="0.3">
      <c r="A38" s="270">
        <f>[1]NOV!A39</f>
        <v>45958</v>
      </c>
      <c r="B38" s="271">
        <f>[1]NOV!B39</f>
        <v>11</v>
      </c>
      <c r="C38" s="272" t="str">
        <f>[1]NOV!K39</f>
        <v>K03</v>
      </c>
      <c r="D38" s="271">
        <f>[1]NOV!J39</f>
        <v>33</v>
      </c>
      <c r="E38" s="272" t="str">
        <f>[1]NOV!I39</f>
        <v>P</v>
      </c>
      <c r="F38" s="273" t="str">
        <f>[1]NOV!L39</f>
        <v>LAMA</v>
      </c>
      <c r="G38" s="12"/>
      <c r="H38" s="12"/>
      <c r="I38" s="302"/>
      <c r="J38" s="303"/>
      <c r="K38" s="303"/>
      <c r="L38" s="304"/>
      <c r="M38" s="305"/>
      <c r="N38" s="305"/>
      <c r="O38" s="305"/>
      <c r="P38" s="303"/>
      <c r="Q38" s="303"/>
      <c r="R38" s="10"/>
      <c r="S38" s="12"/>
      <c r="T38" s="12"/>
      <c r="U38" s="12"/>
      <c r="V38" s="12"/>
      <c r="W38" s="12"/>
      <c r="X38" s="12"/>
      <c r="Y38" s="345">
        <v>18</v>
      </c>
      <c r="Z38" s="345"/>
      <c r="AA38" s="341" t="s">
        <v>32</v>
      </c>
      <c r="AB38" s="346"/>
      <c r="AC38" s="346"/>
      <c r="AD38" s="346"/>
      <c r="AE38" s="346"/>
      <c r="AF38" s="346"/>
    </row>
    <row r="39" spans="1:32" ht="15.75" customHeight="1" x14ac:dyDescent="0.3">
      <c r="A39" s="270">
        <f>[1]NOV!A40</f>
        <v>45958</v>
      </c>
      <c r="B39" s="271">
        <f>[1]NOV!B40</f>
        <v>12</v>
      </c>
      <c r="C39" s="272" t="str">
        <f>[1]NOV!K40</f>
        <v>K04</v>
      </c>
      <c r="D39" s="271">
        <f>[1]NOV!J40</f>
        <v>25</v>
      </c>
      <c r="E39" s="272" t="str">
        <f>[1]NOV!I40</f>
        <v>L</v>
      </c>
      <c r="F39" s="273" t="str">
        <f>[1]NOV!L40</f>
        <v>BARU</v>
      </c>
      <c r="G39" s="12"/>
      <c r="H39" s="12"/>
      <c r="I39" s="303"/>
      <c r="J39" s="303"/>
      <c r="K39" s="303"/>
      <c r="L39" s="303"/>
      <c r="M39" s="306"/>
      <c r="N39" s="306"/>
      <c r="O39" s="306"/>
      <c r="P39" s="303"/>
      <c r="Q39" s="303"/>
      <c r="R39" s="10"/>
      <c r="S39" s="12"/>
      <c r="T39" s="12"/>
      <c r="U39" s="12"/>
      <c r="V39" s="12"/>
      <c r="W39" s="12"/>
      <c r="X39" s="12"/>
      <c r="Y39" s="347"/>
      <c r="Z39" s="347"/>
      <c r="AA39" s="344" t="s">
        <v>37</v>
      </c>
      <c r="AB39" s="346"/>
      <c r="AC39" s="346"/>
      <c r="AD39" s="346"/>
      <c r="AE39" s="346"/>
      <c r="AF39" s="346"/>
    </row>
    <row r="40" spans="1:32" ht="15.75" customHeight="1" x14ac:dyDescent="0.3">
      <c r="A40" s="270">
        <f>[1]NOV!A41</f>
        <v>45958</v>
      </c>
      <c r="B40" s="271">
        <f>[1]NOV!B41</f>
        <v>13</v>
      </c>
      <c r="C40" s="272" t="str">
        <f>[1]NOV!K41</f>
        <v>K03</v>
      </c>
      <c r="D40" s="271">
        <f>[1]NOV!J41</f>
        <v>22</v>
      </c>
      <c r="E40" s="272" t="str">
        <f>[1]NOV!I41</f>
        <v>P</v>
      </c>
      <c r="F40" s="273" t="str">
        <f>[1]NOV!L41</f>
        <v>BARU</v>
      </c>
      <c r="G40" s="12"/>
      <c r="H40" s="12"/>
      <c r="I40" s="303"/>
      <c r="J40" s="303"/>
      <c r="K40" s="303"/>
      <c r="L40" s="303"/>
      <c r="M40" s="303"/>
      <c r="N40" s="303"/>
      <c r="O40" s="303"/>
      <c r="P40" s="303"/>
      <c r="Q40" s="303"/>
      <c r="R40" s="10"/>
      <c r="S40" s="12"/>
      <c r="T40" s="12"/>
      <c r="U40" s="12"/>
      <c r="V40" s="12"/>
      <c r="W40" s="12"/>
      <c r="X40" s="12"/>
      <c r="Y40" s="345">
        <v>19</v>
      </c>
      <c r="Z40" s="345"/>
      <c r="AA40" s="341" t="s">
        <v>32</v>
      </c>
      <c r="AB40" s="346"/>
      <c r="AC40" s="346"/>
      <c r="AD40" s="346"/>
      <c r="AE40" s="346"/>
      <c r="AF40" s="346"/>
    </row>
    <row r="41" spans="1:32" ht="15.75" customHeight="1" x14ac:dyDescent="0.3">
      <c r="A41" s="270">
        <f>[1]NOV!A42</f>
        <v>45959</v>
      </c>
      <c r="B41" s="271">
        <f>[1]NOV!B42</f>
        <v>1</v>
      </c>
      <c r="C41" s="272" t="str">
        <f>[1]NOV!K42</f>
        <v>K02</v>
      </c>
      <c r="D41" s="271">
        <f>[1]NOV!J42</f>
        <v>14</v>
      </c>
      <c r="E41" s="272" t="str">
        <f>[1]NOV!I42</f>
        <v>P</v>
      </c>
      <c r="F41" s="273" t="str">
        <f>[1]NOV!L42</f>
        <v>BARU</v>
      </c>
      <c r="G41" s="12"/>
      <c r="H41" s="12"/>
      <c r="I41" s="307"/>
      <c r="J41" s="303"/>
      <c r="K41" s="303"/>
      <c r="L41" s="308"/>
      <c r="M41" s="10"/>
      <c r="N41" s="10"/>
      <c r="O41" s="10"/>
      <c r="P41" s="10"/>
      <c r="Q41" s="10"/>
      <c r="R41" s="10"/>
      <c r="S41" s="12"/>
      <c r="T41" s="12"/>
      <c r="U41" s="12"/>
      <c r="V41" s="12"/>
      <c r="W41" s="12"/>
      <c r="X41" s="12"/>
      <c r="Y41" s="347"/>
      <c r="Z41" s="347"/>
      <c r="AA41" s="344" t="s">
        <v>37</v>
      </c>
      <c r="AB41" s="346"/>
      <c r="AC41" s="346"/>
      <c r="AD41" s="346"/>
      <c r="AE41" s="346"/>
      <c r="AF41" s="346"/>
    </row>
    <row r="42" spans="1:32" ht="15.75" customHeight="1" x14ac:dyDescent="0.3">
      <c r="A42" s="270">
        <f>[1]NOV!A43</f>
        <v>45959</v>
      </c>
      <c r="B42" s="271">
        <f>[1]NOV!B43</f>
        <v>1</v>
      </c>
      <c r="C42" s="272" t="str">
        <f>[1]NOV!K43</f>
        <v>K04</v>
      </c>
      <c r="D42" s="271">
        <f>[1]NOV!J43</f>
        <v>14</v>
      </c>
      <c r="E42" s="272" t="str">
        <f>[1]NOV!I43</f>
        <v>P</v>
      </c>
      <c r="F42" s="273" t="str">
        <f>[1]NOV!L43</f>
        <v>BARU</v>
      </c>
      <c r="G42" s="12"/>
      <c r="H42" s="12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12"/>
      <c r="T42" s="12"/>
      <c r="U42" s="12"/>
      <c r="V42" s="12"/>
      <c r="W42" s="12"/>
      <c r="X42" s="12"/>
      <c r="Y42" s="345">
        <v>20</v>
      </c>
      <c r="Z42" s="345"/>
      <c r="AA42" s="341" t="s">
        <v>32</v>
      </c>
      <c r="AB42" s="346"/>
      <c r="AC42" s="346"/>
      <c r="AD42" s="346"/>
      <c r="AE42" s="346"/>
      <c r="AF42" s="346"/>
    </row>
    <row r="43" spans="1:32" ht="15.75" customHeight="1" x14ac:dyDescent="0.35">
      <c r="A43" s="270">
        <f>[1]NOV!A44</f>
        <v>45959</v>
      </c>
      <c r="B43" s="271">
        <f>[1]NOV!B44</f>
        <v>2</v>
      </c>
      <c r="C43" s="272" t="str">
        <f>[1]NOV!K44</f>
        <v>K04</v>
      </c>
      <c r="D43" s="271">
        <f>[1]NOV!J44</f>
        <v>17</v>
      </c>
      <c r="E43" s="272" t="str">
        <f>[1]NOV!I44</f>
        <v>P</v>
      </c>
      <c r="F43" s="273" t="str">
        <f>[1]NOV!L44</f>
        <v>BARU</v>
      </c>
      <c r="G43" s="12"/>
      <c r="H43" s="12"/>
      <c r="I43" s="309"/>
      <c r="J43" s="10"/>
      <c r="K43" s="10"/>
      <c r="L43" s="304"/>
      <c r="M43" s="304"/>
      <c r="N43" s="304"/>
      <c r="O43" s="304"/>
      <c r="P43" s="304"/>
      <c r="Q43" s="304"/>
      <c r="R43" s="304"/>
      <c r="S43" s="12"/>
      <c r="T43" s="12"/>
      <c r="U43" s="12"/>
      <c r="V43" s="12"/>
      <c r="W43" s="12"/>
      <c r="X43" s="12"/>
      <c r="Y43" s="347"/>
      <c r="Z43" s="347"/>
      <c r="AA43" s="344" t="s">
        <v>37</v>
      </c>
      <c r="AB43" s="346"/>
      <c r="AC43" s="346"/>
      <c r="AD43" s="346"/>
      <c r="AE43" s="346"/>
      <c r="AF43" s="346"/>
    </row>
    <row r="44" spans="1:32" ht="15.75" customHeight="1" x14ac:dyDescent="0.3">
      <c r="A44" s="270">
        <f>[1]NOV!A45</f>
        <v>45959</v>
      </c>
      <c r="B44" s="271">
        <f>[1]NOV!B45</f>
        <v>3</v>
      </c>
      <c r="C44" s="272" t="str">
        <f>[1]NOV!K45</f>
        <v>K04</v>
      </c>
      <c r="D44" s="271">
        <f>[1]NOV!J45</f>
        <v>66</v>
      </c>
      <c r="E44" s="272" t="str">
        <f>[1]NOV!I45</f>
        <v>P</v>
      </c>
      <c r="F44" s="273" t="str">
        <f>[1]NOV!L45</f>
        <v>BARU</v>
      </c>
      <c r="G44" s="12"/>
      <c r="H44" s="12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2"/>
      <c r="T44" s="12"/>
      <c r="U44" s="12"/>
      <c r="V44" s="12"/>
      <c r="W44" s="12"/>
      <c r="X44" s="12"/>
      <c r="Y44" s="345">
        <v>21</v>
      </c>
      <c r="Z44" s="345"/>
      <c r="AA44" s="341" t="s">
        <v>32</v>
      </c>
      <c r="AB44" s="346"/>
      <c r="AC44" s="346"/>
      <c r="AD44" s="346"/>
      <c r="AE44" s="346"/>
      <c r="AF44" s="346"/>
    </row>
    <row r="45" spans="1:32" ht="15.75" customHeight="1" x14ac:dyDescent="0.3">
      <c r="A45" s="270">
        <f>[1]NOV!A46</f>
        <v>45959</v>
      </c>
      <c r="B45" s="271">
        <f>[1]NOV!B46</f>
        <v>4</v>
      </c>
      <c r="C45" s="272" t="str">
        <f>[1]NOV!K46</f>
        <v>K04</v>
      </c>
      <c r="D45" s="271">
        <f>[1]NOV!J46</f>
        <v>15</v>
      </c>
      <c r="E45" s="272" t="str">
        <f>[1]NOV!I46</f>
        <v>P</v>
      </c>
      <c r="F45" s="273" t="str">
        <f>[1]NOV!L46</f>
        <v>LAMA</v>
      </c>
      <c r="G45" s="12"/>
      <c r="H45" s="12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2"/>
      <c r="T45" s="12"/>
      <c r="U45" s="12"/>
      <c r="V45" s="12"/>
      <c r="W45" s="12"/>
      <c r="X45" s="12"/>
      <c r="Y45" s="347"/>
      <c r="Z45" s="347"/>
      <c r="AA45" s="344" t="s">
        <v>37</v>
      </c>
      <c r="AB45" s="346"/>
      <c r="AC45" s="346"/>
      <c r="AD45" s="346"/>
      <c r="AE45" s="346"/>
      <c r="AF45" s="346"/>
    </row>
    <row r="46" spans="1:32" ht="15.75" customHeight="1" x14ac:dyDescent="0.3">
      <c r="A46" s="270">
        <f>[1]NOV!A47</f>
        <v>45959</v>
      </c>
      <c r="B46" s="271">
        <f>[1]NOV!B47</f>
        <v>5</v>
      </c>
      <c r="C46" s="272" t="str">
        <f>[1]NOV!K47</f>
        <v>K03</v>
      </c>
      <c r="D46" s="271">
        <f>[1]NOV!J47</f>
        <v>32</v>
      </c>
      <c r="E46" s="272" t="str">
        <f>[1]NOV!I47</f>
        <v>P</v>
      </c>
      <c r="F46" s="273" t="str">
        <f>[1]NOV!L47</f>
        <v>BARU</v>
      </c>
      <c r="G46" s="12"/>
      <c r="H46" s="12"/>
      <c r="I46" s="307"/>
      <c r="J46" s="10"/>
      <c r="K46" s="10"/>
      <c r="L46" s="310"/>
      <c r="M46" s="10"/>
      <c r="N46" s="10"/>
      <c r="O46" s="10"/>
      <c r="P46" s="10"/>
      <c r="Q46" s="10"/>
      <c r="R46" s="10"/>
      <c r="S46" s="12"/>
      <c r="T46" s="12"/>
      <c r="U46" s="12"/>
      <c r="V46" s="12"/>
      <c r="W46" s="12"/>
      <c r="X46" s="12"/>
      <c r="Y46" s="345">
        <v>22</v>
      </c>
      <c r="Z46" s="345"/>
      <c r="AA46" s="341" t="s">
        <v>32</v>
      </c>
      <c r="AB46" s="346"/>
      <c r="AC46" s="346"/>
      <c r="AD46" s="346"/>
      <c r="AE46" s="346"/>
      <c r="AF46" s="346"/>
    </row>
    <row r="47" spans="1:32" ht="15.75" customHeight="1" x14ac:dyDescent="0.3">
      <c r="A47" s="270">
        <f>[1]NOV!A48</f>
        <v>45959</v>
      </c>
      <c r="B47" s="271">
        <f>[1]NOV!B48</f>
        <v>6</v>
      </c>
      <c r="C47" s="272" t="str">
        <f>[1]NOV!K48</f>
        <v>K02</v>
      </c>
      <c r="D47" s="271">
        <f>[1]NOV!J48</f>
        <v>6</v>
      </c>
      <c r="E47" s="272" t="str">
        <f>[1]NOV!I48</f>
        <v>P</v>
      </c>
      <c r="F47" s="273" t="str">
        <f>[1]NOV!L48</f>
        <v>BARU</v>
      </c>
      <c r="G47" s="12"/>
      <c r="H47" s="12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2"/>
      <c r="T47" s="12"/>
      <c r="U47" s="12"/>
      <c r="V47" s="12"/>
      <c r="W47" s="12"/>
      <c r="X47" s="12"/>
      <c r="Y47" s="347"/>
      <c r="Z47" s="347"/>
      <c r="AA47" s="344" t="s">
        <v>37</v>
      </c>
      <c r="AB47" s="346"/>
      <c r="AC47" s="346"/>
      <c r="AD47" s="346"/>
      <c r="AE47" s="346"/>
      <c r="AF47" s="346"/>
    </row>
    <row r="48" spans="1:32" ht="15.75" customHeight="1" x14ac:dyDescent="0.3">
      <c r="A48" s="270">
        <f>[1]NOV!A49</f>
        <v>45959</v>
      </c>
      <c r="B48" s="271">
        <f>[1]NOV!B49</f>
        <v>7</v>
      </c>
      <c r="C48" s="272" t="str">
        <f>[1]NOV!K49</f>
        <v>K00</v>
      </c>
      <c r="D48" s="271">
        <f>[1]NOV!J49</f>
        <v>6</v>
      </c>
      <c r="E48" s="272" t="str">
        <f>[1]NOV!I49</f>
        <v>L</v>
      </c>
      <c r="F48" s="273" t="str">
        <f>[1]NOV!L49</f>
        <v>BARU</v>
      </c>
      <c r="G48" s="12"/>
      <c r="H48" s="12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2"/>
      <c r="T48" s="12"/>
      <c r="U48" s="12"/>
      <c r="V48" s="12"/>
      <c r="W48" s="12"/>
      <c r="X48" s="12"/>
      <c r="Y48" s="345">
        <v>23</v>
      </c>
      <c r="Z48" s="345"/>
      <c r="AA48" s="341" t="s">
        <v>32</v>
      </c>
      <c r="AB48" s="346"/>
      <c r="AC48" s="346"/>
      <c r="AD48" s="346"/>
      <c r="AE48" s="346"/>
      <c r="AF48" s="346"/>
    </row>
    <row r="49" spans="1:32" ht="15.75" customHeight="1" x14ac:dyDescent="0.3">
      <c r="A49" s="270">
        <f>[1]NOV!A50</f>
        <v>45959</v>
      </c>
      <c r="B49" s="271">
        <f>[1]NOV!B50</f>
        <v>8</v>
      </c>
      <c r="C49" s="272" t="str">
        <f>[1]NOV!K50</f>
        <v>K00</v>
      </c>
      <c r="D49" s="271">
        <f>[1]NOV!J50</f>
        <v>7</v>
      </c>
      <c r="E49" s="272" t="str">
        <f>[1]NOV!I50</f>
        <v>P</v>
      </c>
      <c r="F49" s="273" t="str">
        <f>[1]NOV!L50</f>
        <v>BARU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347"/>
      <c r="Z49" s="347"/>
      <c r="AA49" s="344" t="s">
        <v>37</v>
      </c>
      <c r="AB49" s="346"/>
      <c r="AC49" s="346"/>
      <c r="AD49" s="346"/>
      <c r="AE49" s="346"/>
      <c r="AF49" s="346"/>
    </row>
    <row r="50" spans="1:32" ht="15.75" customHeight="1" x14ac:dyDescent="0.3">
      <c r="A50" s="270">
        <f>[1]NOV!A51</f>
        <v>45959</v>
      </c>
      <c r="B50" s="271">
        <f>[1]NOV!B51</f>
        <v>9</v>
      </c>
      <c r="C50" s="272" t="str">
        <f>[1]NOV!K51</f>
        <v>K02</v>
      </c>
      <c r="D50" s="271">
        <f>[1]NOV!J51</f>
        <v>43</v>
      </c>
      <c r="E50" s="272" t="str">
        <f>[1]NOV!I51</f>
        <v>L</v>
      </c>
      <c r="F50" s="273" t="str">
        <f>[1]NOV!L51</f>
        <v>LAMA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345">
        <v>24</v>
      </c>
      <c r="Z50" s="345"/>
      <c r="AA50" s="341" t="s">
        <v>32</v>
      </c>
      <c r="AB50" s="346"/>
      <c r="AC50" s="346"/>
      <c r="AD50" s="346"/>
      <c r="AE50" s="346"/>
      <c r="AF50" s="346"/>
    </row>
    <row r="51" spans="1:32" ht="15.75" customHeight="1" x14ac:dyDescent="0.3">
      <c r="A51" s="270">
        <f>[1]NOV!A52</f>
        <v>45959</v>
      </c>
      <c r="B51" s="271">
        <f>[1]NOV!B52</f>
        <v>10</v>
      </c>
      <c r="C51" s="272" t="str">
        <f>[1]NOV!K52</f>
        <v>K02</v>
      </c>
      <c r="D51" s="271">
        <f>[1]NOV!J52</f>
        <v>33</v>
      </c>
      <c r="E51" s="272" t="str">
        <f>[1]NOV!I52</f>
        <v>P</v>
      </c>
      <c r="F51" s="273" t="str">
        <f>[1]NOV!L52</f>
        <v>BARU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347"/>
      <c r="Z51" s="347"/>
      <c r="AA51" s="344" t="s">
        <v>37</v>
      </c>
      <c r="AB51" s="346"/>
      <c r="AC51" s="346"/>
      <c r="AD51" s="346"/>
      <c r="AE51" s="346"/>
      <c r="AF51" s="346"/>
    </row>
    <row r="52" spans="1:32" ht="15.75" customHeight="1" x14ac:dyDescent="0.3">
      <c r="A52" s="270">
        <f>[1]NOV!A53</f>
        <v>45959</v>
      </c>
      <c r="B52" s="271">
        <f>[1]NOV!B53</f>
        <v>11</v>
      </c>
      <c r="C52" s="272" t="str">
        <f>[1]NOV!K53</f>
        <v>K04</v>
      </c>
      <c r="D52" s="271">
        <f>[1]NOV!J53</f>
        <v>33</v>
      </c>
      <c r="E52" s="272" t="str">
        <f>[1]NOV!I53</f>
        <v>P</v>
      </c>
      <c r="F52" s="273" t="str">
        <f>[1]NOV!L53</f>
        <v>BARU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345">
        <v>25</v>
      </c>
      <c r="Z52" s="345"/>
      <c r="AA52" s="341" t="s">
        <v>32</v>
      </c>
      <c r="AB52" s="346"/>
      <c r="AC52" s="346"/>
      <c r="AD52" s="346"/>
      <c r="AE52" s="346"/>
      <c r="AF52" s="346"/>
    </row>
    <row r="53" spans="1:32" ht="15.75" customHeight="1" x14ac:dyDescent="0.3">
      <c r="A53" s="270">
        <f>[1]NOV!A54</f>
        <v>45959</v>
      </c>
      <c r="B53" s="271">
        <f>[1]NOV!B54</f>
        <v>12</v>
      </c>
      <c r="C53" s="272" t="str">
        <f>[1]NOV!K54</f>
        <v>K02</v>
      </c>
      <c r="D53" s="271">
        <f>[1]NOV!J54</f>
        <v>24</v>
      </c>
      <c r="E53" s="272" t="str">
        <f>[1]NOV!I54</f>
        <v>P</v>
      </c>
      <c r="F53" s="273" t="str">
        <f>[1]NOV!L54</f>
        <v>BARU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347"/>
      <c r="Z53" s="347"/>
      <c r="AA53" s="344" t="s">
        <v>37</v>
      </c>
      <c r="AB53" s="346"/>
      <c r="AC53" s="346"/>
      <c r="AD53" s="346"/>
      <c r="AE53" s="346"/>
      <c r="AF53" s="346"/>
    </row>
    <row r="54" spans="1:32" ht="15.75" customHeight="1" x14ac:dyDescent="0.3">
      <c r="A54" s="270">
        <f>[1]NOV!A55</f>
        <v>45960</v>
      </c>
      <c r="B54" s="271">
        <f>[1]NOV!B55</f>
        <v>1</v>
      </c>
      <c r="C54" s="272" t="str">
        <f>[1]NOV!K55</f>
        <v>K02</v>
      </c>
      <c r="D54" s="271">
        <f>[1]NOV!J55</f>
        <v>30</v>
      </c>
      <c r="E54" s="272" t="str">
        <f>[1]NOV!I55</f>
        <v>L</v>
      </c>
      <c r="F54" s="273" t="str">
        <f>[1]NOV!L55</f>
        <v>BARU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345">
        <v>25</v>
      </c>
      <c r="Z54" s="345"/>
      <c r="AA54" s="341" t="s">
        <v>32</v>
      </c>
      <c r="AB54" s="346"/>
      <c r="AC54" s="346"/>
      <c r="AD54" s="346"/>
      <c r="AE54" s="346"/>
      <c r="AF54" s="346"/>
    </row>
    <row r="55" spans="1:32" ht="15.75" customHeight="1" x14ac:dyDescent="0.3">
      <c r="A55" s="270">
        <f>[1]NOV!A56</f>
        <v>45960</v>
      </c>
      <c r="B55" s="271">
        <f>[1]NOV!B56</f>
        <v>2</v>
      </c>
      <c r="C55" s="272" t="str">
        <f>[1]NOV!K56</f>
        <v>K05</v>
      </c>
      <c r="D55" s="271">
        <f>[1]NOV!J56</f>
        <v>69</v>
      </c>
      <c r="E55" s="272" t="str">
        <f>[1]NOV!I56</f>
        <v>L</v>
      </c>
      <c r="F55" s="273" t="str">
        <f>[1]NOV!L56</f>
        <v>BARU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347"/>
      <c r="Z55" s="347"/>
      <c r="AA55" s="344" t="s">
        <v>37</v>
      </c>
      <c r="AB55" s="346"/>
      <c r="AC55" s="346"/>
      <c r="AD55" s="346"/>
      <c r="AE55" s="346"/>
      <c r="AF55" s="346"/>
    </row>
    <row r="56" spans="1:32" ht="15.75" customHeight="1" x14ac:dyDescent="0.3">
      <c r="A56" s="270">
        <f>[1]NOV!A57</f>
        <v>45960</v>
      </c>
      <c r="B56" s="271">
        <f>[1]NOV!B57</f>
        <v>3</v>
      </c>
      <c r="C56" s="272" t="str">
        <f>[1]NOV!K57</f>
        <v>K00</v>
      </c>
      <c r="D56" s="271">
        <f>[1]NOV!J57</f>
        <v>6</v>
      </c>
      <c r="E56" s="272" t="str">
        <f>[1]NOV!I57</f>
        <v>P</v>
      </c>
      <c r="F56" s="273" t="str">
        <f>[1]NOV!L57</f>
        <v>BARU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345">
        <v>26</v>
      </c>
      <c r="Z56" s="345"/>
      <c r="AA56" s="341" t="s">
        <v>32</v>
      </c>
      <c r="AB56" s="346"/>
      <c r="AC56" s="346"/>
      <c r="AD56" s="346"/>
      <c r="AE56" s="346"/>
      <c r="AF56" s="346"/>
    </row>
    <row r="57" spans="1:32" ht="15.75" customHeight="1" x14ac:dyDescent="0.3">
      <c r="A57" s="270">
        <f>[1]NOV!A58</f>
        <v>45960</v>
      </c>
      <c r="B57" s="271">
        <f>[1]NOV!B58</f>
        <v>4</v>
      </c>
      <c r="C57" s="272" t="str">
        <f>[1]NOV!K58</f>
        <v>K04</v>
      </c>
      <c r="D57" s="271">
        <f>[1]NOV!J58</f>
        <v>56</v>
      </c>
      <c r="E57" s="272" t="str">
        <f>[1]NOV!I58</f>
        <v>P</v>
      </c>
      <c r="F57" s="273" t="str">
        <f>[1]NOV!L58</f>
        <v>LAMA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347"/>
      <c r="Z57" s="347"/>
      <c r="AA57" s="344" t="s">
        <v>37</v>
      </c>
      <c r="AB57" s="346"/>
      <c r="AC57" s="346"/>
      <c r="AD57" s="346"/>
      <c r="AE57" s="346"/>
      <c r="AF57" s="346"/>
    </row>
    <row r="58" spans="1:32" ht="17.25" customHeight="1" x14ac:dyDescent="0.3">
      <c r="A58" s="270">
        <f>[1]NOV!A59</f>
        <v>45961</v>
      </c>
      <c r="B58" s="271">
        <f>[1]NOV!B59</f>
        <v>1</v>
      </c>
      <c r="C58" s="272" t="str">
        <f>[1]NOV!K59</f>
        <v>K04</v>
      </c>
      <c r="D58" s="271">
        <f>[1]NOV!J59</f>
        <v>13</v>
      </c>
      <c r="E58" s="272" t="str">
        <f>[1]NOV!I59</f>
        <v>P</v>
      </c>
      <c r="F58" s="273" t="str">
        <f>[1]NOV!L59</f>
        <v>BARU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355"/>
      <c r="Z58" s="356" t="s">
        <v>21</v>
      </c>
      <c r="AA58" s="341" t="s">
        <v>32</v>
      </c>
      <c r="AB58" s="346">
        <f>SUMIF(AA4:AA57,"L",AB4:AB57)</f>
        <v>291</v>
      </c>
      <c r="AC58" s="346">
        <f>SUMIF(AA4:AA57,"L",AC4:AC57)</f>
        <v>115</v>
      </c>
      <c r="AD58" s="346">
        <f>SUMIF(AA4:AA57,"L",AD4:AD57)</f>
        <v>176</v>
      </c>
      <c r="AE58" s="346">
        <f>SUMIF(AA4:AA57,"L",AE4:AE57)</f>
        <v>10</v>
      </c>
      <c r="AF58" s="346">
        <f ca="1">SUMIF(AA4:AS57,"L",AF4:AF57)</f>
        <v>79</v>
      </c>
    </row>
    <row r="59" spans="1:32" ht="17.25" customHeight="1" x14ac:dyDescent="0.3">
      <c r="A59" s="270">
        <f>[1]NOV!A60</f>
        <v>45961</v>
      </c>
      <c r="B59" s="271">
        <f>[1]NOV!B60</f>
        <v>2</v>
      </c>
      <c r="C59" s="272" t="str">
        <f>[1]NOV!K60</f>
        <v>K04</v>
      </c>
      <c r="D59" s="271">
        <f>[1]NOV!J60</f>
        <v>39</v>
      </c>
      <c r="E59" s="272" t="str">
        <f>[1]NOV!I60</f>
        <v>P</v>
      </c>
      <c r="F59" s="273" t="str">
        <f>[1]NOV!L60</f>
        <v>BARU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355"/>
      <c r="Z59" s="357"/>
      <c r="AA59" s="344" t="s">
        <v>37</v>
      </c>
      <c r="AB59" s="346">
        <f>SUMIF(AA4:AA57,"P",AB4:AB57)</f>
        <v>102</v>
      </c>
      <c r="AC59" s="346">
        <f>SUMIF(AA4:AA57,"P",AC4:AC57)</f>
        <v>57</v>
      </c>
      <c r="AD59" s="346">
        <f>SUMIF(AA4:AA57,"P",AD4:AD57)</f>
        <v>45</v>
      </c>
      <c r="AE59" s="346">
        <f>SUMIF(AA4:AA57,"P",AE4:AE57)</f>
        <v>5</v>
      </c>
      <c r="AF59" s="346">
        <f>SUMIF(AA4:AA57,"P",AF4:AF57)</f>
        <v>46</v>
      </c>
    </row>
    <row r="60" spans="1:32" ht="19.5" customHeight="1" x14ac:dyDescent="0.3">
      <c r="A60" s="270">
        <f>[1]NOV!A61</f>
        <v>45961</v>
      </c>
      <c r="B60" s="271">
        <f>[1]NOV!B61</f>
        <v>3</v>
      </c>
      <c r="C60" s="272" t="str">
        <f>[1]NOV!K61</f>
        <v>K05</v>
      </c>
      <c r="D60" s="271">
        <f>[1]NOV!J61</f>
        <v>54</v>
      </c>
      <c r="E60" s="272" t="str">
        <f>[1]NOV!I61</f>
        <v>L</v>
      </c>
      <c r="F60" s="273" t="str">
        <f>[1]NOV!L61</f>
        <v>BARU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358"/>
      <c r="Z60" s="358"/>
      <c r="AA60" s="359" t="s">
        <v>21</v>
      </c>
      <c r="AB60" s="346">
        <f t="shared" ref="AB60:AF60" si="5">SUM(AB58:AB59)</f>
        <v>393</v>
      </c>
      <c r="AC60" s="346">
        <f t="shared" si="5"/>
        <v>172</v>
      </c>
      <c r="AD60" s="346">
        <f t="shared" si="5"/>
        <v>221</v>
      </c>
      <c r="AE60" s="346">
        <f t="shared" si="5"/>
        <v>15</v>
      </c>
      <c r="AF60" s="346">
        <f t="shared" ca="1" si="5"/>
        <v>125</v>
      </c>
    </row>
    <row r="61" spans="1:32" ht="15.75" customHeight="1" x14ac:dyDescent="0.3">
      <c r="A61" s="270">
        <f>[1]NOV!A62</f>
        <v>45961</v>
      </c>
      <c r="B61" s="271">
        <f>[1]NOV!B62</f>
        <v>3</v>
      </c>
      <c r="C61" s="272" t="str">
        <f>[1]NOV!K62</f>
        <v>K05</v>
      </c>
      <c r="D61" s="271">
        <f>[1]NOV!J62</f>
        <v>54</v>
      </c>
      <c r="E61" s="272" t="str">
        <f>[1]NOV!I62</f>
        <v>L</v>
      </c>
      <c r="F61" s="273" t="str">
        <f>[1]NOV!L62</f>
        <v>BARU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7"/>
      <c r="AC61" s="7"/>
      <c r="AD61" s="7"/>
      <c r="AE61" s="7"/>
      <c r="AF61" s="7"/>
    </row>
    <row r="62" spans="1:32" ht="15.75" customHeight="1" x14ac:dyDescent="0.3">
      <c r="A62" s="270">
        <f>[1]NOV!A63</f>
        <v>45961</v>
      </c>
      <c r="B62" s="271">
        <f>[1]NOV!B63</f>
        <v>4</v>
      </c>
      <c r="C62" s="272" t="str">
        <f>[1]NOV!K63</f>
        <v>K08</v>
      </c>
      <c r="D62" s="271">
        <f>[1]NOV!J63</f>
        <v>38</v>
      </c>
      <c r="E62" s="272" t="str">
        <f>[1]NOV!I63</f>
        <v>P</v>
      </c>
      <c r="F62" s="273" t="str">
        <f>[1]NOV!L63</f>
        <v>BARU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7"/>
      <c r="Z62" s="50" t="s">
        <v>108</v>
      </c>
      <c r="AA62" s="26" t="s">
        <v>32</v>
      </c>
      <c r="AB62" s="26">
        <f t="shared" ref="AB62:AB63" ca="1" si="6">AF58-AE58</f>
        <v>69</v>
      </c>
      <c r="AC62" s="98">
        <f ca="1">SUM(AB62:AB63)</f>
        <v>110</v>
      </c>
      <c r="AD62" s="7"/>
      <c r="AE62" s="7"/>
      <c r="AF62" s="7"/>
    </row>
    <row r="63" spans="1:32" ht="15.75" customHeight="1" x14ac:dyDescent="0.3">
      <c r="A63" s="270">
        <f>[1]NOV!A64</f>
        <v>45961</v>
      </c>
      <c r="B63" s="271">
        <f>[1]NOV!B64</f>
        <v>5</v>
      </c>
      <c r="C63" s="272" t="str">
        <f>[1]NOV!K64</f>
        <v>K04</v>
      </c>
      <c r="D63" s="271">
        <f>[1]NOV!J64</f>
        <v>26</v>
      </c>
      <c r="E63" s="272" t="str">
        <f>[1]NOV!I64</f>
        <v>L</v>
      </c>
      <c r="F63" s="273" t="str">
        <f>[1]NOV!L64</f>
        <v>LAMA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7"/>
      <c r="Z63" s="51"/>
      <c r="AA63" s="36" t="s">
        <v>37</v>
      </c>
      <c r="AB63" s="26">
        <f t="shared" si="6"/>
        <v>41</v>
      </c>
      <c r="AC63" s="98"/>
      <c r="AD63" s="7"/>
      <c r="AE63" s="7"/>
      <c r="AF63" s="7"/>
    </row>
    <row r="64" spans="1:32" ht="15.75" customHeight="1" x14ac:dyDescent="0.3">
      <c r="A64" s="270">
        <f>[1]NOV!A65</f>
        <v>45961</v>
      </c>
      <c r="B64" s="271">
        <f>[1]NOV!B65</f>
        <v>6</v>
      </c>
      <c r="C64" s="272" t="str">
        <f>[1]NOV!K65</f>
        <v>K02</v>
      </c>
      <c r="D64" s="271">
        <f>[1]NOV!J65</f>
        <v>19</v>
      </c>
      <c r="E64" s="272" t="str">
        <f>[1]NOV!I65</f>
        <v>L</v>
      </c>
      <c r="F64" s="273" t="str">
        <f>[1]NOV!L65</f>
        <v>BARU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7"/>
      <c r="Z64" s="50" t="s">
        <v>110</v>
      </c>
      <c r="AA64" s="26" t="s">
        <v>32</v>
      </c>
      <c r="AB64" s="26">
        <f t="shared" ref="AB64:AB65" ca="1" si="7">AC58+AE58-AF58</f>
        <v>46</v>
      </c>
      <c r="AC64" s="98">
        <f ca="1">SUM(AB64:AB65)</f>
        <v>62</v>
      </c>
      <c r="AD64" s="7"/>
      <c r="AE64" s="7"/>
      <c r="AF64" s="7"/>
    </row>
    <row r="65" spans="1:32" ht="15.75" customHeight="1" x14ac:dyDescent="0.3">
      <c r="A65" s="270">
        <f>[1]NOV!A66</f>
        <v>45961</v>
      </c>
      <c r="B65" s="271">
        <f>[1]NOV!B66</f>
        <v>7</v>
      </c>
      <c r="C65" s="272" t="str">
        <f>[1]NOV!K66</f>
        <v>K04</v>
      </c>
      <c r="D65" s="271">
        <f>[1]NOV!J66</f>
        <v>19</v>
      </c>
      <c r="E65" s="272" t="str">
        <f>[1]NOV!I66</f>
        <v>L</v>
      </c>
      <c r="F65" s="273" t="str">
        <f>[1]NOV!L66</f>
        <v>BARU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7"/>
      <c r="Z65" s="51"/>
      <c r="AA65" s="36" t="s">
        <v>37</v>
      </c>
      <c r="AB65" s="26">
        <f t="shared" si="7"/>
        <v>16</v>
      </c>
      <c r="AC65" s="98"/>
      <c r="AD65" s="7"/>
      <c r="AE65" s="7"/>
      <c r="AF65" s="7"/>
    </row>
    <row r="66" spans="1:32" ht="15.75" customHeight="1" x14ac:dyDescent="0.3">
      <c r="A66" s="270">
        <f>[1]NOV!A67</f>
        <v>45962</v>
      </c>
      <c r="B66" s="271">
        <f>[1]NOV!B67</f>
        <v>1</v>
      </c>
      <c r="C66" s="272" t="str">
        <f>[1]NOV!K67</f>
        <v>K04</v>
      </c>
      <c r="D66" s="271">
        <f>[1]NOV!J67</f>
        <v>14</v>
      </c>
      <c r="E66" s="272" t="str">
        <f>[1]NOV!I67</f>
        <v>P</v>
      </c>
      <c r="F66" s="273" t="str">
        <f>[1]NOV!L67</f>
        <v>LAMA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7"/>
      <c r="Z66" s="105" t="s">
        <v>118</v>
      </c>
      <c r="AA66" s="26" t="s">
        <v>32</v>
      </c>
      <c r="AB66" s="29">
        <f t="shared" ref="AB66:AB67" si="8">AE58</f>
        <v>10</v>
      </c>
      <c r="AC66" s="4">
        <f>SUM(AB66:AB67)</f>
        <v>15</v>
      </c>
      <c r="AD66" s="7"/>
      <c r="AE66" s="7"/>
      <c r="AF66" s="7"/>
    </row>
    <row r="67" spans="1:32" ht="15.75" customHeight="1" x14ac:dyDescent="0.3">
      <c r="A67" s="270">
        <f>[1]NOV!A68</f>
        <v>45962</v>
      </c>
      <c r="B67" s="271">
        <f>[1]NOV!B68</f>
        <v>2</v>
      </c>
      <c r="C67" s="272" t="str">
        <f>[1]NOV!K68</f>
        <v>K04</v>
      </c>
      <c r="D67" s="271">
        <f>[1]NOV!J68</f>
        <v>14</v>
      </c>
      <c r="E67" s="272" t="str">
        <f>[1]NOV!I68</f>
        <v>P</v>
      </c>
      <c r="F67" s="273" t="str">
        <f>[1]NOV!L68</f>
        <v>BARU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05"/>
      <c r="AA67" s="36" t="s">
        <v>37</v>
      </c>
      <c r="AB67" s="29">
        <f t="shared" si="8"/>
        <v>5</v>
      </c>
      <c r="AC67" s="4"/>
      <c r="AD67" s="12"/>
      <c r="AE67" s="12"/>
      <c r="AF67" s="12"/>
    </row>
    <row r="68" spans="1:32" ht="15.75" customHeight="1" x14ac:dyDescent="0.3">
      <c r="A68" s="270">
        <f>[1]NOV!A69</f>
        <v>45962</v>
      </c>
      <c r="B68" s="271">
        <f>[1]NOV!B69</f>
        <v>3</v>
      </c>
      <c r="C68" s="272" t="str">
        <f>[1]NOV!K69</f>
        <v>K04</v>
      </c>
      <c r="D68" s="271">
        <f>[1]NOV!J69</f>
        <v>14</v>
      </c>
      <c r="E68" s="272" t="str">
        <f>[1]NOV!I69</f>
        <v>P</v>
      </c>
      <c r="F68" s="273" t="str">
        <f>[1]NOV!L69</f>
        <v>BARU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50" t="s">
        <v>27</v>
      </c>
      <c r="AA68" s="26" t="s">
        <v>32</v>
      </c>
      <c r="AB68" s="26">
        <f t="shared" ref="AB68:AB69" si="9">AD58</f>
        <v>176</v>
      </c>
      <c r="AC68" s="98">
        <f>SUM(AB68:AB69)</f>
        <v>221</v>
      </c>
      <c r="AD68" s="12"/>
      <c r="AE68" s="12"/>
      <c r="AF68" s="12"/>
    </row>
    <row r="69" spans="1:32" ht="15.75" customHeight="1" x14ac:dyDescent="0.3">
      <c r="A69" s="270">
        <f>[1]NOV!A70</f>
        <v>45962</v>
      </c>
      <c r="B69" s="271">
        <f>[1]NOV!B70</f>
        <v>4</v>
      </c>
      <c r="C69" s="272" t="str">
        <f>[1]NOV!K70</f>
        <v>K04</v>
      </c>
      <c r="D69" s="271">
        <f>[1]NOV!J70</f>
        <v>14</v>
      </c>
      <c r="E69" s="272" t="str">
        <f>[1]NOV!I70</f>
        <v>P</v>
      </c>
      <c r="F69" s="273" t="str">
        <f>[1]NOV!L70</f>
        <v>BARU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51"/>
      <c r="AA69" s="36" t="s">
        <v>37</v>
      </c>
      <c r="AB69" s="26">
        <f t="shared" si="9"/>
        <v>45</v>
      </c>
      <c r="AC69" s="98"/>
      <c r="AD69" s="12"/>
      <c r="AE69" s="12"/>
      <c r="AF69" s="12"/>
    </row>
    <row r="70" spans="1:32" ht="15.75" customHeight="1" x14ac:dyDescent="0.3">
      <c r="A70" s="270">
        <f>[1]NOV!A71</f>
        <v>45962</v>
      </c>
      <c r="B70" s="271">
        <f>[1]NOV!B71</f>
        <v>5</v>
      </c>
      <c r="C70" s="272" t="str">
        <f>[1]NOV!K71</f>
        <v>K02</v>
      </c>
      <c r="D70" s="271">
        <f>[1]NOV!J71</f>
        <v>44</v>
      </c>
      <c r="E70" s="272" t="str">
        <f>[1]NOV!I71</f>
        <v>L</v>
      </c>
      <c r="F70" s="273" t="str">
        <f>[1]NOV!L71</f>
        <v>BARU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331"/>
      <c r="AB70" s="12"/>
      <c r="AC70" s="12"/>
      <c r="AD70" s="12"/>
      <c r="AE70" s="12"/>
      <c r="AF70" s="12"/>
    </row>
    <row r="71" spans="1:32" ht="15.75" customHeight="1" x14ac:dyDescent="0.3">
      <c r="A71" s="270">
        <f>[1]NOV!A72</f>
        <v>45962</v>
      </c>
      <c r="B71" s="271">
        <f>[1]NOV!B72</f>
        <v>6</v>
      </c>
      <c r="C71" s="272" t="str">
        <f>[1]NOV!K72</f>
        <v>K00</v>
      </c>
      <c r="D71" s="271">
        <f>[1]NOV!J72</f>
        <v>8</v>
      </c>
      <c r="E71" s="272" t="str">
        <f>[1]NOV!I72</f>
        <v>P</v>
      </c>
      <c r="F71" s="273" t="str">
        <f>[1]NOV!L72</f>
        <v>BARU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331"/>
      <c r="AB71" s="12"/>
      <c r="AC71" s="12"/>
      <c r="AD71" s="12"/>
      <c r="AE71" s="12"/>
      <c r="AF71" s="12"/>
    </row>
    <row r="72" spans="1:32" ht="15.75" customHeight="1" x14ac:dyDescent="0.3">
      <c r="A72" s="270">
        <f>[1]NOV!A73</f>
        <v>45962</v>
      </c>
      <c r="B72" s="271">
        <f>[1]NOV!B73</f>
        <v>7</v>
      </c>
      <c r="C72" s="272" t="str">
        <f>[1]NOV!K73</f>
        <v>K04</v>
      </c>
      <c r="D72" s="271">
        <f>[1]NOV!J73</f>
        <v>46</v>
      </c>
      <c r="E72" s="272" t="str">
        <f>[1]NOV!I73</f>
        <v>L</v>
      </c>
      <c r="F72" s="273" t="str">
        <f>[1]NOV!L73</f>
        <v>BARU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331"/>
      <c r="AB72" s="12"/>
      <c r="AC72" s="12"/>
      <c r="AD72" s="12"/>
      <c r="AE72" s="12"/>
      <c r="AF72" s="12"/>
    </row>
    <row r="73" spans="1:32" ht="15.75" customHeight="1" x14ac:dyDescent="0.3">
      <c r="A73" s="270">
        <f>[1]NOV!A74</f>
        <v>45964</v>
      </c>
      <c r="B73" s="271">
        <f>[1]NOV!B74</f>
        <v>1</v>
      </c>
      <c r="C73" s="272" t="str">
        <f>[1]NOV!K74</f>
        <v>K04</v>
      </c>
      <c r="D73" s="271">
        <f>[1]NOV!J74</f>
        <v>52</v>
      </c>
      <c r="E73" s="272" t="str">
        <f>[1]NOV!I74</f>
        <v>P</v>
      </c>
      <c r="F73" s="273" t="str">
        <f>[1]NOV!L74</f>
        <v>LAMA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331"/>
      <c r="AB73" s="12"/>
      <c r="AC73" s="12"/>
      <c r="AD73" s="12"/>
      <c r="AE73" s="12"/>
      <c r="AF73" s="12"/>
    </row>
    <row r="74" spans="1:32" ht="15.75" customHeight="1" x14ac:dyDescent="0.3">
      <c r="A74" s="270">
        <f>[1]NOV!A75</f>
        <v>45964</v>
      </c>
      <c r="B74" s="271">
        <f>[1]NOV!B75</f>
        <v>2</v>
      </c>
      <c r="C74" s="272" t="str">
        <f>[1]NOV!K75</f>
        <v>K00</v>
      </c>
      <c r="D74" s="271">
        <f>[1]NOV!J75</f>
        <v>9</v>
      </c>
      <c r="E74" s="272" t="str">
        <f>[1]NOV!I75</f>
        <v>P</v>
      </c>
      <c r="F74" s="273" t="str">
        <f>[1]NOV!L75</f>
        <v>BARU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331"/>
      <c r="AB74" s="12"/>
      <c r="AC74" s="12"/>
      <c r="AD74" s="12"/>
      <c r="AE74" s="12"/>
      <c r="AF74" s="12"/>
    </row>
    <row r="75" spans="1:32" ht="15.75" customHeight="1" x14ac:dyDescent="0.3">
      <c r="A75" s="270">
        <f>[1]NOV!A76</f>
        <v>45964</v>
      </c>
      <c r="B75" s="271">
        <f>[1]NOV!B76</f>
        <v>3</v>
      </c>
      <c r="C75" s="272" t="str">
        <f>[1]NOV!K76</f>
        <v>K03</v>
      </c>
      <c r="D75" s="271">
        <f>[1]NOV!J76</f>
        <v>33</v>
      </c>
      <c r="E75" s="272" t="str">
        <f>[1]NOV!I76</f>
        <v>P</v>
      </c>
      <c r="F75" s="273" t="str">
        <f>[1]NOV!L76</f>
        <v>BARU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331"/>
      <c r="AB75" s="12"/>
      <c r="AC75" s="12"/>
      <c r="AD75" s="12"/>
      <c r="AE75" s="12"/>
      <c r="AF75" s="12"/>
    </row>
    <row r="76" spans="1:32" ht="15.75" customHeight="1" x14ac:dyDescent="0.3">
      <c r="A76" s="270">
        <f>[1]NOV!A77</f>
        <v>45964</v>
      </c>
      <c r="B76" s="271">
        <f>[1]NOV!B77</f>
        <v>4</v>
      </c>
      <c r="C76" s="272" t="str">
        <f>[1]NOV!K77</f>
        <v>K04</v>
      </c>
      <c r="D76" s="271">
        <f>[1]NOV!J77</f>
        <v>71</v>
      </c>
      <c r="E76" s="272" t="str">
        <f>[1]NOV!I77</f>
        <v>P</v>
      </c>
      <c r="F76" s="273" t="str">
        <f>[1]NOV!L77</f>
        <v>LAMA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331"/>
      <c r="AB76" s="12"/>
      <c r="AC76" s="12"/>
      <c r="AD76" s="12"/>
      <c r="AE76" s="12"/>
      <c r="AF76" s="12"/>
    </row>
    <row r="77" spans="1:32" ht="15.75" customHeight="1" x14ac:dyDescent="0.3">
      <c r="A77" s="270">
        <f>[1]NOV!A78</f>
        <v>45964</v>
      </c>
      <c r="B77" s="271">
        <f>[1]NOV!B78</f>
        <v>5</v>
      </c>
      <c r="C77" s="272" t="str">
        <f>[1]NOV!K78</f>
        <v>K04</v>
      </c>
      <c r="D77" s="271">
        <f>[1]NOV!J78</f>
        <v>6</v>
      </c>
      <c r="E77" s="272" t="str">
        <f>[1]NOV!I78</f>
        <v>L</v>
      </c>
      <c r="F77" s="273" t="str">
        <f>[1]NOV!L78</f>
        <v>BARU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331"/>
      <c r="AB77" s="12"/>
      <c r="AC77" s="12"/>
      <c r="AD77" s="12"/>
      <c r="AE77" s="12"/>
      <c r="AF77" s="12"/>
    </row>
    <row r="78" spans="1:32" ht="15.75" customHeight="1" x14ac:dyDescent="0.3">
      <c r="A78" s="270">
        <f>[1]NOV!A79</f>
        <v>45964</v>
      </c>
      <c r="B78" s="271">
        <f>[1]NOV!B79</f>
        <v>6</v>
      </c>
      <c r="C78" s="272" t="str">
        <f>[1]NOV!K79</f>
        <v>K04</v>
      </c>
      <c r="D78" s="271">
        <f>[1]NOV!J79</f>
        <v>24</v>
      </c>
      <c r="E78" s="272" t="str">
        <f>[1]NOV!I79</f>
        <v>L</v>
      </c>
      <c r="F78" s="273" t="str">
        <f>[1]NOV!L79</f>
        <v>BARU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331"/>
      <c r="AB78" s="12"/>
      <c r="AC78" s="12"/>
      <c r="AD78" s="12"/>
      <c r="AE78" s="12"/>
      <c r="AF78" s="12"/>
    </row>
    <row r="79" spans="1:32" ht="15.75" customHeight="1" x14ac:dyDescent="0.3">
      <c r="A79" s="270">
        <f>[1]NOV!A80</f>
        <v>45964</v>
      </c>
      <c r="B79" s="271">
        <f>[1]NOV!B80</f>
        <v>7</v>
      </c>
      <c r="C79" s="272" t="str">
        <f>[1]NOV!K80</f>
        <v>K02</v>
      </c>
      <c r="D79" s="271">
        <f>[1]NOV!J80</f>
        <v>51</v>
      </c>
      <c r="E79" s="272" t="str">
        <f>[1]NOV!I80</f>
        <v>L</v>
      </c>
      <c r="F79" s="273" t="str">
        <f>[1]NOV!L80</f>
        <v>LAMA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331"/>
      <c r="AB79" s="12"/>
      <c r="AC79" s="12"/>
      <c r="AD79" s="12"/>
      <c r="AE79" s="12"/>
      <c r="AF79" s="12"/>
    </row>
    <row r="80" spans="1:32" ht="15.75" customHeight="1" x14ac:dyDescent="0.3">
      <c r="A80" s="270">
        <f>[1]NOV!A81</f>
        <v>45964</v>
      </c>
      <c r="B80" s="271">
        <f>[1]NOV!B81</f>
        <v>8</v>
      </c>
      <c r="C80" s="272" t="str">
        <f>[1]NOV!K81</f>
        <v>K04</v>
      </c>
      <c r="D80" s="271">
        <f>[1]NOV!J81</f>
        <v>22</v>
      </c>
      <c r="E80" s="272" t="str">
        <f>[1]NOV!I81</f>
        <v>P</v>
      </c>
      <c r="F80" s="273" t="str">
        <f>[1]NOV!L81</f>
        <v>BARU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331"/>
      <c r="AB80" s="12"/>
      <c r="AC80" s="12"/>
      <c r="AD80" s="12"/>
      <c r="AE80" s="12"/>
      <c r="AF80" s="12"/>
    </row>
    <row r="81" spans="1:32" ht="15.75" customHeight="1" x14ac:dyDescent="0.3">
      <c r="A81" s="270">
        <f>[1]NOV!A82</f>
        <v>45964</v>
      </c>
      <c r="B81" s="271">
        <f>[1]NOV!B82</f>
        <v>9</v>
      </c>
      <c r="C81" s="272" t="str">
        <f>[1]NOV!K82</f>
        <v>K02</v>
      </c>
      <c r="D81" s="271">
        <f>[1]NOV!J82</f>
        <v>19</v>
      </c>
      <c r="E81" s="272" t="str">
        <f>[1]NOV!I82</f>
        <v>P</v>
      </c>
      <c r="F81" s="273" t="str">
        <f>[1]NOV!L82</f>
        <v>BARU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331"/>
      <c r="AB81" s="12"/>
      <c r="AC81" s="12"/>
      <c r="AD81" s="12"/>
      <c r="AE81" s="12"/>
      <c r="AF81" s="12"/>
    </row>
    <row r="82" spans="1:32" ht="15.75" customHeight="1" x14ac:dyDescent="0.3">
      <c r="A82" s="270">
        <f>[1]NOV!A83</f>
        <v>45964</v>
      </c>
      <c r="B82" s="271">
        <f>[1]NOV!B83</f>
        <v>10</v>
      </c>
      <c r="C82" s="272" t="str">
        <f>[1]NOV!K83</f>
        <v>K04</v>
      </c>
      <c r="D82" s="271">
        <f>[1]NOV!J83</f>
        <v>43</v>
      </c>
      <c r="E82" s="272" t="str">
        <f>[1]NOV!I83</f>
        <v>L</v>
      </c>
      <c r="F82" s="273" t="str">
        <f>[1]NOV!L83</f>
        <v>BARU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331"/>
      <c r="AB82" s="12"/>
      <c r="AC82" s="12"/>
      <c r="AD82" s="12"/>
      <c r="AE82" s="12"/>
      <c r="AF82" s="12"/>
    </row>
    <row r="83" spans="1:32" ht="15.75" customHeight="1" x14ac:dyDescent="0.3">
      <c r="A83" s="270">
        <f>[1]NOV!A84</f>
        <v>45964</v>
      </c>
      <c r="B83" s="271">
        <f>[1]NOV!B84</f>
        <v>11</v>
      </c>
      <c r="C83" s="272" t="str">
        <f>[1]NOV!K84</f>
        <v>K04</v>
      </c>
      <c r="D83" s="271">
        <f>[1]NOV!J84</f>
        <v>19</v>
      </c>
      <c r="E83" s="272" t="str">
        <f>[1]NOV!I84</f>
        <v>L</v>
      </c>
      <c r="F83" s="273" t="str">
        <f>[1]NOV!L84</f>
        <v>LAMA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331"/>
      <c r="AB83" s="12"/>
      <c r="AC83" s="12"/>
      <c r="AD83" s="12"/>
      <c r="AE83" s="12"/>
      <c r="AF83" s="12"/>
    </row>
    <row r="84" spans="1:32" ht="15.75" customHeight="1" x14ac:dyDescent="0.3">
      <c r="A84" s="270">
        <f>[1]NOV!A85</f>
        <v>45964</v>
      </c>
      <c r="B84" s="271">
        <f>[1]NOV!B85</f>
        <v>12</v>
      </c>
      <c r="C84" s="272" t="str">
        <f>[1]NOV!K85</f>
        <v>K04</v>
      </c>
      <c r="D84" s="271">
        <f>[1]NOV!J85</f>
        <v>10</v>
      </c>
      <c r="E84" s="272" t="str">
        <f>[1]NOV!I85</f>
        <v>P</v>
      </c>
      <c r="F84" s="273" t="str">
        <f>[1]NOV!L85</f>
        <v>BARU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331"/>
      <c r="AB84" s="12"/>
      <c r="AC84" s="12"/>
      <c r="AD84" s="12"/>
      <c r="AE84" s="12"/>
      <c r="AF84" s="12"/>
    </row>
    <row r="85" spans="1:32" ht="15.75" customHeight="1" x14ac:dyDescent="0.3">
      <c r="A85" s="270">
        <f>[1]NOV!A86</f>
        <v>45964</v>
      </c>
      <c r="B85" s="271">
        <f>[1]NOV!B86</f>
        <v>13</v>
      </c>
      <c r="C85" s="272" t="str">
        <f>[1]NOV!K86</f>
        <v>K00</v>
      </c>
      <c r="D85" s="271">
        <f>[1]NOV!J86</f>
        <v>6</v>
      </c>
      <c r="E85" s="272" t="str">
        <f>[1]NOV!I86</f>
        <v>P</v>
      </c>
      <c r="F85" s="273" t="str">
        <f>[1]NOV!L86</f>
        <v>BARU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331"/>
      <c r="AB85" s="12"/>
      <c r="AC85" s="12"/>
      <c r="AD85" s="12"/>
      <c r="AE85" s="12"/>
      <c r="AF85" s="12"/>
    </row>
    <row r="86" spans="1:32" ht="15.75" customHeight="1" x14ac:dyDescent="0.3">
      <c r="A86" s="270">
        <f>[1]NOV!A87</f>
        <v>45964</v>
      </c>
      <c r="B86" s="271">
        <f>[1]NOV!B87</f>
        <v>14</v>
      </c>
      <c r="C86" s="272" t="str">
        <f>[1]NOV!K87</f>
        <v>K00</v>
      </c>
      <c r="D86" s="271">
        <f>[1]NOV!J87</f>
        <v>9</v>
      </c>
      <c r="E86" s="272" t="str">
        <f>[1]NOV!I87</f>
        <v>P</v>
      </c>
      <c r="F86" s="273" t="str">
        <f>[1]NOV!L87</f>
        <v>BARU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331"/>
      <c r="AB86" s="12"/>
      <c r="AC86" s="12"/>
      <c r="AD86" s="12"/>
      <c r="AE86" s="12"/>
      <c r="AF86" s="12"/>
    </row>
    <row r="87" spans="1:32" ht="15.75" customHeight="1" x14ac:dyDescent="0.3">
      <c r="A87" s="270">
        <f>[1]NOV!A88</f>
        <v>45964</v>
      </c>
      <c r="B87" s="271">
        <f>[1]NOV!B88</f>
        <v>15</v>
      </c>
      <c r="C87" s="272" t="str">
        <f>[1]NOV!K88</f>
        <v>K01</v>
      </c>
      <c r="D87" s="271">
        <f>[1]NOV!J88</f>
        <v>20</v>
      </c>
      <c r="E87" s="272" t="str">
        <f>[1]NOV!I88</f>
        <v>P</v>
      </c>
      <c r="F87" s="273" t="str">
        <f>[1]NOV!L88</f>
        <v>BARU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331"/>
      <c r="AB87" s="12"/>
      <c r="AC87" s="12"/>
      <c r="AD87" s="12"/>
      <c r="AE87" s="12"/>
      <c r="AF87" s="12"/>
    </row>
    <row r="88" spans="1:32" ht="15.75" customHeight="1" x14ac:dyDescent="0.3">
      <c r="A88" s="270">
        <f>[1]NOV!A89</f>
        <v>45965</v>
      </c>
      <c r="B88" s="271">
        <f>[1]NOV!B89</f>
        <v>1</v>
      </c>
      <c r="C88" s="272" t="str">
        <f>[1]NOV!K89</f>
        <v>K02</v>
      </c>
      <c r="D88" s="271">
        <f>[1]NOV!J89</f>
        <v>27</v>
      </c>
      <c r="E88" s="272" t="str">
        <f>[1]NOV!I89</f>
        <v>L</v>
      </c>
      <c r="F88" s="273" t="str">
        <f>[1]NOV!L89</f>
        <v>BARU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331"/>
      <c r="AB88" s="12"/>
      <c r="AC88" s="12"/>
      <c r="AD88" s="12"/>
      <c r="AE88" s="12"/>
      <c r="AF88" s="12"/>
    </row>
    <row r="89" spans="1:32" ht="15.75" customHeight="1" x14ac:dyDescent="0.3">
      <c r="A89" s="270">
        <f>[1]NOV!A90</f>
        <v>45965</v>
      </c>
      <c r="B89" s="271">
        <f>[1]NOV!B90</f>
        <v>2</v>
      </c>
      <c r="C89" s="272" t="str">
        <f>[1]NOV!K90</f>
        <v>K08</v>
      </c>
      <c r="D89" s="271">
        <f>[1]NOV!J90</f>
        <v>25</v>
      </c>
      <c r="E89" s="272" t="str">
        <f>[1]NOV!I90</f>
        <v>L</v>
      </c>
      <c r="F89" s="273" t="str">
        <f>[1]NOV!L90</f>
        <v>BARU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331"/>
      <c r="AB89" s="12"/>
      <c r="AC89" s="12"/>
      <c r="AD89" s="12"/>
      <c r="AE89" s="12"/>
      <c r="AF89" s="12"/>
    </row>
    <row r="90" spans="1:32" ht="15.75" customHeight="1" x14ac:dyDescent="0.3">
      <c r="A90" s="270">
        <f>[1]NOV!A91</f>
        <v>45965</v>
      </c>
      <c r="B90" s="271">
        <f>[1]NOV!B91</f>
        <v>3</v>
      </c>
      <c r="C90" s="272" t="str">
        <f>[1]NOV!K91</f>
        <v>K04</v>
      </c>
      <c r="D90" s="271">
        <f>[1]NOV!J91</f>
        <v>43</v>
      </c>
      <c r="E90" s="272" t="str">
        <f>[1]NOV!I91</f>
        <v>P</v>
      </c>
      <c r="F90" s="273" t="str">
        <f>[1]NOV!L91</f>
        <v>LAMA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331"/>
      <c r="AB90" s="12"/>
      <c r="AC90" s="12"/>
      <c r="AD90" s="12"/>
      <c r="AE90" s="12"/>
      <c r="AF90" s="12"/>
    </row>
    <row r="91" spans="1:32" ht="15.75" customHeight="1" x14ac:dyDescent="0.3">
      <c r="A91" s="270">
        <f>[1]NOV!A92</f>
        <v>45965</v>
      </c>
      <c r="B91" s="271">
        <f>[1]NOV!B92</f>
        <v>4</v>
      </c>
      <c r="C91" s="272" t="str">
        <f>[1]NOV!K92</f>
        <v>K04</v>
      </c>
      <c r="D91" s="271">
        <f>[1]NOV!J92</f>
        <v>23</v>
      </c>
      <c r="E91" s="272" t="str">
        <f>[1]NOV!I92</f>
        <v>P</v>
      </c>
      <c r="F91" s="273" t="str">
        <f>[1]NOV!L92</f>
        <v>BARU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331"/>
      <c r="AB91" s="12"/>
      <c r="AC91" s="12"/>
      <c r="AD91" s="12"/>
      <c r="AE91" s="12"/>
      <c r="AF91" s="12"/>
    </row>
    <row r="92" spans="1:32" ht="15.75" customHeight="1" x14ac:dyDescent="0.3">
      <c r="A92" s="270">
        <f>[1]NOV!A93</f>
        <v>45965</v>
      </c>
      <c r="B92" s="271">
        <f>[1]NOV!B93</f>
        <v>5</v>
      </c>
      <c r="C92" s="272" t="str">
        <f>[1]NOV!K93</f>
        <v>K02</v>
      </c>
      <c r="D92" s="271">
        <f>[1]NOV!J93</f>
        <v>5</v>
      </c>
      <c r="E92" s="272" t="str">
        <f>[1]NOV!I93</f>
        <v>P</v>
      </c>
      <c r="F92" s="273" t="str">
        <f>[1]NOV!L93</f>
        <v>BARU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331"/>
      <c r="AB92" s="12"/>
      <c r="AC92" s="12"/>
      <c r="AD92" s="12"/>
      <c r="AE92" s="12"/>
      <c r="AF92" s="12"/>
    </row>
    <row r="93" spans="1:32" ht="15.75" customHeight="1" x14ac:dyDescent="0.3">
      <c r="A93" s="270">
        <f>[1]NOV!A94</f>
        <v>45965</v>
      </c>
      <c r="B93" s="271">
        <f>[1]NOV!B94</f>
        <v>6</v>
      </c>
      <c r="C93" s="272" t="str">
        <f>[1]NOV!K94</f>
        <v>K02</v>
      </c>
      <c r="D93" s="271">
        <f>[1]NOV!J94</f>
        <v>34</v>
      </c>
      <c r="E93" s="272" t="str">
        <f>[1]NOV!I94</f>
        <v>P</v>
      </c>
      <c r="F93" s="273" t="str">
        <f>[1]NOV!L94</f>
        <v>LAMA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331"/>
      <c r="AB93" s="12"/>
      <c r="AC93" s="12"/>
      <c r="AD93" s="12"/>
      <c r="AE93" s="12"/>
      <c r="AF93" s="12"/>
    </row>
    <row r="94" spans="1:32" ht="15.75" customHeight="1" x14ac:dyDescent="0.3">
      <c r="A94" s="270">
        <f>[1]NOV!A95</f>
        <v>45965</v>
      </c>
      <c r="B94" s="271">
        <f>[1]NOV!B95</f>
        <v>7</v>
      </c>
      <c r="C94" s="272" t="str">
        <f>[1]NOV!K95</f>
        <v>K04</v>
      </c>
      <c r="D94" s="271">
        <f>[1]NOV!J95</f>
        <v>44</v>
      </c>
      <c r="E94" s="272" t="str">
        <f>[1]NOV!I95</f>
        <v>L</v>
      </c>
      <c r="F94" s="273" t="str">
        <f>[1]NOV!L95</f>
        <v>LAMA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331"/>
      <c r="AB94" s="12"/>
      <c r="AC94" s="12"/>
      <c r="AD94" s="12"/>
      <c r="AE94" s="12"/>
      <c r="AF94" s="12"/>
    </row>
    <row r="95" spans="1:32" ht="15.75" customHeight="1" x14ac:dyDescent="0.3">
      <c r="A95" s="270">
        <f>[1]NOV!A96</f>
        <v>45965</v>
      </c>
      <c r="B95" s="271">
        <f>[1]NOV!B96</f>
        <v>8</v>
      </c>
      <c r="C95" s="272" t="str">
        <f>[1]NOV!K96</f>
        <v>K01</v>
      </c>
      <c r="D95" s="271">
        <f>[1]NOV!J96</f>
        <v>24</v>
      </c>
      <c r="E95" s="272" t="str">
        <f>[1]NOV!I96</f>
        <v>L</v>
      </c>
      <c r="F95" s="273" t="str">
        <f>[1]NOV!L96</f>
        <v>BARU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331"/>
      <c r="AB95" s="12"/>
      <c r="AC95" s="12"/>
      <c r="AD95" s="12"/>
      <c r="AE95" s="12"/>
      <c r="AF95" s="12"/>
    </row>
    <row r="96" spans="1:32" ht="15.75" customHeight="1" x14ac:dyDescent="0.3">
      <c r="A96" s="270">
        <f>[1]NOV!A97</f>
        <v>45965</v>
      </c>
      <c r="B96" s="271">
        <f>[1]NOV!B97</f>
        <v>9</v>
      </c>
      <c r="C96" s="272" t="str">
        <f>[1]NOV!K97</f>
        <v>K03</v>
      </c>
      <c r="D96" s="271">
        <f>[1]NOV!J97</f>
        <v>30</v>
      </c>
      <c r="E96" s="272" t="str">
        <f>[1]NOV!I97</f>
        <v>L</v>
      </c>
      <c r="F96" s="273" t="str">
        <f>[1]NOV!L97</f>
        <v>BARU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331"/>
      <c r="AB96" s="12"/>
      <c r="AC96" s="12"/>
      <c r="AD96" s="12"/>
      <c r="AE96" s="12"/>
      <c r="AF96" s="12"/>
    </row>
    <row r="97" spans="1:32" ht="15.75" customHeight="1" x14ac:dyDescent="0.3">
      <c r="A97" s="270">
        <f>[1]NOV!A98</f>
        <v>45965</v>
      </c>
      <c r="B97" s="271">
        <f>[1]NOV!B98</f>
        <v>10</v>
      </c>
      <c r="C97" s="272" t="str">
        <f>[1]NOV!K98</f>
        <v>K08</v>
      </c>
      <c r="D97" s="271">
        <f>[1]NOV!J98</f>
        <v>23</v>
      </c>
      <c r="E97" s="272" t="str">
        <f>[1]NOV!I98</f>
        <v>P</v>
      </c>
      <c r="F97" s="273" t="str">
        <f>[1]NOV!L98</f>
        <v>BARU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331"/>
      <c r="AB97" s="12"/>
      <c r="AC97" s="12"/>
      <c r="AD97" s="12"/>
      <c r="AE97" s="12"/>
      <c r="AF97" s="12"/>
    </row>
    <row r="98" spans="1:32" ht="15.75" customHeight="1" x14ac:dyDescent="0.3">
      <c r="A98" s="270">
        <f>[1]NOV!A99</f>
        <v>45965</v>
      </c>
      <c r="B98" s="271">
        <f>[1]NOV!B99</f>
        <v>11</v>
      </c>
      <c r="C98" s="272" t="str">
        <f>[1]NOV!K99</f>
        <v>K02</v>
      </c>
      <c r="D98" s="271">
        <f>[1]NOV!J99</f>
        <v>30</v>
      </c>
      <c r="E98" s="272" t="str">
        <f>[1]NOV!I99</f>
        <v>L</v>
      </c>
      <c r="F98" s="273" t="str">
        <f>[1]NOV!L99</f>
        <v>BARU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331"/>
      <c r="AB98" s="12"/>
      <c r="AC98" s="12"/>
      <c r="AD98" s="12"/>
      <c r="AE98" s="12"/>
      <c r="AF98" s="12"/>
    </row>
    <row r="99" spans="1:32" ht="15.75" customHeight="1" x14ac:dyDescent="0.3">
      <c r="A99" s="270">
        <f>[1]NOV!A100</f>
        <v>45965</v>
      </c>
      <c r="B99" s="271">
        <f>[1]NOV!B100</f>
        <v>12</v>
      </c>
      <c r="C99" s="272" t="str">
        <f>[1]NOV!K100</f>
        <v>K03</v>
      </c>
      <c r="D99" s="271">
        <f>[1]NOV!J100</f>
        <v>48</v>
      </c>
      <c r="E99" s="272" t="str">
        <f>[1]NOV!I100</f>
        <v>P</v>
      </c>
      <c r="F99" s="273" t="str">
        <f>[1]NOV!L100</f>
        <v>BARU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331"/>
      <c r="AB99" s="12"/>
      <c r="AC99" s="12"/>
      <c r="AD99" s="12"/>
      <c r="AE99" s="12"/>
      <c r="AF99" s="12"/>
    </row>
    <row r="100" spans="1:32" ht="15.75" customHeight="1" x14ac:dyDescent="0.3">
      <c r="A100" s="270">
        <f>[1]NOV!A101</f>
        <v>45965</v>
      </c>
      <c r="B100" s="271">
        <f>[1]NOV!B101</f>
        <v>13</v>
      </c>
      <c r="C100" s="272" t="str">
        <f>[1]NOV!K101</f>
        <v>K04</v>
      </c>
      <c r="D100" s="271">
        <f>[1]NOV!J101</f>
        <v>52</v>
      </c>
      <c r="E100" s="272" t="str">
        <f>[1]NOV!I101</f>
        <v>P</v>
      </c>
      <c r="F100" s="273" t="str">
        <f>[1]NOV!L101</f>
        <v>LAMA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331"/>
      <c r="AB100" s="12"/>
      <c r="AC100" s="12"/>
      <c r="AD100" s="12"/>
      <c r="AE100" s="12"/>
      <c r="AF100" s="12"/>
    </row>
    <row r="101" spans="1:32" ht="15.75" customHeight="1" x14ac:dyDescent="0.3">
      <c r="A101" s="270">
        <f>[1]NOV!A102</f>
        <v>45965</v>
      </c>
      <c r="B101" s="271">
        <f>[1]NOV!B102</f>
        <v>14</v>
      </c>
      <c r="C101" s="272" t="str">
        <f>[1]NOV!K102</f>
        <v>K00</v>
      </c>
      <c r="D101" s="271">
        <f>[1]NOV!J102</f>
        <v>9</v>
      </c>
      <c r="E101" s="272" t="str">
        <f>[1]NOV!I102</f>
        <v>P</v>
      </c>
      <c r="F101" s="273" t="str">
        <f>[1]NOV!L102</f>
        <v>BARU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331"/>
      <c r="AB101" s="12"/>
      <c r="AC101" s="12"/>
      <c r="AD101" s="12"/>
      <c r="AE101" s="12"/>
      <c r="AF101" s="12"/>
    </row>
    <row r="102" spans="1:32" ht="15.75" customHeight="1" x14ac:dyDescent="0.3">
      <c r="A102" s="270">
        <f>[1]NOV!A103</f>
        <v>45965</v>
      </c>
      <c r="B102" s="271">
        <f>[1]NOV!B103</f>
        <v>15</v>
      </c>
      <c r="C102" s="272" t="str">
        <f>[1]NOV!K103</f>
        <v>K04</v>
      </c>
      <c r="D102" s="271">
        <f>[1]NOV!J103</f>
        <v>16</v>
      </c>
      <c r="E102" s="272" t="str">
        <f>[1]NOV!I103</f>
        <v>P</v>
      </c>
      <c r="F102" s="273" t="str">
        <f>[1]NOV!L103</f>
        <v>BARU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331"/>
      <c r="AB102" s="12"/>
      <c r="AC102" s="12"/>
      <c r="AD102" s="12"/>
      <c r="AE102" s="12"/>
      <c r="AF102" s="12"/>
    </row>
    <row r="103" spans="1:32" ht="15.75" customHeight="1" x14ac:dyDescent="0.3">
      <c r="A103" s="270">
        <f>[1]NOV!A104</f>
        <v>45965</v>
      </c>
      <c r="B103" s="271">
        <f>[1]NOV!B104</f>
        <v>16</v>
      </c>
      <c r="C103" s="272" t="str">
        <f>[1]NOV!K104</f>
        <v>K02</v>
      </c>
      <c r="D103" s="271">
        <f>[1]NOV!J104</f>
        <v>40</v>
      </c>
      <c r="E103" s="272" t="str">
        <f>[1]NOV!I104</f>
        <v>P</v>
      </c>
      <c r="F103" s="273" t="str">
        <f>[1]NOV!L104</f>
        <v>LAMA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331"/>
      <c r="AB103" s="12"/>
      <c r="AC103" s="12"/>
      <c r="AD103" s="12"/>
      <c r="AE103" s="12"/>
      <c r="AF103" s="12"/>
    </row>
    <row r="104" spans="1:32" ht="15.75" customHeight="1" x14ac:dyDescent="0.3">
      <c r="A104" s="270">
        <f>[1]NOV!A105</f>
        <v>45965</v>
      </c>
      <c r="B104" s="271">
        <f>[1]NOV!B105</f>
        <v>17</v>
      </c>
      <c r="C104" s="272" t="str">
        <f>[1]NOV!K105</f>
        <v>K02</v>
      </c>
      <c r="D104" s="271">
        <f>[1]NOV!J105</f>
        <v>73</v>
      </c>
      <c r="E104" s="272" t="str">
        <f>[1]NOV!I105</f>
        <v>P</v>
      </c>
      <c r="F104" s="273" t="str">
        <f>[1]NOV!L105</f>
        <v>BARU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331"/>
      <c r="AB104" s="12"/>
      <c r="AC104" s="12"/>
      <c r="AD104" s="12"/>
      <c r="AE104" s="12"/>
      <c r="AF104" s="12"/>
    </row>
    <row r="105" spans="1:32" ht="15.75" customHeight="1" x14ac:dyDescent="0.3">
      <c r="A105" s="270">
        <f>[1]NOV!A106</f>
        <v>45965</v>
      </c>
      <c r="B105" s="271">
        <f>[1]NOV!B106</f>
        <v>18</v>
      </c>
      <c r="C105" s="272" t="str">
        <f>[1]NOV!K106</f>
        <v>K08</v>
      </c>
      <c r="D105" s="271">
        <f>[1]NOV!J106</f>
        <v>82</v>
      </c>
      <c r="E105" s="272" t="str">
        <f>[1]NOV!I106</f>
        <v>P</v>
      </c>
      <c r="F105" s="273" t="str">
        <f>[1]NOV!L106</f>
        <v>BARU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331"/>
      <c r="AB105" s="12"/>
      <c r="AC105" s="12"/>
      <c r="AD105" s="12"/>
      <c r="AE105" s="12"/>
      <c r="AF105" s="12"/>
    </row>
    <row r="106" spans="1:32" ht="15.75" customHeight="1" x14ac:dyDescent="0.3">
      <c r="A106" s="270">
        <f>[1]NOV!A107</f>
        <v>45965</v>
      </c>
      <c r="B106" s="271">
        <f>[1]NOV!B107</f>
        <v>19</v>
      </c>
      <c r="C106" s="272" t="str">
        <f>[1]NOV!K107</f>
        <v>K08</v>
      </c>
      <c r="D106" s="271">
        <f>[1]NOV!J107</f>
        <v>65</v>
      </c>
      <c r="E106" s="272" t="str">
        <f>[1]NOV!I107</f>
        <v>L</v>
      </c>
      <c r="F106" s="273" t="str">
        <f>[1]NOV!L107</f>
        <v>BARU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331"/>
      <c r="AB106" s="12"/>
      <c r="AC106" s="12"/>
      <c r="AD106" s="12"/>
      <c r="AE106" s="12"/>
      <c r="AF106" s="12"/>
    </row>
    <row r="107" spans="1:32" ht="15.75" customHeight="1" x14ac:dyDescent="0.3">
      <c r="A107" s="270">
        <f>[1]NOV!A108</f>
        <v>45965</v>
      </c>
      <c r="B107" s="271">
        <f>[1]NOV!B108</f>
        <v>20</v>
      </c>
      <c r="C107" s="272" t="str">
        <f>[1]NOV!K108</f>
        <v>K08</v>
      </c>
      <c r="D107" s="271">
        <f>[1]NOV!J108</f>
        <v>78</v>
      </c>
      <c r="E107" s="272" t="str">
        <f>[1]NOV!I108</f>
        <v>L</v>
      </c>
      <c r="F107" s="273" t="str">
        <f>[1]NOV!L108</f>
        <v>BARU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331"/>
      <c r="AB107" s="12"/>
      <c r="AC107" s="12"/>
      <c r="AD107" s="12"/>
      <c r="AE107" s="12"/>
      <c r="AF107" s="12"/>
    </row>
    <row r="108" spans="1:32" ht="15.75" customHeight="1" x14ac:dyDescent="0.3">
      <c r="A108" s="270">
        <f>[1]NOV!A109</f>
        <v>45965</v>
      </c>
      <c r="B108" s="271">
        <f>[1]NOV!B109</f>
        <v>21</v>
      </c>
      <c r="C108" s="272" t="str">
        <f>[1]NOV!K109</f>
        <v>K08</v>
      </c>
      <c r="D108" s="271">
        <f>[1]NOV!J109</f>
        <v>85</v>
      </c>
      <c r="E108" s="272" t="str">
        <f>[1]NOV!I109</f>
        <v>P</v>
      </c>
      <c r="F108" s="273" t="str">
        <f>[1]NOV!L109</f>
        <v>BARU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331"/>
      <c r="AB108" s="12"/>
      <c r="AC108" s="12"/>
      <c r="AD108" s="12"/>
      <c r="AE108" s="12"/>
      <c r="AF108" s="12"/>
    </row>
    <row r="109" spans="1:32" ht="15.75" customHeight="1" x14ac:dyDescent="0.3">
      <c r="A109" s="270">
        <f>[1]NOV!A110</f>
        <v>45965</v>
      </c>
      <c r="B109" s="271">
        <f>[1]NOV!B110</f>
        <v>22</v>
      </c>
      <c r="C109" s="272" t="str">
        <f>[1]NOV!K110</f>
        <v>K08</v>
      </c>
      <c r="D109" s="271">
        <f>[1]NOV!J110</f>
        <v>75</v>
      </c>
      <c r="E109" s="272" t="str">
        <f>[1]NOV!I110</f>
        <v>P</v>
      </c>
      <c r="F109" s="273" t="str">
        <f>[1]NOV!L110</f>
        <v>BARU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331"/>
      <c r="AB109" s="12"/>
      <c r="AC109" s="12"/>
      <c r="AD109" s="12"/>
      <c r="AE109" s="12"/>
      <c r="AF109" s="12"/>
    </row>
    <row r="110" spans="1:32" ht="15.75" customHeight="1" x14ac:dyDescent="0.3">
      <c r="A110" s="270">
        <f>[1]NOV!A111</f>
        <v>45965</v>
      </c>
      <c r="B110" s="271">
        <f>[1]NOV!B111</f>
        <v>23</v>
      </c>
      <c r="C110" s="272" t="str">
        <f>[1]NOV!K111</f>
        <v>K05</v>
      </c>
      <c r="D110" s="271">
        <f>[1]NOV!J111</f>
        <v>64</v>
      </c>
      <c r="E110" s="272" t="str">
        <f>[1]NOV!I111</f>
        <v>L</v>
      </c>
      <c r="F110" s="273" t="str">
        <f>[1]NOV!L111</f>
        <v>BARU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331"/>
      <c r="AB110" s="12"/>
      <c r="AC110" s="12"/>
      <c r="AD110" s="12"/>
      <c r="AE110" s="12"/>
      <c r="AF110" s="12"/>
    </row>
    <row r="111" spans="1:32" ht="15.75" customHeight="1" x14ac:dyDescent="0.3">
      <c r="A111" s="270">
        <f>[1]NOV!A112</f>
        <v>45965</v>
      </c>
      <c r="B111" s="271">
        <f>[1]NOV!B112</f>
        <v>24</v>
      </c>
      <c r="C111" s="272" t="str">
        <f>[1]NOV!K112</f>
        <v>K08</v>
      </c>
      <c r="D111" s="271">
        <f>[1]NOV!J112</f>
        <v>64</v>
      </c>
      <c r="E111" s="272" t="str">
        <f>[1]NOV!I112</f>
        <v>P</v>
      </c>
      <c r="F111" s="273" t="str">
        <f>[1]NOV!L112</f>
        <v>BARU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331"/>
      <c r="AB111" s="12"/>
      <c r="AC111" s="12"/>
      <c r="AD111" s="12"/>
      <c r="AE111" s="12"/>
      <c r="AF111" s="12"/>
    </row>
    <row r="112" spans="1:32" ht="15.75" customHeight="1" x14ac:dyDescent="0.3">
      <c r="A112" s="270">
        <f>[1]NOV!A113</f>
        <v>45965</v>
      </c>
      <c r="B112" s="271">
        <f>[1]NOV!B113</f>
        <v>25</v>
      </c>
      <c r="C112" s="272" t="str">
        <f>[1]NOV!K113</f>
        <v>K03</v>
      </c>
      <c r="D112" s="271">
        <f>[1]NOV!J113</f>
        <v>75</v>
      </c>
      <c r="E112" s="272" t="str">
        <f>[1]NOV!I113</f>
        <v>L</v>
      </c>
      <c r="F112" s="273" t="str">
        <f>[1]NOV!L113</f>
        <v>BARU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331"/>
      <c r="AB112" s="12"/>
      <c r="AC112" s="12"/>
      <c r="AD112" s="12"/>
      <c r="AE112" s="12"/>
      <c r="AF112" s="12"/>
    </row>
    <row r="113" spans="1:32" ht="15.75" customHeight="1" x14ac:dyDescent="0.3">
      <c r="A113" s="270">
        <f>[1]NOV!A114</f>
        <v>45965</v>
      </c>
      <c r="B113" s="271">
        <f>[1]NOV!B114</f>
        <v>26</v>
      </c>
      <c r="C113" s="272" t="str">
        <f>[1]NOV!K114</f>
        <v>K03</v>
      </c>
      <c r="D113" s="271">
        <f>[1]NOV!J114</f>
        <v>58</v>
      </c>
      <c r="E113" s="272" t="str">
        <f>[1]NOV!I114</f>
        <v>L</v>
      </c>
      <c r="F113" s="273" t="str">
        <f>[1]NOV!L114</f>
        <v>BARU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331"/>
      <c r="AB113" s="12"/>
      <c r="AC113" s="12"/>
      <c r="AD113" s="12"/>
      <c r="AE113" s="12"/>
      <c r="AF113" s="12"/>
    </row>
    <row r="114" spans="1:32" ht="15.75" customHeight="1" x14ac:dyDescent="0.3">
      <c r="A114" s="270">
        <f>[1]NOV!A115</f>
        <v>45965</v>
      </c>
      <c r="B114" s="271">
        <f>[1]NOV!B115</f>
        <v>27</v>
      </c>
      <c r="C114" s="272" t="str">
        <f>[1]NOV!K115</f>
        <v>K03</v>
      </c>
      <c r="D114" s="271">
        <f>[1]NOV!J115</f>
        <v>61</v>
      </c>
      <c r="E114" s="272" t="str">
        <f>[1]NOV!I115</f>
        <v>P</v>
      </c>
      <c r="F114" s="273" t="str">
        <f>[1]NOV!L115</f>
        <v>BARU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331"/>
      <c r="AB114" s="12"/>
      <c r="AC114" s="12"/>
      <c r="AD114" s="12"/>
      <c r="AE114" s="12"/>
      <c r="AF114" s="12"/>
    </row>
    <row r="115" spans="1:32" ht="15.75" customHeight="1" x14ac:dyDescent="0.3">
      <c r="A115" s="270">
        <f>[1]NOV!A116</f>
        <v>45965</v>
      </c>
      <c r="B115" s="271">
        <f>[1]NOV!B116</f>
        <v>28</v>
      </c>
      <c r="C115" s="272" t="str">
        <f>[1]NOV!K116</f>
        <v>K08</v>
      </c>
      <c r="D115" s="271">
        <f>[1]NOV!J116</f>
        <v>64</v>
      </c>
      <c r="E115" s="272" t="str">
        <f>[1]NOV!I116</f>
        <v>P</v>
      </c>
      <c r="F115" s="273" t="str">
        <f>[1]NOV!L116</f>
        <v>BARU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331"/>
      <c r="AB115" s="12"/>
      <c r="AC115" s="12"/>
      <c r="AD115" s="12"/>
      <c r="AE115" s="12"/>
      <c r="AF115" s="12"/>
    </row>
    <row r="116" spans="1:32" ht="15.75" customHeight="1" x14ac:dyDescent="0.3">
      <c r="A116" s="270">
        <f>[1]NOV!A117</f>
        <v>45965</v>
      </c>
      <c r="B116" s="271">
        <f>[1]NOV!B117</f>
        <v>29</v>
      </c>
      <c r="C116" s="272" t="str">
        <f>[1]NOV!K117</f>
        <v>K08</v>
      </c>
      <c r="D116" s="271">
        <f>[1]NOV!J117</f>
        <v>71</v>
      </c>
      <c r="E116" s="272" t="str">
        <f>[1]NOV!I117</f>
        <v>P</v>
      </c>
      <c r="F116" s="273" t="str">
        <f>[1]NOV!L117</f>
        <v>BARU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331"/>
      <c r="AB116" s="12"/>
      <c r="AC116" s="12"/>
      <c r="AD116" s="12"/>
      <c r="AE116" s="12"/>
      <c r="AF116" s="12"/>
    </row>
    <row r="117" spans="1:32" ht="15.75" customHeight="1" x14ac:dyDescent="0.3">
      <c r="A117" s="270">
        <f>[1]NOV!A118</f>
        <v>45965</v>
      </c>
      <c r="B117" s="271">
        <f>[1]NOV!B118</f>
        <v>30</v>
      </c>
      <c r="C117" s="272" t="str">
        <f>[1]NOV!K118</f>
        <v>K08</v>
      </c>
      <c r="D117" s="271">
        <f>[1]NOV!J118</f>
        <v>70</v>
      </c>
      <c r="E117" s="272" t="str">
        <f>[1]NOV!I118</f>
        <v>P</v>
      </c>
      <c r="F117" s="273" t="str">
        <f>[1]NOV!L118</f>
        <v>BARU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331"/>
      <c r="AB117" s="12"/>
      <c r="AC117" s="12"/>
      <c r="AD117" s="12"/>
      <c r="AE117" s="12"/>
      <c r="AF117" s="12"/>
    </row>
    <row r="118" spans="1:32" ht="15.75" customHeight="1" x14ac:dyDescent="0.3">
      <c r="A118" s="270">
        <f>[1]NOV!A119</f>
        <v>45965</v>
      </c>
      <c r="B118" s="271">
        <f>[1]NOV!B119</f>
        <v>31</v>
      </c>
      <c r="C118" s="272" t="str">
        <f>[1]NOV!K119</f>
        <v>K08</v>
      </c>
      <c r="D118" s="271">
        <f>[1]NOV!J119</f>
        <v>71</v>
      </c>
      <c r="E118" s="272" t="str">
        <f>[1]NOV!I119</f>
        <v>P</v>
      </c>
      <c r="F118" s="273" t="str">
        <f>[1]NOV!L119</f>
        <v>BARU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331"/>
      <c r="AB118" s="12"/>
      <c r="AC118" s="12"/>
      <c r="AD118" s="12"/>
      <c r="AE118" s="12"/>
      <c r="AF118" s="12"/>
    </row>
    <row r="119" spans="1:32" ht="15.75" customHeight="1" x14ac:dyDescent="0.3">
      <c r="A119" s="270">
        <f>[1]NOV!A120</f>
        <v>45965</v>
      </c>
      <c r="B119" s="271">
        <f>[1]NOV!B120</f>
        <v>32</v>
      </c>
      <c r="C119" s="272" t="str">
        <f>[1]NOV!K120</f>
        <v>K08</v>
      </c>
      <c r="D119" s="271">
        <f>[1]NOV!J120</f>
        <v>75</v>
      </c>
      <c r="E119" s="272" t="str">
        <f>[1]NOV!I120</f>
        <v>L</v>
      </c>
      <c r="F119" s="273" t="str">
        <f>[1]NOV!L120</f>
        <v>BARU</v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331"/>
      <c r="AB119" s="12"/>
      <c r="AC119" s="12"/>
      <c r="AD119" s="12"/>
      <c r="AE119" s="12"/>
      <c r="AF119" s="12"/>
    </row>
    <row r="120" spans="1:32" ht="15.75" customHeight="1" x14ac:dyDescent="0.3">
      <c r="A120" s="270">
        <f>[1]NOV!A121</f>
        <v>45965</v>
      </c>
      <c r="B120" s="271">
        <f>[1]NOV!B121</f>
        <v>33</v>
      </c>
      <c r="C120" s="272" t="str">
        <f>[1]NOV!K121</f>
        <v>K08</v>
      </c>
      <c r="D120" s="271">
        <f>[1]NOV!J121</f>
        <v>66</v>
      </c>
      <c r="E120" s="272" t="str">
        <f>[1]NOV!I121</f>
        <v>P</v>
      </c>
      <c r="F120" s="273" t="str">
        <f>[1]NOV!L121</f>
        <v>BARU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331"/>
      <c r="AB120" s="12"/>
      <c r="AC120" s="12"/>
      <c r="AD120" s="12"/>
      <c r="AE120" s="12"/>
      <c r="AF120" s="12"/>
    </row>
    <row r="121" spans="1:32" ht="15.75" customHeight="1" x14ac:dyDescent="0.3">
      <c r="A121" s="270">
        <f>[1]NOV!A122</f>
        <v>45965</v>
      </c>
      <c r="B121" s="271">
        <f>[1]NOV!B122</f>
        <v>34</v>
      </c>
      <c r="C121" s="272" t="str">
        <f>[1]NOV!K122</f>
        <v>K08</v>
      </c>
      <c r="D121" s="271">
        <f>[1]NOV!J122</f>
        <v>69</v>
      </c>
      <c r="E121" s="272" t="str">
        <f>[1]NOV!I122</f>
        <v>P</v>
      </c>
      <c r="F121" s="273" t="str">
        <f>[1]NOV!L122</f>
        <v>BARU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331"/>
      <c r="AB121" s="12"/>
      <c r="AC121" s="12"/>
      <c r="AD121" s="12"/>
      <c r="AE121" s="12"/>
      <c r="AF121" s="12"/>
    </row>
    <row r="122" spans="1:32" ht="15.75" customHeight="1" x14ac:dyDescent="0.3">
      <c r="A122" s="270">
        <f>[1]NOV!A123</f>
        <v>45965</v>
      </c>
      <c r="B122" s="271">
        <f>[1]NOV!B123</f>
        <v>35</v>
      </c>
      <c r="C122" s="272" t="str">
        <f>[1]NOV!K123</f>
        <v>K08</v>
      </c>
      <c r="D122" s="271">
        <f>[1]NOV!J123</f>
        <v>64</v>
      </c>
      <c r="E122" s="272" t="str">
        <f>[1]NOV!I123</f>
        <v>P</v>
      </c>
      <c r="F122" s="273" t="str">
        <f>[1]NOV!L123</f>
        <v>BARU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331"/>
      <c r="AB122" s="12"/>
      <c r="AC122" s="12"/>
      <c r="AD122" s="12"/>
      <c r="AE122" s="12"/>
      <c r="AF122" s="12"/>
    </row>
    <row r="123" spans="1:32" ht="15.75" customHeight="1" x14ac:dyDescent="0.3">
      <c r="A123" s="270">
        <f>[1]NOV!A124</f>
        <v>45965</v>
      </c>
      <c r="B123" s="271">
        <f>[1]NOV!B124</f>
        <v>36</v>
      </c>
      <c r="C123" s="272" t="str">
        <f>[1]NOV!K124</f>
        <v>K08</v>
      </c>
      <c r="D123" s="271">
        <f>[1]NOV!J124</f>
        <v>64</v>
      </c>
      <c r="E123" s="272" t="str">
        <f>[1]NOV!I124</f>
        <v>L</v>
      </c>
      <c r="F123" s="273" t="str">
        <f>[1]NOV!L124</f>
        <v>BARU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331"/>
      <c r="AB123" s="12"/>
      <c r="AC123" s="12"/>
      <c r="AD123" s="12"/>
      <c r="AE123" s="12"/>
      <c r="AF123" s="12"/>
    </row>
    <row r="124" spans="1:32" ht="15.75" customHeight="1" x14ac:dyDescent="0.3">
      <c r="A124" s="270">
        <f>[1]NOV!A125</f>
        <v>45965</v>
      </c>
      <c r="B124" s="271">
        <f>[1]NOV!B125</f>
        <v>37</v>
      </c>
      <c r="C124" s="272" t="str">
        <f>[1]NOV!K125</f>
        <v>K08</v>
      </c>
      <c r="D124" s="271">
        <f>[1]NOV!J125</f>
        <v>46</v>
      </c>
      <c r="E124" s="272" t="str">
        <f>[1]NOV!I125</f>
        <v>P</v>
      </c>
      <c r="F124" s="273" t="str">
        <f>[1]NOV!L125</f>
        <v>BARU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331"/>
      <c r="AB124" s="12"/>
      <c r="AC124" s="12"/>
      <c r="AD124" s="12"/>
      <c r="AE124" s="12"/>
      <c r="AF124" s="12"/>
    </row>
    <row r="125" spans="1:32" ht="15.75" customHeight="1" x14ac:dyDescent="0.3">
      <c r="A125" s="270">
        <f>[1]NOV!A126</f>
        <v>45966</v>
      </c>
      <c r="B125" s="271">
        <f>[1]NOV!B126</f>
        <v>1</v>
      </c>
      <c r="C125" s="272" t="str">
        <f>[1]NOV!K126</f>
        <v>K04</v>
      </c>
      <c r="D125" s="271">
        <f>[1]NOV!J126</f>
        <v>61</v>
      </c>
      <c r="E125" s="272" t="str">
        <f>[1]NOV!I126</f>
        <v>P</v>
      </c>
      <c r="F125" s="273" t="str">
        <f>[1]NOV!L126</f>
        <v>BARU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331"/>
      <c r="AB125" s="12"/>
      <c r="AC125" s="12"/>
      <c r="AD125" s="12"/>
      <c r="AE125" s="12"/>
      <c r="AF125" s="12"/>
    </row>
    <row r="126" spans="1:32" ht="15.75" customHeight="1" x14ac:dyDescent="0.3">
      <c r="A126" s="270">
        <f>[1]NOV!A127</f>
        <v>45966</v>
      </c>
      <c r="B126" s="271">
        <f>[1]NOV!B127</f>
        <v>2</v>
      </c>
      <c r="C126" s="272" t="str">
        <f>[1]NOV!K127</f>
        <v>K04</v>
      </c>
      <c r="D126" s="271">
        <f>[1]NOV!J127</f>
        <v>29</v>
      </c>
      <c r="E126" s="272" t="str">
        <f>[1]NOV!I127</f>
        <v>P</v>
      </c>
      <c r="F126" s="273" t="str">
        <f>[1]NOV!L127</f>
        <v>BARU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331"/>
      <c r="AB126" s="12"/>
      <c r="AC126" s="12"/>
      <c r="AD126" s="12"/>
      <c r="AE126" s="12"/>
      <c r="AF126" s="12"/>
    </row>
    <row r="127" spans="1:32" ht="15.75" customHeight="1" x14ac:dyDescent="0.3">
      <c r="A127" s="270">
        <f>[1]NOV!A128</f>
        <v>45966</v>
      </c>
      <c r="B127" s="271">
        <f>[1]NOV!B128</f>
        <v>3</v>
      </c>
      <c r="C127" s="272" t="str">
        <f>[1]NOV!K128</f>
        <v>K02</v>
      </c>
      <c r="D127" s="271">
        <f>[1]NOV!J128</f>
        <v>18</v>
      </c>
      <c r="E127" s="272" t="str">
        <f>[1]NOV!I128</f>
        <v>P</v>
      </c>
      <c r="F127" s="273" t="str">
        <f>[1]NOV!L128</f>
        <v>BARU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331"/>
      <c r="AB127" s="12"/>
      <c r="AC127" s="12"/>
      <c r="AD127" s="12"/>
      <c r="AE127" s="12"/>
      <c r="AF127" s="12"/>
    </row>
    <row r="128" spans="1:32" ht="15.75" customHeight="1" x14ac:dyDescent="0.3">
      <c r="A128" s="270">
        <f>[1]NOV!A129</f>
        <v>45966</v>
      </c>
      <c r="B128" s="271">
        <f>[1]NOV!B129</f>
        <v>4</v>
      </c>
      <c r="C128" s="272" t="str">
        <f>[1]NOV!K129</f>
        <v>K02</v>
      </c>
      <c r="D128" s="271">
        <f>[1]NOV!J129</f>
        <v>51</v>
      </c>
      <c r="E128" s="272" t="str">
        <f>[1]NOV!I129</f>
        <v>P</v>
      </c>
      <c r="F128" s="273" t="str">
        <f>[1]NOV!L129</f>
        <v>BARU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331"/>
      <c r="AB128" s="12"/>
      <c r="AC128" s="12"/>
      <c r="AD128" s="12"/>
      <c r="AE128" s="12"/>
      <c r="AF128" s="12"/>
    </row>
    <row r="129" spans="1:32" ht="15.75" customHeight="1" x14ac:dyDescent="0.3">
      <c r="A129" s="270">
        <f>[1]NOV!A130</f>
        <v>45966</v>
      </c>
      <c r="B129" s="271">
        <f>[1]NOV!B130</f>
        <v>5</v>
      </c>
      <c r="C129" s="272" t="str">
        <f>[1]NOV!K130</f>
        <v>K02</v>
      </c>
      <c r="D129" s="271">
        <f>[1]NOV!J130</f>
        <v>16</v>
      </c>
      <c r="E129" s="272" t="str">
        <f>[1]NOV!I130</f>
        <v>P</v>
      </c>
      <c r="F129" s="273" t="str">
        <f>[1]NOV!L130</f>
        <v>BARU</v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331"/>
      <c r="AB129" s="12"/>
      <c r="AC129" s="12"/>
      <c r="AD129" s="12"/>
      <c r="AE129" s="12"/>
      <c r="AF129" s="12"/>
    </row>
    <row r="130" spans="1:32" ht="15.75" customHeight="1" x14ac:dyDescent="0.3">
      <c r="A130" s="270">
        <f>[1]NOV!A131</f>
        <v>45966</v>
      </c>
      <c r="B130" s="271">
        <f>[1]NOV!B131</f>
        <v>6</v>
      </c>
      <c r="C130" s="272" t="str">
        <f>[1]NOV!K131</f>
        <v>K02</v>
      </c>
      <c r="D130" s="271">
        <f>[1]NOV!J131</f>
        <v>54</v>
      </c>
      <c r="E130" s="272" t="str">
        <f>[1]NOV!I131</f>
        <v>L</v>
      </c>
      <c r="F130" s="273" t="str">
        <f>[1]NOV!L131</f>
        <v>BARU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331"/>
      <c r="AB130" s="12"/>
      <c r="AC130" s="12"/>
      <c r="AD130" s="12"/>
      <c r="AE130" s="12"/>
      <c r="AF130" s="12"/>
    </row>
    <row r="131" spans="1:32" ht="15.75" customHeight="1" x14ac:dyDescent="0.3">
      <c r="A131" s="270">
        <f>[1]NOV!A132</f>
        <v>45966</v>
      </c>
      <c r="B131" s="271">
        <f>[1]NOV!B132</f>
        <v>7</v>
      </c>
      <c r="C131" s="272" t="str">
        <f>[1]NOV!K132</f>
        <v>K04</v>
      </c>
      <c r="D131" s="271">
        <f>[1]NOV!J132</f>
        <v>20</v>
      </c>
      <c r="E131" s="272" t="str">
        <f>[1]NOV!I132</f>
        <v>P</v>
      </c>
      <c r="F131" s="273" t="str">
        <f>[1]NOV!L132</f>
        <v>LAMA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331"/>
      <c r="AB131" s="12"/>
      <c r="AC131" s="12"/>
      <c r="AD131" s="12"/>
      <c r="AE131" s="12"/>
      <c r="AF131" s="12"/>
    </row>
    <row r="132" spans="1:32" ht="15.75" customHeight="1" x14ac:dyDescent="0.3">
      <c r="A132" s="270">
        <f>[1]NOV!A133</f>
        <v>45966</v>
      </c>
      <c r="B132" s="271">
        <f>[1]NOV!B133</f>
        <v>8</v>
      </c>
      <c r="C132" s="272" t="str">
        <f>[1]NOV!K133</f>
        <v>K03</v>
      </c>
      <c r="D132" s="271">
        <f>[1]NOV!J133</f>
        <v>33</v>
      </c>
      <c r="E132" s="272" t="str">
        <f>[1]NOV!I133</f>
        <v>P</v>
      </c>
      <c r="F132" s="273" t="str">
        <f>[1]NOV!L133</f>
        <v>BARU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331"/>
      <c r="AB132" s="12"/>
      <c r="AC132" s="12"/>
      <c r="AD132" s="12"/>
      <c r="AE132" s="12"/>
      <c r="AF132" s="12"/>
    </row>
    <row r="133" spans="1:32" ht="15.75" customHeight="1" x14ac:dyDescent="0.3">
      <c r="A133" s="270">
        <f>[1]NOV!A134</f>
        <v>45966</v>
      </c>
      <c r="B133" s="271">
        <f>[1]NOV!B134</f>
        <v>9</v>
      </c>
      <c r="C133" s="272" t="str">
        <f>[1]NOV!K134</f>
        <v>K08</v>
      </c>
      <c r="D133" s="271">
        <f>[1]NOV!J134</f>
        <v>28</v>
      </c>
      <c r="E133" s="272" t="str">
        <f>[1]NOV!I134</f>
        <v>P</v>
      </c>
      <c r="F133" s="273" t="str">
        <f>[1]NOV!L134</f>
        <v>BARU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331"/>
      <c r="AB133" s="12"/>
      <c r="AC133" s="12"/>
      <c r="AD133" s="12"/>
      <c r="AE133" s="12"/>
      <c r="AF133" s="12"/>
    </row>
    <row r="134" spans="1:32" ht="15.75" customHeight="1" x14ac:dyDescent="0.3">
      <c r="A134" s="270">
        <f>[1]NOV!A135</f>
        <v>45967</v>
      </c>
      <c r="B134" s="271">
        <f>[1]NOV!B135</f>
        <v>1</v>
      </c>
      <c r="C134" s="272" t="str">
        <f>[1]NOV!K135</f>
        <v>K02</v>
      </c>
      <c r="D134" s="271">
        <f>[1]NOV!J135</f>
        <v>60</v>
      </c>
      <c r="E134" s="272" t="str">
        <f>[1]NOV!I135</f>
        <v>P</v>
      </c>
      <c r="F134" s="273" t="str">
        <f>[1]NOV!L135</f>
        <v>BARU</v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331"/>
      <c r="AB134" s="12"/>
      <c r="AC134" s="12"/>
      <c r="AD134" s="12"/>
      <c r="AE134" s="12"/>
      <c r="AF134" s="12"/>
    </row>
    <row r="135" spans="1:32" ht="15.75" customHeight="1" x14ac:dyDescent="0.3">
      <c r="A135" s="270">
        <f>[1]NOV!A136</f>
        <v>45967</v>
      </c>
      <c r="B135" s="271">
        <f>[1]NOV!B136</f>
        <v>2</v>
      </c>
      <c r="C135" s="272" t="str">
        <f>[1]NOV!K136</f>
        <v>K02</v>
      </c>
      <c r="D135" s="271">
        <f>[1]NOV!J136</f>
        <v>13</v>
      </c>
      <c r="E135" s="272" t="str">
        <f>[1]NOV!I136</f>
        <v>P</v>
      </c>
      <c r="F135" s="273" t="str">
        <f>[1]NOV!L136</f>
        <v>LAMA</v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331"/>
      <c r="AB135" s="12"/>
      <c r="AC135" s="12"/>
      <c r="AD135" s="12"/>
      <c r="AE135" s="12"/>
      <c r="AF135" s="12"/>
    </row>
    <row r="136" spans="1:32" ht="15.75" customHeight="1" x14ac:dyDescent="0.3">
      <c r="A136" s="270">
        <f>[1]NOV!A137</f>
        <v>45967</v>
      </c>
      <c r="B136" s="271">
        <f>[1]NOV!B137</f>
        <v>3</v>
      </c>
      <c r="C136" s="272" t="str">
        <f>[1]NOV!K137</f>
        <v>K02</v>
      </c>
      <c r="D136" s="271">
        <f>[1]NOV!J137</f>
        <v>41</v>
      </c>
      <c r="E136" s="272" t="str">
        <f>[1]NOV!I137</f>
        <v>L</v>
      </c>
      <c r="F136" s="273" t="str">
        <f>[1]NOV!L137</f>
        <v>BARU</v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331"/>
      <c r="AB136" s="12"/>
      <c r="AC136" s="12"/>
      <c r="AD136" s="12"/>
      <c r="AE136" s="12"/>
      <c r="AF136" s="12"/>
    </row>
    <row r="137" spans="1:32" ht="15.75" customHeight="1" x14ac:dyDescent="0.3">
      <c r="A137" s="270">
        <f>[1]NOV!A138</f>
        <v>45967</v>
      </c>
      <c r="B137" s="271">
        <f>[1]NOV!B138</f>
        <v>4</v>
      </c>
      <c r="C137" s="272" t="str">
        <f>[1]NOV!K138</f>
        <v>K04</v>
      </c>
      <c r="D137" s="271">
        <f>[1]NOV!J138</f>
        <v>60</v>
      </c>
      <c r="E137" s="272" t="str">
        <f>[1]NOV!I138</f>
        <v>P</v>
      </c>
      <c r="F137" s="273" t="str">
        <f>[1]NOV!L138</f>
        <v>BARU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331"/>
      <c r="AB137" s="12"/>
      <c r="AC137" s="12"/>
      <c r="AD137" s="12"/>
      <c r="AE137" s="12"/>
      <c r="AF137" s="12"/>
    </row>
    <row r="138" spans="1:32" ht="15.75" customHeight="1" x14ac:dyDescent="0.3">
      <c r="A138" s="270">
        <f>[1]NOV!A139</f>
        <v>45967</v>
      </c>
      <c r="B138" s="271">
        <f>[1]NOV!B139</f>
        <v>5</v>
      </c>
      <c r="C138" s="272" t="str">
        <f>[1]NOV!K139</f>
        <v>K04</v>
      </c>
      <c r="D138" s="271">
        <f>[1]NOV!J139</f>
        <v>16</v>
      </c>
      <c r="E138" s="272" t="str">
        <f>[1]NOV!I139</f>
        <v>P</v>
      </c>
      <c r="F138" s="273" t="str">
        <f>[1]NOV!L139</f>
        <v>LAMA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331"/>
      <c r="AB138" s="12"/>
      <c r="AC138" s="12"/>
      <c r="AD138" s="12"/>
      <c r="AE138" s="12"/>
      <c r="AF138" s="12"/>
    </row>
    <row r="139" spans="1:32" ht="15.75" customHeight="1" x14ac:dyDescent="0.3">
      <c r="A139" s="270">
        <f>[1]NOV!A140</f>
        <v>45967</v>
      </c>
      <c r="B139" s="271">
        <f>[1]NOV!B140</f>
        <v>6</v>
      </c>
      <c r="C139" s="272" t="str">
        <f>[1]NOV!K140</f>
        <v>K04</v>
      </c>
      <c r="D139" s="271">
        <f>[1]NOV!J140</f>
        <v>16</v>
      </c>
      <c r="E139" s="272" t="str">
        <f>[1]NOV!I140</f>
        <v>L</v>
      </c>
      <c r="F139" s="273" t="str">
        <f>[1]NOV!L140</f>
        <v>BARU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331"/>
      <c r="AB139" s="12"/>
      <c r="AC139" s="12"/>
      <c r="AD139" s="12"/>
      <c r="AE139" s="12"/>
      <c r="AF139" s="12"/>
    </row>
    <row r="140" spans="1:32" ht="15.75" customHeight="1" x14ac:dyDescent="0.3">
      <c r="A140" s="270">
        <f>[1]NOV!A141</f>
        <v>45967</v>
      </c>
      <c r="B140" s="271">
        <f>[1]NOV!B141</f>
        <v>7</v>
      </c>
      <c r="C140" s="272" t="str">
        <f>[1]NOV!K141</f>
        <v>K04</v>
      </c>
      <c r="D140" s="271">
        <f>[1]NOV!J141</f>
        <v>46</v>
      </c>
      <c r="E140" s="272" t="str">
        <f>[1]NOV!I141</f>
        <v>P</v>
      </c>
      <c r="F140" s="273" t="str">
        <f>[1]NOV!L141</f>
        <v>LAMA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331"/>
      <c r="AB140" s="12"/>
      <c r="AC140" s="12"/>
      <c r="AD140" s="12"/>
      <c r="AE140" s="12"/>
      <c r="AF140" s="12"/>
    </row>
    <row r="141" spans="1:32" ht="15.75" customHeight="1" x14ac:dyDescent="0.3">
      <c r="A141" s="270">
        <f>[1]NOV!A142</f>
        <v>45967</v>
      </c>
      <c r="B141" s="271">
        <f>[1]NOV!B142</f>
        <v>8</v>
      </c>
      <c r="C141" s="272" t="str">
        <f>[1]NOV!K142</f>
        <v>K04</v>
      </c>
      <c r="D141" s="271">
        <f>[1]NOV!J142</f>
        <v>32</v>
      </c>
      <c r="E141" s="272" t="str">
        <f>[1]NOV!I142</f>
        <v>P</v>
      </c>
      <c r="F141" s="273" t="str">
        <f>[1]NOV!L142</f>
        <v>LAMA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331"/>
      <c r="AB141" s="12"/>
      <c r="AC141" s="12"/>
      <c r="AD141" s="12"/>
      <c r="AE141" s="12"/>
      <c r="AF141" s="12"/>
    </row>
    <row r="142" spans="1:32" ht="15.75" customHeight="1" x14ac:dyDescent="0.3">
      <c r="A142" s="270">
        <f>[1]NOV!A143</f>
        <v>45967</v>
      </c>
      <c r="B142" s="271">
        <f>[1]NOV!B143</f>
        <v>9</v>
      </c>
      <c r="C142" s="272" t="str">
        <f>[1]NOV!K143</f>
        <v>K04</v>
      </c>
      <c r="D142" s="271">
        <f>[1]NOV!J143</f>
        <v>52</v>
      </c>
      <c r="E142" s="272" t="str">
        <f>[1]NOV!I143</f>
        <v>P</v>
      </c>
      <c r="F142" s="273" t="str">
        <f>[1]NOV!L143</f>
        <v>BARU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331"/>
      <c r="AB142" s="12"/>
      <c r="AC142" s="12"/>
      <c r="AD142" s="12"/>
      <c r="AE142" s="12"/>
      <c r="AF142" s="12"/>
    </row>
    <row r="143" spans="1:32" ht="15.75" customHeight="1" x14ac:dyDescent="0.3">
      <c r="A143" s="270">
        <f>[1]NOV!A144</f>
        <v>45967</v>
      </c>
      <c r="B143" s="271">
        <f>[1]NOV!B144</f>
        <v>10</v>
      </c>
      <c r="C143" s="272" t="str">
        <f>[1]NOV!K144</f>
        <v>K08</v>
      </c>
      <c r="D143" s="271">
        <f>[1]NOV!J144</f>
        <v>39</v>
      </c>
      <c r="E143" s="272" t="str">
        <f>[1]NOV!I144</f>
        <v>P</v>
      </c>
      <c r="F143" s="273" t="str">
        <f>[1]NOV!L144</f>
        <v>BARU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331"/>
      <c r="AB143" s="12"/>
      <c r="AC143" s="12"/>
      <c r="AD143" s="12"/>
      <c r="AE143" s="12"/>
      <c r="AF143" s="12"/>
    </row>
    <row r="144" spans="1:32" ht="15.75" customHeight="1" x14ac:dyDescent="0.3">
      <c r="A144" s="270">
        <f>[1]NOV!A145</f>
        <v>45967</v>
      </c>
      <c r="B144" s="271">
        <f>[1]NOV!B145</f>
        <v>11</v>
      </c>
      <c r="C144" s="272" t="str">
        <f>[1]NOV!K145</f>
        <v>K04</v>
      </c>
      <c r="D144" s="271">
        <f>[1]NOV!J145</f>
        <v>6</v>
      </c>
      <c r="E144" s="272" t="str">
        <f>[1]NOV!I145</f>
        <v>L</v>
      </c>
      <c r="F144" s="273" t="str">
        <f>[1]NOV!L145</f>
        <v>LAMA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331"/>
      <c r="AB144" s="12"/>
      <c r="AC144" s="12"/>
      <c r="AD144" s="12"/>
      <c r="AE144" s="12"/>
      <c r="AF144" s="12"/>
    </row>
    <row r="145" spans="1:32" ht="15.75" customHeight="1" x14ac:dyDescent="0.3">
      <c r="A145" s="270">
        <f>[1]NOV!A146</f>
        <v>45967</v>
      </c>
      <c r="B145" s="271">
        <f>[1]NOV!B146</f>
        <v>12</v>
      </c>
      <c r="C145" s="272" t="str">
        <f>[1]NOV!K146</f>
        <v>K04</v>
      </c>
      <c r="D145" s="271">
        <f>[1]NOV!J146</f>
        <v>25</v>
      </c>
      <c r="E145" s="272" t="str">
        <f>[1]NOV!I146</f>
        <v>P</v>
      </c>
      <c r="F145" s="273" t="str">
        <f>[1]NOV!L146</f>
        <v>BARU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331"/>
      <c r="AB145" s="12"/>
      <c r="AC145" s="12"/>
      <c r="AD145" s="12"/>
      <c r="AE145" s="12"/>
      <c r="AF145" s="12"/>
    </row>
    <row r="146" spans="1:32" ht="15.75" customHeight="1" x14ac:dyDescent="0.3">
      <c r="A146" s="270">
        <f>[1]NOV!A147</f>
        <v>45967</v>
      </c>
      <c r="B146" s="271" t="str">
        <f>[1]NOV!B147</f>
        <v>`13</v>
      </c>
      <c r="C146" s="272" t="str">
        <f>[1]NOV!K147</f>
        <v>K02</v>
      </c>
      <c r="D146" s="271">
        <f>[1]NOV!J147</f>
        <v>21</v>
      </c>
      <c r="E146" s="272" t="str">
        <f>[1]NOV!I147</f>
        <v>P</v>
      </c>
      <c r="F146" s="273" t="str">
        <f>[1]NOV!L147</f>
        <v>BARU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331"/>
      <c r="AB146" s="12"/>
      <c r="AC146" s="12"/>
      <c r="AD146" s="12"/>
      <c r="AE146" s="12"/>
      <c r="AF146" s="12"/>
    </row>
    <row r="147" spans="1:32" ht="15.75" customHeight="1" x14ac:dyDescent="0.3">
      <c r="A147" s="270">
        <f>[1]NOV!A148</f>
        <v>45968</v>
      </c>
      <c r="B147" s="271">
        <f>[1]NOV!B148</f>
        <v>1</v>
      </c>
      <c r="C147" s="272" t="str">
        <f>[1]NOV!K148</f>
        <v>K04</v>
      </c>
      <c r="D147" s="271">
        <f>[1]NOV!J148</f>
        <v>8</v>
      </c>
      <c r="E147" s="272" t="str">
        <f>[1]NOV!I148</f>
        <v>P</v>
      </c>
      <c r="F147" s="273" t="str">
        <f>[1]NOV!L148</f>
        <v>BARU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331"/>
      <c r="AB147" s="12"/>
      <c r="AC147" s="12"/>
      <c r="AD147" s="12"/>
      <c r="AE147" s="12"/>
      <c r="AF147" s="12"/>
    </row>
    <row r="148" spans="1:32" ht="15.75" customHeight="1" x14ac:dyDescent="0.3">
      <c r="A148" s="270">
        <f>[1]NOV!A149</f>
        <v>45968</v>
      </c>
      <c r="B148" s="271">
        <f>[1]NOV!B149</f>
        <v>2</v>
      </c>
      <c r="C148" s="272" t="str">
        <f>[1]NOV!K149</f>
        <v>K04</v>
      </c>
      <c r="D148" s="271">
        <f>[1]NOV!J149</f>
        <v>52</v>
      </c>
      <c r="E148" s="272" t="str">
        <f>[1]NOV!I149</f>
        <v>P</v>
      </c>
      <c r="F148" s="273" t="str">
        <f>[1]NOV!L149</f>
        <v>BARU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331"/>
      <c r="AB148" s="12"/>
      <c r="AC148" s="12"/>
      <c r="AD148" s="12"/>
      <c r="AE148" s="12"/>
      <c r="AF148" s="12"/>
    </row>
    <row r="149" spans="1:32" ht="15.75" customHeight="1" x14ac:dyDescent="0.3">
      <c r="A149" s="270">
        <f>[1]NOV!A150</f>
        <v>45968</v>
      </c>
      <c r="B149" s="271">
        <f>[1]NOV!B150</f>
        <v>3</v>
      </c>
      <c r="C149" s="272" t="str">
        <f>[1]NOV!K150</f>
        <v>K04</v>
      </c>
      <c r="D149" s="271">
        <f>[1]NOV!J150</f>
        <v>25</v>
      </c>
      <c r="E149" s="272" t="str">
        <f>[1]NOV!I150</f>
        <v>P</v>
      </c>
      <c r="F149" s="273" t="str">
        <f>[1]NOV!L150</f>
        <v>LAMA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331"/>
      <c r="AB149" s="12"/>
      <c r="AC149" s="12"/>
      <c r="AD149" s="12"/>
      <c r="AE149" s="12"/>
      <c r="AF149" s="12"/>
    </row>
    <row r="150" spans="1:32" ht="15.75" customHeight="1" x14ac:dyDescent="0.3">
      <c r="A150" s="270">
        <f>[1]NOV!A151</f>
        <v>45968</v>
      </c>
      <c r="B150" s="271">
        <f>[1]NOV!B151</f>
        <v>4</v>
      </c>
      <c r="C150" s="272" t="str">
        <f>[1]NOV!K151</f>
        <v>K04</v>
      </c>
      <c r="D150" s="271">
        <f>[1]NOV!J151</f>
        <v>29</v>
      </c>
      <c r="E150" s="272" t="str">
        <f>[1]NOV!I151</f>
        <v>P</v>
      </c>
      <c r="F150" s="273" t="str">
        <f>[1]NOV!L151</f>
        <v>BARU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331"/>
      <c r="AB150" s="12"/>
      <c r="AC150" s="12"/>
      <c r="AD150" s="12"/>
      <c r="AE150" s="12"/>
      <c r="AF150" s="12"/>
    </row>
    <row r="151" spans="1:32" ht="15.75" customHeight="1" x14ac:dyDescent="0.3">
      <c r="A151" s="270">
        <f>[1]NOV!A152</f>
        <v>45968</v>
      </c>
      <c r="B151" s="271">
        <f>[1]NOV!B152</f>
        <v>5</v>
      </c>
      <c r="C151" s="272" t="str">
        <f>[1]NOV!K152</f>
        <v>K04</v>
      </c>
      <c r="D151" s="271">
        <f>[1]NOV!J152</f>
        <v>25</v>
      </c>
      <c r="E151" s="272" t="str">
        <f>[1]NOV!I152</f>
        <v>L</v>
      </c>
      <c r="F151" s="273" t="str">
        <f>[1]NOV!L152</f>
        <v>BARU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331"/>
      <c r="AB151" s="12"/>
      <c r="AC151" s="12"/>
      <c r="AD151" s="12"/>
      <c r="AE151" s="12"/>
      <c r="AF151" s="12"/>
    </row>
    <row r="152" spans="1:32" ht="15.75" customHeight="1" x14ac:dyDescent="0.3">
      <c r="A152" s="270">
        <f>[1]NOV!A153</f>
        <v>45968</v>
      </c>
      <c r="B152" s="271">
        <f>[1]NOV!B153</f>
        <v>6</v>
      </c>
      <c r="C152" s="272" t="str">
        <f>[1]NOV!K153</f>
        <v>K04</v>
      </c>
      <c r="D152" s="271">
        <f>[1]NOV!J153</f>
        <v>30</v>
      </c>
      <c r="E152" s="272" t="str">
        <f>[1]NOV!I153</f>
        <v>P</v>
      </c>
      <c r="F152" s="273" t="str">
        <f>[1]NOV!L153</f>
        <v>BARU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331"/>
      <c r="AB152" s="12"/>
      <c r="AC152" s="12"/>
      <c r="AD152" s="12"/>
      <c r="AE152" s="12"/>
      <c r="AF152" s="12"/>
    </row>
    <row r="153" spans="1:32" ht="15.75" customHeight="1" x14ac:dyDescent="0.3">
      <c r="A153" s="270">
        <f>[1]NOV!A154</f>
        <v>45968</v>
      </c>
      <c r="B153" s="271">
        <f>[1]NOV!B154</f>
        <v>7</v>
      </c>
      <c r="C153" s="272" t="str">
        <f>[1]NOV!K154</f>
        <v>K02</v>
      </c>
      <c r="D153" s="271">
        <f>[1]NOV!J154</f>
        <v>21</v>
      </c>
      <c r="E153" s="272" t="str">
        <f>[1]NOV!I154</f>
        <v>P</v>
      </c>
      <c r="F153" s="273" t="str">
        <f>[1]NOV!L154</f>
        <v>BARU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331"/>
      <c r="AB153" s="12"/>
      <c r="AC153" s="12"/>
      <c r="AD153" s="12"/>
      <c r="AE153" s="12"/>
      <c r="AF153" s="12"/>
    </row>
    <row r="154" spans="1:32" ht="15.75" customHeight="1" x14ac:dyDescent="0.3">
      <c r="A154" s="270">
        <f>[1]NOV!A155</f>
        <v>45968</v>
      </c>
      <c r="B154" s="271">
        <f>[1]NOV!B155</f>
        <v>8</v>
      </c>
      <c r="C154" s="272" t="str">
        <f>[1]NOV!K155</f>
        <v>K03</v>
      </c>
      <c r="D154" s="271">
        <f>[1]NOV!J155</f>
        <v>37</v>
      </c>
      <c r="E154" s="272" t="str">
        <f>[1]NOV!I155</f>
        <v>P</v>
      </c>
      <c r="F154" s="273" t="str">
        <f>[1]NOV!L155</f>
        <v>BARU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331"/>
      <c r="AB154" s="12"/>
      <c r="AC154" s="12"/>
      <c r="AD154" s="12"/>
      <c r="AE154" s="12"/>
      <c r="AF154" s="12"/>
    </row>
    <row r="155" spans="1:32" ht="15.75" customHeight="1" x14ac:dyDescent="0.3">
      <c r="A155" s="270">
        <f>[1]NOV!A156</f>
        <v>45969</v>
      </c>
      <c r="B155" s="271">
        <f>[1]NOV!B156</f>
        <v>1</v>
      </c>
      <c r="C155" s="272" t="str">
        <f>[1]NOV!K156</f>
        <v>K02</v>
      </c>
      <c r="D155" s="271">
        <f>[1]NOV!J156</f>
        <v>30</v>
      </c>
      <c r="E155" s="272" t="str">
        <f>[1]NOV!I156</f>
        <v>L</v>
      </c>
      <c r="F155" s="273" t="str">
        <f>[1]NOV!L156</f>
        <v>LAMA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331"/>
      <c r="AB155" s="12"/>
      <c r="AC155" s="12"/>
      <c r="AD155" s="12"/>
      <c r="AE155" s="12"/>
      <c r="AF155" s="12"/>
    </row>
    <row r="156" spans="1:32" ht="15.75" customHeight="1" x14ac:dyDescent="0.3">
      <c r="A156" s="270">
        <f>[1]NOV!A157</f>
        <v>45969</v>
      </c>
      <c r="B156" s="271">
        <f>[1]NOV!B157</f>
        <v>2</v>
      </c>
      <c r="C156" s="272" t="str">
        <f>[1]NOV!K157</f>
        <v>K04</v>
      </c>
      <c r="D156" s="271">
        <f>[1]NOV!J157</f>
        <v>35</v>
      </c>
      <c r="E156" s="272" t="str">
        <f>[1]NOV!I157</f>
        <v>P</v>
      </c>
      <c r="F156" s="273" t="str">
        <f>[1]NOV!L157</f>
        <v>BARU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331"/>
      <c r="AB156" s="12"/>
      <c r="AC156" s="12"/>
      <c r="AD156" s="12"/>
      <c r="AE156" s="12"/>
      <c r="AF156" s="12"/>
    </row>
    <row r="157" spans="1:32" ht="15.75" customHeight="1" x14ac:dyDescent="0.3">
      <c r="A157" s="270">
        <f>[1]NOV!A158</f>
        <v>45969</v>
      </c>
      <c r="B157" s="271">
        <f>[1]NOV!B158</f>
        <v>3</v>
      </c>
      <c r="C157" s="272" t="str">
        <f>[1]NOV!K158</f>
        <v>K00</v>
      </c>
      <c r="D157" s="271">
        <f>[1]NOV!J158</f>
        <v>6</v>
      </c>
      <c r="E157" s="272" t="str">
        <f>[1]NOV!I158</f>
        <v>P</v>
      </c>
      <c r="F157" s="273" t="str">
        <f>[1]NOV!L158</f>
        <v>BARU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331"/>
      <c r="AB157" s="12"/>
      <c r="AC157" s="12"/>
      <c r="AD157" s="12"/>
      <c r="AE157" s="12"/>
      <c r="AF157" s="12"/>
    </row>
    <row r="158" spans="1:32" ht="15.75" customHeight="1" x14ac:dyDescent="0.3">
      <c r="A158" s="270">
        <f>[1]NOV!A159</f>
        <v>45969</v>
      </c>
      <c r="B158" s="271">
        <f>[1]NOV!B159</f>
        <v>4</v>
      </c>
      <c r="C158" s="272" t="str">
        <f>[1]NOV!K159</f>
        <v>K00</v>
      </c>
      <c r="D158" s="271">
        <f>[1]NOV!J159</f>
        <v>8</v>
      </c>
      <c r="E158" s="272" t="str">
        <f>[1]NOV!I159</f>
        <v>P</v>
      </c>
      <c r="F158" s="273" t="str">
        <f>[1]NOV!L159</f>
        <v>BARU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331"/>
      <c r="AB158" s="12"/>
      <c r="AC158" s="12"/>
      <c r="AD158" s="12"/>
      <c r="AE158" s="12"/>
      <c r="AF158" s="12"/>
    </row>
    <row r="159" spans="1:32" ht="15.75" customHeight="1" x14ac:dyDescent="0.3">
      <c r="A159" s="270">
        <f>[1]NOV!A160</f>
        <v>45969</v>
      </c>
      <c r="B159" s="271">
        <f>[1]NOV!B160</f>
        <v>5</v>
      </c>
      <c r="C159" s="272" t="str">
        <f>[1]NOV!K160</f>
        <v>K05</v>
      </c>
      <c r="D159" s="271">
        <f>[1]NOV!J160</f>
        <v>16</v>
      </c>
      <c r="E159" s="272" t="str">
        <f>[1]NOV!I160</f>
        <v>P</v>
      </c>
      <c r="F159" s="273" t="str">
        <f>[1]NOV!L160</f>
        <v>BARU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331"/>
      <c r="AB159" s="12"/>
      <c r="AC159" s="12"/>
      <c r="AD159" s="12"/>
      <c r="AE159" s="12"/>
      <c r="AF159" s="12"/>
    </row>
    <row r="160" spans="1:32" ht="15.75" customHeight="1" x14ac:dyDescent="0.3">
      <c r="A160" s="270">
        <f>[1]NOV!A161</f>
        <v>45969</v>
      </c>
      <c r="B160" s="271">
        <f>[1]NOV!B161</f>
        <v>6</v>
      </c>
      <c r="C160" s="272" t="str">
        <f>[1]NOV!K161</f>
        <v>K04</v>
      </c>
      <c r="D160" s="271">
        <f>[1]NOV!J161</f>
        <v>34</v>
      </c>
      <c r="E160" s="272" t="str">
        <f>[1]NOV!I161</f>
        <v>P</v>
      </c>
      <c r="F160" s="273" t="str">
        <f>[1]NOV!L161</f>
        <v>LAMA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331"/>
      <c r="AB160" s="12"/>
      <c r="AC160" s="12"/>
      <c r="AD160" s="12"/>
      <c r="AE160" s="12"/>
      <c r="AF160" s="12"/>
    </row>
    <row r="161" spans="1:32" ht="15.75" customHeight="1" x14ac:dyDescent="0.3">
      <c r="A161" s="270">
        <f>[1]NOV!A162</f>
        <v>45969</v>
      </c>
      <c r="B161" s="271">
        <f>[1]NOV!B162</f>
        <v>7</v>
      </c>
      <c r="C161" s="272" t="str">
        <f>[1]NOV!K162</f>
        <v>K00</v>
      </c>
      <c r="D161" s="271">
        <f>[1]NOV!J162</f>
        <v>6</v>
      </c>
      <c r="E161" s="272" t="str">
        <f>[1]NOV!I162</f>
        <v>P</v>
      </c>
      <c r="F161" s="273" t="str">
        <f>[1]NOV!L162</f>
        <v>BARU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331"/>
      <c r="AB161" s="12"/>
      <c r="AC161" s="12"/>
      <c r="AD161" s="12"/>
      <c r="AE161" s="12"/>
      <c r="AF161" s="12"/>
    </row>
    <row r="162" spans="1:32" ht="15.75" customHeight="1" x14ac:dyDescent="0.3">
      <c r="A162" s="270">
        <f>[1]NOV!A163</f>
        <v>45969</v>
      </c>
      <c r="B162" s="271">
        <f>[1]NOV!B163</f>
        <v>8</v>
      </c>
      <c r="C162" s="272" t="str">
        <f>[1]NOV!K163</f>
        <v>K04</v>
      </c>
      <c r="D162" s="271">
        <f>[1]NOV!J163</f>
        <v>10</v>
      </c>
      <c r="E162" s="272" t="str">
        <f>[1]NOV!I163</f>
        <v>P</v>
      </c>
      <c r="F162" s="273" t="str">
        <f>[1]NOV!L163</f>
        <v>LAMA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331"/>
      <c r="AB162" s="12"/>
      <c r="AC162" s="12"/>
      <c r="AD162" s="12"/>
      <c r="AE162" s="12"/>
      <c r="AF162" s="12"/>
    </row>
    <row r="163" spans="1:32" ht="15.75" customHeight="1" x14ac:dyDescent="0.3">
      <c r="A163" s="270">
        <f>[1]NOV!A164</f>
        <v>45969</v>
      </c>
      <c r="B163" s="271">
        <f>[1]NOV!B164</f>
        <v>9</v>
      </c>
      <c r="C163" s="272" t="str">
        <f>[1]NOV!K164</f>
        <v>K00</v>
      </c>
      <c r="D163" s="271">
        <f>[1]NOV!J164</f>
        <v>7</v>
      </c>
      <c r="E163" s="272" t="str">
        <f>[1]NOV!I164</f>
        <v>P</v>
      </c>
      <c r="F163" s="273" t="str">
        <f>[1]NOV!L164</f>
        <v>BARU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331"/>
      <c r="AB163" s="12"/>
      <c r="AC163" s="12"/>
      <c r="AD163" s="12"/>
      <c r="AE163" s="12"/>
      <c r="AF163" s="12"/>
    </row>
    <row r="164" spans="1:32" ht="15.75" customHeight="1" x14ac:dyDescent="0.3">
      <c r="A164" s="270">
        <f>[1]NOV!A165</f>
        <v>45969</v>
      </c>
      <c r="B164" s="271">
        <f>[1]NOV!B165</f>
        <v>10</v>
      </c>
      <c r="C164" s="272" t="str">
        <f>[1]NOV!K165</f>
        <v>K00</v>
      </c>
      <c r="D164" s="271">
        <f>[1]NOV!J165</f>
        <v>6</v>
      </c>
      <c r="E164" s="272" t="str">
        <f>[1]NOV!I165</f>
        <v>P</v>
      </c>
      <c r="F164" s="273" t="str">
        <f>[1]NOV!L165</f>
        <v>BARU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331"/>
      <c r="AB164" s="12"/>
      <c r="AC164" s="12"/>
      <c r="AD164" s="12"/>
      <c r="AE164" s="12"/>
      <c r="AF164" s="12"/>
    </row>
    <row r="165" spans="1:32" ht="15.75" customHeight="1" x14ac:dyDescent="0.3">
      <c r="A165" s="270">
        <f>[1]NOV!A166</f>
        <v>45969</v>
      </c>
      <c r="B165" s="271">
        <f>[1]NOV!B166</f>
        <v>11</v>
      </c>
      <c r="C165" s="272" t="str">
        <f>[1]NOV!K166</f>
        <v>K05</v>
      </c>
      <c r="D165" s="271">
        <f>[1]NOV!J166</f>
        <v>43</v>
      </c>
      <c r="E165" s="272" t="str">
        <f>[1]NOV!I166</f>
        <v>P</v>
      </c>
      <c r="F165" s="273" t="str">
        <f>[1]NOV!L166</f>
        <v>BARU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331"/>
      <c r="AB165" s="12"/>
      <c r="AC165" s="12"/>
      <c r="AD165" s="12"/>
      <c r="AE165" s="12"/>
      <c r="AF165" s="12"/>
    </row>
    <row r="166" spans="1:32" ht="15.75" customHeight="1" x14ac:dyDescent="0.3">
      <c r="A166" s="270">
        <f>[1]NOV!A167</f>
        <v>45969</v>
      </c>
      <c r="B166" s="271">
        <f>[1]NOV!B167</f>
        <v>12</v>
      </c>
      <c r="C166" s="272" t="str">
        <f>[1]NOV!K167</f>
        <v>K08</v>
      </c>
      <c r="D166" s="271">
        <f>[1]NOV!J167</f>
        <v>29</v>
      </c>
      <c r="E166" s="272" t="str">
        <f>[1]NOV!I167</f>
        <v>P</v>
      </c>
      <c r="F166" s="273" t="str">
        <f>[1]NOV!L167</f>
        <v>BARU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331"/>
      <c r="AB166" s="12"/>
      <c r="AC166" s="12"/>
      <c r="AD166" s="12"/>
      <c r="AE166" s="12"/>
      <c r="AF166" s="12"/>
    </row>
    <row r="167" spans="1:32" ht="15.75" customHeight="1" x14ac:dyDescent="0.3">
      <c r="A167" s="270">
        <f>[1]NOV!A168</f>
        <v>45969</v>
      </c>
      <c r="B167" s="271">
        <f>[1]NOV!B168</f>
        <v>13</v>
      </c>
      <c r="C167" s="272" t="str">
        <f>[1]NOV!K168</f>
        <v>K02</v>
      </c>
      <c r="D167" s="271">
        <f>[1]NOV!J168</f>
        <v>60</v>
      </c>
      <c r="E167" s="272" t="str">
        <f>[1]NOV!I168</f>
        <v>L</v>
      </c>
      <c r="F167" s="273" t="str">
        <f>[1]NOV!L168</f>
        <v>LAMA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331"/>
      <c r="AB167" s="12"/>
      <c r="AC167" s="12"/>
      <c r="AD167" s="12"/>
      <c r="AE167" s="12"/>
      <c r="AF167" s="12"/>
    </row>
    <row r="168" spans="1:32" ht="15.75" customHeight="1" x14ac:dyDescent="0.3">
      <c r="A168" s="270">
        <f>[1]NOV!A169</f>
        <v>45969</v>
      </c>
      <c r="B168" s="271">
        <f>[1]NOV!B169</f>
        <v>14</v>
      </c>
      <c r="C168" s="272" t="str">
        <f>[1]NOV!K169</f>
        <v>K08</v>
      </c>
      <c r="D168" s="271">
        <f>[1]NOV!J169</f>
        <v>26</v>
      </c>
      <c r="E168" s="272" t="str">
        <f>[1]NOV!I169</f>
        <v>P</v>
      </c>
      <c r="F168" s="273" t="str">
        <f>[1]NOV!L169</f>
        <v>BARU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331"/>
      <c r="AB168" s="12"/>
      <c r="AC168" s="12"/>
      <c r="AD168" s="12"/>
      <c r="AE168" s="12"/>
      <c r="AF168" s="12"/>
    </row>
    <row r="169" spans="1:32" ht="15.75" customHeight="1" x14ac:dyDescent="0.3">
      <c r="A169" s="270">
        <f>[1]NOV!A170</f>
        <v>45969</v>
      </c>
      <c r="B169" s="271">
        <f>[1]NOV!B170</f>
        <v>15</v>
      </c>
      <c r="C169" s="272" t="str">
        <f>[1]NOV!K170</f>
        <v>K03</v>
      </c>
      <c r="D169" s="271">
        <f>[1]NOV!J170</f>
        <v>28</v>
      </c>
      <c r="E169" s="272" t="str">
        <f>[1]NOV!I170</f>
        <v>P</v>
      </c>
      <c r="F169" s="273" t="str">
        <f>[1]NOV!L170</f>
        <v>BARU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331"/>
      <c r="AB169" s="12"/>
      <c r="AC169" s="12"/>
      <c r="AD169" s="12"/>
      <c r="AE169" s="12"/>
      <c r="AF169" s="12"/>
    </row>
    <row r="170" spans="1:32" ht="15.75" customHeight="1" x14ac:dyDescent="0.3">
      <c r="A170" s="270">
        <f>[1]NOV!A171</f>
        <v>45969</v>
      </c>
      <c r="B170" s="271">
        <f>[1]NOV!B171</f>
        <v>16</v>
      </c>
      <c r="C170" s="272" t="str">
        <f>[1]NOV!K171</f>
        <v>K05</v>
      </c>
      <c r="D170" s="271">
        <f>[1]NOV!J171</f>
        <v>63</v>
      </c>
      <c r="E170" s="272" t="str">
        <f>[1]NOV!I171</f>
        <v>P</v>
      </c>
      <c r="F170" s="273" t="str">
        <f>[1]NOV!L171</f>
        <v>BARU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331"/>
      <c r="AB170" s="12"/>
      <c r="AC170" s="12"/>
      <c r="AD170" s="12"/>
      <c r="AE170" s="12"/>
      <c r="AF170" s="12"/>
    </row>
    <row r="171" spans="1:32" ht="15.75" customHeight="1" x14ac:dyDescent="0.3">
      <c r="A171" s="270">
        <f>[1]NOV!A172</f>
        <v>45971</v>
      </c>
      <c r="B171" s="271">
        <f>[1]NOV!B172</f>
        <v>1</v>
      </c>
      <c r="C171" s="272" t="str">
        <f>[1]NOV!K172</f>
        <v>K08</v>
      </c>
      <c r="D171" s="271">
        <f>[1]NOV!J172</f>
        <v>24</v>
      </c>
      <c r="E171" s="272" t="str">
        <f>[1]NOV!I172</f>
        <v>P</v>
      </c>
      <c r="F171" s="273" t="str">
        <f>[1]NOV!L172</f>
        <v>BARU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331"/>
      <c r="AB171" s="12"/>
      <c r="AC171" s="12"/>
      <c r="AD171" s="12"/>
      <c r="AE171" s="12"/>
      <c r="AF171" s="12"/>
    </row>
    <row r="172" spans="1:32" ht="15.75" customHeight="1" x14ac:dyDescent="0.3">
      <c r="A172" s="270">
        <f>[1]NOV!A173</f>
        <v>45971</v>
      </c>
      <c r="B172" s="271">
        <f>[1]NOV!B173</f>
        <v>2</v>
      </c>
      <c r="C172" s="272" t="str">
        <f>[1]NOV!K173</f>
        <v>K04</v>
      </c>
      <c r="D172" s="271">
        <f>[1]NOV!J173</f>
        <v>31</v>
      </c>
      <c r="E172" s="272" t="str">
        <f>[1]NOV!I173</f>
        <v>L</v>
      </c>
      <c r="F172" s="273" t="str">
        <f>[1]NOV!L173</f>
        <v>LAMA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331"/>
      <c r="AB172" s="12"/>
      <c r="AC172" s="12"/>
      <c r="AD172" s="12"/>
      <c r="AE172" s="12"/>
      <c r="AF172" s="12"/>
    </row>
    <row r="173" spans="1:32" ht="15.75" customHeight="1" x14ac:dyDescent="0.3">
      <c r="A173" s="270">
        <f>[1]NOV!A174</f>
        <v>45971</v>
      </c>
      <c r="B173" s="271">
        <f>[1]NOV!B174</f>
        <v>3</v>
      </c>
      <c r="C173" s="272" t="str">
        <f>[1]NOV!K174</f>
        <v>K02</v>
      </c>
      <c r="D173" s="271">
        <f>[1]NOV!J174</f>
        <v>20</v>
      </c>
      <c r="E173" s="272" t="str">
        <f>[1]NOV!I174</f>
        <v>P</v>
      </c>
      <c r="F173" s="273" t="str">
        <f>[1]NOV!L174</f>
        <v>LAMA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331"/>
      <c r="AB173" s="12"/>
      <c r="AC173" s="12"/>
      <c r="AD173" s="12"/>
      <c r="AE173" s="12"/>
      <c r="AF173" s="12"/>
    </row>
    <row r="174" spans="1:32" ht="15.75" customHeight="1" x14ac:dyDescent="0.3">
      <c r="A174" s="270">
        <f>[1]NOV!A175</f>
        <v>45971</v>
      </c>
      <c r="B174" s="271">
        <f>[1]NOV!B175</f>
        <v>4</v>
      </c>
      <c r="C174" s="272" t="str">
        <f>[1]NOV!K175</f>
        <v>K02</v>
      </c>
      <c r="D174" s="271">
        <f>[1]NOV!J175</f>
        <v>26</v>
      </c>
      <c r="E174" s="272" t="str">
        <f>[1]NOV!I175</f>
        <v>P</v>
      </c>
      <c r="F174" s="273" t="str">
        <f>[1]NOV!L175</f>
        <v>BARU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331"/>
      <c r="AB174" s="12"/>
      <c r="AC174" s="12"/>
      <c r="AD174" s="12"/>
      <c r="AE174" s="12"/>
      <c r="AF174" s="12"/>
    </row>
    <row r="175" spans="1:32" ht="15.75" customHeight="1" x14ac:dyDescent="0.3">
      <c r="A175" s="270">
        <f>[1]NOV!A176</f>
        <v>45971</v>
      </c>
      <c r="B175" s="271">
        <f>[1]NOV!B176</f>
        <v>5</v>
      </c>
      <c r="C175" s="272" t="str">
        <f>[1]NOV!K176</f>
        <v>K04</v>
      </c>
      <c r="D175" s="271">
        <f>[1]NOV!J176</f>
        <v>29</v>
      </c>
      <c r="E175" s="272" t="str">
        <f>[1]NOV!I176</f>
        <v>P</v>
      </c>
      <c r="F175" s="273" t="str">
        <f>[1]NOV!L176</f>
        <v>BARU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331"/>
      <c r="AB175" s="12"/>
      <c r="AC175" s="12"/>
      <c r="AD175" s="12"/>
      <c r="AE175" s="12"/>
      <c r="AF175" s="12"/>
    </row>
    <row r="176" spans="1:32" ht="15.75" customHeight="1" x14ac:dyDescent="0.3">
      <c r="A176" s="270">
        <f>[1]NOV!A177</f>
        <v>45971</v>
      </c>
      <c r="B176" s="271">
        <f>[1]NOV!B177</f>
        <v>6</v>
      </c>
      <c r="C176" s="272" t="str">
        <f>[1]NOV!K177</f>
        <v>K02</v>
      </c>
      <c r="D176" s="271">
        <f>[1]NOV!J177</f>
        <v>28</v>
      </c>
      <c r="E176" s="272" t="str">
        <f>[1]NOV!I177</f>
        <v>P</v>
      </c>
      <c r="F176" s="273" t="str">
        <f>[1]NOV!L177</f>
        <v>BARU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331"/>
      <c r="AB176" s="12"/>
      <c r="AC176" s="12"/>
      <c r="AD176" s="12"/>
      <c r="AE176" s="12"/>
      <c r="AF176" s="12"/>
    </row>
    <row r="177" spans="1:32" ht="15.75" customHeight="1" x14ac:dyDescent="0.3">
      <c r="A177" s="270">
        <f>[1]NOV!A178</f>
        <v>45971</v>
      </c>
      <c r="B177" s="271">
        <f>[1]NOV!B178</f>
        <v>7</v>
      </c>
      <c r="C177" s="272" t="str">
        <f>[1]NOV!K178</f>
        <v>K04</v>
      </c>
      <c r="D177" s="271">
        <f>[1]NOV!J178</f>
        <v>19</v>
      </c>
      <c r="E177" s="272" t="str">
        <f>[1]NOV!I178</f>
        <v>L</v>
      </c>
      <c r="F177" s="273" t="str">
        <f>[1]NOV!L178</f>
        <v>LAMA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331"/>
      <c r="AB177" s="12"/>
      <c r="AC177" s="12"/>
      <c r="AD177" s="12"/>
      <c r="AE177" s="12"/>
      <c r="AF177" s="12"/>
    </row>
    <row r="178" spans="1:32" ht="15.75" customHeight="1" x14ac:dyDescent="0.3">
      <c r="A178" s="270">
        <f>[1]NOV!A179</f>
        <v>45971</v>
      </c>
      <c r="B178" s="271">
        <f>[1]NOV!B179</f>
        <v>8</v>
      </c>
      <c r="C178" s="272" t="str">
        <f>[1]NOV!K179</f>
        <v>K04</v>
      </c>
      <c r="D178" s="271">
        <f>[1]NOV!J179</f>
        <v>10</v>
      </c>
      <c r="E178" s="272" t="str">
        <f>[1]NOV!I179</f>
        <v>P</v>
      </c>
      <c r="F178" s="273" t="str">
        <f>[1]NOV!L179</f>
        <v>LAMA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331"/>
      <c r="AB178" s="12"/>
      <c r="AC178" s="12"/>
      <c r="AD178" s="12"/>
      <c r="AE178" s="12"/>
      <c r="AF178" s="12"/>
    </row>
    <row r="179" spans="1:32" ht="15.75" customHeight="1" x14ac:dyDescent="0.3">
      <c r="A179" s="270">
        <f>[1]NOV!A180</f>
        <v>45971</v>
      </c>
      <c r="B179" s="271">
        <f>[1]NOV!B180</f>
        <v>9</v>
      </c>
      <c r="C179" s="272" t="str">
        <f>[1]NOV!K180</f>
        <v>K04</v>
      </c>
      <c r="D179" s="271">
        <f>[1]NOV!J180</f>
        <v>50</v>
      </c>
      <c r="E179" s="272" t="str">
        <f>[1]NOV!I180</f>
        <v>L</v>
      </c>
      <c r="F179" s="273" t="str">
        <f>[1]NOV!L180</f>
        <v>LAMA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331"/>
      <c r="AB179" s="12"/>
      <c r="AC179" s="12"/>
      <c r="AD179" s="12"/>
      <c r="AE179" s="12"/>
      <c r="AF179" s="12"/>
    </row>
    <row r="180" spans="1:32" ht="15.75" customHeight="1" x14ac:dyDescent="0.3">
      <c r="A180" s="270">
        <f>[1]NOV!A181</f>
        <v>45971</v>
      </c>
      <c r="B180" s="271">
        <f>[1]NOV!B181</f>
        <v>10</v>
      </c>
      <c r="C180" s="272" t="str">
        <f>[1]NOV!K181</f>
        <v>K04</v>
      </c>
      <c r="D180" s="271">
        <f>[1]NOV!J181</f>
        <v>52</v>
      </c>
      <c r="E180" s="272" t="str">
        <f>[1]NOV!I181</f>
        <v>P</v>
      </c>
      <c r="F180" s="273" t="str">
        <f>[1]NOV!L181</f>
        <v>LAMA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331"/>
      <c r="AB180" s="12"/>
      <c r="AC180" s="12"/>
      <c r="AD180" s="12"/>
      <c r="AE180" s="12"/>
      <c r="AF180" s="12"/>
    </row>
    <row r="181" spans="1:32" ht="15.75" customHeight="1" x14ac:dyDescent="0.3">
      <c r="A181" s="270">
        <f>[1]NOV!A182</f>
        <v>45971</v>
      </c>
      <c r="B181" s="271">
        <f>[1]NOV!B182</f>
        <v>11</v>
      </c>
      <c r="C181" s="272" t="str">
        <f>[1]NOV!K182</f>
        <v>K03</v>
      </c>
      <c r="D181" s="271">
        <f>[1]NOV!J182</f>
        <v>28</v>
      </c>
      <c r="E181" s="272" t="str">
        <f>[1]NOV!I182</f>
        <v>P</v>
      </c>
      <c r="F181" s="273" t="str">
        <f>[1]NOV!L182</f>
        <v>BARU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331"/>
      <c r="AB181" s="12"/>
      <c r="AC181" s="12"/>
      <c r="AD181" s="12"/>
      <c r="AE181" s="12"/>
      <c r="AF181" s="12"/>
    </row>
    <row r="182" spans="1:32" ht="15.75" customHeight="1" x14ac:dyDescent="0.3">
      <c r="A182" s="270">
        <f>[1]NOV!A183</f>
        <v>45972</v>
      </c>
      <c r="B182" s="271">
        <f>[1]NOV!B183</f>
        <v>1</v>
      </c>
      <c r="C182" s="272" t="str">
        <f>[1]NOV!K183</f>
        <v>K04</v>
      </c>
      <c r="D182" s="271">
        <f>[1]NOV!J183</f>
        <v>11</v>
      </c>
      <c r="E182" s="272" t="str">
        <f>[1]NOV!I183</f>
        <v>L</v>
      </c>
      <c r="F182" s="273" t="str">
        <f>[1]NOV!L183</f>
        <v>BARU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331"/>
      <c r="AB182" s="12"/>
      <c r="AC182" s="12"/>
      <c r="AD182" s="12"/>
      <c r="AE182" s="12"/>
      <c r="AF182" s="12"/>
    </row>
    <row r="183" spans="1:32" ht="15.75" customHeight="1" x14ac:dyDescent="0.3">
      <c r="A183" s="270">
        <f>[1]NOV!A184</f>
        <v>45972</v>
      </c>
      <c r="B183" s="271">
        <f>[1]NOV!B184</f>
        <v>2</v>
      </c>
      <c r="C183" s="272" t="str">
        <f>[1]NOV!K184</f>
        <v>K02</v>
      </c>
      <c r="D183" s="271">
        <f>[1]NOV!J184</f>
        <v>11</v>
      </c>
      <c r="E183" s="272" t="str">
        <f>[1]NOV!I184</f>
        <v>L</v>
      </c>
      <c r="F183" s="273" t="str">
        <f>[1]NOV!L184</f>
        <v>BARU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331"/>
      <c r="AB183" s="12"/>
      <c r="AC183" s="12"/>
      <c r="AD183" s="12"/>
      <c r="AE183" s="12"/>
      <c r="AF183" s="12"/>
    </row>
    <row r="184" spans="1:32" ht="15.75" customHeight="1" x14ac:dyDescent="0.3">
      <c r="A184" s="270">
        <f>[1]NOV!A185</f>
        <v>45972</v>
      </c>
      <c r="B184" s="271">
        <f>[1]NOV!B185</f>
        <v>3</v>
      </c>
      <c r="C184" s="272" t="str">
        <f>[1]NOV!K185</f>
        <v>K00</v>
      </c>
      <c r="D184" s="271">
        <f>[1]NOV!J185</f>
        <v>7</v>
      </c>
      <c r="E184" s="272" t="str">
        <f>[1]NOV!I185</f>
        <v>L</v>
      </c>
      <c r="F184" s="273" t="str">
        <f>[1]NOV!L185</f>
        <v>BARU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331"/>
      <c r="AB184" s="12"/>
      <c r="AC184" s="12"/>
      <c r="AD184" s="12"/>
      <c r="AE184" s="12"/>
      <c r="AF184" s="12"/>
    </row>
    <row r="185" spans="1:32" ht="15.75" customHeight="1" x14ac:dyDescent="0.3">
      <c r="A185" s="270">
        <f>[1]NOV!A186</f>
        <v>45972</v>
      </c>
      <c r="B185" s="271">
        <f>[1]NOV!B186</f>
        <v>4</v>
      </c>
      <c r="C185" s="272" t="str">
        <f>[1]NOV!K186</f>
        <v>K04</v>
      </c>
      <c r="D185" s="271">
        <f>[1]NOV!J186</f>
        <v>16</v>
      </c>
      <c r="E185" s="272" t="str">
        <f>[1]NOV!I186</f>
        <v>L</v>
      </c>
      <c r="F185" s="273" t="str">
        <f>[1]NOV!L186</f>
        <v>BARU</v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331"/>
      <c r="AB185" s="12"/>
      <c r="AC185" s="12"/>
      <c r="AD185" s="12"/>
      <c r="AE185" s="12"/>
      <c r="AF185" s="12"/>
    </row>
    <row r="186" spans="1:32" ht="15.75" customHeight="1" x14ac:dyDescent="0.3">
      <c r="A186" s="270">
        <f>[1]NOV!A187</f>
        <v>45972</v>
      </c>
      <c r="B186" s="271">
        <f>[1]NOV!B187</f>
        <v>5</v>
      </c>
      <c r="C186" s="272" t="str">
        <f>[1]NOV!K187</f>
        <v>K02</v>
      </c>
      <c r="D186" s="271">
        <f>[1]NOV!J187</f>
        <v>54</v>
      </c>
      <c r="E186" s="272" t="str">
        <f>[1]NOV!I187</f>
        <v>L</v>
      </c>
      <c r="F186" s="273" t="str">
        <f>[1]NOV!L187</f>
        <v>LAMA</v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331"/>
      <c r="AB186" s="12"/>
      <c r="AC186" s="12"/>
      <c r="AD186" s="12"/>
      <c r="AE186" s="12"/>
      <c r="AF186" s="12"/>
    </row>
    <row r="187" spans="1:32" ht="15.75" customHeight="1" x14ac:dyDescent="0.3">
      <c r="A187" s="270">
        <f>[1]NOV!A188</f>
        <v>45972</v>
      </c>
      <c r="B187" s="271">
        <f>[1]NOV!B188</f>
        <v>6</v>
      </c>
      <c r="C187" s="272" t="str">
        <f>[1]NOV!K188</f>
        <v>K02</v>
      </c>
      <c r="D187" s="271">
        <f>[1]NOV!J188</f>
        <v>30</v>
      </c>
      <c r="E187" s="272" t="str">
        <f>[1]NOV!I188</f>
        <v>P</v>
      </c>
      <c r="F187" s="273" t="str">
        <f>[1]NOV!L188</f>
        <v>BARU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331"/>
      <c r="AB187" s="12"/>
      <c r="AC187" s="12"/>
      <c r="AD187" s="12"/>
      <c r="AE187" s="12"/>
      <c r="AF187" s="12"/>
    </row>
    <row r="188" spans="1:32" ht="15.75" customHeight="1" x14ac:dyDescent="0.3">
      <c r="A188" s="270">
        <f>[1]NOV!A189</f>
        <v>45972</v>
      </c>
      <c r="B188" s="271">
        <f>[1]NOV!B189</f>
        <v>7</v>
      </c>
      <c r="C188" s="272" t="str">
        <f>[1]NOV!K189</f>
        <v>K04</v>
      </c>
      <c r="D188" s="271">
        <f>[1]NOV!J189</f>
        <v>15</v>
      </c>
      <c r="E188" s="272" t="str">
        <f>[1]NOV!I189</f>
        <v>L</v>
      </c>
      <c r="F188" s="273" t="str">
        <f>[1]NOV!L189</f>
        <v>BARU</v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331"/>
      <c r="AB188" s="12"/>
      <c r="AC188" s="12"/>
      <c r="AD188" s="12"/>
      <c r="AE188" s="12"/>
      <c r="AF188" s="12"/>
    </row>
    <row r="189" spans="1:32" ht="15.75" customHeight="1" x14ac:dyDescent="0.3">
      <c r="A189" s="270">
        <f>[1]NOV!A190</f>
        <v>45972</v>
      </c>
      <c r="B189" s="271">
        <f>[1]NOV!B190</f>
        <v>8</v>
      </c>
      <c r="C189" s="272" t="str">
        <f>[1]NOV!K190</f>
        <v>K04</v>
      </c>
      <c r="D189" s="271">
        <f>[1]NOV!J190</f>
        <v>7</v>
      </c>
      <c r="E189" s="272" t="str">
        <f>[1]NOV!I190</f>
        <v>P</v>
      </c>
      <c r="F189" s="273" t="str">
        <f>[1]NOV!L190</f>
        <v>BARU</v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331"/>
      <c r="AB189" s="12"/>
      <c r="AC189" s="12"/>
      <c r="AD189" s="12"/>
      <c r="AE189" s="12"/>
      <c r="AF189" s="12"/>
    </row>
    <row r="190" spans="1:32" ht="15.75" customHeight="1" x14ac:dyDescent="0.3">
      <c r="A190" s="270">
        <f>[1]NOV!A191</f>
        <v>45972</v>
      </c>
      <c r="B190" s="271">
        <f>[1]NOV!B191</f>
        <v>9</v>
      </c>
      <c r="C190" s="272" t="str">
        <f>[1]NOV!K191</f>
        <v>K02</v>
      </c>
      <c r="D190" s="271">
        <f>[1]NOV!J191</f>
        <v>20</v>
      </c>
      <c r="E190" s="272" t="str">
        <f>[1]NOV!I191</f>
        <v>P</v>
      </c>
      <c r="F190" s="273" t="str">
        <f>[1]NOV!L191</f>
        <v>LAMA</v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331"/>
      <c r="AB190" s="12"/>
      <c r="AC190" s="12"/>
      <c r="AD190" s="12"/>
      <c r="AE190" s="12"/>
      <c r="AF190" s="12"/>
    </row>
    <row r="191" spans="1:32" ht="15.75" customHeight="1" x14ac:dyDescent="0.3">
      <c r="A191" s="270">
        <f>[1]NOV!A192</f>
        <v>45972</v>
      </c>
      <c r="B191" s="271">
        <f>[1]NOV!B192</f>
        <v>10</v>
      </c>
      <c r="C191" s="272" t="str">
        <f>[1]NOV!K192</f>
        <v>K06</v>
      </c>
      <c r="D191" s="271">
        <f>[1]NOV!J192</f>
        <v>9</v>
      </c>
      <c r="E191" s="272" t="str">
        <f>[1]NOV!I192</f>
        <v>L</v>
      </c>
      <c r="F191" s="273" t="str">
        <f>[1]NOV!L192</f>
        <v>BARU</v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331"/>
      <c r="AB191" s="12"/>
      <c r="AC191" s="12"/>
      <c r="AD191" s="12"/>
      <c r="AE191" s="12"/>
      <c r="AF191" s="12"/>
    </row>
    <row r="192" spans="1:32" ht="15.75" customHeight="1" x14ac:dyDescent="0.3">
      <c r="A192" s="270">
        <f>[1]NOV!A193</f>
        <v>45972</v>
      </c>
      <c r="B192" s="271">
        <f>[1]NOV!B193</f>
        <v>11</v>
      </c>
      <c r="C192" s="272" t="str">
        <f>[1]NOV!K193</f>
        <v>K04</v>
      </c>
      <c r="D192" s="271">
        <f>[1]NOV!J193</f>
        <v>28</v>
      </c>
      <c r="E192" s="272" t="str">
        <f>[1]NOV!I193</f>
        <v>P</v>
      </c>
      <c r="F192" s="273" t="str">
        <f>[1]NOV!L193</f>
        <v>BARU</v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331"/>
      <c r="AB192" s="12"/>
      <c r="AC192" s="12"/>
      <c r="AD192" s="12"/>
      <c r="AE192" s="12"/>
      <c r="AF192" s="12"/>
    </row>
    <row r="193" spans="1:32" ht="15.75" customHeight="1" x14ac:dyDescent="0.3">
      <c r="A193" s="270">
        <f>[1]NOV!A194</f>
        <v>45973</v>
      </c>
      <c r="B193" s="271">
        <f>[1]NOV!B194</f>
        <v>1</v>
      </c>
      <c r="C193" s="272" t="str">
        <f>[1]NOV!K194</f>
        <v>K05</v>
      </c>
      <c r="D193" s="271">
        <f>[1]NOV!J194</f>
        <v>68</v>
      </c>
      <c r="E193" s="272" t="str">
        <f>[1]NOV!I194</f>
        <v>P</v>
      </c>
      <c r="F193" s="273" t="str">
        <f>[1]NOV!L194</f>
        <v>BARU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331"/>
      <c r="AB193" s="12"/>
      <c r="AC193" s="12"/>
      <c r="AD193" s="12"/>
      <c r="AE193" s="12"/>
      <c r="AF193" s="12"/>
    </row>
    <row r="194" spans="1:32" ht="15.75" customHeight="1" x14ac:dyDescent="0.3">
      <c r="A194" s="270">
        <f>[1]NOV!A195</f>
        <v>45973</v>
      </c>
      <c r="B194" s="271">
        <f>[1]NOV!B195</f>
        <v>2</v>
      </c>
      <c r="C194" s="272" t="str">
        <f>[1]NOV!K195</f>
        <v>K00</v>
      </c>
      <c r="D194" s="271">
        <f>[1]NOV!J195</f>
        <v>11</v>
      </c>
      <c r="E194" s="272" t="str">
        <f>[1]NOV!I195</f>
        <v>L</v>
      </c>
      <c r="F194" s="273" t="str">
        <f>[1]NOV!L195</f>
        <v>BARU</v>
      </c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331"/>
      <c r="AB194" s="12"/>
      <c r="AC194" s="12"/>
      <c r="AD194" s="12"/>
      <c r="AE194" s="12"/>
      <c r="AF194" s="12"/>
    </row>
    <row r="195" spans="1:32" ht="15.75" customHeight="1" x14ac:dyDescent="0.3">
      <c r="A195" s="270">
        <f>[1]NOV!A196</f>
        <v>45973</v>
      </c>
      <c r="B195" s="271">
        <f>[1]NOV!B196</f>
        <v>3</v>
      </c>
      <c r="C195" s="272" t="str">
        <f>[1]NOV!K196</f>
        <v>K08</v>
      </c>
      <c r="D195" s="271">
        <f>[1]NOV!J196</f>
        <v>9</v>
      </c>
      <c r="E195" s="272" t="str">
        <f>[1]NOV!I196</f>
        <v>L</v>
      </c>
      <c r="F195" s="273" t="str">
        <f>[1]NOV!L196</f>
        <v>BARU</v>
      </c>
      <c r="Y195" s="12"/>
      <c r="Z195" s="12"/>
      <c r="AA195" s="331"/>
      <c r="AB195" s="12"/>
      <c r="AC195" s="12"/>
      <c r="AD195" s="12"/>
      <c r="AE195" s="12"/>
      <c r="AF195" s="12"/>
    </row>
    <row r="196" spans="1:32" ht="15.75" customHeight="1" x14ac:dyDescent="0.3">
      <c r="A196" s="270">
        <f>[1]NOV!A197</f>
        <v>45973</v>
      </c>
      <c r="B196" s="271">
        <f>[1]NOV!B197</f>
        <v>4</v>
      </c>
      <c r="C196" s="272" t="str">
        <f>[1]NOV!K197</f>
        <v>K02</v>
      </c>
      <c r="D196" s="271">
        <f>[1]NOV!J197</f>
        <v>6</v>
      </c>
      <c r="E196" s="272" t="str">
        <f>[1]NOV!I197</f>
        <v>P</v>
      </c>
      <c r="F196" s="273" t="str">
        <f>[1]NOV!L197</f>
        <v>LAMA</v>
      </c>
      <c r="Y196" s="12"/>
      <c r="Z196" s="12"/>
      <c r="AA196" s="331"/>
      <c r="AB196" s="12"/>
      <c r="AC196" s="12"/>
      <c r="AD196" s="12"/>
      <c r="AE196" s="12"/>
      <c r="AF196" s="12"/>
    </row>
    <row r="197" spans="1:32" ht="15.75" customHeight="1" x14ac:dyDescent="0.3">
      <c r="A197" s="270">
        <f>[1]NOV!A198</f>
        <v>45973</v>
      </c>
      <c r="B197" s="271">
        <f>[1]NOV!B198</f>
        <v>5</v>
      </c>
      <c r="C197" s="272" t="str">
        <f>[1]NOV!K198</f>
        <v>K00</v>
      </c>
      <c r="D197" s="271">
        <f>[1]NOV!J198</f>
        <v>8</v>
      </c>
      <c r="E197" s="272" t="str">
        <f>[1]NOV!I198</f>
        <v>P</v>
      </c>
      <c r="F197" s="273" t="str">
        <f>[1]NOV!L198</f>
        <v>BARU</v>
      </c>
      <c r="Y197" s="12"/>
      <c r="Z197" s="12"/>
      <c r="AA197" s="331"/>
      <c r="AB197" s="12"/>
      <c r="AC197" s="12"/>
      <c r="AD197" s="12"/>
      <c r="AE197" s="12"/>
      <c r="AF197" s="12"/>
    </row>
    <row r="198" spans="1:32" ht="15.75" customHeight="1" x14ac:dyDescent="0.3">
      <c r="A198" s="270">
        <f>[1]NOV!A199</f>
        <v>45973</v>
      </c>
      <c r="B198" s="271">
        <f>[1]NOV!B199</f>
        <v>6</v>
      </c>
      <c r="C198" s="272" t="str">
        <f>[1]NOV!K199</f>
        <v>K02</v>
      </c>
      <c r="D198" s="271">
        <f>[1]NOV!J199</f>
        <v>51</v>
      </c>
      <c r="E198" s="272" t="str">
        <f>[1]NOV!I199</f>
        <v>P</v>
      </c>
      <c r="F198" s="273" t="str">
        <f>[1]NOV!L199</f>
        <v>BARU</v>
      </c>
      <c r="Y198" s="12"/>
      <c r="Z198" s="12"/>
      <c r="AA198" s="331"/>
      <c r="AB198" s="12"/>
      <c r="AC198" s="12"/>
      <c r="AD198" s="12"/>
      <c r="AE198" s="12"/>
      <c r="AF198" s="12"/>
    </row>
    <row r="199" spans="1:32" ht="15.75" customHeight="1" x14ac:dyDescent="0.3">
      <c r="A199" s="270">
        <f>[1]NOV!A200</f>
        <v>45973</v>
      </c>
      <c r="B199" s="271">
        <f>[1]NOV!B200</f>
        <v>7</v>
      </c>
      <c r="C199" s="272" t="str">
        <f>[1]NOV!K200</f>
        <v>K01</v>
      </c>
      <c r="D199" s="271">
        <f>[1]NOV!J200</f>
        <v>20</v>
      </c>
      <c r="E199" s="272" t="str">
        <f>[1]NOV!I200</f>
        <v>P</v>
      </c>
      <c r="F199" s="273" t="str">
        <f>[1]NOV!L200</f>
        <v>BARU</v>
      </c>
      <c r="Y199" s="12"/>
      <c r="Z199" s="12"/>
      <c r="AA199" s="331"/>
      <c r="AB199" s="12"/>
      <c r="AC199" s="12"/>
      <c r="AD199" s="12"/>
      <c r="AE199" s="12"/>
      <c r="AF199" s="12"/>
    </row>
    <row r="200" spans="1:32" ht="15.75" customHeight="1" x14ac:dyDescent="0.3">
      <c r="A200" s="270">
        <f>[1]NOV!A201</f>
        <v>45973</v>
      </c>
      <c r="B200" s="271">
        <f>[1]NOV!B201</f>
        <v>8</v>
      </c>
      <c r="C200" s="272" t="str">
        <f>[1]NOV!K201</f>
        <v>K04</v>
      </c>
      <c r="D200" s="271">
        <f>[1]NOV!J201</f>
        <v>20</v>
      </c>
      <c r="E200" s="272" t="str">
        <f>[1]NOV!I201</f>
        <v>P</v>
      </c>
      <c r="F200" s="273" t="str">
        <f>[1]NOV!L201</f>
        <v>BARU</v>
      </c>
      <c r="Y200" s="12"/>
      <c r="Z200" s="12"/>
      <c r="AA200" s="331"/>
      <c r="AB200" s="12"/>
      <c r="AC200" s="12"/>
      <c r="AD200" s="12"/>
      <c r="AE200" s="12"/>
      <c r="AF200" s="12"/>
    </row>
    <row r="201" spans="1:32" ht="15.75" customHeight="1" x14ac:dyDescent="0.3">
      <c r="A201" s="270">
        <f>[1]NOV!A202</f>
        <v>45973</v>
      </c>
      <c r="B201" s="271">
        <f>[1]NOV!B202</f>
        <v>9</v>
      </c>
      <c r="C201" s="272" t="str">
        <f>[1]NOV!K202</f>
        <v>K02</v>
      </c>
      <c r="D201" s="271">
        <f>[1]NOV!J202</f>
        <v>26</v>
      </c>
      <c r="E201" s="272" t="str">
        <f>[1]NOV!I202</f>
        <v>L</v>
      </c>
      <c r="F201" s="273" t="str">
        <f>[1]NOV!L202</f>
        <v>LAMA</v>
      </c>
      <c r="AA201" s="4"/>
    </row>
    <row r="202" spans="1:32" ht="15.75" customHeight="1" x14ac:dyDescent="0.3">
      <c r="A202" s="270">
        <f>[1]NOV!A203</f>
        <v>45973</v>
      </c>
      <c r="B202" s="271">
        <f>[1]NOV!B203</f>
        <v>10</v>
      </c>
      <c r="C202" s="272" t="str">
        <f>[1]NOV!K203</f>
        <v>K04</v>
      </c>
      <c r="D202" s="271">
        <f>[1]NOV!J203</f>
        <v>67</v>
      </c>
      <c r="E202" s="272" t="str">
        <f>[1]NOV!I203</f>
        <v>L</v>
      </c>
      <c r="F202" s="273" t="str">
        <f>[1]NOV!L203</f>
        <v>LAMA</v>
      </c>
      <c r="AA202" s="4"/>
    </row>
    <row r="203" spans="1:32" ht="15.75" customHeight="1" x14ac:dyDescent="0.3">
      <c r="A203" s="270">
        <f>[1]NOV!A204</f>
        <v>45973</v>
      </c>
      <c r="B203" s="271">
        <f>[1]NOV!B204</f>
        <v>11</v>
      </c>
      <c r="C203" s="272" t="str">
        <f>[1]NOV!K204</f>
        <v>K05</v>
      </c>
      <c r="D203" s="271">
        <f>[1]NOV!J204</f>
        <v>21</v>
      </c>
      <c r="E203" s="272" t="str">
        <f>[1]NOV!I204</f>
        <v>P</v>
      </c>
      <c r="F203" s="273" t="str">
        <f>[1]NOV!L204</f>
        <v>BARU</v>
      </c>
      <c r="AA203" s="4"/>
    </row>
    <row r="204" spans="1:32" ht="15.75" customHeight="1" x14ac:dyDescent="0.3">
      <c r="A204" s="270">
        <f>[1]NOV!A205</f>
        <v>45974</v>
      </c>
      <c r="B204" s="271">
        <f>[1]NOV!B205</f>
        <v>1</v>
      </c>
      <c r="C204" s="272" t="str">
        <f>[1]NOV!K205</f>
        <v>K05</v>
      </c>
      <c r="D204" s="271">
        <f>[1]NOV!J205</f>
        <v>25</v>
      </c>
      <c r="E204" s="272" t="str">
        <f>[1]NOV!I205</f>
        <v>P</v>
      </c>
      <c r="F204" s="273" t="str">
        <f>[1]NOV!L205</f>
        <v>BARU</v>
      </c>
      <c r="AA204" s="4"/>
    </row>
    <row r="205" spans="1:32" ht="15.75" customHeight="1" x14ac:dyDescent="0.3">
      <c r="A205" s="270">
        <f>[1]NOV!A206</f>
        <v>45974</v>
      </c>
      <c r="B205" s="271">
        <f>[1]NOV!B206</f>
        <v>2</v>
      </c>
      <c r="C205" s="272" t="str">
        <f>[1]NOV!K206</f>
        <v>K00</v>
      </c>
      <c r="D205" s="271">
        <f>[1]NOV!J206</f>
        <v>7</v>
      </c>
      <c r="E205" s="272" t="str">
        <f>[1]NOV!I206</f>
        <v>L</v>
      </c>
      <c r="F205" s="273" t="str">
        <f>[1]NOV!L206</f>
        <v>BARU</v>
      </c>
      <c r="AA205" s="4"/>
    </row>
    <row r="206" spans="1:32" ht="15.75" customHeight="1" x14ac:dyDescent="0.3">
      <c r="A206" s="270">
        <f>[1]NOV!A207</f>
        <v>45974</v>
      </c>
      <c r="B206" s="271">
        <f>[1]NOV!B207</f>
        <v>3</v>
      </c>
      <c r="C206" s="272" t="str">
        <f>[1]NOV!K207</f>
        <v>K08</v>
      </c>
      <c r="D206" s="271">
        <f>[1]NOV!J207</f>
        <v>24</v>
      </c>
      <c r="E206" s="272" t="str">
        <f>[1]NOV!I207</f>
        <v>L</v>
      </c>
      <c r="F206" s="273" t="str">
        <f>[1]NOV!L207</f>
        <v>LAMA</v>
      </c>
      <c r="AA206" s="4"/>
    </row>
    <row r="207" spans="1:32" ht="15.75" customHeight="1" x14ac:dyDescent="0.3">
      <c r="A207" s="270">
        <f>[1]NOV!A208</f>
        <v>45974</v>
      </c>
      <c r="B207" s="271">
        <f>[1]NOV!B208</f>
        <v>4</v>
      </c>
      <c r="C207" s="272" t="str">
        <f>[1]NOV!K208</f>
        <v>K04</v>
      </c>
      <c r="D207" s="271">
        <f>[1]NOV!J208</f>
        <v>14</v>
      </c>
      <c r="E207" s="272" t="str">
        <f>[1]NOV!I208</f>
        <v>P</v>
      </c>
      <c r="F207" s="273" t="str">
        <f>[1]NOV!L208</f>
        <v>BARU</v>
      </c>
      <c r="AA207" s="4"/>
    </row>
    <row r="208" spans="1:32" ht="15.75" customHeight="1" x14ac:dyDescent="0.3">
      <c r="A208" s="270">
        <f>[1]NOV!A209</f>
        <v>45974</v>
      </c>
      <c r="B208" s="271">
        <f>[1]NOV!B209</f>
        <v>5</v>
      </c>
      <c r="C208" s="272" t="str">
        <f>[1]NOV!K209</f>
        <v>K02</v>
      </c>
      <c r="D208" s="271">
        <f>[1]NOV!J209</f>
        <v>30</v>
      </c>
      <c r="E208" s="272" t="str">
        <f>[1]NOV!I209</f>
        <v>P</v>
      </c>
      <c r="F208" s="273" t="str">
        <f>[1]NOV!L209</f>
        <v>BARU</v>
      </c>
      <c r="AA208" s="4"/>
    </row>
    <row r="209" spans="1:32" ht="15.75" customHeight="1" x14ac:dyDescent="0.3">
      <c r="A209" s="270">
        <f>[1]NOV!A210</f>
        <v>45974</v>
      </c>
      <c r="B209" s="271">
        <f>[1]NOV!B210</f>
        <v>6</v>
      </c>
      <c r="C209" s="272" t="str">
        <f>[1]NOV!K210</f>
        <v>K04</v>
      </c>
      <c r="D209" s="271">
        <f>[1]NOV!J210</f>
        <v>46</v>
      </c>
      <c r="E209" s="272" t="str">
        <f>[1]NOV!I210</f>
        <v>P</v>
      </c>
      <c r="F209" s="273" t="str">
        <f>[1]NOV!L210</f>
        <v>LAMA</v>
      </c>
      <c r="AA209" s="4"/>
    </row>
    <row r="210" spans="1:32" ht="15.75" customHeight="1" x14ac:dyDescent="0.3">
      <c r="A210" s="270">
        <f>[1]NOV!A211</f>
        <v>45974</v>
      </c>
      <c r="B210" s="271">
        <f>[1]NOV!B211</f>
        <v>7</v>
      </c>
      <c r="C210" s="272" t="str">
        <f>[1]NOV!K211</f>
        <v>K00</v>
      </c>
      <c r="D210" s="271">
        <f>[1]NOV!J211</f>
        <v>6</v>
      </c>
      <c r="E210" s="272" t="str">
        <f>[1]NOV!I211</f>
        <v>P</v>
      </c>
      <c r="F210" s="273" t="str">
        <f>[1]NOV!L211</f>
        <v>BARU</v>
      </c>
      <c r="AA210" s="4"/>
    </row>
    <row r="211" spans="1:32" ht="15.75" customHeight="1" x14ac:dyDescent="0.3">
      <c r="A211" s="270">
        <f>[1]NOV!A212</f>
        <v>45974</v>
      </c>
      <c r="B211" s="271">
        <f>[1]NOV!B212</f>
        <v>8</v>
      </c>
      <c r="C211" s="272" t="str">
        <f>[1]NOV!K212</f>
        <v>K04</v>
      </c>
      <c r="D211" s="271">
        <f>[1]NOV!J212</f>
        <v>15</v>
      </c>
      <c r="E211" s="272" t="str">
        <f>[1]NOV!I212</f>
        <v>P</v>
      </c>
      <c r="F211" s="273" t="str">
        <f>[1]NOV!L212</f>
        <v>BARU</v>
      </c>
      <c r="AA211" s="4"/>
    </row>
    <row r="212" spans="1:32" ht="15.75" customHeight="1" x14ac:dyDescent="0.3">
      <c r="A212" s="270">
        <f>[1]NOV!A213</f>
        <v>45975</v>
      </c>
      <c r="B212" s="271">
        <f>[1]NOV!B213</f>
        <v>1</v>
      </c>
      <c r="C212" s="272" t="str">
        <f>[1]NOV!K213</f>
        <v>K04</v>
      </c>
      <c r="D212" s="271">
        <f>[1]NOV!J213</f>
        <v>4</v>
      </c>
      <c r="E212" s="272" t="str">
        <f>[1]NOV!I213</f>
        <v>P</v>
      </c>
      <c r="F212" s="273" t="str">
        <f>[1]NOV!L213</f>
        <v>BARU</v>
      </c>
      <c r="AA212" s="4"/>
    </row>
    <row r="213" spans="1:32" ht="15.75" customHeight="1" x14ac:dyDescent="0.3">
      <c r="A213" s="270">
        <f>[1]NOV!A214</f>
        <v>45975</v>
      </c>
      <c r="B213" s="271">
        <f>[1]NOV!B214</f>
        <v>2</v>
      </c>
      <c r="C213" s="272" t="str">
        <f>[1]NOV!K214</f>
        <v>K02</v>
      </c>
      <c r="D213" s="271">
        <f>[1]NOV!J214</f>
        <v>51</v>
      </c>
      <c r="E213" s="272" t="str">
        <f>[1]NOV!I214</f>
        <v>L</v>
      </c>
      <c r="F213" s="273" t="str">
        <f>[1]NOV!L214</f>
        <v>LAMA</v>
      </c>
      <c r="AA213" s="4"/>
    </row>
    <row r="214" spans="1:32" ht="15.75" customHeight="1" x14ac:dyDescent="0.3">
      <c r="A214" s="270">
        <f>[1]NOV!A215</f>
        <v>45975</v>
      </c>
      <c r="B214" s="271">
        <f>[1]NOV!B215</f>
        <v>3</v>
      </c>
      <c r="C214" s="272" t="str">
        <f>[1]NOV!K215</f>
        <v>K04</v>
      </c>
      <c r="D214" s="271">
        <f>[1]NOV!J215</f>
        <v>42</v>
      </c>
      <c r="E214" s="272" t="str">
        <f>[1]NOV!I215</f>
        <v>P</v>
      </c>
      <c r="F214" s="273" t="str">
        <f>[1]NOV!L215</f>
        <v>BARU</v>
      </c>
      <c r="AA214" s="4"/>
    </row>
    <row r="215" spans="1:32" ht="15.75" customHeight="1" x14ac:dyDescent="0.3">
      <c r="A215" s="270">
        <f>[1]NOV!A216</f>
        <v>45975</v>
      </c>
      <c r="B215" s="271">
        <f>[1]NOV!B216</f>
        <v>4</v>
      </c>
      <c r="C215" s="272" t="str">
        <f>[1]NOV!K216</f>
        <v>K04</v>
      </c>
      <c r="D215" s="271">
        <f>[1]NOV!J216</f>
        <v>25</v>
      </c>
      <c r="E215" s="272" t="str">
        <f>[1]NOV!I216</f>
        <v>L</v>
      </c>
      <c r="F215" s="273" t="str">
        <f>[1]NOV!L216</f>
        <v>LAMA</v>
      </c>
      <c r="AA215" s="4"/>
    </row>
    <row r="216" spans="1:32" ht="15.75" customHeight="1" x14ac:dyDescent="0.3">
      <c r="A216" s="270">
        <f>[1]NOV!A217</f>
        <v>45975</v>
      </c>
      <c r="B216" s="271">
        <f>[1]NOV!B217</f>
        <v>5</v>
      </c>
      <c r="C216" s="272" t="str">
        <f>[1]NOV!K217</f>
        <v>K01</v>
      </c>
      <c r="D216" s="271">
        <f>[1]NOV!J217</f>
        <v>22</v>
      </c>
      <c r="E216" s="272" t="str">
        <f>[1]NOV!I217</f>
        <v>P</v>
      </c>
      <c r="F216" s="273" t="str">
        <f>[1]NOV!L217</f>
        <v>BARU</v>
      </c>
      <c r="AA216" s="4"/>
    </row>
    <row r="217" spans="1:32" ht="15" customHeight="1" x14ac:dyDescent="0.3">
      <c r="A217" s="270">
        <f>[1]NOV!A218</f>
        <v>45975</v>
      </c>
      <c r="B217" s="271">
        <f>[1]NOV!B218</f>
        <v>6</v>
      </c>
      <c r="C217" s="272" t="str">
        <f>[1]NOV!K218</f>
        <v>K08</v>
      </c>
      <c r="D217" s="271">
        <f>[1]NOV!J218</f>
        <v>34</v>
      </c>
      <c r="E217" s="272" t="str">
        <f>[1]NOV!I218</f>
        <v>P</v>
      </c>
      <c r="F217" s="273" t="str">
        <f>[1]NOV!L218</f>
        <v>BARU</v>
      </c>
      <c r="AA217" s="4"/>
    </row>
    <row r="218" spans="1:32" ht="15.75" customHeight="1" x14ac:dyDescent="0.3">
      <c r="A218" s="270">
        <f>[1]NOV!A219</f>
        <v>45976</v>
      </c>
      <c r="B218" s="271">
        <f>[1]NOV!B219</f>
        <v>1</v>
      </c>
      <c r="C218" s="272" t="str">
        <f>[1]NOV!K219</f>
        <v>K00</v>
      </c>
      <c r="D218" s="271">
        <f>[1]NOV!J219</f>
        <v>6</v>
      </c>
      <c r="E218" s="272" t="str">
        <f>[1]NOV!I219</f>
        <v>P</v>
      </c>
      <c r="F218" s="273" t="str">
        <f>[1]NOV!L219</f>
        <v>BARU</v>
      </c>
      <c r="G218" s="322"/>
      <c r="H218" s="322"/>
      <c r="I218" s="322"/>
      <c r="J218" s="322"/>
      <c r="K218" s="322"/>
      <c r="L218" s="322"/>
      <c r="M218" s="322"/>
      <c r="N218" s="322"/>
      <c r="O218" s="322"/>
      <c r="P218" s="322"/>
      <c r="Q218" s="322"/>
      <c r="R218" s="322"/>
      <c r="S218" s="322"/>
      <c r="T218" s="322"/>
      <c r="U218" s="322"/>
      <c r="V218" s="322"/>
      <c r="W218" s="322"/>
      <c r="X218" s="322"/>
      <c r="AA218" s="4"/>
    </row>
    <row r="219" spans="1:32" ht="15.75" customHeight="1" x14ac:dyDescent="0.3">
      <c r="A219" s="270">
        <f>[1]NOV!A220</f>
        <v>45976</v>
      </c>
      <c r="B219" s="271">
        <f>[1]NOV!B220</f>
        <v>2</v>
      </c>
      <c r="C219" s="272" t="str">
        <f>[1]NOV!K220</f>
        <v>K02</v>
      </c>
      <c r="D219" s="271">
        <f>[1]NOV!J220</f>
        <v>30</v>
      </c>
      <c r="E219" s="272" t="str">
        <f>[1]NOV!I220</f>
        <v>P</v>
      </c>
      <c r="F219" s="273" t="str">
        <f>[1]NOV!L220</f>
        <v>LAMA</v>
      </c>
      <c r="AA219" s="4"/>
    </row>
    <row r="220" spans="1:32" ht="15.75" customHeight="1" x14ac:dyDescent="0.3">
      <c r="A220" s="270">
        <f>[1]NOV!A221</f>
        <v>45976</v>
      </c>
      <c r="B220" s="271">
        <f>[1]NOV!B221</f>
        <v>3</v>
      </c>
      <c r="C220" s="272" t="str">
        <f>[1]NOV!K221</f>
        <v>K05</v>
      </c>
      <c r="D220" s="271">
        <f>[1]NOV!J221</f>
        <v>34</v>
      </c>
      <c r="E220" s="272" t="str">
        <f>[1]NOV!I221</f>
        <v>P</v>
      </c>
      <c r="F220" s="273" t="str">
        <f>[1]NOV!L221</f>
        <v>BARU</v>
      </c>
      <c r="AA220" s="4"/>
    </row>
    <row r="221" spans="1:32" ht="15.75" customHeight="1" x14ac:dyDescent="0.3">
      <c r="A221" s="270">
        <f>[1]NOV!A222</f>
        <v>45976</v>
      </c>
      <c r="B221" s="271">
        <f>[1]NOV!B222</f>
        <v>4</v>
      </c>
      <c r="C221" s="272" t="str">
        <f>[1]NOV!K222</f>
        <v>K00</v>
      </c>
      <c r="D221" s="271">
        <f>[1]NOV!J222</f>
        <v>10</v>
      </c>
      <c r="E221" s="272" t="str">
        <f>[1]NOV!I222</f>
        <v>P</v>
      </c>
      <c r="F221" s="273" t="str">
        <f>[1]NOV!L222</f>
        <v>BARU</v>
      </c>
      <c r="AA221" s="4"/>
    </row>
    <row r="222" spans="1:32" ht="15.75" customHeight="1" x14ac:dyDescent="0.3">
      <c r="A222" s="270">
        <f>[1]NOV!A223</f>
        <v>45976</v>
      </c>
      <c r="B222" s="271">
        <f>[1]NOV!B223</f>
        <v>5</v>
      </c>
      <c r="C222" s="272" t="str">
        <f>[1]NOV!K223</f>
        <v>K08</v>
      </c>
      <c r="D222" s="271">
        <f>[1]NOV!J223</f>
        <v>49</v>
      </c>
      <c r="E222" s="272" t="str">
        <f>[1]NOV!I223</f>
        <v>P</v>
      </c>
      <c r="F222" s="273" t="str">
        <f>[1]NOV!L223</f>
        <v>BARU</v>
      </c>
      <c r="AA222" s="4"/>
    </row>
    <row r="223" spans="1:32" ht="15.75" customHeight="1" x14ac:dyDescent="0.3">
      <c r="A223" s="270">
        <f>[1]NOV!A224</f>
        <v>45976</v>
      </c>
      <c r="B223" s="271">
        <f>[1]NOV!B224</f>
        <v>6</v>
      </c>
      <c r="C223" s="272" t="str">
        <f>[1]NOV!K224</f>
        <v>K02</v>
      </c>
      <c r="D223" s="271">
        <f>[1]NOV!J224</f>
        <v>4</v>
      </c>
      <c r="E223" s="272" t="str">
        <f>[1]NOV!I224</f>
        <v>P</v>
      </c>
      <c r="F223" s="273" t="str">
        <f>[1]NOV!L224</f>
        <v>BARU</v>
      </c>
      <c r="AA223" s="4"/>
    </row>
    <row r="224" spans="1:32" ht="15.75" customHeight="1" x14ac:dyDescent="0.3">
      <c r="A224" s="270">
        <f>[1]NOV!A225</f>
        <v>45976</v>
      </c>
      <c r="B224" s="271">
        <f>[1]NOV!B225</f>
        <v>7</v>
      </c>
      <c r="C224" s="272" t="str">
        <f>[1]NOV!K225</f>
        <v>K03</v>
      </c>
      <c r="D224" s="271">
        <f>[1]NOV!J225</f>
        <v>8</v>
      </c>
      <c r="E224" s="272" t="str">
        <f>[1]NOV!I225</f>
        <v>P</v>
      </c>
      <c r="F224" s="273" t="str">
        <f>[1]NOV!L225</f>
        <v>BARU</v>
      </c>
      <c r="Y224" s="322"/>
      <c r="Z224" s="322"/>
      <c r="AA224" s="9"/>
      <c r="AB224" s="322"/>
      <c r="AC224" s="322"/>
      <c r="AD224" s="322"/>
      <c r="AE224" s="322"/>
      <c r="AF224" s="322"/>
    </row>
    <row r="225" spans="1:32" ht="15.75" customHeight="1" x14ac:dyDescent="0.3">
      <c r="A225" s="270">
        <f>[1]NOV!A226</f>
        <v>45976</v>
      </c>
      <c r="B225" s="271">
        <f>[1]NOV!B226</f>
        <v>8</v>
      </c>
      <c r="C225" s="272" t="str">
        <f>[1]NOV!K226</f>
        <v>K04</v>
      </c>
      <c r="D225" s="271">
        <f>[1]NOV!J226</f>
        <v>25</v>
      </c>
      <c r="E225" s="272" t="str">
        <f>[1]NOV!I226</f>
        <v>L</v>
      </c>
      <c r="F225" s="273" t="str">
        <f>[1]NOV!L226</f>
        <v>BARU</v>
      </c>
      <c r="AA225" s="4"/>
    </row>
    <row r="226" spans="1:32" ht="15.75" customHeight="1" x14ac:dyDescent="0.3">
      <c r="A226" s="270">
        <f>[1]NOV!A227</f>
        <v>45976</v>
      </c>
      <c r="B226" s="271">
        <f>[1]NOV!B227</f>
        <v>9</v>
      </c>
      <c r="C226" s="272" t="str">
        <f>[1]NOV!K227</f>
        <v>K02</v>
      </c>
      <c r="D226" s="271">
        <f>[1]NOV!J227</f>
        <v>11</v>
      </c>
      <c r="E226" s="272" t="str">
        <f>[1]NOV!I227</f>
        <v>L</v>
      </c>
      <c r="F226" s="273" t="str">
        <f>[1]NOV!L227</f>
        <v>BARU</v>
      </c>
      <c r="AA226" s="4"/>
    </row>
    <row r="227" spans="1:32" ht="15.75" customHeight="1" x14ac:dyDescent="0.3">
      <c r="A227" s="270">
        <f>[1]NOV!A228</f>
        <v>45976</v>
      </c>
      <c r="B227" s="271">
        <f>[1]NOV!B228</f>
        <v>10</v>
      </c>
      <c r="C227" s="272" t="str">
        <f>[1]NOV!K228</f>
        <v>K04</v>
      </c>
      <c r="D227" s="271">
        <f>[1]NOV!J228</f>
        <v>13</v>
      </c>
      <c r="E227" s="272" t="str">
        <f>[1]NOV!I228</f>
        <v>P</v>
      </c>
      <c r="F227" s="273" t="str">
        <f>[1]NOV!L228</f>
        <v>BARU</v>
      </c>
      <c r="AA227" s="4"/>
    </row>
    <row r="228" spans="1:32" ht="15.75" customHeight="1" x14ac:dyDescent="0.3">
      <c r="A228" s="270">
        <f>[1]NOV!A229</f>
        <v>45978</v>
      </c>
      <c r="B228" s="271">
        <f>[1]NOV!B229</f>
        <v>1</v>
      </c>
      <c r="C228" s="272" t="str">
        <f>[1]NOV!K229</f>
        <v>K05</v>
      </c>
      <c r="D228" s="271">
        <f>[1]NOV!J229</f>
        <v>34</v>
      </c>
      <c r="E228" s="272" t="str">
        <f>[1]NOV!I229</f>
        <v>P</v>
      </c>
      <c r="F228" s="273" t="str">
        <f>[1]NOV!L229</f>
        <v>LAMA</v>
      </c>
      <c r="AA228" s="4"/>
    </row>
    <row r="229" spans="1:32" ht="15.75" customHeight="1" x14ac:dyDescent="0.3">
      <c r="A229" s="270">
        <f>[1]NOV!A230</f>
        <v>45978</v>
      </c>
      <c r="B229" s="271">
        <f>[1]NOV!B230</f>
        <v>2</v>
      </c>
      <c r="C229" s="272" t="str">
        <f>[1]NOV!K230</f>
        <v>K04</v>
      </c>
      <c r="D229" s="271">
        <f>[1]NOV!J230</f>
        <v>52</v>
      </c>
      <c r="E229" s="272" t="str">
        <f>[1]NOV!I230</f>
        <v>P</v>
      </c>
      <c r="F229" s="273" t="str">
        <f>[1]NOV!L230</f>
        <v>LAMA</v>
      </c>
      <c r="AA229" s="4"/>
    </row>
    <row r="230" spans="1:32" ht="15.75" customHeight="1" x14ac:dyDescent="0.3">
      <c r="A230" s="270">
        <f>[1]NOV!A231</f>
        <v>45978</v>
      </c>
      <c r="B230" s="271">
        <f>[1]NOV!B231</f>
        <v>3</v>
      </c>
      <c r="C230" s="272" t="str">
        <f>[1]NOV!K231</f>
        <v>K05</v>
      </c>
      <c r="D230" s="271">
        <f>[1]NOV!J231</f>
        <v>23</v>
      </c>
      <c r="E230" s="272" t="str">
        <f>[1]NOV!I231</f>
        <v>L</v>
      </c>
      <c r="F230" s="273" t="str">
        <f>[1]NOV!L231</f>
        <v>BARU</v>
      </c>
      <c r="AA230" s="4"/>
    </row>
    <row r="231" spans="1:32" ht="15.75" customHeight="1" x14ac:dyDescent="0.3">
      <c r="A231" s="270">
        <f>[1]NOV!A232</f>
        <v>45978</v>
      </c>
      <c r="B231" s="271">
        <f>[1]NOV!B232</f>
        <v>4</v>
      </c>
      <c r="C231" s="272" t="str">
        <f>[1]NOV!K232</f>
        <v>K04</v>
      </c>
      <c r="D231" s="271">
        <f>[1]NOV!J232</f>
        <v>24</v>
      </c>
      <c r="E231" s="272" t="str">
        <f>[1]NOV!I232</f>
        <v>P</v>
      </c>
      <c r="F231" s="273" t="str">
        <f>[1]NOV!L232</f>
        <v>BARU</v>
      </c>
      <c r="G231" s="322"/>
      <c r="H231" s="322"/>
      <c r="I231" s="322"/>
      <c r="J231" s="322"/>
      <c r="K231" s="322"/>
      <c r="L231" s="322"/>
      <c r="M231" s="322"/>
      <c r="N231" s="322"/>
      <c r="O231" s="322"/>
      <c r="P231" s="322"/>
      <c r="Q231" s="322"/>
      <c r="R231" s="322"/>
      <c r="S231" s="322"/>
      <c r="T231" s="322"/>
      <c r="U231" s="322"/>
      <c r="V231" s="322"/>
      <c r="W231" s="322"/>
      <c r="X231" s="322"/>
      <c r="AA231" s="4"/>
    </row>
    <row r="232" spans="1:32" ht="15.75" customHeight="1" x14ac:dyDescent="0.3">
      <c r="A232" s="270">
        <f>[1]NOV!A233</f>
        <v>45978</v>
      </c>
      <c r="B232" s="271">
        <f>[1]NOV!B233</f>
        <v>5</v>
      </c>
      <c r="C232" s="272" t="str">
        <f>[1]NOV!K233</f>
        <v>K04</v>
      </c>
      <c r="D232" s="271">
        <f>[1]NOV!J233</f>
        <v>53</v>
      </c>
      <c r="E232" s="272" t="str">
        <f>[1]NOV!I233</f>
        <v>L</v>
      </c>
      <c r="F232" s="273" t="str">
        <f>[1]NOV!L233</f>
        <v>LAMA</v>
      </c>
      <c r="AA232" s="4"/>
    </row>
    <row r="233" spans="1:32" ht="15.75" customHeight="1" x14ac:dyDescent="0.3">
      <c r="A233" s="270">
        <f>[1]NOV!A234</f>
        <v>45978</v>
      </c>
      <c r="B233" s="271">
        <f>[1]NOV!B234</f>
        <v>6</v>
      </c>
      <c r="C233" s="272" t="str">
        <f>[1]NOV!K234</f>
        <v>K08</v>
      </c>
      <c r="D233" s="271">
        <f>[1]NOV!J234</f>
        <v>65</v>
      </c>
      <c r="E233" s="272" t="str">
        <f>[1]NOV!I234</f>
        <v>P</v>
      </c>
      <c r="F233" s="273" t="str">
        <f>[1]NOV!L234</f>
        <v>LAMA</v>
      </c>
      <c r="AA233" s="4"/>
    </row>
    <row r="234" spans="1:32" ht="15.75" customHeight="1" x14ac:dyDescent="0.3">
      <c r="A234" s="270">
        <f>[1]NOV!A235</f>
        <v>45978</v>
      </c>
      <c r="B234" s="271">
        <f>[1]NOV!B235</f>
        <v>7</v>
      </c>
      <c r="C234" s="272" t="str">
        <f>[1]NOV!K235</f>
        <v>K08</v>
      </c>
      <c r="D234" s="271">
        <f>[1]NOV!J235</f>
        <v>4</v>
      </c>
      <c r="E234" s="272" t="str">
        <f>[1]NOV!I235</f>
        <v>L</v>
      </c>
      <c r="F234" s="273" t="str">
        <f>[1]NOV!L235</f>
        <v>BARU</v>
      </c>
      <c r="AA234" s="4"/>
    </row>
    <row r="235" spans="1:32" ht="15.75" customHeight="1" x14ac:dyDescent="0.3">
      <c r="A235" s="270">
        <f>[1]NOV!A236</f>
        <v>45978</v>
      </c>
      <c r="B235" s="271">
        <f>[1]NOV!B236</f>
        <v>8</v>
      </c>
      <c r="C235" s="272" t="str">
        <f>[1]NOV!K236</f>
        <v>K00</v>
      </c>
      <c r="D235" s="271">
        <f>[1]NOV!J236</f>
        <v>9</v>
      </c>
      <c r="E235" s="272" t="str">
        <f>[1]NOV!I236</f>
        <v>P</v>
      </c>
      <c r="F235" s="273" t="str">
        <f>[1]NOV!L236</f>
        <v>BARU</v>
      </c>
      <c r="AA235" s="4"/>
    </row>
    <row r="236" spans="1:32" ht="15.75" customHeight="1" x14ac:dyDescent="0.3">
      <c r="A236" s="270">
        <f>[1]NOV!A237</f>
        <v>45978</v>
      </c>
      <c r="B236" s="271">
        <f>[1]NOV!B237</f>
        <v>9</v>
      </c>
      <c r="C236" s="272" t="str">
        <f>[1]NOV!K237</f>
        <v>K04</v>
      </c>
      <c r="D236" s="271">
        <f>[1]NOV!J237</f>
        <v>8</v>
      </c>
      <c r="E236" s="272" t="str">
        <f>[1]NOV!I237</f>
        <v>P</v>
      </c>
      <c r="F236" s="273" t="str">
        <f>[1]NOV!L237</f>
        <v>BARU</v>
      </c>
      <c r="AA236" s="4"/>
    </row>
    <row r="237" spans="1:32" ht="15.75" customHeight="1" x14ac:dyDescent="0.3">
      <c r="A237" s="270">
        <f>[1]NOV!A238</f>
        <v>45978</v>
      </c>
      <c r="B237" s="271">
        <f>[1]NOV!B238</f>
        <v>10</v>
      </c>
      <c r="C237" s="272" t="str">
        <f>[1]NOV!K238</f>
        <v>K01</v>
      </c>
      <c r="D237" s="271">
        <f>[1]NOV!J238</f>
        <v>32</v>
      </c>
      <c r="E237" s="272" t="str">
        <f>[1]NOV!I238</f>
        <v>L</v>
      </c>
      <c r="F237" s="273" t="str">
        <f>[1]NOV!L238</f>
        <v>BARU</v>
      </c>
      <c r="Y237" s="322"/>
      <c r="Z237" s="322"/>
      <c r="AA237" s="9"/>
      <c r="AB237" s="322"/>
      <c r="AC237" s="322"/>
      <c r="AD237" s="322"/>
      <c r="AE237" s="322"/>
      <c r="AF237" s="322"/>
    </row>
    <row r="238" spans="1:32" ht="15.75" customHeight="1" x14ac:dyDescent="0.3">
      <c r="A238" s="270">
        <f>[1]NOV!A239</f>
        <v>45978</v>
      </c>
      <c r="B238" s="271">
        <f>[1]NOV!B239</f>
        <v>11</v>
      </c>
      <c r="C238" s="272" t="str">
        <f>[1]NOV!K239</f>
        <v>K04</v>
      </c>
      <c r="D238" s="271">
        <f>[1]NOV!J239</f>
        <v>19</v>
      </c>
      <c r="E238" s="272" t="str">
        <f>[1]NOV!I239</f>
        <v>L</v>
      </c>
      <c r="F238" s="273" t="str">
        <f>[1]NOV!L239</f>
        <v>LAMA</v>
      </c>
      <c r="AA238" s="4"/>
    </row>
    <row r="239" spans="1:32" ht="15.75" customHeight="1" x14ac:dyDescent="0.3">
      <c r="A239" s="270">
        <f>[1]NOV!A240</f>
        <v>45978</v>
      </c>
      <c r="B239" s="271">
        <f>[1]NOV!B240</f>
        <v>12</v>
      </c>
      <c r="C239" s="272" t="str">
        <f>[1]NOV!K240</f>
        <v>K03</v>
      </c>
      <c r="D239" s="271">
        <f>[1]NOV!J240</f>
        <v>49</v>
      </c>
      <c r="E239" s="272" t="str">
        <f>[1]NOV!I240</f>
        <v>P</v>
      </c>
      <c r="F239" s="273" t="str">
        <f>[1]NOV!L240</f>
        <v>BARU</v>
      </c>
      <c r="AA239" s="4"/>
    </row>
    <row r="240" spans="1:32" ht="15.75" customHeight="1" x14ac:dyDescent="0.3">
      <c r="A240" s="270">
        <f>[1]NOV!A241</f>
        <v>45978</v>
      </c>
      <c r="B240" s="271">
        <f>[1]NOV!B241</f>
        <v>13</v>
      </c>
      <c r="C240" s="272" t="str">
        <f>[1]NOV!K241</f>
        <v>K02</v>
      </c>
      <c r="D240" s="271">
        <f>[1]NOV!J241</f>
        <v>44</v>
      </c>
      <c r="E240" s="272" t="str">
        <f>[1]NOV!I241</f>
        <v>P</v>
      </c>
      <c r="F240" s="273" t="str">
        <f>[1]NOV!L241</f>
        <v>BARU</v>
      </c>
      <c r="AA240" s="4"/>
    </row>
    <row r="241" spans="1:27" ht="15.75" customHeight="1" x14ac:dyDescent="0.3">
      <c r="A241" s="270">
        <f>[1]NOV!A242</f>
        <v>45978</v>
      </c>
      <c r="B241" s="271">
        <f>[1]NOV!B242</f>
        <v>14</v>
      </c>
      <c r="C241" s="272" t="str">
        <f>[1]NOV!K242</f>
        <v>K00</v>
      </c>
      <c r="D241" s="271">
        <f>[1]NOV!J242</f>
        <v>9</v>
      </c>
      <c r="E241" s="272" t="str">
        <f>[1]NOV!I242</f>
        <v>P</v>
      </c>
      <c r="F241" s="273" t="str">
        <f>[1]NOV!L242</f>
        <v>BARU</v>
      </c>
      <c r="AA241" s="4"/>
    </row>
    <row r="242" spans="1:27" ht="15.75" customHeight="1" x14ac:dyDescent="0.3">
      <c r="A242" s="270">
        <f>[1]NOV!A243</f>
        <v>45978</v>
      </c>
      <c r="B242" s="271">
        <f>[1]NOV!B243</f>
        <v>15</v>
      </c>
      <c r="C242" s="272" t="str">
        <f>[1]NOV!K243</f>
        <v>K03</v>
      </c>
      <c r="D242" s="271">
        <f>[1]NOV!J243</f>
        <v>27</v>
      </c>
      <c r="E242" s="272" t="str">
        <f>[1]NOV!I243</f>
        <v>P</v>
      </c>
      <c r="F242" s="273" t="str">
        <f>[1]NOV!L243</f>
        <v>BARU</v>
      </c>
      <c r="AA242" s="4"/>
    </row>
    <row r="243" spans="1:27" ht="15.75" customHeight="1" x14ac:dyDescent="0.3">
      <c r="A243" s="270">
        <f>[1]NOV!A244</f>
        <v>45978</v>
      </c>
      <c r="B243" s="271">
        <f>[1]NOV!B244</f>
        <v>16</v>
      </c>
      <c r="C243" s="272" t="str">
        <f>[1]NOV!K244</f>
        <v>K08</v>
      </c>
      <c r="D243" s="271">
        <f>[1]NOV!J244</f>
        <v>40</v>
      </c>
      <c r="E243" s="272" t="str">
        <f>[1]NOV!I244</f>
        <v>P</v>
      </c>
      <c r="F243" s="273" t="str">
        <f>[1]NOV!L244</f>
        <v>LAMA</v>
      </c>
      <c r="AA243" s="4"/>
    </row>
    <row r="244" spans="1:27" ht="15.75" customHeight="1" x14ac:dyDescent="0.3">
      <c r="A244" s="270">
        <f>[1]NOV!A245</f>
        <v>45979</v>
      </c>
      <c r="B244" s="271">
        <f>[1]NOV!B245</f>
        <v>1</v>
      </c>
      <c r="C244" s="272" t="str">
        <f>[1]NOV!K245</f>
        <v>K04</v>
      </c>
      <c r="D244" s="271">
        <f>[1]NOV!J245</f>
        <v>29</v>
      </c>
      <c r="E244" s="272" t="str">
        <f>[1]NOV!I245</f>
        <v>P</v>
      </c>
      <c r="F244" s="273" t="str">
        <f>[1]NOV!L245</f>
        <v>BARU</v>
      </c>
      <c r="AA244" s="4"/>
    </row>
    <row r="245" spans="1:27" ht="15.75" customHeight="1" x14ac:dyDescent="0.3">
      <c r="A245" s="270">
        <f>[1]NOV!A246</f>
        <v>45979</v>
      </c>
      <c r="B245" s="271">
        <f>[1]NOV!B246</f>
        <v>2</v>
      </c>
      <c r="C245" s="272" t="str">
        <f>[1]NOV!K246</f>
        <v>K05</v>
      </c>
      <c r="D245" s="271">
        <f>[1]NOV!J246</f>
        <v>56</v>
      </c>
      <c r="E245" s="272" t="str">
        <f>[1]NOV!I246</f>
        <v>L</v>
      </c>
      <c r="F245" s="273" t="str">
        <f>[1]NOV!L246</f>
        <v>BARU</v>
      </c>
      <c r="AA245" s="4"/>
    </row>
    <row r="246" spans="1:27" ht="15.75" customHeight="1" x14ac:dyDescent="0.3">
      <c r="A246" s="270">
        <f>[1]NOV!A247</f>
        <v>45979</v>
      </c>
      <c r="B246" s="271">
        <f>[1]NOV!B247</f>
        <v>3</v>
      </c>
      <c r="C246" s="272" t="str">
        <f>[1]NOV!K247</f>
        <v>K02</v>
      </c>
      <c r="D246" s="271">
        <f>[1]NOV!J247</f>
        <v>30</v>
      </c>
      <c r="E246" s="272" t="str">
        <f>[1]NOV!I247</f>
        <v>L</v>
      </c>
      <c r="F246" s="273" t="str">
        <f>[1]NOV!L247</f>
        <v>LAMA</v>
      </c>
      <c r="AA246" s="4"/>
    </row>
    <row r="247" spans="1:27" ht="15.75" customHeight="1" x14ac:dyDescent="0.3">
      <c r="A247" s="270">
        <f>[1]NOV!A248</f>
        <v>45979</v>
      </c>
      <c r="B247" s="271">
        <f>[1]NOV!B248</f>
        <v>4</v>
      </c>
      <c r="C247" s="272" t="str">
        <f>[1]NOV!K248</f>
        <v>K00</v>
      </c>
      <c r="D247" s="271">
        <f>[1]NOV!J248</f>
        <v>7</v>
      </c>
      <c r="E247" s="272" t="str">
        <f>[1]NOV!I248</f>
        <v>P</v>
      </c>
      <c r="F247" s="273" t="str">
        <f>[1]NOV!L248</f>
        <v>BARU</v>
      </c>
      <c r="AA247" s="4"/>
    </row>
    <row r="248" spans="1:27" ht="15.75" customHeight="1" x14ac:dyDescent="0.3">
      <c r="A248" s="270">
        <f>[1]NOV!A249</f>
        <v>45979</v>
      </c>
      <c r="B248" s="271">
        <f>[1]NOV!B249</f>
        <v>5</v>
      </c>
      <c r="C248" s="272" t="str">
        <f>[1]NOV!K249</f>
        <v>K04</v>
      </c>
      <c r="D248" s="271">
        <f>[1]NOV!J249</f>
        <v>18</v>
      </c>
      <c r="E248" s="272" t="str">
        <f>[1]NOV!I249</f>
        <v>P</v>
      </c>
      <c r="F248" s="273" t="str">
        <f>[1]NOV!L249</f>
        <v>BARU</v>
      </c>
      <c r="AA248" s="4"/>
    </row>
    <row r="249" spans="1:27" ht="15.75" customHeight="1" x14ac:dyDescent="0.3">
      <c r="A249" s="270">
        <f>[1]NOV!A250</f>
        <v>45979</v>
      </c>
      <c r="B249" s="271">
        <f>[1]NOV!B250</f>
        <v>6</v>
      </c>
      <c r="C249" s="272" t="str">
        <f>[1]NOV!K250</f>
        <v>K04</v>
      </c>
      <c r="D249" s="271">
        <f>[1]NOV!J250</f>
        <v>9</v>
      </c>
      <c r="E249" s="272" t="str">
        <f>[1]NOV!I250</f>
        <v>L</v>
      </c>
      <c r="F249" s="273" t="str">
        <f>[1]NOV!L250</f>
        <v>BARU</v>
      </c>
      <c r="AA249" s="4"/>
    </row>
    <row r="250" spans="1:27" ht="15.75" customHeight="1" x14ac:dyDescent="0.3">
      <c r="A250" s="270">
        <f>[1]NOV!A251</f>
        <v>45979</v>
      </c>
      <c r="B250" s="271">
        <f>[1]NOV!B251</f>
        <v>7</v>
      </c>
      <c r="C250" s="272" t="str">
        <f>[1]NOV!K251</f>
        <v>K04</v>
      </c>
      <c r="D250" s="271">
        <f>[1]NOV!J251</f>
        <v>36</v>
      </c>
      <c r="E250" s="272" t="str">
        <f>[1]NOV!I251</f>
        <v>P</v>
      </c>
      <c r="F250" s="273" t="str">
        <f>[1]NOV!L251</f>
        <v>LAMA</v>
      </c>
      <c r="AA250" s="4"/>
    </row>
    <row r="251" spans="1:27" ht="15.75" customHeight="1" x14ac:dyDescent="0.3">
      <c r="A251" s="270">
        <f>[1]NOV!A252</f>
        <v>45979</v>
      </c>
      <c r="B251" s="271">
        <f>[1]NOV!B252</f>
        <v>8</v>
      </c>
      <c r="C251" s="272" t="str">
        <f>[1]NOV!K252</f>
        <v>K00</v>
      </c>
      <c r="D251" s="271">
        <f>[1]NOV!J252</f>
        <v>6</v>
      </c>
      <c r="E251" s="272" t="str">
        <f>[1]NOV!I252</f>
        <v>P</v>
      </c>
      <c r="F251" s="273" t="str">
        <f>[1]NOV!L252</f>
        <v>BARU</v>
      </c>
      <c r="AA251" s="4"/>
    </row>
    <row r="252" spans="1:27" ht="15.75" customHeight="1" x14ac:dyDescent="0.3">
      <c r="A252" s="270">
        <f>[1]NOV!A253</f>
        <v>45979</v>
      </c>
      <c r="B252" s="271">
        <f>[1]NOV!B253</f>
        <v>9</v>
      </c>
      <c r="C252" s="272" t="str">
        <f>[1]NOV!K253</f>
        <v>K00</v>
      </c>
      <c r="D252" s="271">
        <f>[1]NOV!J253</f>
        <v>5</v>
      </c>
      <c r="E252" s="272" t="str">
        <f>[1]NOV!I253</f>
        <v>L</v>
      </c>
      <c r="F252" s="273" t="str">
        <f>[1]NOV!L253</f>
        <v>BARU</v>
      </c>
      <c r="AA252" s="4"/>
    </row>
    <row r="253" spans="1:27" ht="15.75" customHeight="1" x14ac:dyDescent="0.3">
      <c r="A253" s="270">
        <f>[1]NOV!A254</f>
        <v>45979</v>
      </c>
      <c r="B253" s="271">
        <f>[1]NOV!B254</f>
        <v>10</v>
      </c>
      <c r="C253" s="272" t="str">
        <f>[1]NOV!K254</f>
        <v>K04</v>
      </c>
      <c r="D253" s="271">
        <f>[1]NOV!J254</f>
        <v>30</v>
      </c>
      <c r="E253" s="272" t="str">
        <f>[1]NOV!I254</f>
        <v>P</v>
      </c>
      <c r="F253" s="273" t="str">
        <f>[1]NOV!L254</f>
        <v>LAMA</v>
      </c>
      <c r="AA253" s="4"/>
    </row>
    <row r="254" spans="1:27" ht="15.75" customHeight="1" x14ac:dyDescent="0.3">
      <c r="A254" s="270">
        <f>[1]NOV!A255</f>
        <v>45979</v>
      </c>
      <c r="B254" s="271">
        <f>[1]NOV!B255</f>
        <v>11</v>
      </c>
      <c r="C254" s="272" t="str">
        <f>[1]NOV!K255</f>
        <v>K02</v>
      </c>
      <c r="D254" s="271">
        <f>[1]NOV!J255</f>
        <v>46</v>
      </c>
      <c r="E254" s="272" t="str">
        <f>[1]NOV!I255</f>
        <v>L</v>
      </c>
      <c r="F254" s="273" t="str">
        <f>[1]NOV!L255</f>
        <v>LAMA</v>
      </c>
      <c r="AA254" s="4"/>
    </row>
    <row r="255" spans="1:27" ht="15.75" customHeight="1" x14ac:dyDescent="0.3">
      <c r="A255" s="270">
        <f>[1]NOV!A256</f>
        <v>45979</v>
      </c>
      <c r="B255" s="271">
        <f>[1]NOV!B256</f>
        <v>12</v>
      </c>
      <c r="C255" s="272" t="str">
        <f>[1]NOV!K256</f>
        <v>K08</v>
      </c>
      <c r="D255" s="271">
        <f>[1]NOV!J256</f>
        <v>29</v>
      </c>
      <c r="E255" s="272" t="str">
        <f>[1]NOV!I256</f>
        <v>P</v>
      </c>
      <c r="F255" s="273" t="str">
        <f>[1]NOV!L256</f>
        <v>BARU</v>
      </c>
      <c r="AA255" s="4"/>
    </row>
    <row r="256" spans="1:27" ht="15.75" customHeight="1" x14ac:dyDescent="0.3">
      <c r="A256" s="270">
        <f>[1]NOV!A257</f>
        <v>45980</v>
      </c>
      <c r="B256" s="271">
        <f>[1]NOV!B257</f>
        <v>1</v>
      </c>
      <c r="C256" s="272" t="str">
        <f>[1]NOV!K257</f>
        <v>K04</v>
      </c>
      <c r="D256" s="271">
        <f>[1]NOV!J257</f>
        <v>30</v>
      </c>
      <c r="E256" s="272" t="str">
        <f>[1]NOV!I257</f>
        <v>P</v>
      </c>
      <c r="F256" s="273" t="str">
        <f>[1]NOV!L257</f>
        <v>LAMA</v>
      </c>
      <c r="AA256" s="4"/>
    </row>
    <row r="257" spans="1:27" ht="15.75" customHeight="1" x14ac:dyDescent="0.3">
      <c r="A257" s="270">
        <f>[1]NOV!A258</f>
        <v>0</v>
      </c>
      <c r="B257" s="271">
        <f>[1]NOV!B258</f>
        <v>2</v>
      </c>
      <c r="C257" s="272" t="str">
        <f>[1]NOV!K258</f>
        <v>K04</v>
      </c>
      <c r="D257" s="271">
        <f>[1]NOV!J258</f>
        <v>62</v>
      </c>
      <c r="E257" s="272" t="str">
        <f>[1]NOV!I258</f>
        <v>L</v>
      </c>
      <c r="F257" s="273" t="str">
        <f>[1]NOV!L258</f>
        <v>LAMA</v>
      </c>
      <c r="AA257" s="4"/>
    </row>
    <row r="258" spans="1:27" ht="15.75" customHeight="1" x14ac:dyDescent="0.3">
      <c r="A258" s="270">
        <f>[1]NOV!A259</f>
        <v>0</v>
      </c>
      <c r="B258" s="271">
        <f>[1]NOV!B259</f>
        <v>3</v>
      </c>
      <c r="C258" s="272" t="str">
        <f>[1]NOV!K259</f>
        <v>K04</v>
      </c>
      <c r="D258" s="271">
        <f>[1]NOV!J259</f>
        <v>32</v>
      </c>
      <c r="E258" s="272" t="str">
        <f>[1]NOV!I259</f>
        <v>P</v>
      </c>
      <c r="F258" s="273" t="str">
        <f>[1]NOV!L259</f>
        <v>BARU</v>
      </c>
      <c r="AA258" s="4"/>
    </row>
    <row r="259" spans="1:27" ht="15.75" customHeight="1" x14ac:dyDescent="0.3">
      <c r="A259" s="270">
        <f>[1]NOV!A260</f>
        <v>0</v>
      </c>
      <c r="B259" s="271">
        <f>[1]NOV!B260</f>
        <v>4</v>
      </c>
      <c r="C259" s="272" t="str">
        <f>[1]NOV!K260</f>
        <v>K02</v>
      </c>
      <c r="D259" s="271">
        <f>[1]NOV!J260</f>
        <v>70</v>
      </c>
      <c r="E259" s="272" t="str">
        <f>[1]NOV!I260</f>
        <v>P</v>
      </c>
      <c r="F259" s="273" t="str">
        <f>[1]NOV!L260</f>
        <v>BARU</v>
      </c>
      <c r="AA259" s="4"/>
    </row>
    <row r="260" spans="1:27" ht="15.75" customHeight="1" x14ac:dyDescent="0.3">
      <c r="A260" s="270">
        <f>[1]NOV!A261</f>
        <v>0</v>
      </c>
      <c r="B260" s="271">
        <f>[1]NOV!B261</f>
        <v>5</v>
      </c>
      <c r="C260" s="272" t="str">
        <f>[1]NOV!K261</f>
        <v>K02</v>
      </c>
      <c r="D260" s="271">
        <f>[1]NOV!J261</f>
        <v>54</v>
      </c>
      <c r="E260" s="272" t="str">
        <f>[1]NOV!I261</f>
        <v>P</v>
      </c>
      <c r="F260" s="273" t="str">
        <f>[1]NOV!L261</f>
        <v>LAMA</v>
      </c>
      <c r="AA260" s="4"/>
    </row>
    <row r="261" spans="1:27" ht="15.75" customHeight="1" x14ac:dyDescent="0.3">
      <c r="A261" s="270">
        <f>[1]NOV!A262</f>
        <v>0</v>
      </c>
      <c r="B261" s="271">
        <f>[1]NOV!B262</f>
        <v>6</v>
      </c>
      <c r="C261" s="272" t="str">
        <f>[1]NOV!K262</f>
        <v>K02</v>
      </c>
      <c r="D261" s="271">
        <f>[1]NOV!J262</f>
        <v>44</v>
      </c>
      <c r="E261" s="272" t="str">
        <f>[1]NOV!I262</f>
        <v>L</v>
      </c>
      <c r="F261" s="273" t="str">
        <f>[1]NOV!L262</f>
        <v>LAMA</v>
      </c>
      <c r="AA261" s="4"/>
    </row>
    <row r="262" spans="1:27" ht="15.75" customHeight="1" x14ac:dyDescent="0.3">
      <c r="A262" s="270">
        <f>[1]NOV!A263</f>
        <v>0</v>
      </c>
      <c r="B262" s="271">
        <f>[1]NOV!B263</f>
        <v>7</v>
      </c>
      <c r="C262" s="272" t="str">
        <f>[1]NOV!K263</f>
        <v>K02</v>
      </c>
      <c r="D262" s="271">
        <f>[1]NOV!J263</f>
        <v>42</v>
      </c>
      <c r="E262" s="272" t="str">
        <f>[1]NOV!I263</f>
        <v>L</v>
      </c>
      <c r="F262" s="273" t="str">
        <f>[1]NOV!L263</f>
        <v>BARU</v>
      </c>
      <c r="AA262" s="4"/>
    </row>
    <row r="263" spans="1:27" ht="15.75" customHeight="1" x14ac:dyDescent="0.3">
      <c r="A263" s="270">
        <f>[1]NOV!A264</f>
        <v>0</v>
      </c>
      <c r="B263" s="271">
        <f>[1]NOV!B264</f>
        <v>8</v>
      </c>
      <c r="C263" s="272" t="str">
        <f>[1]NOV!K264</f>
        <v>K00</v>
      </c>
      <c r="D263" s="271">
        <f>[1]NOV!J264</f>
        <v>11</v>
      </c>
      <c r="E263" s="272" t="str">
        <f>[1]NOV!I264</f>
        <v>L</v>
      </c>
      <c r="F263" s="273" t="str">
        <f>[1]NOV!L264</f>
        <v>BARU</v>
      </c>
      <c r="AA263" s="4"/>
    </row>
    <row r="264" spans="1:27" ht="15.75" customHeight="1" x14ac:dyDescent="0.3">
      <c r="A264" s="270">
        <f>[1]NOV!A265</f>
        <v>0</v>
      </c>
      <c r="B264" s="271">
        <f>[1]NOV!B265</f>
        <v>9</v>
      </c>
      <c r="C264" s="272" t="str">
        <f>[1]NOV!K265</f>
        <v>K00</v>
      </c>
      <c r="D264" s="271">
        <f>[1]NOV!J265</f>
        <v>9</v>
      </c>
      <c r="E264" s="272" t="str">
        <f>[1]NOV!I265</f>
        <v>L</v>
      </c>
      <c r="F264" s="273" t="str">
        <f>[1]NOV!L265</f>
        <v>BARU</v>
      </c>
      <c r="AA264" s="4"/>
    </row>
    <row r="265" spans="1:27" ht="15.75" customHeight="1" x14ac:dyDescent="0.3">
      <c r="A265" s="270">
        <f>[1]NOV!A266</f>
        <v>0</v>
      </c>
      <c r="B265" s="271">
        <f>[1]NOV!B266</f>
        <v>10</v>
      </c>
      <c r="C265" s="272" t="str">
        <f>[1]NOV!K266</f>
        <v>K02</v>
      </c>
      <c r="D265" s="271">
        <f>[1]NOV!J266</f>
        <v>6</v>
      </c>
      <c r="E265" s="272" t="str">
        <f>[1]NOV!I266</f>
        <v>P</v>
      </c>
      <c r="F265" s="273" t="str">
        <f>[1]NOV!L266</f>
        <v>BARU</v>
      </c>
      <c r="AA265" s="4"/>
    </row>
    <row r="266" spans="1:27" ht="15.75" customHeight="1" x14ac:dyDescent="0.3">
      <c r="A266" s="270">
        <f>[1]NOV!A267</f>
        <v>0</v>
      </c>
      <c r="B266" s="271">
        <f>[1]NOV!B267</f>
        <v>11</v>
      </c>
      <c r="C266" s="272" t="str">
        <f>[1]NOV!K267</f>
        <v>K04</v>
      </c>
      <c r="D266" s="271">
        <f>[1]NOV!J267</f>
        <v>15</v>
      </c>
      <c r="E266" s="272" t="str">
        <f>[1]NOV!I267</f>
        <v>P</v>
      </c>
      <c r="F266" s="273" t="str">
        <f>[1]NOV!L267</f>
        <v>LAMA</v>
      </c>
      <c r="AA266" s="4"/>
    </row>
    <row r="267" spans="1:27" ht="15.75" customHeight="1" x14ac:dyDescent="0.3">
      <c r="A267" s="270">
        <f>[1]NOV!A268</f>
        <v>0</v>
      </c>
      <c r="B267" s="271">
        <f>[1]NOV!B268</f>
        <v>12</v>
      </c>
      <c r="C267" s="272" t="str">
        <f>[1]NOV!K268</f>
        <v>K04</v>
      </c>
      <c r="D267" s="271">
        <f>[1]NOV!J268</f>
        <v>28</v>
      </c>
      <c r="E267" s="272" t="str">
        <f>[1]NOV!I268</f>
        <v>L</v>
      </c>
      <c r="F267" s="273" t="str">
        <f>[1]NOV!L268</f>
        <v>BARU</v>
      </c>
      <c r="AA267" s="4"/>
    </row>
    <row r="268" spans="1:27" ht="15.75" customHeight="1" x14ac:dyDescent="0.3">
      <c r="A268" s="270">
        <f>[1]NOV!A269</f>
        <v>0</v>
      </c>
      <c r="B268" s="271">
        <f>[1]NOV!B269</f>
        <v>13</v>
      </c>
      <c r="C268" s="272" t="str">
        <f>[1]NOV!K269</f>
        <v>K00</v>
      </c>
      <c r="D268" s="271">
        <f>[1]NOV!J269</f>
        <v>7</v>
      </c>
      <c r="E268" s="272" t="str">
        <f>[1]NOV!I269</f>
        <v>L</v>
      </c>
      <c r="F268" s="273" t="str">
        <f>[1]NOV!L269</f>
        <v>BARU</v>
      </c>
      <c r="AA268" s="4"/>
    </row>
    <row r="269" spans="1:27" ht="15.75" customHeight="1" x14ac:dyDescent="0.3">
      <c r="A269" s="270">
        <f>[1]NOV!A270</f>
        <v>45981</v>
      </c>
      <c r="B269" s="271">
        <f>[1]NOV!B270</f>
        <v>1</v>
      </c>
      <c r="C269" s="272" t="str">
        <f>[1]NOV!K270</f>
        <v>K06</v>
      </c>
      <c r="D269" s="271">
        <f>[1]NOV!J270</f>
        <v>23</v>
      </c>
      <c r="E269" s="272" t="str">
        <f>[1]NOV!I270</f>
        <v>P</v>
      </c>
      <c r="F269" s="273" t="str">
        <f>[1]NOV!L270</f>
        <v>BARU</v>
      </c>
      <c r="AA269" s="4"/>
    </row>
    <row r="270" spans="1:27" ht="15.75" customHeight="1" x14ac:dyDescent="0.3">
      <c r="A270" s="270">
        <f>[1]NOV!A271</f>
        <v>0</v>
      </c>
      <c r="B270" s="271">
        <f>[1]NOV!B271</f>
        <v>2</v>
      </c>
      <c r="C270" s="272" t="str">
        <f>[1]NOV!K271</f>
        <v>K01</v>
      </c>
      <c r="D270" s="271">
        <f>[1]NOV!J271</f>
        <v>44</v>
      </c>
      <c r="E270" s="272" t="str">
        <f>[1]NOV!I271</f>
        <v>P</v>
      </c>
      <c r="F270" s="273" t="str">
        <f>[1]NOV!L271</f>
        <v>LAMA</v>
      </c>
      <c r="AA270" s="4"/>
    </row>
    <row r="271" spans="1:27" ht="15.75" customHeight="1" x14ac:dyDescent="0.3">
      <c r="A271" s="270">
        <f>[1]NOV!A272</f>
        <v>0</v>
      </c>
      <c r="B271" s="271">
        <f>[1]NOV!B272</f>
        <v>3</v>
      </c>
      <c r="C271" s="272" t="str">
        <f>[1]NOV!K272</f>
        <v>K02</v>
      </c>
      <c r="D271" s="271">
        <f>[1]NOV!J272</f>
        <v>55</v>
      </c>
      <c r="E271" s="272" t="str">
        <f>[1]NOV!I272</f>
        <v>P</v>
      </c>
      <c r="F271" s="273" t="str">
        <f>[1]NOV!L272</f>
        <v>BARU</v>
      </c>
      <c r="AA271" s="4"/>
    </row>
    <row r="272" spans="1:27" ht="15.75" customHeight="1" x14ac:dyDescent="0.3">
      <c r="A272" s="270">
        <f>[1]NOV!A273</f>
        <v>0</v>
      </c>
      <c r="B272" s="271">
        <f>[1]NOV!B273</f>
        <v>4</v>
      </c>
      <c r="C272" s="272" t="str">
        <f>[1]NOV!K273</f>
        <v>K00</v>
      </c>
      <c r="D272" s="271">
        <f>[1]NOV!J273</f>
        <v>11</v>
      </c>
      <c r="E272" s="272" t="str">
        <f>[1]NOV!I273</f>
        <v>L</v>
      </c>
      <c r="F272" s="273" t="str">
        <f>[1]NOV!L273</f>
        <v>BARU</v>
      </c>
      <c r="AA272" s="4"/>
    </row>
    <row r="273" spans="1:27" ht="15.75" customHeight="1" x14ac:dyDescent="0.3">
      <c r="A273" s="270">
        <f>[1]NOV!A274</f>
        <v>0</v>
      </c>
      <c r="B273" s="271">
        <f>[1]NOV!B274</f>
        <v>5</v>
      </c>
      <c r="C273" s="272" t="str">
        <f>[1]NOV!K274</f>
        <v>K04</v>
      </c>
      <c r="D273" s="271">
        <f>[1]NOV!J274</f>
        <v>34</v>
      </c>
      <c r="E273" s="272" t="str">
        <f>[1]NOV!I274</f>
        <v>L</v>
      </c>
      <c r="F273" s="273" t="str">
        <f>[1]NOV!L274</f>
        <v>BARU</v>
      </c>
      <c r="AA273" s="4"/>
    </row>
    <row r="274" spans="1:27" ht="15.75" customHeight="1" x14ac:dyDescent="0.3">
      <c r="A274" s="270">
        <f>[1]NOV!A275</f>
        <v>0</v>
      </c>
      <c r="B274" s="271">
        <f>[1]NOV!B275</f>
        <v>6</v>
      </c>
      <c r="C274" s="272" t="str">
        <f>[1]NOV!K275</f>
        <v>K02</v>
      </c>
      <c r="D274" s="271">
        <f>[1]NOV!J275</f>
        <v>46</v>
      </c>
      <c r="E274" s="272" t="str">
        <f>[1]NOV!I275</f>
        <v>P</v>
      </c>
      <c r="F274" s="273" t="str">
        <f>[1]NOV!L275</f>
        <v>LAMA</v>
      </c>
      <c r="AA274" s="4"/>
    </row>
    <row r="275" spans="1:27" ht="15.75" customHeight="1" x14ac:dyDescent="0.3">
      <c r="A275" s="270">
        <f>[1]NOV!A276</f>
        <v>0</v>
      </c>
      <c r="B275" s="271">
        <f>[1]NOV!B276</f>
        <v>7</v>
      </c>
      <c r="C275" s="272" t="str">
        <f>[1]NOV!K276</f>
        <v>K03</v>
      </c>
      <c r="D275" s="271">
        <f>[1]NOV!J276</f>
        <v>31</v>
      </c>
      <c r="E275" s="272" t="str">
        <f>[1]NOV!I276</f>
        <v>P</v>
      </c>
      <c r="F275" s="273" t="str">
        <f>[1]NOV!L276</f>
        <v>BARU</v>
      </c>
      <c r="AA275" s="4"/>
    </row>
    <row r="276" spans="1:27" ht="15.75" customHeight="1" x14ac:dyDescent="0.3">
      <c r="A276" s="270">
        <f>[1]NOV!A277</f>
        <v>0</v>
      </c>
      <c r="B276" s="271">
        <f>[1]NOV!B277</f>
        <v>8</v>
      </c>
      <c r="C276" s="272" t="str">
        <f>[1]NOV!K277</f>
        <v>K12</v>
      </c>
      <c r="D276" s="271">
        <f>[1]NOV!J277</f>
        <v>8</v>
      </c>
      <c r="E276" s="272" t="str">
        <f>[1]NOV!I277</f>
        <v>L</v>
      </c>
      <c r="F276" s="273" t="str">
        <f>[1]NOV!L277</f>
        <v>LAMA</v>
      </c>
      <c r="AA276" s="4"/>
    </row>
    <row r="277" spans="1:27" ht="15.75" customHeight="1" x14ac:dyDescent="0.3">
      <c r="A277" s="270">
        <f>[1]NOV!A278</f>
        <v>0</v>
      </c>
      <c r="B277" s="271">
        <f>[1]NOV!B278</f>
        <v>9</v>
      </c>
      <c r="C277" s="272" t="str">
        <f>[1]NOV!K278</f>
        <v>K08</v>
      </c>
      <c r="D277" s="271">
        <f>[1]NOV!J278</f>
        <v>25</v>
      </c>
      <c r="E277" s="272" t="str">
        <f>[1]NOV!I278</f>
        <v>P</v>
      </c>
      <c r="F277" s="273" t="str">
        <f>[1]NOV!L278</f>
        <v>BARU</v>
      </c>
      <c r="AA277" s="4"/>
    </row>
    <row r="278" spans="1:27" ht="15.75" customHeight="1" x14ac:dyDescent="0.3">
      <c r="A278" s="270">
        <f>[1]NOV!A279</f>
        <v>0</v>
      </c>
      <c r="B278" s="271">
        <f>[1]NOV!B279</f>
        <v>10</v>
      </c>
      <c r="C278" s="272" t="str">
        <f>[1]NOV!K279</f>
        <v>K04</v>
      </c>
      <c r="D278" s="271">
        <f>[1]NOV!J279</f>
        <v>21</v>
      </c>
      <c r="E278" s="272" t="str">
        <f>[1]NOV!I279</f>
        <v>L</v>
      </c>
      <c r="F278" s="273" t="str">
        <f>[1]NOV!L279</f>
        <v>BARU</v>
      </c>
      <c r="AA278" s="4"/>
    </row>
    <row r="279" spans="1:27" ht="15.75" customHeight="1" x14ac:dyDescent="0.3">
      <c r="A279" s="270">
        <f>[1]NOV!A280</f>
        <v>45982</v>
      </c>
      <c r="B279" s="271">
        <f>[1]NOV!B280</f>
        <v>1</v>
      </c>
      <c r="C279" s="272" t="str">
        <f>[1]NOV!K280</f>
        <v>K04</v>
      </c>
      <c r="D279" s="271">
        <f>[1]NOV!J280</f>
        <v>38</v>
      </c>
      <c r="E279" s="272" t="str">
        <f>[1]NOV!I280</f>
        <v>L</v>
      </c>
      <c r="F279" s="273" t="str">
        <f>[1]NOV!L280</f>
        <v>BARU</v>
      </c>
      <c r="AA279" s="4"/>
    </row>
    <row r="280" spans="1:27" ht="15.75" customHeight="1" x14ac:dyDescent="0.3">
      <c r="A280" s="270">
        <f>[1]NOV!A281</f>
        <v>0</v>
      </c>
      <c r="B280" s="271">
        <f>[1]NOV!B281</f>
        <v>2</v>
      </c>
      <c r="C280" s="272" t="str">
        <f>[1]NOV!K281</f>
        <v>K02</v>
      </c>
      <c r="D280" s="271">
        <f>[1]NOV!J281</f>
        <v>13</v>
      </c>
      <c r="E280" s="272" t="str">
        <f>[1]NOV!I281</f>
        <v>P</v>
      </c>
      <c r="F280" s="273" t="str">
        <f>[1]NOV!L281</f>
        <v>LAMA</v>
      </c>
      <c r="AA280" s="4"/>
    </row>
    <row r="281" spans="1:27" ht="15.75" customHeight="1" x14ac:dyDescent="0.3">
      <c r="A281" s="270">
        <f>[1]NOV!A282</f>
        <v>0</v>
      </c>
      <c r="B281" s="271">
        <f>[1]NOV!B282</f>
        <v>3</v>
      </c>
      <c r="C281" s="272" t="str">
        <f>[1]NOV!K282</f>
        <v>K03</v>
      </c>
      <c r="D281" s="271">
        <f>[1]NOV!J282</f>
        <v>22</v>
      </c>
      <c r="E281" s="272" t="str">
        <f>[1]NOV!I282</f>
        <v>P</v>
      </c>
      <c r="F281" s="273" t="str">
        <f>[1]NOV!L282</f>
        <v>BARU</v>
      </c>
      <c r="AA281" s="4"/>
    </row>
    <row r="282" spans="1:27" ht="15.75" customHeight="1" x14ac:dyDescent="0.3">
      <c r="A282" s="270">
        <f>[1]NOV!A283</f>
        <v>0</v>
      </c>
      <c r="B282" s="271">
        <f>[1]NOV!B283</f>
        <v>4</v>
      </c>
      <c r="C282" s="272" t="str">
        <f>[1]NOV!K283</f>
        <v>K04</v>
      </c>
      <c r="D282" s="271">
        <f>[1]NOV!J283</f>
        <v>35</v>
      </c>
      <c r="E282" s="272" t="str">
        <f>[1]NOV!I283</f>
        <v>L</v>
      </c>
      <c r="F282" s="273" t="str">
        <f>[1]NOV!L283</f>
        <v>BARU</v>
      </c>
      <c r="AA282" s="4"/>
    </row>
    <row r="283" spans="1:27" ht="15.75" customHeight="1" x14ac:dyDescent="0.3">
      <c r="A283" s="270">
        <f>[1]NOV!A284</f>
        <v>0</v>
      </c>
      <c r="B283" s="271">
        <f>[1]NOV!B284</f>
        <v>5</v>
      </c>
      <c r="C283" s="272" t="str">
        <f>[1]NOV!K284</f>
        <v>K04</v>
      </c>
      <c r="D283" s="271">
        <f>[1]NOV!J284</f>
        <v>6</v>
      </c>
      <c r="E283" s="272" t="str">
        <f>[1]NOV!I284</f>
        <v>P</v>
      </c>
      <c r="F283" s="273" t="str">
        <f>[1]NOV!L284</f>
        <v>BARU</v>
      </c>
      <c r="AA283" s="4"/>
    </row>
    <row r="284" spans="1:27" ht="15.75" customHeight="1" x14ac:dyDescent="0.3">
      <c r="A284" s="270">
        <f>[1]NOV!A285</f>
        <v>0</v>
      </c>
      <c r="B284" s="271">
        <f>[1]NOV!B285</f>
        <v>6</v>
      </c>
      <c r="C284" s="272" t="str">
        <f>[1]NOV!K285</f>
        <v>K03</v>
      </c>
      <c r="D284" s="271">
        <f>[1]NOV!J285</f>
        <v>25</v>
      </c>
      <c r="E284" s="272" t="str">
        <f>[1]NOV!I285</f>
        <v>P</v>
      </c>
      <c r="F284" s="273" t="str">
        <f>[1]NOV!L285</f>
        <v>BARU</v>
      </c>
      <c r="AA284" s="4"/>
    </row>
    <row r="285" spans="1:27" ht="15.75" customHeight="1" x14ac:dyDescent="0.3">
      <c r="A285" s="270">
        <f>[1]NOV!A286</f>
        <v>45983</v>
      </c>
      <c r="B285" s="271">
        <f>[1]NOV!B286</f>
        <v>1</v>
      </c>
      <c r="C285" s="272" t="str">
        <f>[1]NOV!K286</f>
        <v>K04</v>
      </c>
      <c r="D285" s="271">
        <f>[1]NOV!J286</f>
        <v>29</v>
      </c>
      <c r="E285" s="272" t="str">
        <f>[1]NOV!I286</f>
        <v>P</v>
      </c>
      <c r="F285" s="273" t="str">
        <f>[1]NOV!L286</f>
        <v>LAMA</v>
      </c>
      <c r="AA285" s="4"/>
    </row>
    <row r="286" spans="1:27" ht="15.75" customHeight="1" x14ac:dyDescent="0.3">
      <c r="A286" s="270">
        <f>[1]NOV!A287</f>
        <v>0</v>
      </c>
      <c r="B286" s="271">
        <f>[1]NOV!B287</f>
        <v>2</v>
      </c>
      <c r="C286" s="272" t="str">
        <f>[1]NOV!K287</f>
        <v>K04</v>
      </c>
      <c r="D286" s="271">
        <f>[1]NOV!J287</f>
        <v>30</v>
      </c>
      <c r="E286" s="272" t="str">
        <f>[1]NOV!I287</f>
        <v>P</v>
      </c>
      <c r="F286" s="273" t="str">
        <f>[1]NOV!L287</f>
        <v>LAMA</v>
      </c>
      <c r="AA286" s="4"/>
    </row>
    <row r="287" spans="1:27" ht="15.75" customHeight="1" x14ac:dyDescent="0.3">
      <c r="A287" s="270">
        <f>[1]NOV!A288</f>
        <v>0</v>
      </c>
      <c r="B287" s="271">
        <f>[1]NOV!B288</f>
        <v>3</v>
      </c>
      <c r="C287" s="272" t="str">
        <f>[1]NOV!K288</f>
        <v>K06</v>
      </c>
      <c r="D287" s="271">
        <f>[1]NOV!J288</f>
        <v>47</v>
      </c>
      <c r="E287" s="272" t="str">
        <f>[1]NOV!I288</f>
        <v>P</v>
      </c>
      <c r="F287" s="273" t="str">
        <f>[1]NOV!L288</f>
        <v>BARU</v>
      </c>
      <c r="AA287" s="4"/>
    </row>
    <row r="288" spans="1:27" ht="15.75" customHeight="1" x14ac:dyDescent="0.3">
      <c r="A288" s="270">
        <f>[1]NOV!A289</f>
        <v>0</v>
      </c>
      <c r="B288" s="271">
        <f>[1]NOV!B289</f>
        <v>4</v>
      </c>
      <c r="C288" s="272" t="str">
        <f>[1]NOV!K289</f>
        <v>K02</v>
      </c>
      <c r="D288" s="271">
        <f>[1]NOV!J289</f>
        <v>60</v>
      </c>
      <c r="E288" s="272" t="str">
        <f>[1]NOV!I289</f>
        <v>P</v>
      </c>
      <c r="F288" s="273" t="str">
        <f>[1]NOV!L289</f>
        <v>BARU</v>
      </c>
      <c r="AA288" s="4"/>
    </row>
    <row r="289" spans="1:27" ht="15.75" customHeight="1" x14ac:dyDescent="0.3">
      <c r="A289" s="270">
        <f>[1]NOV!A290</f>
        <v>0</v>
      </c>
      <c r="B289" s="271">
        <f>[1]NOV!B290</f>
        <v>4</v>
      </c>
      <c r="C289" s="272" t="str">
        <f>[1]NOV!K290</f>
        <v>K02</v>
      </c>
      <c r="D289" s="271">
        <f>[1]NOV!J290</f>
        <v>60</v>
      </c>
      <c r="E289" s="272" t="str">
        <f>[1]NOV!I290</f>
        <v>P</v>
      </c>
      <c r="F289" s="273" t="str">
        <f>[1]NOV!L290</f>
        <v>BARU</v>
      </c>
      <c r="AA289" s="4"/>
    </row>
    <row r="290" spans="1:27" ht="15.75" customHeight="1" x14ac:dyDescent="0.3">
      <c r="A290" s="270">
        <f>[1]NOV!A291</f>
        <v>0</v>
      </c>
      <c r="B290" s="271">
        <f>[1]NOV!B291</f>
        <v>5</v>
      </c>
      <c r="C290" s="272" t="str">
        <f>[1]NOV!K291</f>
        <v>K05</v>
      </c>
      <c r="D290" s="271">
        <f>[1]NOV!J291</f>
        <v>35</v>
      </c>
      <c r="E290" s="272" t="str">
        <f>[1]NOV!I291</f>
        <v>P</v>
      </c>
      <c r="F290" s="273" t="str">
        <f>[1]NOV!L291</f>
        <v>BARU</v>
      </c>
      <c r="AA290" s="4"/>
    </row>
    <row r="291" spans="1:27" ht="15.75" customHeight="1" x14ac:dyDescent="0.3">
      <c r="A291" s="270">
        <f>[1]NOV!A292</f>
        <v>0</v>
      </c>
      <c r="B291" s="271">
        <f>[1]NOV!B292</f>
        <v>6</v>
      </c>
      <c r="C291" s="272" t="str">
        <f>[1]NOV!K292</f>
        <v>K06</v>
      </c>
      <c r="D291" s="271">
        <f>[1]NOV!J292</f>
        <v>5</v>
      </c>
      <c r="E291" s="272" t="str">
        <f>[1]NOV!I292</f>
        <v>P</v>
      </c>
      <c r="F291" s="273" t="str">
        <f>[1]NOV!L292</f>
        <v>BARU</v>
      </c>
      <c r="AA291" s="4"/>
    </row>
    <row r="292" spans="1:27" ht="15.75" customHeight="1" x14ac:dyDescent="0.3">
      <c r="A292" s="270">
        <f>[1]NOV!A293</f>
        <v>0</v>
      </c>
      <c r="B292" s="271">
        <f>[1]NOV!B293</f>
        <v>7</v>
      </c>
      <c r="C292" s="272" t="str">
        <f>[1]NOV!K293</f>
        <v>K04</v>
      </c>
      <c r="D292" s="271">
        <f>[1]NOV!J293</f>
        <v>7</v>
      </c>
      <c r="E292" s="272" t="str">
        <f>[1]NOV!I293</f>
        <v>P</v>
      </c>
      <c r="F292" s="273" t="str">
        <f>[1]NOV!L293</f>
        <v>LAMA</v>
      </c>
      <c r="AA292" s="4"/>
    </row>
    <row r="293" spans="1:27" ht="15.75" customHeight="1" x14ac:dyDescent="0.3">
      <c r="A293" s="270">
        <f>[1]NOV!A294</f>
        <v>0</v>
      </c>
      <c r="B293" s="271">
        <f>[1]NOV!B294</f>
        <v>8</v>
      </c>
      <c r="C293" s="272" t="str">
        <f>[1]NOV!K294</f>
        <v>K04</v>
      </c>
      <c r="D293" s="271">
        <f>[1]NOV!J294</f>
        <v>44</v>
      </c>
      <c r="E293" s="272" t="str">
        <f>[1]NOV!I294</f>
        <v>P</v>
      </c>
      <c r="F293" s="273" t="str">
        <f>[1]NOV!L294</f>
        <v>BARU</v>
      </c>
      <c r="AA293" s="4"/>
    </row>
    <row r="294" spans="1:27" ht="15.75" customHeight="1" x14ac:dyDescent="0.3">
      <c r="A294" s="270">
        <f>[1]NOV!A295</f>
        <v>0</v>
      </c>
      <c r="B294" s="271">
        <f>[1]NOV!B295</f>
        <v>9</v>
      </c>
      <c r="C294" s="272" t="str">
        <f>[1]NOV!K295</f>
        <v>K00</v>
      </c>
      <c r="D294" s="271">
        <f>[1]NOV!J295</f>
        <v>9</v>
      </c>
      <c r="E294" s="272" t="str">
        <f>[1]NOV!I295</f>
        <v>P</v>
      </c>
      <c r="F294" s="273" t="str">
        <f>[1]NOV!L295</f>
        <v>BARU</v>
      </c>
      <c r="AA294" s="4"/>
    </row>
    <row r="295" spans="1:27" ht="15.75" customHeight="1" x14ac:dyDescent="0.3">
      <c r="A295" s="270">
        <f>[1]NOV!A296</f>
        <v>0</v>
      </c>
      <c r="B295" s="271">
        <f>[1]NOV!B296</f>
        <v>10</v>
      </c>
      <c r="C295" s="272" t="str">
        <f>[1]NOV!K296</f>
        <v>K08</v>
      </c>
      <c r="D295" s="271">
        <f>[1]NOV!J296</f>
        <v>5</v>
      </c>
      <c r="E295" s="272" t="str">
        <f>[1]NOV!I296</f>
        <v>L</v>
      </c>
      <c r="F295" s="273" t="str">
        <f>[1]NOV!L296</f>
        <v>BARU</v>
      </c>
      <c r="AA295" s="4"/>
    </row>
    <row r="296" spans="1:27" ht="15.75" customHeight="1" x14ac:dyDescent="0.3">
      <c r="A296" s="270">
        <f>[1]NOV!A297</f>
        <v>0</v>
      </c>
      <c r="B296" s="271">
        <f>[1]NOV!B297</f>
        <v>11</v>
      </c>
      <c r="C296" s="272" t="str">
        <f>[1]NOV!K297</f>
        <v>K04</v>
      </c>
      <c r="D296" s="271">
        <f>[1]NOV!J297</f>
        <v>39</v>
      </c>
      <c r="E296" s="272" t="str">
        <f>[1]NOV!I297</f>
        <v>P</v>
      </c>
      <c r="F296" s="273" t="str">
        <f>[1]NOV!L297</f>
        <v>BARU</v>
      </c>
      <c r="AA296" s="4"/>
    </row>
    <row r="297" spans="1:27" ht="15.75" customHeight="1" x14ac:dyDescent="0.3">
      <c r="A297" s="270">
        <f>[1]NOV!A298</f>
        <v>0</v>
      </c>
      <c r="B297" s="271">
        <f>[1]NOV!B298</f>
        <v>12</v>
      </c>
      <c r="C297" s="272" t="str">
        <f>[1]NOV!K298</f>
        <v>K04</v>
      </c>
      <c r="D297" s="271">
        <f>[1]NOV!J298</f>
        <v>19</v>
      </c>
      <c r="E297" s="272" t="str">
        <f>[1]NOV!I298</f>
        <v>L</v>
      </c>
      <c r="F297" s="273" t="str">
        <f>[1]NOV!L298</f>
        <v>LAMA</v>
      </c>
      <c r="AA297" s="4"/>
    </row>
    <row r="298" spans="1:27" ht="15.75" customHeight="1" x14ac:dyDescent="0.3">
      <c r="A298" s="270">
        <f>[1]NOV!A299</f>
        <v>0</v>
      </c>
      <c r="B298" s="271">
        <f>[1]NOV!B299</f>
        <v>13</v>
      </c>
      <c r="C298" s="272" t="str">
        <f>[1]NOV!K299</f>
        <v>K04</v>
      </c>
      <c r="D298" s="271">
        <f>[1]NOV!J299</f>
        <v>49</v>
      </c>
      <c r="E298" s="272" t="str">
        <f>[1]NOV!I299</f>
        <v>L</v>
      </c>
      <c r="F298" s="273" t="str">
        <f>[1]NOV!L299</f>
        <v>BARU</v>
      </c>
      <c r="AA298" s="4"/>
    </row>
    <row r="299" spans="1:27" ht="15.75" customHeight="1" x14ac:dyDescent="0.3">
      <c r="A299" s="270">
        <f>[1]NOV!A300</f>
        <v>0</v>
      </c>
      <c r="B299" s="271">
        <f>[1]NOV!B300</f>
        <v>14</v>
      </c>
      <c r="C299" s="272" t="str">
        <f>[1]NOV!K300</f>
        <v>K04</v>
      </c>
      <c r="D299" s="271">
        <f>[1]NOV!J300</f>
        <v>28</v>
      </c>
      <c r="E299" s="272" t="str">
        <f>[1]NOV!I300</f>
        <v>P</v>
      </c>
      <c r="F299" s="273" t="str">
        <f>[1]NOV!L300</f>
        <v>BARU</v>
      </c>
      <c r="AA299" s="4"/>
    </row>
    <row r="300" spans="1:27" ht="15.75" customHeight="1" x14ac:dyDescent="0.3">
      <c r="A300" s="270">
        <f>[1]NOV!A301</f>
        <v>0</v>
      </c>
      <c r="B300" s="271">
        <f>[1]NOV!B301</f>
        <v>15</v>
      </c>
      <c r="C300" s="272" t="str">
        <f>[1]NOV!K301</f>
        <v>K04</v>
      </c>
      <c r="D300" s="271">
        <f>[1]NOV!J301</f>
        <v>23</v>
      </c>
      <c r="E300" s="272" t="str">
        <f>[1]NOV!I301</f>
        <v>L</v>
      </c>
      <c r="F300" s="273" t="str">
        <f>[1]NOV!L301</f>
        <v>LAMA</v>
      </c>
      <c r="AA300" s="4"/>
    </row>
    <row r="301" spans="1:27" ht="15.75" customHeight="1" x14ac:dyDescent="0.3">
      <c r="A301" s="270">
        <f>[1]NOV!A302</f>
        <v>0</v>
      </c>
      <c r="B301" s="271">
        <f>[1]NOV!B302</f>
        <v>16</v>
      </c>
      <c r="C301" s="272" t="str">
        <f>[1]NOV!K302</f>
        <v>K03</v>
      </c>
      <c r="D301" s="271">
        <f>[1]NOV!J302</f>
        <v>30</v>
      </c>
      <c r="E301" s="272" t="str">
        <f>[1]NOV!I302</f>
        <v>P</v>
      </c>
      <c r="F301" s="273" t="str">
        <f>[1]NOV!L302</f>
        <v>BARU</v>
      </c>
      <c r="AA301" s="4"/>
    </row>
    <row r="302" spans="1:27" ht="15.75" customHeight="1" x14ac:dyDescent="0.3">
      <c r="A302" s="270">
        <f>[1]NOV!A303</f>
        <v>0</v>
      </c>
      <c r="B302" s="271">
        <f>[1]NOV!B303</f>
        <v>17</v>
      </c>
      <c r="C302" s="272" t="str">
        <f>[1]NOV!K303</f>
        <v>K04</v>
      </c>
      <c r="D302" s="271">
        <f>[1]NOV!J303</f>
        <v>31</v>
      </c>
      <c r="E302" s="272" t="str">
        <f>[1]NOV!I303</f>
        <v>P</v>
      </c>
      <c r="F302" s="273" t="str">
        <f>[1]NOV!L303</f>
        <v>BARU</v>
      </c>
      <c r="AA302" s="4"/>
    </row>
    <row r="303" spans="1:27" ht="15.75" customHeight="1" x14ac:dyDescent="0.3">
      <c r="A303" s="270">
        <f>[1]NOV!A304</f>
        <v>0</v>
      </c>
      <c r="B303" s="271">
        <f>[1]NOV!B304</f>
        <v>18</v>
      </c>
      <c r="C303" s="272" t="str">
        <f>[1]NOV!K304</f>
        <v>K02</v>
      </c>
      <c r="D303" s="271">
        <f>[1]NOV!J304</f>
        <v>6</v>
      </c>
      <c r="E303" s="272" t="str">
        <f>[1]NOV!I304</f>
        <v>P</v>
      </c>
      <c r="F303" s="273" t="str">
        <f>[1]NOV!L304</f>
        <v>BARU</v>
      </c>
      <c r="AA303" s="4"/>
    </row>
    <row r="304" spans="1:27" ht="15.75" customHeight="1" x14ac:dyDescent="0.3">
      <c r="A304" s="270">
        <f>[1]NOV!A305</f>
        <v>0</v>
      </c>
      <c r="B304" s="271">
        <f>[1]NOV!B305</f>
        <v>19</v>
      </c>
      <c r="C304" s="272" t="str">
        <f>[1]NOV!K305</f>
        <v>K02</v>
      </c>
      <c r="D304" s="271">
        <f>[1]NOV!J305</f>
        <v>8</v>
      </c>
      <c r="E304" s="272" t="str">
        <f>[1]NOV!I305</f>
        <v>L</v>
      </c>
      <c r="F304" s="273" t="str">
        <f>[1]NOV!L305</f>
        <v>BARU</v>
      </c>
      <c r="AA304" s="4"/>
    </row>
    <row r="305" spans="1:27" ht="15.75" customHeight="1" x14ac:dyDescent="0.3">
      <c r="A305" s="270">
        <f>[1]NOV!A306</f>
        <v>0</v>
      </c>
      <c r="B305" s="271">
        <f>[1]NOV!B306</f>
        <v>20</v>
      </c>
      <c r="C305" s="272" t="str">
        <f>[1]NOV!K306</f>
        <v>K02</v>
      </c>
      <c r="D305" s="271">
        <f>[1]NOV!J306</f>
        <v>71</v>
      </c>
      <c r="E305" s="272" t="str">
        <f>[1]NOV!I306</f>
        <v>P</v>
      </c>
      <c r="F305" s="273" t="str">
        <f>[1]NOV!L306</f>
        <v>LAMA</v>
      </c>
      <c r="AA305" s="4"/>
    </row>
    <row r="306" spans="1:27" ht="15.75" customHeight="1" x14ac:dyDescent="0.3">
      <c r="A306" s="270">
        <f>[1]NOV!A307</f>
        <v>45985</v>
      </c>
      <c r="B306" s="271">
        <f>[1]NOV!B307</f>
        <v>1</v>
      </c>
      <c r="C306" s="272" t="str">
        <f>[1]NOV!K307</f>
        <v>K02</v>
      </c>
      <c r="D306" s="271">
        <f>[1]NOV!J307</f>
        <v>32</v>
      </c>
      <c r="E306" s="272" t="str">
        <f>[1]NOV!I307</f>
        <v>L</v>
      </c>
      <c r="F306" s="273" t="str">
        <f>[1]NOV!L307</f>
        <v>BARU</v>
      </c>
      <c r="AA306" s="4"/>
    </row>
    <row r="307" spans="1:27" ht="15.75" customHeight="1" x14ac:dyDescent="0.3">
      <c r="A307" s="270">
        <f>[1]NOV!A308</f>
        <v>0</v>
      </c>
      <c r="B307" s="271">
        <f>[1]NOV!B308</f>
        <v>2</v>
      </c>
      <c r="C307" s="272" t="str">
        <f>[1]NOV!K308</f>
        <v>K04</v>
      </c>
      <c r="D307" s="271">
        <f>[1]NOV!J308</f>
        <v>67</v>
      </c>
      <c r="E307" s="272" t="str">
        <f>[1]NOV!I308</f>
        <v>P</v>
      </c>
      <c r="F307" s="273" t="str">
        <f>[1]NOV!L308</f>
        <v>BARU</v>
      </c>
      <c r="AA307" s="4"/>
    </row>
    <row r="308" spans="1:27" ht="15.75" customHeight="1" x14ac:dyDescent="0.3">
      <c r="A308" s="270">
        <f>[1]NOV!A309</f>
        <v>0</v>
      </c>
      <c r="B308" s="271">
        <f>[1]NOV!B309</f>
        <v>3</v>
      </c>
      <c r="C308" s="272" t="str">
        <f>[1]NOV!K309</f>
        <v>K04</v>
      </c>
      <c r="D308" s="271">
        <f>[1]NOV!J309</f>
        <v>32</v>
      </c>
      <c r="E308" s="272" t="str">
        <f>[1]NOV!I309</f>
        <v>P</v>
      </c>
      <c r="F308" s="273" t="str">
        <f>[1]NOV!L309</f>
        <v>BARU</v>
      </c>
      <c r="AA308" s="4"/>
    </row>
    <row r="309" spans="1:27" ht="15.75" customHeight="1" x14ac:dyDescent="0.3">
      <c r="A309" s="270">
        <f>[1]NOV!A310</f>
        <v>0</v>
      </c>
      <c r="B309" s="271">
        <f>[1]NOV!B310</f>
        <v>4</v>
      </c>
      <c r="C309" s="272" t="str">
        <f>[1]NOV!K310</f>
        <v>K04</v>
      </c>
      <c r="D309" s="271">
        <f>[1]NOV!J310</f>
        <v>24</v>
      </c>
      <c r="E309" s="272" t="str">
        <f>[1]NOV!I310</f>
        <v>P</v>
      </c>
      <c r="F309" s="273" t="str">
        <f>[1]NOV!L310</f>
        <v>LAMA</v>
      </c>
      <c r="AA309" s="4"/>
    </row>
    <row r="310" spans="1:27" ht="15.75" customHeight="1" x14ac:dyDescent="0.3">
      <c r="A310" s="270">
        <f>[1]NOV!A311</f>
        <v>0</v>
      </c>
      <c r="B310" s="271">
        <f>[1]NOV!B311</f>
        <v>5</v>
      </c>
      <c r="C310" s="272" t="str">
        <f>[1]NOV!K311</f>
        <v>K02</v>
      </c>
      <c r="D310" s="271">
        <f>[1]NOV!J311</f>
        <v>24</v>
      </c>
      <c r="E310" s="272" t="str">
        <f>[1]NOV!I311</f>
        <v>P</v>
      </c>
      <c r="F310" s="273" t="str">
        <f>[1]NOV!L311</f>
        <v>BARU</v>
      </c>
      <c r="AA310" s="4"/>
    </row>
    <row r="311" spans="1:27" ht="15.75" customHeight="1" x14ac:dyDescent="0.3">
      <c r="A311" s="270">
        <f>[1]NOV!A312</f>
        <v>0</v>
      </c>
      <c r="B311" s="271">
        <f>[1]NOV!B312</f>
        <v>6</v>
      </c>
      <c r="C311" s="272" t="str">
        <f>[1]NOV!K312</f>
        <v>K04</v>
      </c>
      <c r="D311" s="271">
        <f>[1]NOV!J312</f>
        <v>32</v>
      </c>
      <c r="E311" s="272" t="str">
        <f>[1]NOV!I312</f>
        <v>P</v>
      </c>
      <c r="F311" s="273" t="str">
        <f>[1]NOV!L312</f>
        <v>BARU</v>
      </c>
      <c r="AA311" s="4"/>
    </row>
    <row r="312" spans="1:27" ht="15.75" customHeight="1" x14ac:dyDescent="0.3">
      <c r="A312" s="270">
        <f>[1]NOV!A313</f>
        <v>0</v>
      </c>
      <c r="B312" s="271">
        <f>[1]NOV!B313</f>
        <v>7</v>
      </c>
      <c r="C312" s="272" t="str">
        <f>[1]NOV!K313</f>
        <v>K02</v>
      </c>
      <c r="D312" s="271">
        <f>[1]NOV!J313</f>
        <v>41</v>
      </c>
      <c r="E312" s="272" t="str">
        <f>[1]NOV!I313</f>
        <v>L</v>
      </c>
      <c r="F312" s="273" t="str">
        <f>[1]NOV!L313</f>
        <v>LAMA</v>
      </c>
      <c r="AA312" s="4"/>
    </row>
    <row r="313" spans="1:27" ht="15.75" customHeight="1" x14ac:dyDescent="0.3">
      <c r="A313" s="270">
        <f>[1]NOV!A314</f>
        <v>0</v>
      </c>
      <c r="B313" s="271">
        <f>[1]NOV!B314</f>
        <v>8</v>
      </c>
      <c r="C313" s="272" t="str">
        <f>[1]NOV!K314</f>
        <v>K04</v>
      </c>
      <c r="D313" s="271">
        <f>[1]NOV!J314</f>
        <v>36</v>
      </c>
      <c r="E313" s="272" t="str">
        <f>[1]NOV!I314</f>
        <v>P</v>
      </c>
      <c r="F313" s="273" t="str">
        <f>[1]NOV!L314</f>
        <v>LAMA</v>
      </c>
      <c r="AA313" s="4"/>
    </row>
    <row r="314" spans="1:27" ht="15.75" customHeight="1" x14ac:dyDescent="0.3">
      <c r="A314" s="270">
        <f>[1]NOV!A315</f>
        <v>0</v>
      </c>
      <c r="B314" s="271">
        <f>[1]NOV!B315</f>
        <v>9</v>
      </c>
      <c r="C314" s="272" t="str">
        <f>[1]NOV!K315</f>
        <v>K05</v>
      </c>
      <c r="D314" s="271">
        <f>[1]NOV!J315</f>
        <v>32</v>
      </c>
      <c r="E314" s="272" t="str">
        <f>[1]NOV!I315</f>
        <v>P</v>
      </c>
      <c r="F314" s="273" t="str">
        <f>[1]NOV!L315</f>
        <v>BARU</v>
      </c>
      <c r="AA314" s="4"/>
    </row>
    <row r="315" spans="1:27" ht="15.75" customHeight="1" x14ac:dyDescent="0.3">
      <c r="A315" s="270">
        <f>[1]NOV!A316</f>
        <v>0</v>
      </c>
      <c r="B315" s="271">
        <f>[1]NOV!B316</f>
        <v>10</v>
      </c>
      <c r="C315" s="272" t="str">
        <f>[1]NOV!K316</f>
        <v>K04</v>
      </c>
      <c r="D315" s="271">
        <f>[1]NOV!J316</f>
        <v>56</v>
      </c>
      <c r="E315" s="272" t="str">
        <f>[1]NOV!I316</f>
        <v>P</v>
      </c>
      <c r="F315" s="273" t="str">
        <f>[1]NOV!L316</f>
        <v>BARU</v>
      </c>
      <c r="AA315" s="4"/>
    </row>
    <row r="316" spans="1:27" ht="15.75" customHeight="1" x14ac:dyDescent="0.3">
      <c r="A316" s="270">
        <f>[1]NOV!A317</f>
        <v>0</v>
      </c>
      <c r="B316" s="271">
        <f>[1]NOV!B317</f>
        <v>11</v>
      </c>
      <c r="C316" s="272" t="str">
        <f>[1]NOV!K317</f>
        <v>K04</v>
      </c>
      <c r="D316" s="271">
        <f>[1]NOV!J317</f>
        <v>19</v>
      </c>
      <c r="E316" s="272" t="str">
        <f>[1]NOV!I317</f>
        <v>L</v>
      </c>
      <c r="F316" s="273" t="str">
        <f>[1]NOV!L317</f>
        <v>BARU</v>
      </c>
      <c r="AA316" s="4"/>
    </row>
    <row r="317" spans="1:27" ht="15.75" customHeight="1" x14ac:dyDescent="0.3">
      <c r="A317" s="270">
        <f>[1]NOV!A318</f>
        <v>0</v>
      </c>
      <c r="B317" s="271">
        <f>[1]NOV!B318</f>
        <v>12</v>
      </c>
      <c r="C317" s="272" t="str">
        <f>[1]NOV!K318</f>
        <v>K08</v>
      </c>
      <c r="D317" s="271">
        <f>[1]NOV!J318</f>
        <v>24</v>
      </c>
      <c r="E317" s="272" t="str">
        <f>[1]NOV!I318</f>
        <v>P</v>
      </c>
      <c r="F317" s="273" t="str">
        <f>[1]NOV!L318</f>
        <v>BARU</v>
      </c>
      <c r="AA317" s="4"/>
    </row>
    <row r="318" spans="1:27" ht="15.75" customHeight="1" x14ac:dyDescent="0.3">
      <c r="A318" s="270">
        <f>[1]NOV!A319</f>
        <v>0</v>
      </c>
      <c r="B318" s="271">
        <f>[1]NOV!B319</f>
        <v>13</v>
      </c>
      <c r="C318" s="272" t="str">
        <f>[1]NOV!K319</f>
        <v>K04</v>
      </c>
      <c r="D318" s="271">
        <f>[1]NOV!J319</f>
        <v>23</v>
      </c>
      <c r="E318" s="272" t="str">
        <f>[1]NOV!I319</f>
        <v>P</v>
      </c>
      <c r="F318" s="273" t="str">
        <f>[1]NOV!L319</f>
        <v>BARU</v>
      </c>
      <c r="AA318" s="4"/>
    </row>
    <row r="319" spans="1:27" ht="15.75" customHeight="1" x14ac:dyDescent="0.3">
      <c r="A319" s="270">
        <f>[1]NOV!A320</f>
        <v>0</v>
      </c>
      <c r="B319" s="271">
        <f>[1]NOV!B320</f>
        <v>14</v>
      </c>
      <c r="C319" s="272" t="str">
        <f>[1]NOV!K320</f>
        <v>K00</v>
      </c>
      <c r="D319" s="271">
        <f>[1]NOV!J320</f>
        <v>7</v>
      </c>
      <c r="E319" s="272" t="str">
        <f>[1]NOV!I320</f>
        <v>P</v>
      </c>
      <c r="F319" s="273" t="str">
        <f>[1]NOV!L320</f>
        <v>BARU</v>
      </c>
      <c r="AA319" s="4"/>
    </row>
    <row r="320" spans="1:27" ht="15.75" customHeight="1" x14ac:dyDescent="0.3">
      <c r="A320" s="270">
        <f>[1]NOV!A321</f>
        <v>45986</v>
      </c>
      <c r="B320" s="271">
        <f>[1]NOV!B321</f>
        <v>1</v>
      </c>
      <c r="C320" s="272" t="str">
        <f>[1]NOV!K321</f>
        <v>K04</v>
      </c>
      <c r="D320" s="271">
        <f>[1]NOV!J321</f>
        <v>52</v>
      </c>
      <c r="E320" s="272" t="str">
        <f>[1]NOV!I321</f>
        <v>P</v>
      </c>
      <c r="F320" s="273" t="str">
        <f>[1]NOV!L321</f>
        <v>LAMA</v>
      </c>
      <c r="AA320" s="4"/>
    </row>
    <row r="321" spans="1:27" ht="15.75" customHeight="1" x14ac:dyDescent="0.3">
      <c r="A321" s="270">
        <f>[1]NOV!A322</f>
        <v>0</v>
      </c>
      <c r="B321" s="271">
        <f>[1]NOV!B322</f>
        <v>2</v>
      </c>
      <c r="C321" s="272" t="str">
        <f>[1]NOV!K322</f>
        <v>K04</v>
      </c>
      <c r="D321" s="271">
        <f>[1]NOV!J322</f>
        <v>27</v>
      </c>
      <c r="E321" s="272" t="str">
        <f>[1]NOV!I322</f>
        <v>P</v>
      </c>
      <c r="F321" s="273" t="str">
        <f>[1]NOV!L322</f>
        <v>BARU</v>
      </c>
      <c r="AA321" s="4"/>
    </row>
    <row r="322" spans="1:27" ht="15.75" customHeight="1" x14ac:dyDescent="0.3">
      <c r="A322" s="270">
        <f>[1]NOV!A323</f>
        <v>0</v>
      </c>
      <c r="B322" s="271">
        <f>[1]NOV!B323</f>
        <v>3</v>
      </c>
      <c r="C322" s="272" t="str">
        <f>[1]NOV!K323</f>
        <v>K08</v>
      </c>
      <c r="D322" s="271">
        <f>[1]NOV!J323</f>
        <v>63</v>
      </c>
      <c r="E322" s="272" t="str">
        <f>[1]NOV!I323</f>
        <v>P</v>
      </c>
      <c r="F322" s="273" t="str">
        <f>[1]NOV!L323</f>
        <v>BARU</v>
      </c>
      <c r="AA322" s="4"/>
    </row>
    <row r="323" spans="1:27" ht="15.75" customHeight="1" x14ac:dyDescent="0.3">
      <c r="A323" s="270">
        <f>[1]NOV!A324</f>
        <v>0</v>
      </c>
      <c r="B323" s="271">
        <f>[1]NOV!B324</f>
        <v>0</v>
      </c>
      <c r="C323" s="272">
        <f>[1]NOV!K324</f>
        <v>0</v>
      </c>
      <c r="D323" s="271">
        <f>[1]NOV!J324</f>
        <v>0</v>
      </c>
      <c r="E323" s="272">
        <f>[1]NOV!I324</f>
        <v>0</v>
      </c>
      <c r="F323" s="273">
        <f>[1]NOV!L324</f>
        <v>0</v>
      </c>
      <c r="AA323" s="4"/>
    </row>
    <row r="324" spans="1:27" ht="15.75" customHeight="1" x14ac:dyDescent="0.3">
      <c r="A324" s="270">
        <f>[1]NOV!A325</f>
        <v>0</v>
      </c>
      <c r="B324" s="271">
        <f>[1]NOV!B325</f>
        <v>0</v>
      </c>
      <c r="C324" s="272">
        <f>[1]NOV!K325</f>
        <v>0</v>
      </c>
      <c r="D324" s="271">
        <f>[1]NOV!J325</f>
        <v>0</v>
      </c>
      <c r="E324" s="272">
        <f>[1]NOV!I325</f>
        <v>0</v>
      </c>
      <c r="F324" s="273">
        <f>[1]NOV!L325</f>
        <v>0</v>
      </c>
      <c r="AA324" s="4"/>
    </row>
    <row r="325" spans="1:27" ht="15.75" customHeight="1" x14ac:dyDescent="0.3">
      <c r="A325" s="270">
        <f>[1]NOV!A326</f>
        <v>0</v>
      </c>
      <c r="B325" s="271">
        <f>[1]NOV!B326</f>
        <v>0</v>
      </c>
      <c r="C325" s="272">
        <f>[1]NOV!K326</f>
        <v>0</v>
      </c>
      <c r="D325" s="271">
        <f>[1]NOV!J326</f>
        <v>0</v>
      </c>
      <c r="E325" s="272">
        <f>[1]NOV!I326</f>
        <v>0</v>
      </c>
      <c r="F325" s="273">
        <f>[1]NOV!L326</f>
        <v>0</v>
      </c>
      <c r="AA325" s="4"/>
    </row>
    <row r="326" spans="1:27" ht="15.75" customHeight="1" x14ac:dyDescent="0.3">
      <c r="A326" s="270">
        <f>[1]NOV!A327</f>
        <v>0</v>
      </c>
      <c r="B326" s="271">
        <f>[1]NOV!B327</f>
        <v>0</v>
      </c>
      <c r="C326" s="272">
        <f>[1]NOV!K327</f>
        <v>0</v>
      </c>
      <c r="D326" s="271">
        <f>[1]NOV!J327</f>
        <v>0</v>
      </c>
      <c r="E326" s="272">
        <f>[1]NOV!I327</f>
        <v>0</v>
      </c>
      <c r="F326" s="273">
        <f>[1]NOV!L327</f>
        <v>0</v>
      </c>
      <c r="AA326" s="4"/>
    </row>
    <row r="327" spans="1:27" ht="15.75" customHeight="1" x14ac:dyDescent="0.3">
      <c r="A327" s="270">
        <f>[1]NOV!A328</f>
        <v>0</v>
      </c>
      <c r="B327" s="271">
        <f>[1]NOV!B328</f>
        <v>0</v>
      </c>
      <c r="C327" s="272">
        <f>[1]NOV!K328</f>
        <v>0</v>
      </c>
      <c r="D327" s="271">
        <f>[1]NOV!J328</f>
        <v>0</v>
      </c>
      <c r="E327" s="272">
        <f>[1]NOV!I328</f>
        <v>0</v>
      </c>
      <c r="F327" s="273">
        <f>[1]NOV!L328</f>
        <v>0</v>
      </c>
      <c r="AA327" s="4"/>
    </row>
    <row r="328" spans="1:27" ht="15.75" customHeight="1" x14ac:dyDescent="0.3">
      <c r="A328" s="270">
        <f>[1]NOV!A329</f>
        <v>0</v>
      </c>
      <c r="B328" s="271">
        <f>[1]NOV!B329</f>
        <v>0</v>
      </c>
      <c r="C328" s="272">
        <f>[1]NOV!K329</f>
        <v>0</v>
      </c>
      <c r="D328" s="271">
        <f>[1]NOV!J329</f>
        <v>0</v>
      </c>
      <c r="E328" s="272">
        <f>[1]NOV!I329</f>
        <v>0</v>
      </c>
      <c r="F328" s="273">
        <f>[1]NOV!L329</f>
        <v>0</v>
      </c>
      <c r="AA328" s="4"/>
    </row>
    <row r="329" spans="1:27" ht="15.75" customHeight="1" x14ac:dyDescent="0.3">
      <c r="A329" s="270">
        <f>[1]NOV!A330</f>
        <v>0</v>
      </c>
      <c r="B329" s="271">
        <f>[1]NOV!B330</f>
        <v>0</v>
      </c>
      <c r="C329" s="272">
        <f>[1]NOV!K330</f>
        <v>0</v>
      </c>
      <c r="D329" s="271">
        <f>[1]NOV!J330</f>
        <v>0</v>
      </c>
      <c r="E329" s="272">
        <f>[1]NOV!I330</f>
        <v>0</v>
      </c>
      <c r="F329" s="273">
        <f>[1]NOV!L330</f>
        <v>0</v>
      </c>
      <c r="AA329" s="4"/>
    </row>
    <row r="330" spans="1:27" ht="15.75" customHeight="1" x14ac:dyDescent="0.3">
      <c r="A330" s="270">
        <f>[1]NOV!A331</f>
        <v>0</v>
      </c>
      <c r="B330" s="271">
        <f>[1]NOV!B331</f>
        <v>0</v>
      </c>
      <c r="C330" s="272">
        <f>[1]NOV!K331</f>
        <v>0</v>
      </c>
      <c r="D330" s="271">
        <f>[1]NOV!J331</f>
        <v>0</v>
      </c>
      <c r="E330" s="272">
        <f>[1]NOV!I331</f>
        <v>0</v>
      </c>
      <c r="F330" s="273">
        <f>[1]NOV!L331</f>
        <v>0</v>
      </c>
      <c r="AA330" s="4"/>
    </row>
    <row r="331" spans="1:27" ht="15.75" customHeight="1" x14ac:dyDescent="0.3">
      <c r="A331" s="270">
        <f>[1]NOV!A332</f>
        <v>0</v>
      </c>
      <c r="B331" s="271">
        <f>[1]NOV!B332</f>
        <v>0</v>
      </c>
      <c r="C331" s="272">
        <f>[1]NOV!K332</f>
        <v>0</v>
      </c>
      <c r="D331" s="271">
        <f>[1]NOV!J332</f>
        <v>0</v>
      </c>
      <c r="E331" s="272">
        <f>[1]NOV!I332</f>
        <v>0</v>
      </c>
      <c r="F331" s="273">
        <f>[1]NOV!L332</f>
        <v>0</v>
      </c>
      <c r="AA331" s="4"/>
    </row>
    <row r="332" spans="1:27" ht="15.75" customHeight="1" x14ac:dyDescent="0.3">
      <c r="A332" s="270">
        <f>[1]NOV!A333</f>
        <v>0</v>
      </c>
      <c r="B332" s="271">
        <f>[1]NOV!B333</f>
        <v>0</v>
      </c>
      <c r="C332" s="272">
        <f>[1]NOV!K333</f>
        <v>0</v>
      </c>
      <c r="D332" s="271">
        <f>[1]NOV!J333</f>
        <v>0</v>
      </c>
      <c r="E332" s="272">
        <f>[1]NOV!I333</f>
        <v>0</v>
      </c>
      <c r="F332" s="273">
        <f>[1]NOV!L333</f>
        <v>0</v>
      </c>
      <c r="AA332" s="4"/>
    </row>
    <row r="333" spans="1:27" ht="15.75" customHeight="1" x14ac:dyDescent="0.3">
      <c r="A333" s="270">
        <f>[1]NOV!A334</f>
        <v>0</v>
      </c>
      <c r="B333" s="271">
        <f>[1]NOV!B334</f>
        <v>0</v>
      </c>
      <c r="C333" s="272">
        <f>[1]NOV!K334</f>
        <v>0</v>
      </c>
      <c r="D333" s="271">
        <f>[1]NOV!J334</f>
        <v>0</v>
      </c>
      <c r="E333" s="272">
        <f>[1]NOV!I334</f>
        <v>0</v>
      </c>
      <c r="F333" s="273">
        <f>[1]NOV!L334</f>
        <v>0</v>
      </c>
      <c r="AA333" s="4"/>
    </row>
    <row r="334" spans="1:27" ht="15.75" customHeight="1" x14ac:dyDescent="0.3">
      <c r="A334" s="270">
        <f>[1]NOV!A335</f>
        <v>0</v>
      </c>
      <c r="B334" s="271">
        <f>[1]NOV!B335</f>
        <v>0</v>
      </c>
      <c r="C334" s="272">
        <f>[1]NOV!K335</f>
        <v>0</v>
      </c>
      <c r="D334" s="271">
        <f>[1]NOV!J335</f>
        <v>0</v>
      </c>
      <c r="E334" s="272">
        <f>[1]NOV!I335</f>
        <v>0</v>
      </c>
      <c r="F334" s="273">
        <f>[1]NOV!L335</f>
        <v>0</v>
      </c>
      <c r="AA334" s="4"/>
    </row>
    <row r="335" spans="1:27" ht="15.75" customHeight="1" x14ac:dyDescent="0.3">
      <c r="A335" s="270">
        <f>[1]NOV!A336</f>
        <v>0</v>
      </c>
      <c r="B335" s="271">
        <f>[1]NOV!B336</f>
        <v>0</v>
      </c>
      <c r="C335" s="272">
        <f>[1]NOV!K336</f>
        <v>0</v>
      </c>
      <c r="D335" s="271">
        <f>[1]NOV!J336</f>
        <v>0</v>
      </c>
      <c r="E335" s="272">
        <f>[1]NOV!I336</f>
        <v>0</v>
      </c>
      <c r="F335" s="273">
        <f>[1]NOV!L336</f>
        <v>0</v>
      </c>
      <c r="AA335" s="4"/>
    </row>
    <row r="336" spans="1:27" ht="15.75" customHeight="1" x14ac:dyDescent="0.3">
      <c r="A336" s="270">
        <f>[1]NOV!A337</f>
        <v>0</v>
      </c>
      <c r="B336" s="271">
        <f>[1]NOV!B337</f>
        <v>0</v>
      </c>
      <c r="C336" s="272">
        <f>[1]NOV!K337</f>
        <v>0</v>
      </c>
      <c r="D336" s="271">
        <f>[1]NOV!J337</f>
        <v>0</v>
      </c>
      <c r="E336" s="272">
        <f>[1]NOV!I337</f>
        <v>0</v>
      </c>
      <c r="F336" s="273">
        <f>[1]NOV!L337</f>
        <v>0</v>
      </c>
      <c r="AA336" s="4"/>
    </row>
    <row r="337" spans="1:27" ht="15.75" customHeight="1" x14ac:dyDescent="0.3">
      <c r="A337" s="270">
        <f>[1]NOV!A338</f>
        <v>0</v>
      </c>
      <c r="B337" s="271">
        <f>[1]NOV!B338</f>
        <v>0</v>
      </c>
      <c r="C337" s="272">
        <f>[1]NOV!K338</f>
        <v>0</v>
      </c>
      <c r="D337" s="271">
        <f>[1]NOV!J338</f>
        <v>0</v>
      </c>
      <c r="E337" s="272">
        <f>[1]NOV!I338</f>
        <v>0</v>
      </c>
      <c r="F337" s="273">
        <f>[1]NOV!L338</f>
        <v>0</v>
      </c>
      <c r="AA337" s="4"/>
    </row>
    <row r="338" spans="1:27" ht="15.75" customHeight="1" x14ac:dyDescent="0.3">
      <c r="A338" s="270">
        <f>[1]NOV!A339</f>
        <v>0</v>
      </c>
      <c r="B338" s="271">
        <f>[1]NOV!B339</f>
        <v>0</v>
      </c>
      <c r="C338" s="272">
        <f>[1]NOV!K339</f>
        <v>0</v>
      </c>
      <c r="D338" s="271">
        <f>[1]NOV!J339</f>
        <v>0</v>
      </c>
      <c r="E338" s="272">
        <f>[1]NOV!I339</f>
        <v>0</v>
      </c>
      <c r="F338" s="273">
        <f>[1]NOV!L339</f>
        <v>0</v>
      </c>
      <c r="AA338" s="4"/>
    </row>
    <row r="339" spans="1:27" ht="15.75" customHeight="1" x14ac:dyDescent="0.3">
      <c r="A339" s="270">
        <f>[1]NOV!A340</f>
        <v>0</v>
      </c>
      <c r="B339" s="271">
        <f>[1]NOV!B340</f>
        <v>0</v>
      </c>
      <c r="C339" s="272">
        <f>[1]NOV!K340</f>
        <v>0</v>
      </c>
      <c r="D339" s="271">
        <f>[1]NOV!J340</f>
        <v>0</v>
      </c>
      <c r="E339" s="272">
        <f>[1]NOV!I340</f>
        <v>0</v>
      </c>
      <c r="F339" s="273">
        <f>[1]NOV!L340</f>
        <v>0</v>
      </c>
      <c r="AA339" s="4"/>
    </row>
    <row r="340" spans="1:27" ht="15.75" customHeight="1" x14ac:dyDescent="0.3">
      <c r="A340" s="270">
        <f>[1]NOV!A341</f>
        <v>0</v>
      </c>
      <c r="B340" s="271">
        <f>[1]NOV!B341</f>
        <v>0</v>
      </c>
      <c r="C340" s="272">
        <f>[1]NOV!K341</f>
        <v>0</v>
      </c>
      <c r="D340" s="271">
        <f>[1]NOV!J341</f>
        <v>0</v>
      </c>
      <c r="E340" s="272">
        <f>[1]NOV!I341</f>
        <v>0</v>
      </c>
      <c r="F340" s="273">
        <f>[1]NOV!L341</f>
        <v>0</v>
      </c>
      <c r="AA340" s="4"/>
    </row>
    <row r="341" spans="1:27" ht="15.75" customHeight="1" x14ac:dyDescent="0.3">
      <c r="A341" s="270">
        <f>[1]NOV!A342</f>
        <v>0</v>
      </c>
      <c r="B341" s="271">
        <f>[1]NOV!B342</f>
        <v>0</v>
      </c>
      <c r="C341" s="272">
        <f>[1]NOV!K342</f>
        <v>0</v>
      </c>
      <c r="D341" s="271">
        <f>[1]NOV!J342</f>
        <v>0</v>
      </c>
      <c r="E341" s="272">
        <f>[1]NOV!I342</f>
        <v>0</v>
      </c>
      <c r="F341" s="273">
        <f>[1]NOV!L342</f>
        <v>0</v>
      </c>
      <c r="AA341" s="4"/>
    </row>
    <row r="342" spans="1:27" ht="15.75" customHeight="1" x14ac:dyDescent="0.3">
      <c r="A342" s="270">
        <f>[1]NOV!A343</f>
        <v>0</v>
      </c>
      <c r="B342" s="271">
        <f>[1]NOV!B343</f>
        <v>0</v>
      </c>
      <c r="C342" s="272">
        <f>[1]NOV!K343</f>
        <v>0</v>
      </c>
      <c r="D342" s="271">
        <f>[1]NOV!J343</f>
        <v>0</v>
      </c>
      <c r="E342" s="272">
        <f>[1]NOV!I343</f>
        <v>0</v>
      </c>
      <c r="F342" s="273">
        <f>[1]NOV!L343</f>
        <v>0</v>
      </c>
      <c r="AA342" s="4"/>
    </row>
    <row r="343" spans="1:27" ht="15.75" customHeight="1" x14ac:dyDescent="0.3">
      <c r="A343" s="270">
        <f>[1]NOV!A344</f>
        <v>0</v>
      </c>
      <c r="B343" s="271">
        <f>[1]NOV!B344</f>
        <v>0</v>
      </c>
      <c r="C343" s="272">
        <f>[1]NOV!K344</f>
        <v>0</v>
      </c>
      <c r="D343" s="271">
        <f>[1]NOV!J344</f>
        <v>0</v>
      </c>
      <c r="E343" s="272">
        <f>[1]NOV!I344</f>
        <v>0</v>
      </c>
      <c r="F343" s="273">
        <f>[1]NOV!L344</f>
        <v>0</v>
      </c>
      <c r="AA343" s="4"/>
    </row>
    <row r="344" spans="1:27" ht="15.75" customHeight="1" x14ac:dyDescent="0.3">
      <c r="A344" s="270">
        <f>[1]NOV!A345</f>
        <v>0</v>
      </c>
      <c r="B344" s="271">
        <f>[1]NOV!B345</f>
        <v>0</v>
      </c>
      <c r="C344" s="272">
        <f>[1]NOV!K345</f>
        <v>0</v>
      </c>
      <c r="D344" s="271">
        <f>[1]NOV!J345</f>
        <v>0</v>
      </c>
      <c r="E344" s="272">
        <f>[1]NOV!I345</f>
        <v>0</v>
      </c>
      <c r="F344" s="273">
        <f>[1]NOV!L345</f>
        <v>0</v>
      </c>
      <c r="AA344" s="4"/>
    </row>
    <row r="345" spans="1:27" ht="15.75" customHeight="1" x14ac:dyDescent="0.3">
      <c r="A345" s="270"/>
      <c r="B345" s="271"/>
      <c r="C345" s="272"/>
      <c r="D345" s="271"/>
      <c r="E345" s="272"/>
      <c r="F345" s="273"/>
      <c r="AA345" s="4"/>
    </row>
    <row r="346" spans="1:27" ht="15.75" customHeight="1" x14ac:dyDescent="0.3">
      <c r="A346" s="270"/>
      <c r="B346" s="271"/>
      <c r="C346" s="272"/>
      <c r="D346" s="271"/>
      <c r="E346" s="272"/>
      <c r="F346" s="273"/>
      <c r="AA346" s="4"/>
    </row>
    <row r="347" spans="1:27" ht="15.75" customHeight="1" x14ac:dyDescent="0.3">
      <c r="A347" s="270"/>
      <c r="B347" s="271"/>
      <c r="C347" s="272"/>
      <c r="D347" s="271"/>
      <c r="E347" s="272"/>
      <c r="F347" s="273"/>
      <c r="AA347" s="4"/>
    </row>
    <row r="348" spans="1:27" ht="15.75" customHeight="1" x14ac:dyDescent="0.3">
      <c r="A348" s="270"/>
      <c r="B348" s="271"/>
      <c r="C348" s="272"/>
      <c r="D348" s="271"/>
      <c r="E348" s="272"/>
      <c r="F348" s="273"/>
      <c r="AA348" s="4"/>
    </row>
    <row r="349" spans="1:27" ht="15.75" customHeight="1" x14ac:dyDescent="0.3">
      <c r="A349" s="270"/>
      <c r="B349" s="271"/>
      <c r="C349" s="272"/>
      <c r="D349" s="271"/>
      <c r="E349" s="272"/>
      <c r="F349" s="273"/>
      <c r="AA349" s="4"/>
    </row>
    <row r="350" spans="1:27" ht="15.75" customHeight="1" x14ac:dyDescent="0.3">
      <c r="A350" s="270"/>
      <c r="B350" s="271"/>
      <c r="C350" s="272"/>
      <c r="D350" s="271"/>
      <c r="E350" s="272"/>
      <c r="F350" s="273"/>
      <c r="AA350" s="4"/>
    </row>
    <row r="351" spans="1:27" ht="15.75" customHeight="1" x14ac:dyDescent="0.3">
      <c r="A351" s="270"/>
      <c r="B351" s="271"/>
      <c r="C351" s="272"/>
      <c r="D351" s="271"/>
      <c r="E351" s="272"/>
      <c r="F351" s="273"/>
      <c r="AA351" s="4"/>
    </row>
    <row r="352" spans="1:27" ht="15.75" customHeight="1" x14ac:dyDescent="0.3">
      <c r="A352" s="270"/>
      <c r="B352" s="271"/>
      <c r="C352" s="272"/>
      <c r="D352" s="271"/>
      <c r="E352" s="272"/>
      <c r="F352" s="273"/>
      <c r="AA352" s="4"/>
    </row>
    <row r="353" spans="1:27" ht="15.75" customHeight="1" x14ac:dyDescent="0.3">
      <c r="A353" s="270"/>
      <c r="B353" s="271"/>
      <c r="C353" s="272"/>
      <c r="D353" s="271"/>
      <c r="E353" s="272"/>
      <c r="F353" s="273"/>
      <c r="AA353" s="4"/>
    </row>
    <row r="354" spans="1:27" ht="15.75" customHeight="1" x14ac:dyDescent="0.3">
      <c r="A354" s="270"/>
      <c r="B354" s="271"/>
      <c r="C354" s="272"/>
      <c r="D354" s="271"/>
      <c r="E354" s="272"/>
      <c r="F354" s="273"/>
      <c r="AA354" s="4"/>
    </row>
    <row r="355" spans="1:27" ht="15.75" customHeight="1" x14ac:dyDescent="0.3">
      <c r="A355" s="270"/>
      <c r="B355" s="271"/>
      <c r="C355" s="272"/>
      <c r="D355" s="271"/>
      <c r="E355" s="272"/>
      <c r="F355" s="273"/>
      <c r="AA355" s="4"/>
    </row>
    <row r="356" spans="1:27" ht="15.75" customHeight="1" x14ac:dyDescent="0.3">
      <c r="A356" s="270"/>
      <c r="B356" s="271"/>
      <c r="C356" s="272"/>
      <c r="D356" s="271"/>
      <c r="E356" s="272"/>
      <c r="F356" s="273"/>
      <c r="AA356" s="4"/>
    </row>
    <row r="357" spans="1:27" ht="15.75" customHeight="1" x14ac:dyDescent="0.3">
      <c r="A357" s="270"/>
      <c r="B357" s="271"/>
      <c r="C357" s="272"/>
      <c r="D357" s="271"/>
      <c r="E357" s="272"/>
      <c r="F357" s="273"/>
      <c r="AA357" s="4"/>
    </row>
    <row r="358" spans="1:27" ht="15.75" customHeight="1" x14ac:dyDescent="0.3">
      <c r="A358" s="270"/>
      <c r="B358" s="271"/>
      <c r="C358" s="272"/>
      <c r="D358" s="271"/>
      <c r="E358" s="272"/>
      <c r="F358" s="273"/>
      <c r="AA358" s="4"/>
    </row>
    <row r="359" spans="1:27" ht="15.75" customHeight="1" x14ac:dyDescent="0.3">
      <c r="A359" s="270"/>
      <c r="B359" s="271"/>
      <c r="C359" s="272"/>
      <c r="D359" s="271"/>
      <c r="E359" s="272"/>
      <c r="F359" s="273"/>
      <c r="AA359" s="4"/>
    </row>
    <row r="360" spans="1:27" ht="15.75" customHeight="1" x14ac:dyDescent="0.3">
      <c r="A360" s="270"/>
      <c r="B360" s="271"/>
      <c r="C360" s="272"/>
      <c r="D360" s="271"/>
      <c r="E360" s="272"/>
      <c r="F360" s="273"/>
      <c r="AA360" s="4"/>
    </row>
    <row r="361" spans="1:27" ht="15.75" customHeight="1" x14ac:dyDescent="0.3">
      <c r="A361" s="270"/>
      <c r="B361" s="271"/>
      <c r="C361" s="272"/>
      <c r="D361" s="271"/>
      <c r="E361" s="272"/>
      <c r="F361" s="273"/>
      <c r="AA361" s="4"/>
    </row>
    <row r="362" spans="1:27" ht="15.75" customHeight="1" x14ac:dyDescent="0.3">
      <c r="A362" s="270"/>
      <c r="B362" s="271"/>
      <c r="C362" s="272"/>
      <c r="D362" s="271"/>
      <c r="E362" s="272"/>
      <c r="F362" s="273"/>
      <c r="AA362" s="4"/>
    </row>
    <row r="363" spans="1:27" ht="15.75" customHeight="1" x14ac:dyDescent="0.3">
      <c r="A363" s="270"/>
      <c r="B363" s="271"/>
      <c r="C363" s="272"/>
      <c r="D363" s="271"/>
      <c r="E363" s="272"/>
      <c r="F363" s="273"/>
      <c r="AA363" s="4"/>
    </row>
    <row r="364" spans="1:27" ht="15.75" customHeight="1" x14ac:dyDescent="0.3">
      <c r="A364" s="270"/>
      <c r="B364" s="271"/>
      <c r="C364" s="272"/>
      <c r="D364" s="271"/>
      <c r="E364" s="272"/>
      <c r="F364" s="273"/>
      <c r="AA364" s="4"/>
    </row>
    <row r="365" spans="1:27" ht="15.75" customHeight="1" x14ac:dyDescent="0.3">
      <c r="A365" s="270"/>
      <c r="B365" s="271"/>
      <c r="C365" s="272"/>
      <c r="D365" s="271"/>
      <c r="E365" s="272"/>
      <c r="F365" s="273"/>
      <c r="AA365" s="4"/>
    </row>
    <row r="366" spans="1:27" ht="15.75" customHeight="1" x14ac:dyDescent="0.3">
      <c r="A366" s="270"/>
      <c r="B366" s="271"/>
      <c r="C366" s="272"/>
      <c r="D366" s="271"/>
      <c r="E366" s="272"/>
      <c r="F366" s="273"/>
      <c r="AA366" s="4"/>
    </row>
    <row r="367" spans="1:27" ht="15.75" customHeight="1" x14ac:dyDescent="0.3">
      <c r="A367" s="270"/>
      <c r="B367" s="271"/>
      <c r="C367" s="272"/>
      <c r="D367" s="271"/>
      <c r="E367" s="272"/>
      <c r="F367" s="273"/>
      <c r="AA367" s="4"/>
    </row>
    <row r="368" spans="1:27" ht="15.75" customHeight="1" x14ac:dyDescent="0.3">
      <c r="A368" s="270"/>
      <c r="B368" s="271"/>
      <c r="C368" s="272"/>
      <c r="D368" s="271"/>
      <c r="E368" s="272"/>
      <c r="F368" s="273"/>
      <c r="AA368" s="4"/>
    </row>
    <row r="369" spans="1:27" ht="15.75" customHeight="1" x14ac:dyDescent="0.3">
      <c r="A369" s="270"/>
      <c r="B369" s="271"/>
      <c r="C369" s="272"/>
      <c r="D369" s="271"/>
      <c r="E369" s="272"/>
      <c r="F369" s="273"/>
      <c r="AA369" s="4"/>
    </row>
    <row r="370" spans="1:27" ht="15.75" customHeight="1" x14ac:dyDescent="0.3">
      <c r="A370" s="270"/>
      <c r="B370" s="271"/>
      <c r="C370" s="272"/>
      <c r="D370" s="271"/>
      <c r="E370" s="272"/>
      <c r="F370" s="273"/>
      <c r="AA370" s="4"/>
    </row>
    <row r="371" spans="1:27" ht="15.75" customHeight="1" x14ac:dyDescent="0.3">
      <c r="A371" s="270"/>
      <c r="B371" s="271"/>
      <c r="C371" s="272"/>
      <c r="D371" s="271"/>
      <c r="E371" s="272"/>
      <c r="F371" s="273"/>
      <c r="AA371" s="4"/>
    </row>
    <row r="372" spans="1:27" ht="15.75" customHeight="1" x14ac:dyDescent="0.3">
      <c r="A372" s="270"/>
      <c r="B372" s="271"/>
      <c r="C372" s="272"/>
      <c r="D372" s="271"/>
      <c r="E372" s="272"/>
      <c r="F372" s="273"/>
      <c r="AA372" s="4"/>
    </row>
    <row r="373" spans="1:27" ht="15.75" customHeight="1" x14ac:dyDescent="0.3">
      <c r="A373" s="270"/>
      <c r="B373" s="271"/>
      <c r="C373" s="272"/>
      <c r="D373" s="271"/>
      <c r="E373" s="272"/>
      <c r="F373" s="273"/>
      <c r="AA373" s="4"/>
    </row>
    <row r="374" spans="1:27" ht="15.75" customHeight="1" x14ac:dyDescent="0.3">
      <c r="A374" s="270"/>
      <c r="B374" s="271"/>
      <c r="C374" s="272"/>
      <c r="D374" s="271"/>
      <c r="E374" s="272"/>
      <c r="F374" s="273"/>
      <c r="AA374" s="4"/>
    </row>
    <row r="375" spans="1:27" ht="15.75" customHeight="1" x14ac:dyDescent="0.3">
      <c r="A375" s="270"/>
      <c r="B375" s="271"/>
      <c r="C375" s="272"/>
      <c r="D375" s="271"/>
      <c r="E375" s="272"/>
      <c r="F375" s="273"/>
      <c r="AA375" s="4"/>
    </row>
    <row r="376" spans="1:27" ht="15.75" customHeight="1" x14ac:dyDescent="0.3">
      <c r="A376" s="270"/>
      <c r="B376" s="271"/>
      <c r="C376" s="272"/>
      <c r="D376" s="271"/>
      <c r="E376" s="272"/>
      <c r="F376" s="273"/>
      <c r="AA376" s="4"/>
    </row>
    <row r="377" spans="1:27" ht="15.75" customHeight="1" x14ac:dyDescent="0.3">
      <c r="A377" s="270"/>
      <c r="B377" s="271"/>
      <c r="C377" s="272"/>
      <c r="D377" s="271"/>
      <c r="E377" s="272"/>
      <c r="F377" s="273"/>
      <c r="AA377" s="4"/>
    </row>
    <row r="378" spans="1:27" ht="15.75" customHeight="1" x14ac:dyDescent="0.3">
      <c r="A378" s="270"/>
      <c r="B378" s="271"/>
      <c r="C378" s="272"/>
      <c r="D378" s="271"/>
      <c r="E378" s="272"/>
      <c r="F378" s="273"/>
      <c r="AA378" s="4"/>
    </row>
    <row r="379" spans="1:27" ht="15.75" customHeight="1" x14ac:dyDescent="0.3">
      <c r="A379" s="270"/>
      <c r="B379" s="271"/>
      <c r="C379" s="272"/>
      <c r="D379" s="271"/>
      <c r="E379" s="272"/>
      <c r="F379" s="273"/>
      <c r="AA379" s="4"/>
    </row>
    <row r="380" spans="1:27" ht="15.75" customHeight="1" x14ac:dyDescent="0.3">
      <c r="A380" s="270"/>
      <c r="B380" s="271"/>
      <c r="C380" s="272"/>
      <c r="D380" s="271"/>
      <c r="E380" s="272"/>
      <c r="F380" s="273"/>
      <c r="AA380" s="4"/>
    </row>
    <row r="381" spans="1:27" ht="15.75" customHeight="1" x14ac:dyDescent="0.3">
      <c r="A381" s="270"/>
      <c r="B381" s="271"/>
      <c r="C381" s="272"/>
      <c r="D381" s="271"/>
      <c r="E381" s="272"/>
      <c r="F381" s="273"/>
      <c r="AA381" s="4"/>
    </row>
    <row r="382" spans="1:27" ht="15.75" customHeight="1" x14ac:dyDescent="0.3">
      <c r="A382" s="270"/>
      <c r="B382" s="271"/>
      <c r="C382" s="272"/>
      <c r="D382" s="271"/>
      <c r="E382" s="272"/>
      <c r="F382" s="273"/>
      <c r="AA382" s="4"/>
    </row>
    <row r="383" spans="1:27" ht="15.75" customHeight="1" x14ac:dyDescent="0.3">
      <c r="A383" s="270"/>
      <c r="B383" s="271"/>
      <c r="C383" s="272"/>
      <c r="D383" s="271"/>
      <c r="E383" s="272"/>
      <c r="F383" s="273"/>
      <c r="AA383" s="4"/>
    </row>
    <row r="384" spans="1:27" ht="15.75" customHeight="1" x14ac:dyDescent="0.3">
      <c r="A384" s="270"/>
      <c r="B384" s="271"/>
      <c r="C384" s="272"/>
      <c r="D384" s="271"/>
      <c r="E384" s="272"/>
      <c r="F384" s="273"/>
      <c r="AA384" s="4"/>
    </row>
    <row r="385" spans="1:27" ht="15.75" customHeight="1" x14ac:dyDescent="0.3">
      <c r="A385" s="270"/>
      <c r="B385" s="271"/>
      <c r="C385" s="272"/>
      <c r="D385" s="271"/>
      <c r="E385" s="272"/>
      <c r="F385" s="273"/>
      <c r="AA385" s="4"/>
    </row>
    <row r="386" spans="1:27" ht="15.75" customHeight="1" x14ac:dyDescent="0.3">
      <c r="A386" s="270"/>
      <c r="B386" s="271"/>
      <c r="C386" s="272"/>
      <c r="D386" s="271"/>
      <c r="E386" s="272"/>
      <c r="F386" s="273"/>
      <c r="AA386" s="4"/>
    </row>
    <row r="387" spans="1:27" ht="15.75" customHeight="1" x14ac:dyDescent="0.3">
      <c r="A387" s="270"/>
      <c r="B387" s="271"/>
      <c r="C387" s="272"/>
      <c r="D387" s="271"/>
      <c r="E387" s="272"/>
      <c r="F387" s="273"/>
      <c r="AA387" s="4"/>
    </row>
    <row r="388" spans="1:27" ht="15.75" customHeight="1" x14ac:dyDescent="0.3">
      <c r="A388" s="270"/>
      <c r="B388" s="271"/>
      <c r="C388" s="272"/>
      <c r="D388" s="271"/>
      <c r="E388" s="272"/>
      <c r="F388" s="273"/>
      <c r="AA388" s="4"/>
    </row>
    <row r="389" spans="1:27" ht="15.75" customHeight="1" x14ac:dyDescent="0.3">
      <c r="A389" s="270"/>
      <c r="B389" s="271"/>
      <c r="C389" s="272"/>
      <c r="D389" s="271"/>
      <c r="E389" s="272"/>
      <c r="F389" s="273"/>
      <c r="AA389" s="4"/>
    </row>
    <row r="390" spans="1:27" ht="15.75" customHeight="1" x14ac:dyDescent="0.3">
      <c r="A390" s="270"/>
      <c r="B390" s="271"/>
      <c r="C390" s="272"/>
      <c r="D390" s="271"/>
      <c r="E390" s="272"/>
      <c r="F390" s="273"/>
      <c r="AA390" s="4"/>
    </row>
    <row r="391" spans="1:27" ht="15.75" customHeight="1" x14ac:dyDescent="0.3">
      <c r="A391" s="270"/>
      <c r="B391" s="271"/>
      <c r="C391" s="272"/>
      <c r="D391" s="271"/>
      <c r="E391" s="272"/>
      <c r="F391" s="273"/>
      <c r="AA391" s="4"/>
    </row>
    <row r="392" spans="1:27" ht="15.75" customHeight="1" x14ac:dyDescent="0.3">
      <c r="A392" s="270"/>
      <c r="B392" s="271"/>
      <c r="C392" s="272"/>
      <c r="D392" s="271"/>
      <c r="E392" s="272"/>
      <c r="F392" s="273"/>
      <c r="AA392" s="4"/>
    </row>
    <row r="393" spans="1:27" ht="15.75" customHeight="1" x14ac:dyDescent="0.3">
      <c r="A393" s="270"/>
      <c r="B393" s="271"/>
      <c r="C393" s="272"/>
      <c r="D393" s="271"/>
      <c r="E393" s="272"/>
      <c r="F393" s="273"/>
      <c r="AA393" s="4"/>
    </row>
    <row r="394" spans="1:27" ht="15.75" customHeight="1" x14ac:dyDescent="0.3">
      <c r="A394" s="270"/>
      <c r="B394" s="271"/>
      <c r="C394" s="272"/>
      <c r="D394" s="271"/>
      <c r="E394" s="272"/>
      <c r="F394" s="273"/>
      <c r="AA394" s="4"/>
    </row>
    <row r="395" spans="1:27" ht="15.75" customHeight="1" x14ac:dyDescent="0.3">
      <c r="A395" s="270"/>
      <c r="B395" s="271"/>
      <c r="C395" s="272"/>
      <c r="D395" s="271"/>
      <c r="E395" s="272"/>
      <c r="F395" s="273"/>
      <c r="AA395" s="4"/>
    </row>
    <row r="396" spans="1:27" ht="15.75" customHeight="1" x14ac:dyDescent="0.3">
      <c r="A396" s="270"/>
      <c r="B396" s="271"/>
      <c r="C396" s="272"/>
      <c r="D396" s="271"/>
      <c r="E396" s="272"/>
      <c r="F396" s="273"/>
      <c r="AA396" s="4"/>
    </row>
    <row r="397" spans="1:27" ht="15.75" customHeight="1" x14ac:dyDescent="0.3">
      <c r="A397" s="270"/>
      <c r="B397" s="271"/>
      <c r="C397" s="272"/>
      <c r="D397" s="271"/>
      <c r="E397" s="272"/>
      <c r="F397" s="273"/>
      <c r="AA397" s="4"/>
    </row>
    <row r="398" spans="1:27" ht="15.75" customHeight="1" x14ac:dyDescent="0.3">
      <c r="AA398" s="4"/>
    </row>
    <row r="399" spans="1:27" ht="15.75" customHeight="1" x14ac:dyDescent="0.3">
      <c r="AA399" s="4"/>
    </row>
    <row r="400" spans="1:27" ht="15.75" customHeight="1" x14ac:dyDescent="0.3">
      <c r="AA400" s="4"/>
    </row>
    <row r="401" spans="27:27" ht="15.75" customHeight="1" x14ac:dyDescent="0.3">
      <c r="AA401" s="4"/>
    </row>
    <row r="402" spans="27:27" ht="15.75" customHeight="1" x14ac:dyDescent="0.3">
      <c r="AA402" s="4"/>
    </row>
    <row r="403" spans="27:27" ht="15.75" customHeight="1" x14ac:dyDescent="0.3">
      <c r="AA403" s="4"/>
    </row>
    <row r="404" spans="27:27" ht="15.75" customHeight="1" x14ac:dyDescent="0.3">
      <c r="AA404" s="4"/>
    </row>
    <row r="405" spans="27:27" ht="15.75" customHeight="1" x14ac:dyDescent="0.3">
      <c r="AA405" s="4"/>
    </row>
    <row r="406" spans="27:27" ht="15.75" customHeight="1" x14ac:dyDescent="0.3">
      <c r="AA406" s="4"/>
    </row>
    <row r="407" spans="27:27" ht="15.75" customHeight="1" x14ac:dyDescent="0.3">
      <c r="AA407" s="4"/>
    </row>
    <row r="408" spans="27:27" ht="15.75" customHeight="1" x14ac:dyDescent="0.3">
      <c r="AA408" s="4"/>
    </row>
    <row r="409" spans="27:27" ht="15.75" customHeight="1" x14ac:dyDescent="0.3">
      <c r="AA409" s="4"/>
    </row>
    <row r="410" spans="27:27" ht="15.75" customHeight="1" x14ac:dyDescent="0.3">
      <c r="AA410" s="4"/>
    </row>
    <row r="411" spans="27:27" ht="15.75" customHeight="1" x14ac:dyDescent="0.3">
      <c r="AA411" s="4"/>
    </row>
    <row r="412" spans="27:27" ht="15.75" customHeight="1" x14ac:dyDescent="0.3">
      <c r="AA412" s="4"/>
    </row>
    <row r="413" spans="27:27" ht="15.75" customHeight="1" x14ac:dyDescent="0.3">
      <c r="AA413" s="4"/>
    </row>
    <row r="414" spans="27:27" ht="15.75" customHeight="1" x14ac:dyDescent="0.3">
      <c r="AA414" s="4"/>
    </row>
    <row r="415" spans="27:27" ht="15.75" customHeight="1" x14ac:dyDescent="0.3">
      <c r="AA415" s="4"/>
    </row>
    <row r="416" spans="27:27" ht="15.75" customHeight="1" x14ac:dyDescent="0.3">
      <c r="AA416" s="4"/>
    </row>
    <row r="417" spans="27:27" ht="15.75" customHeight="1" x14ac:dyDescent="0.3">
      <c r="AA417" s="4"/>
    </row>
    <row r="418" spans="27:27" ht="15.75" customHeight="1" x14ac:dyDescent="0.3">
      <c r="AA418" s="4"/>
    </row>
    <row r="419" spans="27:27" ht="15.75" customHeight="1" x14ac:dyDescent="0.3">
      <c r="AA419" s="4"/>
    </row>
    <row r="420" spans="27:27" ht="15.75" customHeight="1" x14ac:dyDescent="0.3">
      <c r="AA420" s="4"/>
    </row>
    <row r="421" spans="27:27" ht="15.75" customHeight="1" x14ac:dyDescent="0.3">
      <c r="AA421" s="4"/>
    </row>
    <row r="422" spans="27:27" ht="15.75" customHeight="1" x14ac:dyDescent="0.3">
      <c r="AA422" s="4"/>
    </row>
    <row r="423" spans="27:27" ht="15.75" customHeight="1" x14ac:dyDescent="0.3">
      <c r="AA423" s="4"/>
    </row>
    <row r="424" spans="27:27" ht="15.75" customHeight="1" x14ac:dyDescent="0.3">
      <c r="AA424" s="4"/>
    </row>
    <row r="425" spans="27:27" ht="15.75" customHeight="1" x14ac:dyDescent="0.3">
      <c r="AA425" s="4"/>
    </row>
    <row r="426" spans="27:27" ht="15.75" customHeight="1" x14ac:dyDescent="0.3">
      <c r="AA426" s="4"/>
    </row>
    <row r="427" spans="27:27" ht="15.75" customHeight="1" x14ac:dyDescent="0.3">
      <c r="AA427" s="4"/>
    </row>
    <row r="428" spans="27:27" ht="15.75" customHeight="1" x14ac:dyDescent="0.3">
      <c r="AA428" s="4"/>
    </row>
    <row r="429" spans="27:27" ht="15.75" customHeight="1" x14ac:dyDescent="0.3">
      <c r="AA429" s="4"/>
    </row>
    <row r="430" spans="27:27" ht="15.75" customHeight="1" x14ac:dyDescent="0.3">
      <c r="AA430" s="4"/>
    </row>
    <row r="431" spans="27:27" ht="15.75" customHeight="1" x14ac:dyDescent="0.3">
      <c r="AA431" s="4"/>
    </row>
    <row r="432" spans="27:27" ht="15.75" customHeight="1" x14ac:dyDescent="0.3">
      <c r="AA432" s="4"/>
    </row>
    <row r="433" spans="27:27" ht="15.75" customHeight="1" x14ac:dyDescent="0.3">
      <c r="AA433" s="4"/>
    </row>
    <row r="434" spans="27:27" ht="15.75" customHeight="1" x14ac:dyDescent="0.3">
      <c r="AA434" s="4"/>
    </row>
    <row r="435" spans="27:27" ht="15.75" customHeight="1" x14ac:dyDescent="0.3">
      <c r="AA435" s="4"/>
    </row>
    <row r="436" spans="27:27" ht="15.75" customHeight="1" x14ac:dyDescent="0.3">
      <c r="AA436" s="4"/>
    </row>
    <row r="437" spans="27:27" ht="15.75" customHeight="1" x14ac:dyDescent="0.3">
      <c r="AA437" s="4"/>
    </row>
    <row r="438" spans="27:27" ht="15.75" customHeight="1" x14ac:dyDescent="0.3">
      <c r="AA438" s="4"/>
    </row>
    <row r="439" spans="27:27" ht="15.75" customHeight="1" x14ac:dyDescent="0.3">
      <c r="AA439" s="4"/>
    </row>
    <row r="440" spans="27:27" ht="15.75" customHeight="1" x14ac:dyDescent="0.3">
      <c r="AA440" s="4"/>
    </row>
    <row r="441" spans="27:27" ht="15.75" customHeight="1" x14ac:dyDescent="0.3">
      <c r="AA441" s="4"/>
    </row>
    <row r="442" spans="27:27" ht="15.75" customHeight="1" x14ac:dyDescent="0.3">
      <c r="AA442" s="4"/>
    </row>
    <row r="443" spans="27:27" ht="15.75" customHeight="1" x14ac:dyDescent="0.3">
      <c r="AA443" s="4"/>
    </row>
    <row r="444" spans="27:27" ht="15.75" customHeight="1" x14ac:dyDescent="0.3">
      <c r="AA444" s="4"/>
    </row>
    <row r="445" spans="27:27" ht="15.75" customHeight="1" x14ac:dyDescent="0.3">
      <c r="AA445" s="4"/>
    </row>
    <row r="446" spans="27:27" ht="15.75" customHeight="1" x14ac:dyDescent="0.3">
      <c r="AA446" s="4"/>
    </row>
    <row r="447" spans="27:27" ht="15.75" customHeight="1" x14ac:dyDescent="0.3">
      <c r="AA447" s="4"/>
    </row>
    <row r="448" spans="27:27" ht="15.75" customHeight="1" x14ac:dyDescent="0.3">
      <c r="AA448" s="4"/>
    </row>
    <row r="449" spans="27:27" ht="15.75" customHeight="1" x14ac:dyDescent="0.3">
      <c r="AA449" s="4"/>
    </row>
    <row r="450" spans="27:27" ht="15.75" customHeight="1" x14ac:dyDescent="0.3">
      <c r="AA450" s="4"/>
    </row>
    <row r="451" spans="27:27" ht="15.75" customHeight="1" x14ac:dyDescent="0.3">
      <c r="AA451" s="4"/>
    </row>
    <row r="452" spans="27:27" ht="15.75" customHeight="1" x14ac:dyDescent="0.3">
      <c r="AA452" s="4"/>
    </row>
    <row r="453" spans="27:27" ht="15.75" customHeight="1" x14ac:dyDescent="0.3">
      <c r="AA453" s="4"/>
    </row>
    <row r="454" spans="27:27" ht="15.75" customHeight="1" x14ac:dyDescent="0.3">
      <c r="AA454" s="4"/>
    </row>
    <row r="455" spans="27:27" ht="15.75" customHeight="1" x14ac:dyDescent="0.3">
      <c r="AA455" s="4"/>
    </row>
    <row r="456" spans="27:27" ht="15.75" customHeight="1" x14ac:dyDescent="0.3">
      <c r="AA456" s="4"/>
    </row>
    <row r="457" spans="27:27" ht="15.75" customHeight="1" x14ac:dyDescent="0.3">
      <c r="AA457" s="4"/>
    </row>
    <row r="458" spans="27:27" ht="15.75" customHeight="1" x14ac:dyDescent="0.3">
      <c r="AA458" s="4"/>
    </row>
    <row r="459" spans="27:27" ht="15.75" customHeight="1" x14ac:dyDescent="0.3">
      <c r="AA459" s="4"/>
    </row>
    <row r="460" spans="27:27" ht="15.75" customHeight="1" x14ac:dyDescent="0.3">
      <c r="AA460" s="4"/>
    </row>
    <row r="461" spans="27:27" ht="15.75" customHeight="1" x14ac:dyDescent="0.3">
      <c r="AA461" s="4"/>
    </row>
    <row r="462" spans="27:27" ht="15.75" customHeight="1" x14ac:dyDescent="0.3">
      <c r="AA462" s="4"/>
    </row>
    <row r="463" spans="27:27" ht="15.75" customHeight="1" x14ac:dyDescent="0.3">
      <c r="AA463" s="4"/>
    </row>
    <row r="464" spans="27:27" ht="15.75" customHeight="1" x14ac:dyDescent="0.3">
      <c r="AA464" s="4"/>
    </row>
    <row r="465" spans="27:27" ht="15.75" customHeight="1" x14ac:dyDescent="0.3">
      <c r="AA465" s="4"/>
    </row>
    <row r="466" spans="27:27" ht="15.75" customHeight="1" x14ac:dyDescent="0.3">
      <c r="AA466" s="4"/>
    </row>
    <row r="467" spans="27:27" ht="15.75" customHeight="1" x14ac:dyDescent="0.3">
      <c r="AA467" s="4"/>
    </row>
    <row r="468" spans="27:27" ht="15.75" customHeight="1" x14ac:dyDescent="0.3">
      <c r="AA468" s="4"/>
    </row>
    <row r="469" spans="27:27" ht="15.75" customHeight="1" x14ac:dyDescent="0.3">
      <c r="AA469" s="4"/>
    </row>
    <row r="470" spans="27:27" ht="15.75" customHeight="1" x14ac:dyDescent="0.3">
      <c r="AA470" s="4"/>
    </row>
    <row r="471" spans="27:27" ht="15.75" customHeight="1" x14ac:dyDescent="0.3">
      <c r="AA471" s="4"/>
    </row>
    <row r="472" spans="27:27" ht="15.75" customHeight="1" x14ac:dyDescent="0.3">
      <c r="AA472" s="4"/>
    </row>
    <row r="473" spans="27:27" ht="15.75" customHeight="1" x14ac:dyDescent="0.3">
      <c r="AA473" s="4"/>
    </row>
    <row r="474" spans="27:27" ht="15.75" customHeight="1" x14ac:dyDescent="0.3">
      <c r="AA474" s="4"/>
    </row>
    <row r="475" spans="27:27" ht="15.75" customHeight="1" x14ac:dyDescent="0.3">
      <c r="AA475" s="4"/>
    </row>
    <row r="476" spans="27:27" ht="15.75" customHeight="1" x14ac:dyDescent="0.3">
      <c r="AA476" s="4"/>
    </row>
    <row r="477" spans="27:27" ht="15.75" customHeight="1" x14ac:dyDescent="0.3">
      <c r="AA477" s="4"/>
    </row>
    <row r="478" spans="27:27" ht="15.75" customHeight="1" x14ac:dyDescent="0.3">
      <c r="AA478" s="4"/>
    </row>
    <row r="479" spans="27:27" ht="15.75" customHeight="1" x14ac:dyDescent="0.3">
      <c r="AA479" s="4"/>
    </row>
    <row r="480" spans="27:27" ht="15.75" customHeight="1" x14ac:dyDescent="0.3">
      <c r="AA480" s="4"/>
    </row>
    <row r="481" spans="27:27" ht="15.75" customHeight="1" x14ac:dyDescent="0.3">
      <c r="AA481" s="4"/>
    </row>
    <row r="482" spans="27:27" ht="15.75" customHeight="1" x14ac:dyDescent="0.3">
      <c r="AA482" s="4"/>
    </row>
    <row r="483" spans="27:27" ht="15.75" customHeight="1" x14ac:dyDescent="0.3">
      <c r="AA483" s="4"/>
    </row>
    <row r="484" spans="27:27" ht="15.75" customHeight="1" x14ac:dyDescent="0.3">
      <c r="AA484" s="4"/>
    </row>
    <row r="485" spans="27:27" ht="15.75" customHeight="1" x14ac:dyDescent="0.3">
      <c r="AA485" s="4"/>
    </row>
    <row r="486" spans="27:27" ht="15.75" customHeight="1" x14ac:dyDescent="0.3">
      <c r="AA486" s="4"/>
    </row>
    <row r="487" spans="27:27" ht="15.75" customHeight="1" x14ac:dyDescent="0.3">
      <c r="AA487" s="4"/>
    </row>
    <row r="488" spans="27:27" ht="15.75" customHeight="1" x14ac:dyDescent="0.3">
      <c r="AA488" s="4"/>
    </row>
    <row r="489" spans="27:27" ht="15.75" customHeight="1" x14ac:dyDescent="0.3">
      <c r="AA489" s="4"/>
    </row>
    <row r="490" spans="27:27" ht="15.75" customHeight="1" x14ac:dyDescent="0.3">
      <c r="AA490" s="4"/>
    </row>
    <row r="491" spans="27:27" ht="15.75" customHeight="1" x14ac:dyDescent="0.3">
      <c r="AA491" s="4"/>
    </row>
    <row r="492" spans="27:27" ht="15.75" customHeight="1" x14ac:dyDescent="0.3">
      <c r="AA492" s="4"/>
    </row>
    <row r="493" spans="27:27" ht="15.75" customHeight="1" x14ac:dyDescent="0.3">
      <c r="AA493" s="4"/>
    </row>
    <row r="494" spans="27:27" ht="15.75" customHeight="1" x14ac:dyDescent="0.3">
      <c r="AA494" s="4"/>
    </row>
    <row r="495" spans="27:27" ht="15.75" customHeight="1" x14ac:dyDescent="0.3">
      <c r="AA495" s="4"/>
    </row>
    <row r="496" spans="27:27" ht="15.75" customHeight="1" x14ac:dyDescent="0.3">
      <c r="AA496" s="4"/>
    </row>
    <row r="497" spans="27:27" ht="15.75" customHeight="1" x14ac:dyDescent="0.3">
      <c r="AA497" s="4"/>
    </row>
    <row r="498" spans="27:27" ht="15.75" customHeight="1" x14ac:dyDescent="0.3">
      <c r="AA498" s="4"/>
    </row>
    <row r="499" spans="27:27" ht="15.75" customHeight="1" x14ac:dyDescent="0.3">
      <c r="AA499" s="4"/>
    </row>
    <row r="500" spans="27:27" ht="15.75" customHeight="1" x14ac:dyDescent="0.3">
      <c r="AA500" s="4"/>
    </row>
    <row r="501" spans="27:27" ht="15.75" customHeight="1" x14ac:dyDescent="0.3">
      <c r="AA501" s="4"/>
    </row>
    <row r="502" spans="27:27" ht="15.75" customHeight="1" x14ac:dyDescent="0.3">
      <c r="AA502" s="4"/>
    </row>
    <row r="503" spans="27:27" ht="15.75" customHeight="1" x14ac:dyDescent="0.3">
      <c r="AA503" s="4"/>
    </row>
    <row r="504" spans="27:27" ht="15.75" customHeight="1" x14ac:dyDescent="0.3">
      <c r="AA504" s="4"/>
    </row>
    <row r="505" spans="27:27" ht="15.75" customHeight="1" x14ac:dyDescent="0.3">
      <c r="AA505" s="4"/>
    </row>
    <row r="506" spans="27:27" ht="15.75" customHeight="1" x14ac:dyDescent="0.3">
      <c r="AA506" s="4"/>
    </row>
    <row r="507" spans="27:27" ht="15.75" customHeight="1" x14ac:dyDescent="0.3">
      <c r="AA507" s="4"/>
    </row>
    <row r="508" spans="27:27" ht="15.75" customHeight="1" x14ac:dyDescent="0.3">
      <c r="AA508" s="4"/>
    </row>
    <row r="509" spans="27:27" ht="15.75" customHeight="1" x14ac:dyDescent="0.3">
      <c r="AA509" s="4"/>
    </row>
    <row r="510" spans="27:27" ht="15.75" customHeight="1" x14ac:dyDescent="0.3">
      <c r="AA510" s="4"/>
    </row>
    <row r="511" spans="27:27" ht="15.75" customHeight="1" x14ac:dyDescent="0.3">
      <c r="AA511" s="4"/>
    </row>
    <row r="512" spans="27:27" ht="15.75" customHeight="1" x14ac:dyDescent="0.3">
      <c r="AA512" s="4"/>
    </row>
    <row r="513" spans="27:27" ht="15.75" customHeight="1" x14ac:dyDescent="0.3">
      <c r="AA513" s="4"/>
    </row>
    <row r="514" spans="27:27" ht="15.75" customHeight="1" x14ac:dyDescent="0.3">
      <c r="AA514" s="4"/>
    </row>
    <row r="515" spans="27:27" ht="15.75" customHeight="1" x14ac:dyDescent="0.3">
      <c r="AA515" s="4"/>
    </row>
    <row r="516" spans="27:27" ht="15.75" customHeight="1" x14ac:dyDescent="0.3">
      <c r="AA516" s="4"/>
    </row>
    <row r="517" spans="27:27" ht="15.75" customHeight="1" x14ac:dyDescent="0.3">
      <c r="AA517" s="4"/>
    </row>
    <row r="518" spans="27:27" ht="15.75" customHeight="1" x14ac:dyDescent="0.3">
      <c r="AA518" s="4"/>
    </row>
    <row r="519" spans="27:27" ht="15.75" customHeight="1" x14ac:dyDescent="0.3">
      <c r="AA519" s="4"/>
    </row>
    <row r="520" spans="27:27" ht="15.75" customHeight="1" x14ac:dyDescent="0.3">
      <c r="AA520" s="4"/>
    </row>
    <row r="521" spans="27:27" ht="15.75" customHeight="1" x14ac:dyDescent="0.3">
      <c r="AA521" s="4"/>
    </row>
    <row r="522" spans="27:27" ht="15.75" customHeight="1" x14ac:dyDescent="0.3">
      <c r="AA522" s="4"/>
    </row>
    <row r="523" spans="27:27" ht="15.75" customHeight="1" x14ac:dyDescent="0.3">
      <c r="AA523" s="4"/>
    </row>
    <row r="524" spans="27:27" ht="15.75" customHeight="1" x14ac:dyDescent="0.3">
      <c r="AA524" s="4"/>
    </row>
    <row r="525" spans="27:27" ht="15.75" customHeight="1" x14ac:dyDescent="0.3">
      <c r="AA525" s="4"/>
    </row>
    <row r="526" spans="27:27" ht="15.75" customHeight="1" x14ac:dyDescent="0.3">
      <c r="AA526" s="4"/>
    </row>
    <row r="527" spans="27:27" ht="15.75" customHeight="1" x14ac:dyDescent="0.3">
      <c r="AA527" s="4"/>
    </row>
    <row r="528" spans="27:27" ht="15.75" customHeight="1" x14ac:dyDescent="0.3">
      <c r="AA528" s="4"/>
    </row>
    <row r="529" spans="27:27" ht="15.75" customHeight="1" x14ac:dyDescent="0.3">
      <c r="AA529" s="4"/>
    </row>
    <row r="530" spans="27:27" ht="15.75" customHeight="1" x14ac:dyDescent="0.3">
      <c r="AA530" s="4"/>
    </row>
    <row r="531" spans="27:27" ht="15.75" customHeight="1" x14ac:dyDescent="0.3">
      <c r="AA531" s="4"/>
    </row>
    <row r="532" spans="27:27" ht="15.75" customHeight="1" x14ac:dyDescent="0.3">
      <c r="AA532" s="4"/>
    </row>
    <row r="533" spans="27:27" ht="15.75" customHeight="1" x14ac:dyDescent="0.3">
      <c r="AA533" s="4"/>
    </row>
    <row r="534" spans="27:27" ht="15.75" customHeight="1" x14ac:dyDescent="0.3">
      <c r="AA534" s="4"/>
    </row>
    <row r="535" spans="27:27" ht="15.75" customHeight="1" x14ac:dyDescent="0.3">
      <c r="AA535" s="4"/>
    </row>
    <row r="536" spans="27:27" ht="15.75" customHeight="1" x14ac:dyDescent="0.3">
      <c r="AA536" s="4"/>
    </row>
    <row r="537" spans="27:27" ht="15.75" customHeight="1" x14ac:dyDescent="0.3">
      <c r="AA537" s="4"/>
    </row>
    <row r="538" spans="27:27" ht="15.75" customHeight="1" x14ac:dyDescent="0.3">
      <c r="AA538" s="4"/>
    </row>
    <row r="539" spans="27:27" ht="15.75" customHeight="1" x14ac:dyDescent="0.3">
      <c r="AA539" s="4"/>
    </row>
    <row r="540" spans="27:27" ht="15.75" customHeight="1" x14ac:dyDescent="0.3">
      <c r="AA540" s="4"/>
    </row>
    <row r="541" spans="27:27" ht="15.75" customHeight="1" x14ac:dyDescent="0.3">
      <c r="AA541" s="4"/>
    </row>
    <row r="542" spans="27:27" ht="15.75" customHeight="1" x14ac:dyDescent="0.3">
      <c r="AA542" s="4"/>
    </row>
    <row r="543" spans="27:27" ht="15.75" customHeight="1" x14ac:dyDescent="0.3">
      <c r="AA543" s="4"/>
    </row>
    <row r="544" spans="27:27" ht="15.75" customHeight="1" x14ac:dyDescent="0.3">
      <c r="AA544" s="4"/>
    </row>
    <row r="545" spans="27:27" ht="15.75" customHeight="1" x14ac:dyDescent="0.3">
      <c r="AA545" s="4"/>
    </row>
    <row r="546" spans="27:27" ht="15.75" customHeight="1" x14ac:dyDescent="0.3">
      <c r="AA546" s="4"/>
    </row>
    <row r="547" spans="27:27" ht="15.75" customHeight="1" x14ac:dyDescent="0.3">
      <c r="AA547" s="4"/>
    </row>
    <row r="548" spans="27:27" ht="15.75" customHeight="1" x14ac:dyDescent="0.3">
      <c r="AA548" s="4"/>
    </row>
    <row r="549" spans="27:27" ht="15.75" customHeight="1" x14ac:dyDescent="0.3">
      <c r="AA549" s="4"/>
    </row>
    <row r="550" spans="27:27" ht="15.75" customHeight="1" x14ac:dyDescent="0.3">
      <c r="AA550" s="4"/>
    </row>
    <row r="551" spans="27:27" ht="15.75" customHeight="1" x14ac:dyDescent="0.3">
      <c r="AA551" s="4"/>
    </row>
    <row r="552" spans="27:27" ht="15.75" customHeight="1" x14ac:dyDescent="0.3">
      <c r="AA552" s="4"/>
    </row>
    <row r="553" spans="27:27" ht="15.75" customHeight="1" x14ac:dyDescent="0.3">
      <c r="AA553" s="4"/>
    </row>
    <row r="554" spans="27:27" ht="15.75" customHeight="1" x14ac:dyDescent="0.3">
      <c r="AA554" s="4"/>
    </row>
    <row r="555" spans="27:27" ht="15.75" customHeight="1" x14ac:dyDescent="0.3">
      <c r="AA555" s="4"/>
    </row>
    <row r="556" spans="27:27" ht="15.75" customHeight="1" x14ac:dyDescent="0.3">
      <c r="AA556" s="4"/>
    </row>
    <row r="557" spans="27:27" ht="15.75" customHeight="1" x14ac:dyDescent="0.3">
      <c r="AA557" s="4"/>
    </row>
    <row r="558" spans="27:27" ht="15.75" customHeight="1" x14ac:dyDescent="0.3">
      <c r="AA558" s="4"/>
    </row>
    <row r="559" spans="27:27" ht="15.75" customHeight="1" x14ac:dyDescent="0.3">
      <c r="AA559" s="4"/>
    </row>
    <row r="560" spans="27:27" ht="15.75" customHeight="1" x14ac:dyDescent="0.3">
      <c r="AA560" s="4"/>
    </row>
    <row r="561" spans="27:27" ht="15.75" customHeight="1" x14ac:dyDescent="0.3">
      <c r="AA561" s="4"/>
    </row>
    <row r="562" spans="27:27" ht="15.75" customHeight="1" x14ac:dyDescent="0.3">
      <c r="AA562" s="4"/>
    </row>
    <row r="563" spans="27:27" ht="15.75" customHeight="1" x14ac:dyDescent="0.3">
      <c r="AA563" s="4"/>
    </row>
    <row r="564" spans="27:27" ht="15.75" customHeight="1" x14ac:dyDescent="0.3">
      <c r="AA564" s="4"/>
    </row>
    <row r="565" spans="27:27" ht="15.75" customHeight="1" x14ac:dyDescent="0.3">
      <c r="AA565" s="4"/>
    </row>
    <row r="566" spans="27:27" ht="15.75" customHeight="1" x14ac:dyDescent="0.3">
      <c r="AA566" s="4"/>
    </row>
    <row r="567" spans="27:27" ht="15.75" customHeight="1" x14ac:dyDescent="0.3">
      <c r="AA567" s="4"/>
    </row>
    <row r="568" spans="27:27" ht="15.75" customHeight="1" x14ac:dyDescent="0.3">
      <c r="AA568" s="4"/>
    </row>
    <row r="569" spans="27:27" ht="15.75" customHeight="1" x14ac:dyDescent="0.3">
      <c r="AA569" s="4"/>
    </row>
    <row r="570" spans="27:27" ht="15.75" customHeight="1" x14ac:dyDescent="0.3">
      <c r="AA570" s="4"/>
    </row>
    <row r="571" spans="27:27" ht="15.75" customHeight="1" x14ac:dyDescent="0.3">
      <c r="AA571" s="4"/>
    </row>
    <row r="572" spans="27:27" ht="15.75" customHeight="1" x14ac:dyDescent="0.3">
      <c r="AA572" s="4"/>
    </row>
    <row r="573" spans="27:27" ht="15.75" customHeight="1" x14ac:dyDescent="0.3">
      <c r="AA573" s="4"/>
    </row>
    <row r="574" spans="27:27" ht="15.75" customHeight="1" x14ac:dyDescent="0.3">
      <c r="AA574" s="4"/>
    </row>
    <row r="575" spans="27:27" ht="15.75" customHeight="1" x14ac:dyDescent="0.3">
      <c r="AA575" s="4"/>
    </row>
    <row r="576" spans="27:27" ht="15.75" customHeight="1" x14ac:dyDescent="0.3">
      <c r="AA576" s="4"/>
    </row>
    <row r="577" spans="27:27" ht="15.75" customHeight="1" x14ac:dyDescent="0.3">
      <c r="AA577" s="4"/>
    </row>
    <row r="578" spans="27:27" ht="15.75" customHeight="1" x14ac:dyDescent="0.3">
      <c r="AA578" s="4"/>
    </row>
    <row r="579" spans="27:27" ht="15.75" customHeight="1" x14ac:dyDescent="0.3">
      <c r="AA579" s="4"/>
    </row>
    <row r="580" spans="27:27" ht="15.75" customHeight="1" x14ac:dyDescent="0.3">
      <c r="AA580" s="4"/>
    </row>
    <row r="581" spans="27:27" ht="15.75" customHeight="1" x14ac:dyDescent="0.3">
      <c r="AA581" s="4"/>
    </row>
    <row r="582" spans="27:27" ht="15.75" customHeight="1" x14ac:dyDescent="0.3">
      <c r="AA582" s="4"/>
    </row>
    <row r="583" spans="27:27" ht="15.75" customHeight="1" x14ac:dyDescent="0.3">
      <c r="AA583" s="4"/>
    </row>
    <row r="584" spans="27:27" ht="15.75" customHeight="1" x14ac:dyDescent="0.3">
      <c r="AA584" s="4"/>
    </row>
    <row r="585" spans="27:27" ht="15.75" customHeight="1" x14ac:dyDescent="0.3">
      <c r="AA585" s="4"/>
    </row>
    <row r="586" spans="27:27" ht="15.75" customHeight="1" x14ac:dyDescent="0.3">
      <c r="AA586" s="4"/>
    </row>
    <row r="587" spans="27:27" ht="15.75" customHeight="1" x14ac:dyDescent="0.3">
      <c r="AA587" s="4"/>
    </row>
    <row r="588" spans="27:27" ht="15.75" customHeight="1" x14ac:dyDescent="0.3">
      <c r="AA588" s="4"/>
    </row>
    <row r="589" spans="27:27" ht="15.75" customHeight="1" x14ac:dyDescent="0.3">
      <c r="AA589" s="4"/>
    </row>
    <row r="590" spans="27:27" ht="15.75" customHeight="1" x14ac:dyDescent="0.3">
      <c r="AA590" s="4"/>
    </row>
    <row r="591" spans="27:27" ht="15.75" customHeight="1" x14ac:dyDescent="0.3">
      <c r="AA591" s="4"/>
    </row>
    <row r="592" spans="27:27" ht="15.75" customHeight="1" x14ac:dyDescent="0.3">
      <c r="AA592" s="4"/>
    </row>
    <row r="593" spans="27:27" ht="15.75" customHeight="1" x14ac:dyDescent="0.3">
      <c r="AA593" s="4"/>
    </row>
    <row r="594" spans="27:27" ht="15.75" customHeight="1" x14ac:dyDescent="0.3">
      <c r="AA594" s="4"/>
    </row>
    <row r="595" spans="27:27" ht="15.75" customHeight="1" x14ac:dyDescent="0.3">
      <c r="AA595" s="4"/>
    </row>
    <row r="596" spans="27:27" ht="15.75" customHeight="1" x14ac:dyDescent="0.3">
      <c r="AA596" s="4"/>
    </row>
    <row r="597" spans="27:27" ht="15.75" customHeight="1" x14ac:dyDescent="0.3">
      <c r="AA597" s="4"/>
    </row>
    <row r="598" spans="27:27" ht="15.75" customHeight="1" x14ac:dyDescent="0.3">
      <c r="AA598" s="4"/>
    </row>
    <row r="599" spans="27:27" ht="15.75" customHeight="1" x14ac:dyDescent="0.3">
      <c r="AA599" s="4"/>
    </row>
    <row r="600" spans="27:27" ht="15.75" customHeight="1" x14ac:dyDescent="0.3">
      <c r="AA600" s="4"/>
    </row>
    <row r="601" spans="27:27" ht="15.75" customHeight="1" x14ac:dyDescent="0.3">
      <c r="AA601" s="4"/>
    </row>
    <row r="602" spans="27:27" ht="15.75" customHeight="1" x14ac:dyDescent="0.3">
      <c r="AA602" s="4"/>
    </row>
    <row r="603" spans="27:27" ht="15.75" customHeight="1" x14ac:dyDescent="0.3">
      <c r="AA603" s="4"/>
    </row>
    <row r="604" spans="27:27" ht="15.75" customHeight="1" x14ac:dyDescent="0.3">
      <c r="AA604" s="4"/>
    </row>
    <row r="605" spans="27:27" ht="15.75" customHeight="1" x14ac:dyDescent="0.3">
      <c r="AA605" s="4"/>
    </row>
    <row r="606" spans="27:27" ht="15.75" customHeight="1" x14ac:dyDescent="0.3">
      <c r="AA606" s="4"/>
    </row>
    <row r="607" spans="27:27" ht="15.75" customHeight="1" x14ac:dyDescent="0.3">
      <c r="AA607" s="4"/>
    </row>
    <row r="608" spans="27:27" ht="15.75" customHeight="1" x14ac:dyDescent="0.3">
      <c r="AA608" s="4"/>
    </row>
    <row r="609" spans="27:27" ht="15.75" customHeight="1" x14ac:dyDescent="0.3">
      <c r="AA609" s="4"/>
    </row>
    <row r="610" spans="27:27" ht="15.75" customHeight="1" x14ac:dyDescent="0.3">
      <c r="AA610" s="4"/>
    </row>
    <row r="611" spans="27:27" ht="15.75" customHeight="1" x14ac:dyDescent="0.3">
      <c r="AA611" s="4"/>
    </row>
    <row r="612" spans="27:27" ht="15.75" customHeight="1" x14ac:dyDescent="0.3">
      <c r="AA612" s="4"/>
    </row>
    <row r="613" spans="27:27" ht="15.75" customHeight="1" x14ac:dyDescent="0.3">
      <c r="AA613" s="4"/>
    </row>
    <row r="614" spans="27:27" ht="15.75" customHeight="1" x14ac:dyDescent="0.3">
      <c r="AA614" s="4"/>
    </row>
    <row r="615" spans="27:27" ht="15.75" customHeight="1" x14ac:dyDescent="0.3">
      <c r="AA615" s="4"/>
    </row>
    <row r="616" spans="27:27" ht="15.75" customHeight="1" x14ac:dyDescent="0.3">
      <c r="AA616" s="4"/>
    </row>
    <row r="617" spans="27:27" ht="15.75" customHeight="1" x14ac:dyDescent="0.3">
      <c r="AA617" s="4"/>
    </row>
    <row r="618" spans="27:27" ht="15.75" customHeight="1" x14ac:dyDescent="0.3">
      <c r="AA618" s="4"/>
    </row>
    <row r="619" spans="27:27" ht="15.75" customHeight="1" x14ac:dyDescent="0.3">
      <c r="AA619" s="4"/>
    </row>
    <row r="620" spans="27:27" ht="15.75" customHeight="1" x14ac:dyDescent="0.3">
      <c r="AA620" s="4"/>
    </row>
    <row r="621" spans="27:27" ht="15.75" customHeight="1" x14ac:dyDescent="0.3">
      <c r="AA621" s="4"/>
    </row>
    <row r="622" spans="27:27" ht="15.75" customHeight="1" x14ac:dyDescent="0.3">
      <c r="AA622" s="4"/>
    </row>
    <row r="623" spans="27:27" ht="15.75" customHeight="1" x14ac:dyDescent="0.3">
      <c r="AA623" s="4"/>
    </row>
    <row r="624" spans="27:27" ht="15.75" customHeight="1" x14ac:dyDescent="0.3">
      <c r="AA624" s="4"/>
    </row>
    <row r="625" spans="27:27" ht="15.75" customHeight="1" x14ac:dyDescent="0.3">
      <c r="AA625" s="4"/>
    </row>
    <row r="626" spans="27:27" ht="15.75" customHeight="1" x14ac:dyDescent="0.3">
      <c r="AA626" s="4"/>
    </row>
    <row r="627" spans="27:27" ht="15.75" customHeight="1" x14ac:dyDescent="0.3">
      <c r="AA627" s="4"/>
    </row>
    <row r="628" spans="27:27" ht="15.75" customHeight="1" x14ac:dyDescent="0.3">
      <c r="AA628" s="4"/>
    </row>
    <row r="629" spans="27:27" ht="15.75" customHeight="1" x14ac:dyDescent="0.3">
      <c r="AA629" s="4"/>
    </row>
    <row r="630" spans="27:27" ht="15.75" customHeight="1" x14ac:dyDescent="0.3">
      <c r="AA630" s="4"/>
    </row>
    <row r="631" spans="27:27" ht="15.75" customHeight="1" x14ac:dyDescent="0.3">
      <c r="AA631" s="4"/>
    </row>
    <row r="632" spans="27:27" ht="15.75" customHeight="1" x14ac:dyDescent="0.3">
      <c r="AA632" s="4"/>
    </row>
    <row r="633" spans="27:27" ht="15.75" customHeight="1" x14ac:dyDescent="0.3">
      <c r="AA633" s="4"/>
    </row>
    <row r="634" spans="27:27" ht="15.75" customHeight="1" x14ac:dyDescent="0.3">
      <c r="AA634" s="4"/>
    </row>
    <row r="635" spans="27:27" ht="15.75" customHeight="1" x14ac:dyDescent="0.3">
      <c r="AA635" s="4"/>
    </row>
    <row r="636" spans="27:27" ht="15.75" customHeight="1" x14ac:dyDescent="0.3">
      <c r="AA636" s="4"/>
    </row>
    <row r="637" spans="27:27" ht="15.75" customHeight="1" x14ac:dyDescent="0.3">
      <c r="AA637" s="4"/>
    </row>
    <row r="638" spans="27:27" ht="15.75" customHeight="1" x14ac:dyDescent="0.3">
      <c r="AA638" s="4"/>
    </row>
    <row r="639" spans="27:27" ht="15.75" customHeight="1" x14ac:dyDescent="0.3">
      <c r="AA639" s="4"/>
    </row>
    <row r="640" spans="27:27" ht="15.75" customHeight="1" x14ac:dyDescent="0.3">
      <c r="AA640" s="4"/>
    </row>
    <row r="641" spans="27:27" ht="15.75" customHeight="1" x14ac:dyDescent="0.3">
      <c r="AA641" s="4"/>
    </row>
    <row r="642" spans="27:27" ht="15.75" customHeight="1" x14ac:dyDescent="0.3">
      <c r="AA642" s="4"/>
    </row>
    <row r="643" spans="27:27" ht="15.75" customHeight="1" x14ac:dyDescent="0.3">
      <c r="AA643" s="4"/>
    </row>
    <row r="644" spans="27:27" ht="15.75" customHeight="1" x14ac:dyDescent="0.3">
      <c r="AA644" s="4"/>
    </row>
    <row r="645" spans="27:27" ht="15.75" customHeight="1" x14ac:dyDescent="0.3">
      <c r="AA645" s="4"/>
    </row>
    <row r="646" spans="27:27" ht="15.75" customHeight="1" x14ac:dyDescent="0.3">
      <c r="AA646" s="4"/>
    </row>
    <row r="647" spans="27:27" ht="15.75" customHeight="1" x14ac:dyDescent="0.3">
      <c r="AA647" s="4"/>
    </row>
    <row r="648" spans="27:27" ht="15.75" customHeight="1" x14ac:dyDescent="0.3">
      <c r="AA648" s="4"/>
    </row>
    <row r="649" spans="27:27" ht="15.75" customHeight="1" x14ac:dyDescent="0.3">
      <c r="AA649" s="4"/>
    </row>
    <row r="650" spans="27:27" ht="15.75" customHeight="1" x14ac:dyDescent="0.3">
      <c r="AA650" s="4"/>
    </row>
    <row r="651" spans="27:27" ht="15.75" customHeight="1" x14ac:dyDescent="0.3">
      <c r="AA651" s="4"/>
    </row>
    <row r="652" spans="27:27" ht="15.75" customHeight="1" x14ac:dyDescent="0.3">
      <c r="AA652" s="4"/>
    </row>
    <row r="653" spans="27:27" ht="15.75" customHeight="1" x14ac:dyDescent="0.3">
      <c r="AA653" s="4"/>
    </row>
    <row r="654" spans="27:27" ht="15.75" customHeight="1" x14ac:dyDescent="0.3">
      <c r="AA654" s="4"/>
    </row>
    <row r="655" spans="27:27" ht="15.75" customHeight="1" x14ac:dyDescent="0.3">
      <c r="AA655" s="4"/>
    </row>
    <row r="656" spans="27:27" ht="15.75" customHeight="1" x14ac:dyDescent="0.3">
      <c r="AA656" s="4"/>
    </row>
    <row r="657" spans="27:27" ht="15.75" customHeight="1" x14ac:dyDescent="0.3">
      <c r="AA657" s="4"/>
    </row>
    <row r="658" spans="27:27" ht="15.75" customHeight="1" x14ac:dyDescent="0.3">
      <c r="AA658" s="4"/>
    </row>
    <row r="659" spans="27:27" ht="15.75" customHeight="1" x14ac:dyDescent="0.3">
      <c r="AA659" s="4"/>
    </row>
    <row r="660" spans="27:27" ht="15.75" customHeight="1" x14ac:dyDescent="0.3">
      <c r="AA660" s="4"/>
    </row>
    <row r="661" spans="27:27" ht="15.75" customHeight="1" x14ac:dyDescent="0.3">
      <c r="AA661" s="4"/>
    </row>
    <row r="662" spans="27:27" ht="15.75" customHeight="1" x14ac:dyDescent="0.3">
      <c r="AA662" s="4"/>
    </row>
    <row r="663" spans="27:27" ht="15.75" customHeight="1" x14ac:dyDescent="0.3">
      <c r="AA663" s="4"/>
    </row>
    <row r="664" spans="27:27" ht="15.75" customHeight="1" x14ac:dyDescent="0.3">
      <c r="AA664" s="4"/>
    </row>
    <row r="665" spans="27:27" ht="15.75" customHeight="1" x14ac:dyDescent="0.3">
      <c r="AA665" s="4"/>
    </row>
    <row r="666" spans="27:27" ht="15.75" customHeight="1" x14ac:dyDescent="0.3">
      <c r="AA666" s="4"/>
    </row>
    <row r="667" spans="27:27" ht="15.75" customHeight="1" x14ac:dyDescent="0.3">
      <c r="AA667" s="4"/>
    </row>
    <row r="668" spans="27:27" ht="15.75" customHeight="1" x14ac:dyDescent="0.3">
      <c r="AA668" s="4"/>
    </row>
    <row r="669" spans="27:27" ht="15.75" customHeight="1" x14ac:dyDescent="0.3">
      <c r="AA669" s="4"/>
    </row>
    <row r="670" spans="27:27" ht="15.75" customHeight="1" x14ac:dyDescent="0.3">
      <c r="AA670" s="4"/>
    </row>
    <row r="671" spans="27:27" ht="15.75" customHeight="1" x14ac:dyDescent="0.3">
      <c r="AA671" s="4"/>
    </row>
    <row r="672" spans="27:27" ht="15.75" customHeight="1" x14ac:dyDescent="0.3">
      <c r="AA672" s="4"/>
    </row>
    <row r="673" spans="27:27" ht="15.75" customHeight="1" x14ac:dyDescent="0.3">
      <c r="AA673" s="4"/>
    </row>
    <row r="674" spans="27:27" ht="15.75" customHeight="1" x14ac:dyDescent="0.3">
      <c r="AA674" s="4"/>
    </row>
    <row r="675" spans="27:27" ht="15.75" customHeight="1" x14ac:dyDescent="0.3">
      <c r="AA675" s="4"/>
    </row>
    <row r="676" spans="27:27" ht="15.75" customHeight="1" x14ac:dyDescent="0.3">
      <c r="AA676" s="4"/>
    </row>
    <row r="677" spans="27:27" ht="15.75" customHeight="1" x14ac:dyDescent="0.3">
      <c r="AA677" s="4"/>
    </row>
    <row r="678" spans="27:27" ht="15.75" customHeight="1" x14ac:dyDescent="0.3">
      <c r="AA678" s="4"/>
    </row>
    <row r="679" spans="27:27" ht="15.75" customHeight="1" x14ac:dyDescent="0.3">
      <c r="AA679" s="4"/>
    </row>
    <row r="680" spans="27:27" ht="15.75" customHeight="1" x14ac:dyDescent="0.3">
      <c r="AA680" s="4"/>
    </row>
    <row r="681" spans="27:27" ht="15.75" customHeight="1" x14ac:dyDescent="0.3">
      <c r="AA681" s="4"/>
    </row>
    <row r="682" spans="27:27" ht="15.75" customHeight="1" x14ac:dyDescent="0.3">
      <c r="AA682" s="4"/>
    </row>
    <row r="683" spans="27:27" ht="15.75" customHeight="1" x14ac:dyDescent="0.3">
      <c r="AA683" s="4"/>
    </row>
    <row r="684" spans="27:27" ht="15.75" customHeight="1" x14ac:dyDescent="0.3">
      <c r="AA684" s="4"/>
    </row>
    <row r="685" spans="27:27" ht="15.75" customHeight="1" x14ac:dyDescent="0.3">
      <c r="AA685" s="4"/>
    </row>
    <row r="686" spans="27:27" ht="15.75" customHeight="1" x14ac:dyDescent="0.3">
      <c r="AA686" s="4"/>
    </row>
    <row r="687" spans="27:27" ht="15.75" customHeight="1" x14ac:dyDescent="0.3">
      <c r="AA687" s="4"/>
    </row>
    <row r="688" spans="27:27" ht="15.75" customHeight="1" x14ac:dyDescent="0.3">
      <c r="AA688" s="4"/>
    </row>
    <row r="689" spans="27:27" ht="15.75" customHeight="1" x14ac:dyDescent="0.3">
      <c r="AA689" s="4"/>
    </row>
    <row r="690" spans="27:27" ht="15.75" customHeight="1" x14ac:dyDescent="0.3">
      <c r="AA690" s="4"/>
    </row>
    <row r="691" spans="27:27" ht="15.75" customHeight="1" x14ac:dyDescent="0.3">
      <c r="AA691" s="4"/>
    </row>
    <row r="692" spans="27:27" ht="15.75" customHeight="1" x14ac:dyDescent="0.3">
      <c r="AA692" s="4"/>
    </row>
    <row r="693" spans="27:27" ht="15.75" customHeight="1" x14ac:dyDescent="0.3">
      <c r="AA693" s="4"/>
    </row>
    <row r="694" spans="27:27" ht="15.75" customHeight="1" x14ac:dyDescent="0.3">
      <c r="AA694" s="4"/>
    </row>
    <row r="695" spans="27:27" ht="15.75" customHeight="1" x14ac:dyDescent="0.3">
      <c r="AA695" s="4"/>
    </row>
    <row r="696" spans="27:27" ht="15.75" customHeight="1" x14ac:dyDescent="0.3">
      <c r="AA696" s="4"/>
    </row>
    <row r="697" spans="27:27" ht="15.75" customHeight="1" x14ac:dyDescent="0.3">
      <c r="AA697" s="4"/>
    </row>
    <row r="698" spans="27:27" ht="15.75" customHeight="1" x14ac:dyDescent="0.3">
      <c r="AA698" s="4"/>
    </row>
    <row r="699" spans="27:27" ht="15.75" customHeight="1" x14ac:dyDescent="0.3">
      <c r="AA699" s="4"/>
    </row>
    <row r="700" spans="27:27" ht="15.75" customHeight="1" x14ac:dyDescent="0.3">
      <c r="AA700" s="4"/>
    </row>
    <row r="701" spans="27:27" ht="15.75" customHeight="1" x14ac:dyDescent="0.3">
      <c r="AA701" s="4"/>
    </row>
    <row r="702" spans="27:27" ht="15.75" customHeight="1" x14ac:dyDescent="0.3">
      <c r="AA702" s="4"/>
    </row>
    <row r="703" spans="27:27" ht="15.75" customHeight="1" x14ac:dyDescent="0.3">
      <c r="AA703" s="4"/>
    </row>
    <row r="704" spans="27:27" ht="15.75" customHeight="1" x14ac:dyDescent="0.3">
      <c r="AA704" s="4"/>
    </row>
    <row r="705" spans="27:27" ht="15.75" customHeight="1" x14ac:dyDescent="0.3">
      <c r="AA705" s="4"/>
    </row>
    <row r="706" spans="27:27" ht="15.75" customHeight="1" x14ac:dyDescent="0.3">
      <c r="AA706" s="4"/>
    </row>
    <row r="707" spans="27:27" ht="15.75" customHeight="1" x14ac:dyDescent="0.3">
      <c r="AA707" s="4"/>
    </row>
    <row r="708" spans="27:27" ht="15.75" customHeight="1" x14ac:dyDescent="0.3">
      <c r="AA708" s="4"/>
    </row>
    <row r="709" spans="27:27" ht="15.75" customHeight="1" x14ac:dyDescent="0.3">
      <c r="AA709" s="4"/>
    </row>
    <row r="710" spans="27:27" ht="15.75" customHeight="1" x14ac:dyDescent="0.3">
      <c r="AA710" s="4"/>
    </row>
    <row r="711" spans="27:27" ht="15.75" customHeight="1" x14ac:dyDescent="0.3">
      <c r="AA711" s="4"/>
    </row>
    <row r="712" spans="27:27" ht="15.75" customHeight="1" x14ac:dyDescent="0.3">
      <c r="AA712" s="4"/>
    </row>
    <row r="713" spans="27:27" ht="15.75" customHeight="1" x14ac:dyDescent="0.3">
      <c r="AA713" s="4"/>
    </row>
    <row r="714" spans="27:27" ht="15.75" customHeight="1" x14ac:dyDescent="0.3">
      <c r="AA714" s="4"/>
    </row>
    <row r="715" spans="27:27" ht="15.75" customHeight="1" x14ac:dyDescent="0.3">
      <c r="AA715" s="4"/>
    </row>
    <row r="716" spans="27:27" ht="15.75" customHeight="1" x14ac:dyDescent="0.3">
      <c r="AA716" s="4"/>
    </row>
    <row r="717" spans="27:27" ht="15.75" customHeight="1" x14ac:dyDescent="0.3">
      <c r="AA717" s="4"/>
    </row>
    <row r="718" spans="27:27" ht="15.75" customHeight="1" x14ac:dyDescent="0.3">
      <c r="AA718" s="4"/>
    </row>
    <row r="719" spans="27:27" ht="15.75" customHeight="1" x14ac:dyDescent="0.3">
      <c r="AA719" s="4"/>
    </row>
    <row r="720" spans="27:27" ht="15.75" customHeight="1" x14ac:dyDescent="0.3">
      <c r="AA720" s="4"/>
    </row>
    <row r="721" spans="27:27" ht="15.75" customHeight="1" x14ac:dyDescent="0.3">
      <c r="AA721" s="4"/>
    </row>
    <row r="722" spans="27:27" ht="15.75" customHeight="1" x14ac:dyDescent="0.3">
      <c r="AA722" s="4"/>
    </row>
    <row r="723" spans="27:27" ht="15.75" customHeight="1" x14ac:dyDescent="0.3">
      <c r="AA723" s="4"/>
    </row>
    <row r="724" spans="27:27" ht="15.75" customHeight="1" x14ac:dyDescent="0.3">
      <c r="AA724" s="4"/>
    </row>
    <row r="725" spans="27:27" ht="15.75" customHeight="1" x14ac:dyDescent="0.3">
      <c r="AA725" s="4"/>
    </row>
    <row r="726" spans="27:27" ht="15.75" customHeight="1" x14ac:dyDescent="0.3">
      <c r="AA726" s="4"/>
    </row>
    <row r="727" spans="27:27" ht="15.75" customHeight="1" x14ac:dyDescent="0.3">
      <c r="AA727" s="4"/>
    </row>
    <row r="728" spans="27:27" ht="15.75" customHeight="1" x14ac:dyDescent="0.3">
      <c r="AA728" s="4"/>
    </row>
    <row r="729" spans="27:27" ht="15.75" customHeight="1" x14ac:dyDescent="0.3">
      <c r="AA729" s="4"/>
    </row>
    <row r="730" spans="27:27" ht="15.75" customHeight="1" x14ac:dyDescent="0.3">
      <c r="AA730" s="4"/>
    </row>
    <row r="731" spans="27:27" ht="15.75" customHeight="1" x14ac:dyDescent="0.3">
      <c r="AA731" s="4"/>
    </row>
    <row r="732" spans="27:27" ht="15.75" customHeight="1" x14ac:dyDescent="0.3">
      <c r="AA732" s="4"/>
    </row>
    <row r="733" spans="27:27" ht="15.75" customHeight="1" x14ac:dyDescent="0.3">
      <c r="AA733" s="4"/>
    </row>
    <row r="734" spans="27:27" ht="15.75" customHeight="1" x14ac:dyDescent="0.3">
      <c r="AA734" s="4"/>
    </row>
    <row r="735" spans="27:27" ht="15.75" customHeight="1" x14ac:dyDescent="0.3">
      <c r="AA735" s="4"/>
    </row>
    <row r="736" spans="27:27" ht="15.75" customHeight="1" x14ac:dyDescent="0.3">
      <c r="AA736" s="4"/>
    </row>
    <row r="737" spans="27:27" ht="15.75" customHeight="1" x14ac:dyDescent="0.3">
      <c r="AA737" s="4"/>
    </row>
    <row r="738" spans="27:27" ht="15.75" customHeight="1" x14ac:dyDescent="0.3">
      <c r="AA738" s="4"/>
    </row>
    <row r="739" spans="27:27" ht="15.75" customHeight="1" x14ac:dyDescent="0.3">
      <c r="AA739" s="4"/>
    </row>
    <row r="740" spans="27:27" ht="15.75" customHeight="1" x14ac:dyDescent="0.3">
      <c r="AA740" s="4"/>
    </row>
    <row r="741" spans="27:27" ht="15.75" customHeight="1" x14ac:dyDescent="0.3">
      <c r="AA741" s="4"/>
    </row>
    <row r="742" spans="27:27" ht="15.75" customHeight="1" x14ac:dyDescent="0.3">
      <c r="AA742" s="4"/>
    </row>
    <row r="743" spans="27:27" ht="15.75" customHeight="1" x14ac:dyDescent="0.3">
      <c r="AA743" s="4"/>
    </row>
    <row r="744" spans="27:27" ht="15.75" customHeight="1" x14ac:dyDescent="0.3">
      <c r="AA744" s="4"/>
    </row>
    <row r="745" spans="27:27" ht="15.75" customHeight="1" x14ac:dyDescent="0.3">
      <c r="AA745" s="4"/>
    </row>
    <row r="746" spans="27:27" ht="15.75" customHeight="1" x14ac:dyDescent="0.3">
      <c r="AA746" s="4"/>
    </row>
    <row r="747" spans="27:27" ht="15.75" customHeight="1" x14ac:dyDescent="0.3">
      <c r="AA747" s="4"/>
    </row>
    <row r="748" spans="27:27" ht="15.75" customHeight="1" x14ac:dyDescent="0.3">
      <c r="AA748" s="4"/>
    </row>
    <row r="749" spans="27:27" ht="15.75" customHeight="1" x14ac:dyDescent="0.3">
      <c r="AA749" s="4"/>
    </row>
    <row r="750" spans="27:27" ht="15.75" customHeight="1" x14ac:dyDescent="0.3">
      <c r="AA750" s="4"/>
    </row>
    <row r="751" spans="27:27" ht="15.75" customHeight="1" x14ac:dyDescent="0.3">
      <c r="AA751" s="4"/>
    </row>
    <row r="752" spans="27:27" ht="15.75" customHeight="1" x14ac:dyDescent="0.3">
      <c r="AA752" s="4"/>
    </row>
    <row r="753" spans="27:27" ht="15.75" customHeight="1" x14ac:dyDescent="0.3">
      <c r="AA753" s="4"/>
    </row>
    <row r="754" spans="27:27" ht="15.75" customHeight="1" x14ac:dyDescent="0.3">
      <c r="AA754" s="4"/>
    </row>
    <row r="755" spans="27:27" ht="15.75" customHeight="1" x14ac:dyDescent="0.3">
      <c r="AA755" s="4"/>
    </row>
    <row r="756" spans="27:27" ht="15.75" customHeight="1" x14ac:dyDescent="0.3">
      <c r="AA756" s="4"/>
    </row>
    <row r="757" spans="27:27" ht="15.75" customHeight="1" x14ac:dyDescent="0.3">
      <c r="AA757" s="4"/>
    </row>
    <row r="758" spans="27:27" ht="15.75" customHeight="1" x14ac:dyDescent="0.3">
      <c r="AA758" s="4"/>
    </row>
    <row r="759" spans="27:27" ht="15.75" customHeight="1" x14ac:dyDescent="0.3">
      <c r="AA759" s="4"/>
    </row>
    <row r="760" spans="27:27" ht="15.75" customHeight="1" x14ac:dyDescent="0.3">
      <c r="AA760" s="4"/>
    </row>
    <row r="761" spans="27:27" ht="15.75" customHeight="1" x14ac:dyDescent="0.3">
      <c r="AA761" s="4"/>
    </row>
    <row r="762" spans="27:27" ht="15.75" customHeight="1" x14ac:dyDescent="0.3">
      <c r="AA762" s="4"/>
    </row>
    <row r="763" spans="27:27" ht="15.75" customHeight="1" x14ac:dyDescent="0.3">
      <c r="AA763" s="4"/>
    </row>
    <row r="764" spans="27:27" ht="15.75" customHeight="1" x14ac:dyDescent="0.3">
      <c r="AA764" s="4"/>
    </row>
    <row r="765" spans="27:27" ht="15.75" customHeight="1" x14ac:dyDescent="0.3">
      <c r="AA765" s="4"/>
    </row>
    <row r="766" spans="27:27" ht="15.75" customHeight="1" x14ac:dyDescent="0.3">
      <c r="AA766" s="4"/>
    </row>
    <row r="767" spans="27:27" ht="15.75" customHeight="1" x14ac:dyDescent="0.3">
      <c r="AA767" s="4"/>
    </row>
    <row r="768" spans="27:27" ht="15.75" customHeight="1" x14ac:dyDescent="0.3">
      <c r="AA768" s="4"/>
    </row>
    <row r="769" spans="27:27" ht="15.75" customHeight="1" x14ac:dyDescent="0.3">
      <c r="AA769" s="4"/>
    </row>
    <row r="770" spans="27:27" ht="15.75" customHeight="1" x14ac:dyDescent="0.3">
      <c r="AA770" s="4"/>
    </row>
    <row r="771" spans="27:27" ht="15.75" customHeight="1" x14ac:dyDescent="0.3">
      <c r="AA771" s="4"/>
    </row>
    <row r="772" spans="27:27" ht="15.75" customHeight="1" x14ac:dyDescent="0.3">
      <c r="AA772" s="4"/>
    </row>
    <row r="773" spans="27:27" ht="15.75" customHeight="1" x14ac:dyDescent="0.3">
      <c r="AA773" s="4"/>
    </row>
    <row r="774" spans="27:27" ht="15.75" customHeight="1" x14ac:dyDescent="0.3">
      <c r="AA774" s="4"/>
    </row>
    <row r="775" spans="27:27" ht="15.75" customHeight="1" x14ac:dyDescent="0.3">
      <c r="AA775" s="4"/>
    </row>
    <row r="776" spans="27:27" ht="15.75" customHeight="1" x14ac:dyDescent="0.3">
      <c r="AA776" s="4"/>
    </row>
    <row r="777" spans="27:27" ht="15.75" customHeight="1" x14ac:dyDescent="0.3">
      <c r="AA777" s="4"/>
    </row>
    <row r="778" spans="27:27" ht="15.75" customHeight="1" x14ac:dyDescent="0.3">
      <c r="AA778" s="4"/>
    </row>
    <row r="779" spans="27:27" ht="15.75" customHeight="1" x14ac:dyDescent="0.3">
      <c r="AA779" s="4"/>
    </row>
    <row r="780" spans="27:27" ht="15.75" customHeight="1" x14ac:dyDescent="0.3">
      <c r="AA780" s="4"/>
    </row>
    <row r="781" spans="27:27" ht="15.75" customHeight="1" x14ac:dyDescent="0.3">
      <c r="AA781" s="4"/>
    </row>
    <row r="782" spans="27:27" ht="15.75" customHeight="1" x14ac:dyDescent="0.3">
      <c r="AA782" s="4"/>
    </row>
    <row r="783" spans="27:27" ht="15.75" customHeight="1" x14ac:dyDescent="0.3">
      <c r="AA783" s="4"/>
    </row>
    <row r="784" spans="27:27" ht="15.75" customHeight="1" x14ac:dyDescent="0.3">
      <c r="AA784" s="4"/>
    </row>
    <row r="785" spans="27:27" ht="15.75" customHeight="1" x14ac:dyDescent="0.3">
      <c r="AA785" s="4"/>
    </row>
    <row r="786" spans="27:27" ht="15.75" customHeight="1" x14ac:dyDescent="0.3">
      <c r="AA786" s="4"/>
    </row>
    <row r="787" spans="27:27" ht="15.75" customHeight="1" x14ac:dyDescent="0.3">
      <c r="AA787" s="4"/>
    </row>
    <row r="788" spans="27:27" ht="15.75" customHeight="1" x14ac:dyDescent="0.3">
      <c r="AA788" s="4"/>
    </row>
    <row r="789" spans="27:27" ht="15.75" customHeight="1" x14ac:dyDescent="0.3">
      <c r="AA789" s="4"/>
    </row>
    <row r="790" spans="27:27" ht="15.75" customHeight="1" x14ac:dyDescent="0.3">
      <c r="AA790" s="4"/>
    </row>
    <row r="791" spans="27:27" ht="15.75" customHeight="1" x14ac:dyDescent="0.3">
      <c r="AA791" s="4"/>
    </row>
    <row r="792" spans="27:27" ht="15.75" customHeight="1" x14ac:dyDescent="0.3">
      <c r="AA792" s="4"/>
    </row>
    <row r="793" spans="27:27" ht="15.75" customHeight="1" x14ac:dyDescent="0.3">
      <c r="AA793" s="4"/>
    </row>
    <row r="794" spans="27:27" ht="15.75" customHeight="1" x14ac:dyDescent="0.3">
      <c r="AA794" s="4"/>
    </row>
    <row r="795" spans="27:27" ht="15.75" customHeight="1" x14ac:dyDescent="0.3">
      <c r="AA795" s="4"/>
    </row>
    <row r="796" spans="27:27" ht="15.75" customHeight="1" x14ac:dyDescent="0.3">
      <c r="AA796" s="4"/>
    </row>
    <row r="797" spans="27:27" ht="15.75" customHeight="1" x14ac:dyDescent="0.3">
      <c r="AA797" s="4"/>
    </row>
    <row r="798" spans="27:27" ht="15.75" customHeight="1" x14ac:dyDescent="0.3">
      <c r="AA798" s="4"/>
    </row>
    <row r="799" spans="27:27" ht="15.75" customHeight="1" x14ac:dyDescent="0.3">
      <c r="AA799" s="4"/>
    </row>
    <row r="800" spans="27:27" ht="15.75" customHeight="1" x14ac:dyDescent="0.3">
      <c r="AA800" s="4"/>
    </row>
    <row r="801" spans="27:27" ht="15.75" customHeight="1" x14ac:dyDescent="0.3">
      <c r="AA801" s="4"/>
    </row>
    <row r="802" spans="27:27" ht="15.75" customHeight="1" x14ac:dyDescent="0.3">
      <c r="AA802" s="4"/>
    </row>
    <row r="803" spans="27:27" ht="15.75" customHeight="1" x14ac:dyDescent="0.3">
      <c r="AA803" s="4"/>
    </row>
    <row r="804" spans="27:27" ht="15.75" customHeight="1" x14ac:dyDescent="0.3">
      <c r="AA804" s="4"/>
    </row>
    <row r="805" spans="27:27" ht="15.75" customHeight="1" x14ac:dyDescent="0.3">
      <c r="AA805" s="4"/>
    </row>
    <row r="806" spans="27:27" ht="15.75" customHeight="1" x14ac:dyDescent="0.3">
      <c r="AA806" s="4"/>
    </row>
    <row r="807" spans="27:27" ht="15.75" customHeight="1" x14ac:dyDescent="0.3">
      <c r="AA807" s="4"/>
    </row>
    <row r="808" spans="27:27" ht="15.75" customHeight="1" x14ac:dyDescent="0.3">
      <c r="AA808" s="4"/>
    </row>
    <row r="809" spans="27:27" ht="15.75" customHeight="1" x14ac:dyDescent="0.3">
      <c r="AA809" s="4"/>
    </row>
    <row r="810" spans="27:27" ht="15.75" customHeight="1" x14ac:dyDescent="0.3">
      <c r="AA810" s="4"/>
    </row>
    <row r="811" spans="27:27" ht="15.75" customHeight="1" x14ac:dyDescent="0.3">
      <c r="AA811" s="4"/>
    </row>
    <row r="812" spans="27:27" ht="15.75" customHeight="1" x14ac:dyDescent="0.3">
      <c r="AA812" s="4"/>
    </row>
    <row r="813" spans="27:27" ht="15.75" customHeight="1" x14ac:dyDescent="0.3">
      <c r="AA813" s="4"/>
    </row>
    <row r="814" spans="27:27" ht="15.75" customHeight="1" x14ac:dyDescent="0.3">
      <c r="AA814" s="4"/>
    </row>
    <row r="815" spans="27:27" ht="15.75" customHeight="1" x14ac:dyDescent="0.3">
      <c r="AA815" s="4"/>
    </row>
    <row r="816" spans="27:27" ht="15.75" customHeight="1" x14ac:dyDescent="0.3">
      <c r="AA816" s="4"/>
    </row>
    <row r="817" spans="27:27" ht="15.75" customHeight="1" x14ac:dyDescent="0.3">
      <c r="AA817" s="4"/>
    </row>
    <row r="818" spans="27:27" ht="15.75" customHeight="1" x14ac:dyDescent="0.3">
      <c r="AA818" s="4"/>
    </row>
    <row r="819" spans="27:27" ht="15.75" customHeight="1" x14ac:dyDescent="0.3">
      <c r="AA819" s="4"/>
    </row>
    <row r="820" spans="27:27" ht="15.75" customHeight="1" x14ac:dyDescent="0.3">
      <c r="AA820" s="4"/>
    </row>
    <row r="821" spans="27:27" ht="15.75" customHeight="1" x14ac:dyDescent="0.3">
      <c r="AA821" s="4"/>
    </row>
    <row r="822" spans="27:27" ht="15.75" customHeight="1" x14ac:dyDescent="0.3">
      <c r="AA822" s="4"/>
    </row>
    <row r="823" spans="27:27" ht="15.75" customHeight="1" x14ac:dyDescent="0.3">
      <c r="AA823" s="4"/>
    </row>
    <row r="824" spans="27:27" ht="15.75" customHeight="1" x14ac:dyDescent="0.3">
      <c r="AA824" s="4"/>
    </row>
    <row r="825" spans="27:27" ht="15.75" customHeight="1" x14ac:dyDescent="0.3">
      <c r="AA825" s="4"/>
    </row>
    <row r="826" spans="27:27" ht="15.75" customHeight="1" x14ac:dyDescent="0.3">
      <c r="AA826" s="4"/>
    </row>
    <row r="827" spans="27:27" ht="15.75" customHeight="1" x14ac:dyDescent="0.3">
      <c r="AA827" s="4"/>
    </row>
    <row r="828" spans="27:27" ht="15.75" customHeight="1" x14ac:dyDescent="0.3">
      <c r="AA828" s="4"/>
    </row>
    <row r="829" spans="27:27" ht="15.75" customHeight="1" x14ac:dyDescent="0.3">
      <c r="AA829" s="4"/>
    </row>
    <row r="830" spans="27:27" ht="15.75" customHeight="1" x14ac:dyDescent="0.3">
      <c r="AA830" s="4"/>
    </row>
    <row r="831" spans="27:27" ht="15.75" customHeight="1" x14ac:dyDescent="0.3">
      <c r="AA831" s="4"/>
    </row>
    <row r="832" spans="27:27" ht="15.75" customHeight="1" x14ac:dyDescent="0.3">
      <c r="AA832" s="4"/>
    </row>
    <row r="833" spans="27:27" ht="15.75" customHeight="1" x14ac:dyDescent="0.3">
      <c r="AA833" s="4"/>
    </row>
    <row r="834" spans="27:27" ht="15.75" customHeight="1" x14ac:dyDescent="0.3">
      <c r="AA834" s="4"/>
    </row>
    <row r="835" spans="27:27" ht="15.75" customHeight="1" x14ac:dyDescent="0.3">
      <c r="AA835" s="4"/>
    </row>
    <row r="836" spans="27:27" ht="15.75" customHeight="1" x14ac:dyDescent="0.3">
      <c r="AA836" s="4"/>
    </row>
    <row r="837" spans="27:27" ht="15.75" customHeight="1" x14ac:dyDescent="0.3">
      <c r="AA837" s="4"/>
    </row>
    <row r="838" spans="27:27" ht="15.75" customHeight="1" x14ac:dyDescent="0.3">
      <c r="AA838" s="4"/>
    </row>
    <row r="839" spans="27:27" ht="15.75" customHeight="1" x14ac:dyDescent="0.3">
      <c r="AA839" s="4"/>
    </row>
    <row r="840" spans="27:27" ht="15.75" customHeight="1" x14ac:dyDescent="0.3">
      <c r="AA840" s="4"/>
    </row>
    <row r="841" spans="27:27" ht="15.75" customHeight="1" x14ac:dyDescent="0.3">
      <c r="AA841" s="4"/>
    </row>
    <row r="842" spans="27:27" ht="15.75" customHeight="1" x14ac:dyDescent="0.3">
      <c r="AA842" s="4"/>
    </row>
    <row r="843" spans="27:27" ht="15.75" customHeight="1" x14ac:dyDescent="0.3">
      <c r="AA843" s="4"/>
    </row>
    <row r="844" spans="27:27" ht="15.75" customHeight="1" x14ac:dyDescent="0.3">
      <c r="AA844" s="4"/>
    </row>
    <row r="845" spans="27:27" ht="15.75" customHeight="1" x14ac:dyDescent="0.3">
      <c r="AA845" s="4"/>
    </row>
    <row r="846" spans="27:27" ht="15.75" customHeight="1" x14ac:dyDescent="0.3">
      <c r="AA846" s="4"/>
    </row>
    <row r="847" spans="27:27" ht="15.75" customHeight="1" x14ac:dyDescent="0.3">
      <c r="AA847" s="4"/>
    </row>
    <row r="848" spans="27:27" ht="15.75" customHeight="1" x14ac:dyDescent="0.3">
      <c r="AA848" s="4"/>
    </row>
    <row r="849" spans="27:27" ht="15.75" customHeight="1" x14ac:dyDescent="0.3">
      <c r="AA849" s="4"/>
    </row>
    <row r="850" spans="27:27" ht="15.75" customHeight="1" x14ac:dyDescent="0.3">
      <c r="AA850" s="4"/>
    </row>
    <row r="851" spans="27:27" ht="15.75" customHeight="1" x14ac:dyDescent="0.3">
      <c r="AA851" s="4"/>
    </row>
    <row r="852" spans="27:27" ht="15.75" customHeight="1" x14ac:dyDescent="0.3">
      <c r="AA852" s="4"/>
    </row>
    <row r="853" spans="27:27" ht="15.75" customHeight="1" x14ac:dyDescent="0.3">
      <c r="AA853" s="4"/>
    </row>
    <row r="854" spans="27:27" ht="15.75" customHeight="1" x14ac:dyDescent="0.3">
      <c r="AA854" s="4"/>
    </row>
    <row r="855" spans="27:27" ht="15.75" customHeight="1" x14ac:dyDescent="0.3">
      <c r="AA855" s="4"/>
    </row>
    <row r="856" spans="27:27" ht="15.75" customHeight="1" x14ac:dyDescent="0.3">
      <c r="AA856" s="4"/>
    </row>
    <row r="857" spans="27:27" ht="15.75" customHeight="1" x14ac:dyDescent="0.3">
      <c r="AA857" s="4"/>
    </row>
    <row r="858" spans="27:27" ht="15.75" customHeight="1" x14ac:dyDescent="0.3">
      <c r="AA858" s="4"/>
    </row>
    <row r="859" spans="27:27" ht="15.75" customHeight="1" x14ac:dyDescent="0.3">
      <c r="AA859" s="4"/>
    </row>
    <row r="860" spans="27:27" ht="15.75" customHeight="1" x14ac:dyDescent="0.3">
      <c r="AA860" s="4"/>
    </row>
    <row r="861" spans="27:27" ht="15.75" customHeight="1" x14ac:dyDescent="0.3">
      <c r="AA861" s="4"/>
    </row>
    <row r="862" spans="27:27" ht="15.75" customHeight="1" x14ac:dyDescent="0.3">
      <c r="AA862" s="4"/>
    </row>
    <row r="863" spans="27:27" ht="15.75" customHeight="1" x14ac:dyDescent="0.3">
      <c r="AA863" s="4"/>
    </row>
    <row r="864" spans="27:27" ht="15.75" customHeight="1" x14ac:dyDescent="0.3">
      <c r="AA864" s="4"/>
    </row>
    <row r="865" spans="27:27" ht="15.75" customHeight="1" x14ac:dyDescent="0.3">
      <c r="AA865" s="4"/>
    </row>
    <row r="866" spans="27:27" ht="15.75" customHeight="1" x14ac:dyDescent="0.3">
      <c r="AA866" s="4"/>
    </row>
    <row r="867" spans="27:27" ht="15.75" customHeight="1" x14ac:dyDescent="0.3">
      <c r="AA867" s="4"/>
    </row>
    <row r="868" spans="27:27" ht="15.75" customHeight="1" x14ac:dyDescent="0.3">
      <c r="AA868" s="4"/>
    </row>
    <row r="869" spans="27:27" ht="15.75" customHeight="1" x14ac:dyDescent="0.3">
      <c r="AA869" s="4"/>
    </row>
    <row r="870" spans="27:27" ht="15.75" customHeight="1" x14ac:dyDescent="0.3">
      <c r="AA870" s="4"/>
    </row>
    <row r="871" spans="27:27" ht="15.75" customHeight="1" x14ac:dyDescent="0.3">
      <c r="AA871" s="4"/>
    </row>
    <row r="872" spans="27:27" ht="15.75" customHeight="1" x14ac:dyDescent="0.3">
      <c r="AA872" s="4"/>
    </row>
    <row r="873" spans="27:27" ht="15.75" customHeight="1" x14ac:dyDescent="0.3">
      <c r="AA873" s="4"/>
    </row>
    <row r="874" spans="27:27" ht="15.75" customHeight="1" x14ac:dyDescent="0.3">
      <c r="AA874" s="4"/>
    </row>
    <row r="875" spans="27:27" ht="15.75" customHeight="1" x14ac:dyDescent="0.3">
      <c r="AA875" s="4"/>
    </row>
    <row r="876" spans="27:27" ht="15.75" customHeight="1" x14ac:dyDescent="0.3">
      <c r="AA876" s="4"/>
    </row>
    <row r="877" spans="27:27" ht="15.75" customHeight="1" x14ac:dyDescent="0.3">
      <c r="AA877" s="4"/>
    </row>
    <row r="878" spans="27:27" ht="15.75" customHeight="1" x14ac:dyDescent="0.3">
      <c r="AA878" s="4"/>
    </row>
    <row r="879" spans="27:27" ht="15.75" customHeight="1" x14ac:dyDescent="0.3">
      <c r="AA879" s="4"/>
    </row>
    <row r="880" spans="27:27" ht="15.75" customHeight="1" x14ac:dyDescent="0.3">
      <c r="AA880" s="4"/>
    </row>
    <row r="881" spans="27:27" ht="15.75" customHeight="1" x14ac:dyDescent="0.3">
      <c r="AA881" s="4"/>
    </row>
    <row r="882" spans="27:27" ht="15.75" customHeight="1" x14ac:dyDescent="0.3">
      <c r="AA882" s="4"/>
    </row>
    <row r="883" spans="27:27" ht="15.75" customHeight="1" x14ac:dyDescent="0.3">
      <c r="AA883" s="4"/>
    </row>
    <row r="884" spans="27:27" ht="15.75" customHeight="1" x14ac:dyDescent="0.3">
      <c r="AA884" s="4"/>
    </row>
    <row r="885" spans="27:27" ht="15.75" customHeight="1" x14ac:dyDescent="0.3">
      <c r="AA885" s="4"/>
    </row>
    <row r="886" spans="27:27" ht="15.75" customHeight="1" x14ac:dyDescent="0.3">
      <c r="AA886" s="4"/>
    </row>
    <row r="887" spans="27:27" ht="15.75" customHeight="1" x14ac:dyDescent="0.3">
      <c r="AA887" s="4"/>
    </row>
    <row r="888" spans="27:27" ht="15.75" customHeight="1" x14ac:dyDescent="0.3">
      <c r="AA888" s="4"/>
    </row>
    <row r="889" spans="27:27" ht="15.75" customHeight="1" x14ac:dyDescent="0.3">
      <c r="AA889" s="4"/>
    </row>
    <row r="890" spans="27:27" ht="15.75" customHeight="1" x14ac:dyDescent="0.3">
      <c r="AA890" s="4"/>
    </row>
    <row r="891" spans="27:27" ht="15.75" customHeight="1" x14ac:dyDescent="0.3">
      <c r="AA891" s="4"/>
    </row>
    <row r="892" spans="27:27" ht="15.75" customHeight="1" x14ac:dyDescent="0.3">
      <c r="AA892" s="4"/>
    </row>
    <row r="893" spans="27:27" ht="15.75" customHeight="1" x14ac:dyDescent="0.3">
      <c r="AA893" s="4"/>
    </row>
    <row r="894" spans="27:27" ht="15.75" customHeight="1" x14ac:dyDescent="0.3">
      <c r="AA894" s="4"/>
    </row>
    <row r="895" spans="27:27" ht="15.75" customHeight="1" x14ac:dyDescent="0.3">
      <c r="AA895" s="4"/>
    </row>
    <row r="896" spans="27:27" ht="15.75" customHeight="1" x14ac:dyDescent="0.3">
      <c r="AA896" s="4"/>
    </row>
    <row r="897" spans="27:27" ht="15.75" customHeight="1" x14ac:dyDescent="0.3">
      <c r="AA897" s="4"/>
    </row>
    <row r="898" spans="27:27" ht="15.75" customHeight="1" x14ac:dyDescent="0.3">
      <c r="AA898" s="4"/>
    </row>
    <row r="899" spans="27:27" ht="15.75" customHeight="1" x14ac:dyDescent="0.3">
      <c r="AA899" s="4"/>
    </row>
    <row r="900" spans="27:27" ht="15.75" customHeight="1" x14ac:dyDescent="0.3">
      <c r="AA900" s="4"/>
    </row>
    <row r="901" spans="27:27" ht="15.75" customHeight="1" x14ac:dyDescent="0.3">
      <c r="AA901" s="4"/>
    </row>
    <row r="902" spans="27:27" ht="15.75" customHeight="1" x14ac:dyDescent="0.3">
      <c r="AA902" s="4"/>
    </row>
    <row r="903" spans="27:27" ht="15.75" customHeight="1" x14ac:dyDescent="0.3">
      <c r="AA903" s="4"/>
    </row>
    <row r="904" spans="27:27" ht="15.75" customHeight="1" x14ac:dyDescent="0.3">
      <c r="AA904" s="4"/>
    </row>
    <row r="905" spans="27:27" ht="15.75" customHeight="1" x14ac:dyDescent="0.3">
      <c r="AA905" s="4"/>
    </row>
    <row r="906" spans="27:27" ht="15.75" customHeight="1" x14ac:dyDescent="0.3">
      <c r="AA906" s="4"/>
    </row>
    <row r="907" spans="27:27" ht="15.75" customHeight="1" x14ac:dyDescent="0.3">
      <c r="AA907" s="4"/>
    </row>
    <row r="908" spans="27:27" ht="15.75" customHeight="1" x14ac:dyDescent="0.3">
      <c r="AA908" s="4"/>
    </row>
    <row r="909" spans="27:27" ht="15.75" customHeight="1" x14ac:dyDescent="0.3">
      <c r="AA909" s="4"/>
    </row>
    <row r="910" spans="27:27" ht="15.75" customHeight="1" x14ac:dyDescent="0.3">
      <c r="AA910" s="4"/>
    </row>
    <row r="911" spans="27:27" ht="15.75" customHeight="1" x14ac:dyDescent="0.3">
      <c r="AA911" s="4"/>
    </row>
    <row r="912" spans="27:27" ht="15.75" customHeight="1" x14ac:dyDescent="0.3">
      <c r="AA912" s="4"/>
    </row>
    <row r="913" spans="27:27" ht="15.75" customHeight="1" x14ac:dyDescent="0.3">
      <c r="AA913" s="4"/>
    </row>
    <row r="914" spans="27:27" ht="15.75" customHeight="1" x14ac:dyDescent="0.3">
      <c r="AA914" s="4"/>
    </row>
    <row r="915" spans="27:27" ht="15.75" customHeight="1" x14ac:dyDescent="0.3">
      <c r="AA915" s="4"/>
    </row>
    <row r="916" spans="27:27" ht="15.75" customHeight="1" x14ac:dyDescent="0.3">
      <c r="AA916" s="4"/>
    </row>
    <row r="917" spans="27:27" ht="15.75" customHeight="1" x14ac:dyDescent="0.3">
      <c r="AA917" s="4"/>
    </row>
    <row r="918" spans="27:27" ht="15.75" customHeight="1" x14ac:dyDescent="0.3">
      <c r="AA918" s="4"/>
    </row>
    <row r="919" spans="27:27" ht="15.75" customHeight="1" x14ac:dyDescent="0.3">
      <c r="AA919" s="4"/>
    </row>
    <row r="920" spans="27:27" ht="15.75" customHeight="1" x14ac:dyDescent="0.3">
      <c r="AA920" s="4"/>
    </row>
    <row r="921" spans="27:27" ht="15.75" customHeight="1" x14ac:dyDescent="0.3">
      <c r="AA921" s="4"/>
    </row>
    <row r="922" spans="27:27" ht="15.75" customHeight="1" x14ac:dyDescent="0.3">
      <c r="AA922" s="4"/>
    </row>
    <row r="923" spans="27:27" ht="15.75" customHeight="1" x14ac:dyDescent="0.3">
      <c r="AA923" s="4"/>
    </row>
    <row r="924" spans="27:27" ht="15.75" customHeight="1" x14ac:dyDescent="0.3">
      <c r="AA924" s="4"/>
    </row>
    <row r="925" spans="27:27" ht="15.75" customHeight="1" x14ac:dyDescent="0.3">
      <c r="AA925" s="4"/>
    </row>
    <row r="926" spans="27:27" ht="15.75" customHeight="1" x14ac:dyDescent="0.3">
      <c r="AA926" s="4"/>
    </row>
    <row r="927" spans="27:27" ht="15.75" customHeight="1" x14ac:dyDescent="0.3">
      <c r="AA927" s="4"/>
    </row>
    <row r="928" spans="27:27" ht="15.75" customHeight="1" x14ac:dyDescent="0.3">
      <c r="AA928" s="4"/>
    </row>
    <row r="929" spans="27:27" ht="15.75" customHeight="1" x14ac:dyDescent="0.3">
      <c r="AA929" s="4"/>
    </row>
    <row r="930" spans="27:27" ht="15.75" customHeight="1" x14ac:dyDescent="0.3">
      <c r="AA930" s="4"/>
    </row>
    <row r="931" spans="27:27" ht="15.75" customHeight="1" x14ac:dyDescent="0.3">
      <c r="AA931" s="4"/>
    </row>
    <row r="932" spans="27:27" ht="15.75" customHeight="1" x14ac:dyDescent="0.3">
      <c r="AA932" s="4"/>
    </row>
    <row r="933" spans="27:27" ht="15.75" customHeight="1" x14ac:dyDescent="0.3">
      <c r="AA933" s="4"/>
    </row>
    <row r="934" spans="27:27" ht="15.75" customHeight="1" x14ac:dyDescent="0.3">
      <c r="AA934" s="4"/>
    </row>
    <row r="935" spans="27:27" ht="15.75" customHeight="1" x14ac:dyDescent="0.3">
      <c r="AA935" s="4"/>
    </row>
    <row r="936" spans="27:27" ht="15.75" customHeight="1" x14ac:dyDescent="0.3">
      <c r="AA936" s="4"/>
    </row>
    <row r="937" spans="27:27" ht="15.75" customHeight="1" x14ac:dyDescent="0.3">
      <c r="AA937" s="4"/>
    </row>
    <row r="938" spans="27:27" ht="15.75" customHeight="1" x14ac:dyDescent="0.3">
      <c r="AA938" s="4"/>
    </row>
    <row r="939" spans="27:27" ht="15.75" customHeight="1" x14ac:dyDescent="0.3">
      <c r="AA939" s="4"/>
    </row>
    <row r="940" spans="27:27" ht="15.75" customHeight="1" x14ac:dyDescent="0.3">
      <c r="AA940" s="4"/>
    </row>
    <row r="941" spans="27:27" ht="15.75" customHeight="1" x14ac:dyDescent="0.3">
      <c r="AA941" s="4"/>
    </row>
    <row r="942" spans="27:27" ht="15.75" customHeight="1" x14ac:dyDescent="0.3">
      <c r="AA942" s="4"/>
    </row>
    <row r="943" spans="27:27" ht="15.75" customHeight="1" x14ac:dyDescent="0.3">
      <c r="AA943" s="4"/>
    </row>
    <row r="944" spans="27:27" ht="15.75" customHeight="1" x14ac:dyDescent="0.3">
      <c r="AA944" s="4"/>
    </row>
    <row r="945" spans="27:27" ht="15.75" customHeight="1" x14ac:dyDescent="0.3">
      <c r="AA945" s="4"/>
    </row>
    <row r="946" spans="27:27" ht="15.75" customHeight="1" x14ac:dyDescent="0.3">
      <c r="AA946" s="4"/>
    </row>
    <row r="947" spans="27:27" ht="15.75" customHeight="1" x14ac:dyDescent="0.3">
      <c r="AA947" s="4"/>
    </row>
    <row r="948" spans="27:27" ht="15.75" customHeight="1" x14ac:dyDescent="0.3">
      <c r="AA948" s="4"/>
    </row>
    <row r="949" spans="27:27" ht="15.75" customHeight="1" x14ac:dyDescent="0.3">
      <c r="AA949" s="4"/>
    </row>
    <row r="950" spans="27:27" ht="15.75" customHeight="1" x14ac:dyDescent="0.3">
      <c r="AA950" s="4"/>
    </row>
    <row r="951" spans="27:27" ht="15.75" customHeight="1" x14ac:dyDescent="0.3">
      <c r="AA951" s="4"/>
    </row>
    <row r="952" spans="27:27" ht="15.75" customHeight="1" x14ac:dyDescent="0.3">
      <c r="AA952" s="4"/>
    </row>
    <row r="953" spans="27:27" ht="15.75" customHeight="1" x14ac:dyDescent="0.3">
      <c r="AA953" s="4"/>
    </row>
    <row r="954" spans="27:27" ht="15.75" customHeight="1" x14ac:dyDescent="0.3">
      <c r="AA954" s="4"/>
    </row>
    <row r="955" spans="27:27" ht="15.75" customHeight="1" x14ac:dyDescent="0.3">
      <c r="AA955" s="4"/>
    </row>
    <row r="956" spans="27:27" ht="15.75" customHeight="1" x14ac:dyDescent="0.3">
      <c r="AA956" s="4"/>
    </row>
    <row r="957" spans="27:27" ht="15.75" customHeight="1" x14ac:dyDescent="0.3">
      <c r="AA957" s="4"/>
    </row>
    <row r="958" spans="27:27" ht="15.75" customHeight="1" x14ac:dyDescent="0.3">
      <c r="AA958" s="4"/>
    </row>
    <row r="959" spans="27:27" ht="15.75" customHeight="1" x14ac:dyDescent="0.3">
      <c r="AA959" s="4"/>
    </row>
    <row r="960" spans="27:27" ht="15.75" customHeight="1" x14ac:dyDescent="0.3">
      <c r="AA960" s="4"/>
    </row>
    <row r="961" spans="27:27" ht="15.75" customHeight="1" x14ac:dyDescent="0.3">
      <c r="AA961" s="4"/>
    </row>
  </sheetData>
  <autoFilter ref="A3:F139" xr:uid="{00000000-0009-0000-0000-000018000000}"/>
  <mergeCells count="6">
    <mergeCell ref="K1:R1"/>
    <mergeCell ref="S1:T2"/>
    <mergeCell ref="K2:L2"/>
    <mergeCell ref="M2:N2"/>
    <mergeCell ref="O2:P2"/>
    <mergeCell ref="Q2:R2"/>
  </mergeCells>
  <pageMargins left="0.7" right="0.7" top="0.75" bottom="0.75" header="0" footer="0"/>
  <pageSetup fitToWidth="0" orientation="portrait"/>
  <tableParts count="4">
    <tablePart r:id="rId1"/>
    <tablePart r:id="rId2"/>
    <tablePart r:id="rId3"/>
    <tablePart r:id="rId4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B6375-8C0A-4FDD-924F-CE3496811C9F}">
  <sheetPr>
    <outlinePr summaryBelow="0" summaryRight="0"/>
    <pageSetUpPr fitToPage="1"/>
  </sheetPr>
  <dimension ref="A1:AF961"/>
  <sheetViews>
    <sheetView workbookViewId="0">
      <pane ySplit="3" topLeftCell="A4" activePane="bottomLeft" state="frozen"/>
      <selection pane="bottomLeft" activeCell="B5" sqref="B5"/>
    </sheetView>
  </sheetViews>
  <sheetFormatPr defaultColWidth="12.6640625" defaultRowHeight="15" customHeight="1" x14ac:dyDescent="0.3"/>
  <cols>
    <col min="1" max="1" width="13.109375" style="396" customWidth="1"/>
    <col min="2" max="2" width="6.33203125" style="396" customWidth="1"/>
    <col min="3" max="3" width="5.77734375" style="396" customWidth="1"/>
    <col min="4" max="4" width="7.21875" style="396" customWidth="1"/>
    <col min="5" max="6" width="8.77734375" style="396" customWidth="1"/>
    <col min="7" max="7" width="8.21875" style="396" customWidth="1"/>
    <col min="8" max="8" width="5.6640625" style="396" customWidth="1"/>
    <col min="9" max="9" width="30" style="396" customWidth="1"/>
    <col min="10" max="10" width="9.109375" style="396" customWidth="1"/>
    <col min="11" max="11" width="7" style="396" customWidth="1"/>
    <col min="12" max="12" width="7.21875" style="396" customWidth="1"/>
    <col min="13" max="20" width="7" style="396" customWidth="1"/>
    <col min="21" max="21" width="8.33203125" style="396" customWidth="1"/>
    <col min="22" max="22" width="6.6640625" style="396" customWidth="1"/>
    <col min="23" max="23" width="6.88671875" style="396" customWidth="1"/>
    <col min="24" max="24" width="5.21875" style="396" customWidth="1"/>
    <col min="25" max="25" width="7.44140625" style="396" customWidth="1"/>
    <col min="26" max="26" width="27.6640625" style="396" customWidth="1"/>
    <col min="27" max="27" width="8" style="396" customWidth="1"/>
    <col min="28" max="28" width="12.21875" style="396" customWidth="1"/>
    <col min="29" max="30" width="10.21875" style="396" customWidth="1"/>
    <col min="31" max="31" width="13.44140625" style="396" customWidth="1"/>
    <col min="32" max="32" width="10.21875" style="396" customWidth="1"/>
    <col min="33" max="16384" width="12.6640625" style="396"/>
  </cols>
  <sheetData>
    <row r="1" spans="1:32" ht="33" customHeight="1" x14ac:dyDescent="0.3">
      <c r="A1" s="382"/>
      <c r="B1" s="382"/>
      <c r="C1" s="382"/>
      <c r="D1" s="382"/>
      <c r="E1" s="383" t="s">
        <v>211</v>
      </c>
      <c r="F1" s="384" t="s">
        <v>264</v>
      </c>
      <c r="G1" s="385"/>
      <c r="H1" s="386" t="s">
        <v>22</v>
      </c>
      <c r="I1" s="387" t="s">
        <v>213</v>
      </c>
      <c r="J1" s="388" t="s">
        <v>214</v>
      </c>
      <c r="K1" s="389" t="s">
        <v>215</v>
      </c>
      <c r="L1" s="390"/>
      <c r="M1" s="390"/>
      <c r="N1" s="390"/>
      <c r="O1" s="390"/>
      <c r="P1" s="390"/>
      <c r="Q1" s="390"/>
      <c r="R1" s="391"/>
      <c r="S1" s="392" t="s">
        <v>216</v>
      </c>
      <c r="T1" s="393"/>
      <c r="U1" s="394" t="s">
        <v>21</v>
      </c>
      <c r="V1" s="385"/>
      <c r="W1" s="385"/>
      <c r="X1" s="385"/>
      <c r="Y1" s="385"/>
      <c r="Z1" s="385"/>
      <c r="AA1" s="395"/>
      <c r="AB1" s="385"/>
      <c r="AC1" s="385"/>
      <c r="AD1" s="385"/>
      <c r="AE1" s="385"/>
      <c r="AF1" s="385"/>
    </row>
    <row r="2" spans="1:32" ht="15.75" customHeight="1" x14ac:dyDescent="0.3">
      <c r="A2" s="382"/>
      <c r="B2" s="382"/>
      <c r="C2" s="382"/>
      <c r="D2" s="382"/>
      <c r="E2" s="382"/>
      <c r="F2" s="397"/>
      <c r="G2" s="385"/>
      <c r="H2" s="398"/>
      <c r="I2" s="399"/>
      <c r="J2" s="400"/>
      <c r="K2" s="401" t="s">
        <v>218</v>
      </c>
      <c r="L2" s="402"/>
      <c r="M2" s="403" t="s">
        <v>219</v>
      </c>
      <c r="N2" s="402"/>
      <c r="O2" s="404" t="s">
        <v>220</v>
      </c>
      <c r="P2" s="402"/>
      <c r="Q2" s="403" t="s">
        <v>221</v>
      </c>
      <c r="R2" s="402"/>
      <c r="S2" s="405"/>
      <c r="T2" s="406"/>
      <c r="U2" s="407"/>
      <c r="V2" s="385"/>
      <c r="W2" s="385"/>
      <c r="X2" s="385"/>
      <c r="Y2" s="385"/>
      <c r="Z2" s="385"/>
      <c r="AA2" s="395"/>
      <c r="AB2" s="385"/>
      <c r="AC2" s="385"/>
      <c r="AD2" s="385"/>
      <c r="AE2" s="385"/>
      <c r="AF2" s="385"/>
    </row>
    <row r="3" spans="1:32" ht="30" customHeight="1" thickBot="1" x14ac:dyDescent="0.35">
      <c r="A3" s="408" t="s">
        <v>222</v>
      </c>
      <c r="B3" s="408" t="s">
        <v>22</v>
      </c>
      <c r="C3" s="408" t="s">
        <v>212</v>
      </c>
      <c r="D3" s="409" t="s">
        <v>223</v>
      </c>
      <c r="E3" s="410" t="s">
        <v>24</v>
      </c>
      <c r="F3" s="411" t="s">
        <v>265</v>
      </c>
      <c r="G3" s="385"/>
      <c r="H3" s="412"/>
      <c r="I3" s="413"/>
      <c r="J3" s="414"/>
      <c r="K3" s="415" t="s">
        <v>32</v>
      </c>
      <c r="L3" s="416" t="s">
        <v>37</v>
      </c>
      <c r="M3" s="417" t="s">
        <v>32</v>
      </c>
      <c r="N3" s="416" t="s">
        <v>37</v>
      </c>
      <c r="O3" s="417" t="s">
        <v>32</v>
      </c>
      <c r="P3" s="416" t="s">
        <v>37</v>
      </c>
      <c r="Q3" s="417" t="s">
        <v>32</v>
      </c>
      <c r="R3" s="416" t="s">
        <v>37</v>
      </c>
      <c r="S3" s="417" t="s">
        <v>32</v>
      </c>
      <c r="T3" s="416" t="s">
        <v>37</v>
      </c>
      <c r="U3" s="418"/>
      <c r="V3" s="385"/>
      <c r="W3" s="385"/>
      <c r="X3" s="385"/>
      <c r="Y3" s="419" t="s">
        <v>22</v>
      </c>
      <c r="Z3" s="419" t="s">
        <v>23</v>
      </c>
      <c r="AA3" s="420" t="s">
        <v>24</v>
      </c>
      <c r="AB3" s="421" t="s">
        <v>25</v>
      </c>
      <c r="AC3" s="419" t="s">
        <v>26</v>
      </c>
      <c r="AD3" s="419" t="s">
        <v>27</v>
      </c>
      <c r="AE3" s="422" t="s">
        <v>30</v>
      </c>
      <c r="AF3" s="419" t="s">
        <v>28</v>
      </c>
    </row>
    <row r="4" spans="1:32" ht="15.75" customHeight="1" x14ac:dyDescent="0.3">
      <c r="A4" s="423">
        <f>[1]DES!A5</f>
        <v>45987</v>
      </c>
      <c r="B4" s="424">
        <f>[1]DES!B5</f>
        <v>1</v>
      </c>
      <c r="C4" s="425" t="str">
        <f>[1]DES!K5</f>
        <v>K02</v>
      </c>
      <c r="D4" s="424">
        <f>[1]DES!J5</f>
        <v>41</v>
      </c>
      <c r="E4" s="425" t="str">
        <f>[1]DES!I5</f>
        <v>P</v>
      </c>
      <c r="F4" s="426" t="str">
        <f>[1]DES!L5</f>
        <v>BARU</v>
      </c>
      <c r="G4" s="427"/>
      <c r="H4" s="428">
        <v>1</v>
      </c>
      <c r="I4" s="429" t="s">
        <v>225</v>
      </c>
      <c r="J4" s="429" t="s">
        <v>118</v>
      </c>
      <c r="K4" s="430">
        <f>COUNTIFS('Dx DES'!DIAGNOSA,J4,'Dx DES'!UMUR,"&lt;7",'Dx DES'!BARULAMA,"baru",'Dx DES'!GENDER,"L")+AB66</f>
        <v>2</v>
      </c>
      <c r="L4" s="431">
        <f>COUNTIFS('Dx DES'!DIAGNOSA,J4,'Dx DES'!UMUR,"&lt;7",'Dx DES'!BARULAMA,"baru",'Dx DES'!GENDER,"P")+AB67</f>
        <v>11</v>
      </c>
      <c r="M4" s="430">
        <f>COUNTIFS('Dx DES'!DIAGNOSA,J4,'Dx DES'!UMUR,"&gt;=7",'Dx DES'!UMUR,"&lt;=15",'Dx DES'!BARULAMA,"BARU",'Dx DES'!GENDER,"L")</f>
        <v>14</v>
      </c>
      <c r="N4" s="430">
        <f>COUNTIFS('Dx DES'!DIAGNOSA,J4,'Dx DES'!UMUR,"&gt;=7",'Dx DES'!UMUR,"&lt;=15",'Dx DES'!BARULAMA,"BARU",'Dx DES'!GENDER,"P")</f>
        <v>10</v>
      </c>
      <c r="O4" s="424">
        <f>COUNTIFS('Dx DES'!DIAGNOSA,J4,'Dx DES'!UMUR,"&gt;=16",'Dx DES'!UMUR,"&lt;=59",'Dx DES'!BARULAMA,"BARU",'Dx DES'!GENDER,"L")</f>
        <v>0</v>
      </c>
      <c r="P4" s="430">
        <f>COUNTIFS('Dx DES'!DIAGNOSA,J4,'Dx DES'!UMUR,"&gt;=16",'Dx DES'!UMUR,"&lt;=59",'Dx DES'!BARULAMA,"BARU",'Dx DES'!GENDER,"P")</f>
        <v>0</v>
      </c>
      <c r="Q4" s="430">
        <f>COUNTIFS('Dx DES'!DIAGNOSA,J4,'Dx DES'!UMUR,"&gt;=60",'Dx DES'!BARULAMA,"baru",'Dx DES'!GENDER,"L")</f>
        <v>0</v>
      </c>
      <c r="R4" s="430">
        <f>COUNTIFS('Dx DES'!DIAGNOSA,J4,'Dx DES'!UMUR,"&gt;=60",'Dx DES'!BARULAMA,"baru",'Dx DES'!GENDER,"P")</f>
        <v>0</v>
      </c>
      <c r="S4" s="430">
        <f>COUNTIFS('Dx DES'!DIAGNOSA,J4,'Dx DES'!BARULAMA,"LAMA",'Dx DES'!GENDER,"L")</f>
        <v>0</v>
      </c>
      <c r="T4" s="430">
        <f>COUNTIFS('Dx DES'!DIAGNOSA,J4,'Dx DES'!BARULAMA,"LAMA",'Dx DES'!GENDER,"P")</f>
        <v>1</v>
      </c>
      <c r="U4" s="432">
        <f>SUM(K4:T4)</f>
        <v>38</v>
      </c>
      <c r="V4" s="433">
        <f>COUNTIF('Dx DES'!DIAGNOSA,J4)</f>
        <v>38</v>
      </c>
      <c r="W4" s="385"/>
      <c r="X4" s="385"/>
      <c r="Y4" s="434"/>
      <c r="Z4" s="435"/>
      <c r="AA4" s="436" t="s">
        <v>32</v>
      </c>
      <c r="AB4" s="437"/>
      <c r="AC4" s="437"/>
      <c r="AD4" s="437"/>
      <c r="AE4" s="437"/>
      <c r="AF4" s="437"/>
    </row>
    <row r="5" spans="1:32" ht="15.75" customHeight="1" x14ac:dyDescent="0.3">
      <c r="A5" s="423">
        <f>[1]DES!A6</f>
        <v>45987</v>
      </c>
      <c r="B5" s="424">
        <f>[1]DES!B6</f>
        <v>2</v>
      </c>
      <c r="C5" s="425" t="str">
        <f>[1]DES!K6</f>
        <v>K04</v>
      </c>
      <c r="D5" s="424">
        <f>[1]DES!J6</f>
        <v>24</v>
      </c>
      <c r="E5" s="425" t="str">
        <f>[1]DES!I6</f>
        <v>P</v>
      </c>
      <c r="F5" s="426" t="str">
        <f>[1]DES!L6</f>
        <v>BARU</v>
      </c>
      <c r="G5" s="385"/>
      <c r="H5" s="438">
        <v>2</v>
      </c>
      <c r="I5" s="439" t="s">
        <v>226</v>
      </c>
      <c r="J5" s="439" t="s">
        <v>227</v>
      </c>
      <c r="K5" s="430">
        <f>COUNTIFS('Dx DES'!DIAGNOSA,J5,'Dx DES'!UMUR,"&lt;7",'Dx DES'!BARULAMA,"baru",'Dx DES'!GENDER,"L")</f>
        <v>0</v>
      </c>
      <c r="L5" s="431">
        <f>COUNTIFS('Dx DES'!DIAGNOSA,J5,'Dx DES'!UMUR,"&lt;7",'Dx DES'!BARULAMA,"baru",'Dx DES'!GENDER,"P")</f>
        <v>0</v>
      </c>
      <c r="M5" s="430">
        <f>COUNTIFS('Dx DES'!DIAGNOSA,J5,'Dx DES'!UMUR,"&gt;=7",'Dx DES'!UMUR,"&lt;=15",'Dx DES'!BARULAMA,"BARU",'Dx DES'!GENDER,"L")</f>
        <v>0</v>
      </c>
      <c r="N5" s="430">
        <f>COUNTIFS('Dx DES'!DIAGNOSA,J5,'Dx DES'!UMUR,"&gt;=7",'Dx DES'!UMUR,"&lt;=15",'Dx DES'!BARULAMA,"BARU",'Dx DES'!GENDER,"P")</f>
        <v>0</v>
      </c>
      <c r="O5" s="424">
        <f>COUNTIFS('Dx DES'!DIAGNOSA,J5,'Dx DES'!UMUR,"&gt;=16",'Dx DES'!UMUR,"&lt;=59",'Dx DES'!BARULAMA,"BARU",'Dx DES'!GENDER,"L")</f>
        <v>0</v>
      </c>
      <c r="P5" s="430">
        <f>COUNTIFS('Dx DES'!DIAGNOSA,J5,'Dx DES'!UMUR,"&gt;=16",'Dx DES'!UMUR,"&lt;=59",'Dx DES'!BARULAMA,"BARU",'Dx DES'!GENDER,"P")</f>
        <v>4</v>
      </c>
      <c r="Q5" s="430">
        <f>COUNTIFS('Dx DES'!DIAGNOSA,J5,'Dx DES'!UMUR,"&gt;=60",'Dx DES'!BARULAMA,"baru",'Dx DES'!GENDER,"L")</f>
        <v>0</v>
      </c>
      <c r="R5" s="430">
        <f>COUNTIFS('Dx DES'!DIAGNOSA,J5,'Dx DES'!UMUR,"&gt;=60",'Dx DES'!BARULAMA,"baru",'Dx DES'!GENDER,"P")</f>
        <v>0</v>
      </c>
      <c r="S5" s="430">
        <f>COUNTIFS('Dx DES'!DIAGNOSA,J5,'Dx DES'!BARULAMA,"LAMA",'Dx DES'!GENDER,"L")</f>
        <v>0</v>
      </c>
      <c r="T5" s="430">
        <f>COUNTIFS('Dx DES'!DIAGNOSA,J5,'Dx DES'!BARULAMA,"LAMA",'Dx DES'!GENDER,"P")</f>
        <v>4</v>
      </c>
      <c r="U5" s="432">
        <f>SUM(K5:T5)</f>
        <v>8</v>
      </c>
      <c r="V5" s="433">
        <f>COUNTIF('Dx DES'!DIAGNOSA,J5)</f>
        <v>8</v>
      </c>
      <c r="W5" s="385"/>
      <c r="X5" s="385"/>
      <c r="Y5" s="440"/>
      <c r="Z5" s="440"/>
      <c r="AA5" s="441" t="s">
        <v>37</v>
      </c>
      <c r="AB5" s="437"/>
      <c r="AC5" s="437"/>
      <c r="AD5" s="437"/>
      <c r="AE5" s="437"/>
      <c r="AF5" s="437"/>
    </row>
    <row r="6" spans="1:32" ht="15.75" customHeight="1" x14ac:dyDescent="0.3">
      <c r="A6" s="423">
        <f>[1]DES!A7</f>
        <v>45987</v>
      </c>
      <c r="B6" s="424">
        <f>[1]DES!B7</f>
        <v>3</v>
      </c>
      <c r="C6" s="425" t="str">
        <f>[1]DES!K7</f>
        <v>K04</v>
      </c>
      <c r="D6" s="424">
        <f>[1]DES!J7</f>
        <v>17</v>
      </c>
      <c r="E6" s="425" t="str">
        <f>[1]DES!I7</f>
        <v>P</v>
      </c>
      <c r="F6" s="426" t="str">
        <f>[1]DES!L7</f>
        <v>BARU</v>
      </c>
      <c r="G6" s="385"/>
      <c r="H6" s="438">
        <v>3</v>
      </c>
      <c r="I6" s="439" t="s">
        <v>228</v>
      </c>
      <c r="J6" s="439" t="s">
        <v>108</v>
      </c>
      <c r="K6" s="430">
        <f ca="1">COUNTIFS('Dx DES'!DIAGNOSA,J6,'Dx DES'!UMUR,"&lt;7",'Dx DES'!BARULAMA,"baru",'Dx DES'!GENDER,"L")+AB62</f>
        <v>1</v>
      </c>
      <c r="L6" s="431">
        <f>COUNTIFS('Dx DES'!DIAGNOSA,J6,'Dx DES'!UMUR,"&lt;7",'Dx DES'!BARULAMA,"baru",'Dx DES'!GENDER,"P")+AB63</f>
        <v>1</v>
      </c>
      <c r="M6" s="430">
        <f>COUNTIFS('Dx DES'!DIAGNOSA,J6,'Dx DES'!UMUR,"&gt;=7",'Dx DES'!UMUR,"&lt;=15",'Dx DES'!BARULAMA,"BARU",'Dx DES'!GENDER,"L")</f>
        <v>2</v>
      </c>
      <c r="N6" s="430">
        <f>COUNTIFS('Dx DES'!DIAGNOSA,J6,'Dx DES'!UMUR,"&gt;=7",'Dx DES'!UMUR,"&lt;=15",'Dx DES'!BARULAMA,"BARU",'Dx DES'!GENDER,"P")</f>
        <v>1</v>
      </c>
      <c r="O6" s="424">
        <f>COUNTIFS('Dx DES'!DIAGNOSA,J6,'Dx DES'!UMUR,"&gt;=16",'Dx DES'!UMUR,"&lt;=59",'Dx DES'!BARULAMA,"BARU",'Dx DES'!GENDER,"L")</f>
        <v>10</v>
      </c>
      <c r="P6" s="430">
        <f>COUNTIFS('Dx DES'!DIAGNOSA,J6,'Dx DES'!UMUR,"&gt;=16",'Dx DES'!UMUR,"&lt;=59",'Dx DES'!BARULAMA,"BARU",'Dx DES'!GENDER,"P")</f>
        <v>11</v>
      </c>
      <c r="Q6" s="430">
        <f>COUNTIFS('Dx DES'!DIAGNOSA,J6,'Dx DES'!UMUR,"&gt;=60",'Dx DES'!BARULAMA,"baru",'Dx DES'!GENDER,"L")</f>
        <v>0</v>
      </c>
      <c r="R6" s="430">
        <f>COUNTIFS('Dx DES'!DIAGNOSA,J6,'Dx DES'!UMUR,"&gt;=60",'Dx DES'!BARULAMA,"baru",'Dx DES'!GENDER,"P")</f>
        <v>0</v>
      </c>
      <c r="S6" s="430">
        <f>COUNTIFS('Dx DES'!DIAGNOSA,J6,'Dx DES'!BARULAMA,"LAMA",'Dx DES'!GENDER,"L")</f>
        <v>8</v>
      </c>
      <c r="T6" s="430">
        <f>COUNTIFS('Dx DES'!DIAGNOSA,J6,'Dx DES'!BARULAMA,"LAMA",'Dx DES'!GENDER,"P")</f>
        <v>14</v>
      </c>
      <c r="U6" s="432">
        <f ca="1">SUM(K6:T6)</f>
        <v>48</v>
      </c>
      <c r="V6" s="433">
        <f>COUNTIF('Dx DES'!DIAGNOSA,J6)</f>
        <v>48</v>
      </c>
      <c r="W6" s="385"/>
      <c r="X6" s="385"/>
      <c r="Y6" s="434"/>
      <c r="Z6" s="442"/>
      <c r="AA6" s="436" t="s">
        <v>32</v>
      </c>
      <c r="AB6" s="437"/>
      <c r="AC6" s="437"/>
      <c r="AD6" s="437"/>
      <c r="AE6" s="437"/>
      <c r="AF6" s="437"/>
    </row>
    <row r="7" spans="1:32" ht="15.75" customHeight="1" x14ac:dyDescent="0.3">
      <c r="A7" s="423">
        <f>[1]DES!A8</f>
        <v>45987</v>
      </c>
      <c r="B7" s="424">
        <f>[1]DES!B8</f>
        <v>4</v>
      </c>
      <c r="C7" s="425" t="str">
        <f>[1]DES!K8</f>
        <v>K05</v>
      </c>
      <c r="D7" s="424">
        <f>[1]DES!J8</f>
        <v>44</v>
      </c>
      <c r="E7" s="425" t="str">
        <f>[1]DES!I8</f>
        <v>L</v>
      </c>
      <c r="F7" s="426" t="str">
        <f>[1]DES!L8</f>
        <v>BARU</v>
      </c>
      <c r="G7" s="385"/>
      <c r="H7" s="438">
        <v>4</v>
      </c>
      <c r="I7" s="439" t="s">
        <v>229</v>
      </c>
      <c r="J7" s="439" t="s">
        <v>230</v>
      </c>
      <c r="K7" s="430">
        <f>COUNTIFS('Dx DES'!DIAGNOSA,J7,'Dx DES'!UMUR,"&lt;7",'Dx DES'!BARULAMA,"baru",'Dx DES'!GENDER,"L")</f>
        <v>0</v>
      </c>
      <c r="L7" s="431">
        <f>COUNTIFS('Dx DES'!DIAGNOSA,J7,'Dx DES'!UMUR,"&lt;7",'Dx DES'!BARULAMA,"baru",'Dx DES'!GENDER,"P")</f>
        <v>0</v>
      </c>
      <c r="M7" s="430">
        <f>COUNTIFS('Dx DES'!DIAGNOSA,J7,'Dx DES'!UMUR,"&gt;=7",'Dx DES'!UMUR,"&lt;=15",'Dx DES'!BARULAMA,"BARU",'Dx DES'!GENDER,"L")</f>
        <v>0</v>
      </c>
      <c r="N7" s="430">
        <f>COUNTIFS('Dx DES'!DIAGNOSA,J7,'Dx DES'!UMUR,"&gt;=7",'Dx DES'!UMUR,"&lt;=15",'Dx DES'!BARULAMA,"BARU",'Dx DES'!GENDER,"P")</f>
        <v>0</v>
      </c>
      <c r="O7" s="424">
        <f>COUNTIFS('Dx DES'!DIAGNOSA,J7,'Dx DES'!UMUR,"&gt;=16",'Dx DES'!UMUR,"&lt;=59",'Dx DES'!BARULAMA,"BARU",'Dx DES'!GENDER,"L")</f>
        <v>3</v>
      </c>
      <c r="P7" s="430">
        <f>COUNTIFS('Dx DES'!DIAGNOSA,J7,'Dx DES'!UMUR,"&gt;=16",'Dx DES'!UMUR,"&lt;=59",'Dx DES'!BARULAMA,"BARU",'Dx DES'!GENDER,"P")</f>
        <v>14</v>
      </c>
      <c r="Q7" s="430">
        <f>COUNTIFS('Dx DES'!DIAGNOSA,J7,'Dx DES'!UMUR,"&gt;=60",'Dx DES'!BARULAMA,"baru",'Dx DES'!GENDER,"L")</f>
        <v>0</v>
      </c>
      <c r="R7" s="430">
        <f>COUNTIFS('Dx DES'!DIAGNOSA,J7,'Dx DES'!UMUR,"&gt;=60",'Dx DES'!BARULAMA,"baru",'Dx DES'!GENDER,"P")</f>
        <v>0</v>
      </c>
      <c r="S7" s="430">
        <f>COUNTIFS('Dx DES'!DIAGNOSA,J7,'Dx DES'!BARULAMA,"LAMA",'Dx DES'!GENDER,"L")</f>
        <v>0</v>
      </c>
      <c r="T7" s="430">
        <f>COUNTIFS('Dx DES'!DIAGNOSA,J7,'Dx DES'!BARULAMA,"LAMA",'Dx DES'!GENDER,"P")</f>
        <v>1</v>
      </c>
      <c r="U7" s="432">
        <f>SUM(K7:T7)</f>
        <v>18</v>
      </c>
      <c r="V7" s="433">
        <f>COUNTIF('Dx DES'!DIAGNOSA,J7)</f>
        <v>18</v>
      </c>
      <c r="W7" s="385"/>
      <c r="X7" s="385"/>
      <c r="Y7" s="440"/>
      <c r="Z7" s="440"/>
      <c r="AA7" s="441" t="s">
        <v>37</v>
      </c>
      <c r="AB7" s="437"/>
      <c r="AC7" s="437"/>
      <c r="AD7" s="437"/>
      <c r="AE7" s="437"/>
      <c r="AF7" s="437"/>
    </row>
    <row r="8" spans="1:32" ht="15.75" customHeight="1" x14ac:dyDescent="0.3">
      <c r="A8" s="423">
        <f>[1]DES!A9</f>
        <v>45987</v>
      </c>
      <c r="B8" s="424">
        <f>[1]DES!B9</f>
        <v>5</v>
      </c>
      <c r="C8" s="425" t="str">
        <f>[1]DES!K9</f>
        <v>K01</v>
      </c>
      <c r="D8" s="424">
        <f>[1]DES!J9</f>
        <v>26</v>
      </c>
      <c r="E8" s="425" t="str">
        <f>[1]DES!I9</f>
        <v>P</v>
      </c>
      <c r="F8" s="426" t="str">
        <f>[1]DES!L9</f>
        <v>BARU</v>
      </c>
      <c r="G8" s="385"/>
      <c r="H8" s="438">
        <v>5</v>
      </c>
      <c r="I8" s="439" t="s">
        <v>231</v>
      </c>
      <c r="J8" s="439" t="s">
        <v>110</v>
      </c>
      <c r="K8" s="430">
        <f ca="1">COUNTIFS('Dx DES'!DIAGNOSA,J8,'Dx DES'!UMUR,"&lt;7",'Dx DES'!BARULAMA,"baru",'Dx DES'!GENDER,"L")+AB64</f>
        <v>2</v>
      </c>
      <c r="L8" s="431">
        <f>COUNTIFS('Dx DES'!DIAGNOSA,J8,'Dx DES'!UMUR,"&lt;7",'Dx DES'!BARULAMA,"baru",'Dx DES'!GENDER,"P")+AB65</f>
        <v>5</v>
      </c>
      <c r="M8" s="430">
        <f>COUNTIFS('Dx DES'!DIAGNOSA,J8,'Dx DES'!UMUR,"&gt;=7",'Dx DES'!UMUR,"&lt;=15",'Dx DES'!BARULAMA,"BARU",'Dx DES'!GENDER,"L")</f>
        <v>5</v>
      </c>
      <c r="N8" s="430">
        <f>COUNTIFS('Dx DES'!DIAGNOSA,J8,'Dx DES'!UMUR,"&gt;=7",'Dx DES'!UMUR,"&lt;=15",'Dx DES'!BARULAMA,"BARU",'Dx DES'!GENDER,"P")</f>
        <v>9</v>
      </c>
      <c r="O8" s="424">
        <f>COUNTIFS('Dx DES'!DIAGNOSA,J8,'Dx DES'!UMUR,"&gt;=16",'Dx DES'!UMUR,"&lt;=59",'Dx DES'!BARULAMA,"BARU",'Dx DES'!GENDER,"L")</f>
        <v>16</v>
      </c>
      <c r="P8" s="430">
        <f>COUNTIFS('Dx DES'!DIAGNOSA,J8,'Dx DES'!UMUR,"&gt;=16",'Dx DES'!UMUR,"&lt;=59",'Dx DES'!BARULAMA,"BARU",'Dx DES'!GENDER,"P")</f>
        <v>42</v>
      </c>
      <c r="Q8" s="430">
        <f>COUNTIFS('Dx DES'!DIAGNOSA,J8,'Dx DES'!UMUR,"&gt;=60",'Dx DES'!BARULAMA,"baru",'Dx DES'!GENDER,"L")</f>
        <v>4</v>
      </c>
      <c r="R8" s="430">
        <f>COUNTIFS('Dx DES'!DIAGNOSA,J8,'Dx DES'!UMUR,"&gt;=60",'Dx DES'!BARULAMA,"baru",'Dx DES'!GENDER,"P")</f>
        <v>4</v>
      </c>
      <c r="S8" s="430">
        <f>COUNTIFS('Dx DES'!DIAGNOSA,J8,'Dx DES'!BARULAMA,"LAMA",'Dx DES'!GENDER,"L")</f>
        <v>20</v>
      </c>
      <c r="T8" s="430">
        <f>COUNTIFS('Dx DES'!DIAGNOSA,J8,'Dx DES'!BARULAMA,"LAMA",'Dx DES'!GENDER,"P")</f>
        <v>30</v>
      </c>
      <c r="U8" s="432">
        <f ca="1">SUM(K8:T8)</f>
        <v>137</v>
      </c>
      <c r="V8" s="433">
        <f>COUNTIF('Dx DES'!DIAGNOSA,J8)</f>
        <v>137</v>
      </c>
      <c r="W8" s="385"/>
      <c r="X8" s="385"/>
      <c r="Y8" s="434"/>
      <c r="Z8" s="442"/>
      <c r="AA8" s="436" t="s">
        <v>32</v>
      </c>
      <c r="AB8" s="437"/>
      <c r="AC8" s="437"/>
      <c r="AD8" s="437"/>
      <c r="AE8" s="437"/>
      <c r="AF8" s="437"/>
    </row>
    <row r="9" spans="1:32" ht="15.75" customHeight="1" x14ac:dyDescent="0.3">
      <c r="A9" s="423">
        <f>[1]DES!A10</f>
        <v>45987</v>
      </c>
      <c r="B9" s="424">
        <f>[1]DES!B10</f>
        <v>6</v>
      </c>
      <c r="C9" s="425" t="str">
        <f>[1]DES!K10</f>
        <v>K04</v>
      </c>
      <c r="D9" s="424">
        <f>[1]DES!J10</f>
        <v>24</v>
      </c>
      <c r="E9" s="425" t="str">
        <f>[1]DES!I10</f>
        <v>L</v>
      </c>
      <c r="F9" s="426" t="str">
        <f>[1]DES!L10</f>
        <v>BARU</v>
      </c>
      <c r="G9" s="385"/>
      <c r="H9" s="438">
        <v>6</v>
      </c>
      <c r="I9" s="439" t="s">
        <v>232</v>
      </c>
      <c r="J9" s="439" t="s">
        <v>233</v>
      </c>
      <c r="K9" s="430">
        <f>COUNTIFS('Dx DES'!DIAGNOSA,J9,'Dx DES'!UMUR,"&lt;7",'Dx DES'!BARULAMA,"baru",'Dx DES'!GENDER,"L")</f>
        <v>0</v>
      </c>
      <c r="L9" s="431">
        <f>COUNTIFS('Dx DES'!DIAGNOSA,J9,'Dx DES'!UMUR,"&lt;7",'Dx DES'!BARULAMA,"baru",'Dx DES'!GENDER,"P")</f>
        <v>0</v>
      </c>
      <c r="M9" s="430">
        <f>COUNTIFS('Dx DES'!DIAGNOSA,J9,'Dx DES'!UMUR,"&gt;=7",'Dx DES'!UMUR,"&lt;=15",'Dx DES'!BARULAMA,"BARU",'Dx DES'!GENDER,"L")</f>
        <v>0</v>
      </c>
      <c r="N9" s="430">
        <f>COUNTIFS('Dx DES'!DIAGNOSA,J9,'Dx DES'!UMUR,"&gt;=7",'Dx DES'!UMUR,"&lt;=15",'Dx DES'!BARULAMA,"BARU",'Dx DES'!GENDER,"P")</f>
        <v>0</v>
      </c>
      <c r="O9" s="424">
        <f>COUNTIFS('Dx DES'!DIAGNOSA,J9,'Dx DES'!UMUR,"&gt;=16",'Dx DES'!UMUR,"&lt;=59",'Dx DES'!BARULAMA,"BARU",'Dx DES'!GENDER,"L")</f>
        <v>6</v>
      </c>
      <c r="P9" s="430">
        <f>COUNTIFS('Dx DES'!DIAGNOSA,J9,'Dx DES'!UMUR,"&gt;=16",'Dx DES'!UMUR,"&lt;=59",'Dx DES'!BARULAMA,"BARU",'Dx DES'!GENDER,"P")</f>
        <v>8</v>
      </c>
      <c r="Q9" s="430">
        <f>COUNTIFS('Dx DES'!DIAGNOSA,J9,'Dx DES'!UMUR,"&gt;=60",'Dx DES'!BARULAMA,"baru",'Dx DES'!GENDER,"L")</f>
        <v>1</v>
      </c>
      <c r="R9" s="430">
        <f>COUNTIFS('Dx DES'!DIAGNOSA,J9,'Dx DES'!UMUR,"&gt;=60",'Dx DES'!BARULAMA,"baru",'Dx DES'!GENDER,"P")</f>
        <v>2</v>
      </c>
      <c r="S9" s="430">
        <f>COUNTIFS('Dx DES'!DIAGNOSA,J9,'Dx DES'!BARULAMA,"LAMA",'Dx DES'!GENDER,"L")</f>
        <v>1</v>
      </c>
      <c r="T9" s="430">
        <f>COUNTIFS('Dx DES'!DIAGNOSA,J9,'Dx DES'!BARULAMA,"LAMA",'Dx DES'!GENDER,"P")</f>
        <v>4</v>
      </c>
      <c r="U9" s="432">
        <f>SUM(K9:T9)</f>
        <v>22</v>
      </c>
      <c r="V9" s="433">
        <f>COUNTIF('Dx DES'!DIAGNOSA,J9)</f>
        <v>22</v>
      </c>
      <c r="W9" s="385"/>
      <c r="X9" s="385"/>
      <c r="Y9" s="440"/>
      <c r="Z9" s="440"/>
      <c r="AA9" s="441" t="s">
        <v>37</v>
      </c>
      <c r="AB9" s="437"/>
      <c r="AC9" s="437"/>
      <c r="AD9" s="437"/>
      <c r="AE9" s="437"/>
      <c r="AF9" s="437"/>
    </row>
    <row r="10" spans="1:32" ht="15.75" customHeight="1" x14ac:dyDescent="0.3">
      <c r="A10" s="423">
        <f>[1]DES!A11</f>
        <v>45987</v>
      </c>
      <c r="B10" s="424">
        <f>[1]DES!B11</f>
        <v>7</v>
      </c>
      <c r="C10" s="425" t="str">
        <f>[1]DES!K11</f>
        <v>K08</v>
      </c>
      <c r="D10" s="424">
        <f>[1]DES!J11</f>
        <v>51</v>
      </c>
      <c r="E10" s="425" t="str">
        <f>[1]DES!I11</f>
        <v>P</v>
      </c>
      <c r="F10" s="426" t="str">
        <f>[1]DES!L11</f>
        <v>BARU</v>
      </c>
      <c r="G10" s="385"/>
      <c r="H10" s="438">
        <v>7</v>
      </c>
      <c r="I10" s="439" t="s">
        <v>234</v>
      </c>
      <c r="J10" s="439" t="s">
        <v>235</v>
      </c>
      <c r="K10" s="430">
        <f>COUNTIFS('Dx DES'!DIAGNOSA,J10,'Dx DES'!UMUR,"&lt;7",'Dx DES'!BARULAMA,"baru",'Dx DES'!GENDER,"L")</f>
        <v>0</v>
      </c>
      <c r="L10" s="431">
        <f>COUNTIFS('Dx DES'!DIAGNOSA,J10,'Dx DES'!UMUR,"&lt;7",'Dx DES'!BARULAMA,"baru",'Dx DES'!GENDER,"P")</f>
        <v>0</v>
      </c>
      <c r="M10" s="430">
        <f>COUNTIFS('Dx DES'!DIAGNOSA,J10,'Dx DES'!UMUR,"&gt;=7",'Dx DES'!UMUR,"&lt;=15",'Dx DES'!BARULAMA,"BARU",'Dx DES'!GENDER,"L")</f>
        <v>1</v>
      </c>
      <c r="N10" s="430">
        <f>COUNTIFS('Dx DES'!DIAGNOSA,J10,'Dx DES'!UMUR,"&gt;=7",'Dx DES'!UMUR,"&lt;=15",'Dx DES'!BARULAMA,"BARU",'Dx DES'!GENDER,"P")</f>
        <v>2</v>
      </c>
      <c r="O10" s="424">
        <f>COUNTIFS('Dx DES'!DIAGNOSA,J10,'Dx DES'!UMUR,"&gt;=16",'Dx DES'!UMUR,"&lt;=59",'Dx DES'!BARULAMA,"BARU",'Dx DES'!GENDER,"L")</f>
        <v>0</v>
      </c>
      <c r="P10" s="430">
        <f>COUNTIFS('Dx DES'!DIAGNOSA,J10,'Dx DES'!UMUR,"&gt;=16",'Dx DES'!UMUR,"&lt;=59",'Dx DES'!BARULAMA,"BARU",'Dx DES'!GENDER,"P")</f>
        <v>0</v>
      </c>
      <c r="Q10" s="430">
        <f>COUNTIFS('Dx DES'!DIAGNOSA,J10,'Dx DES'!UMUR,"&gt;=60",'Dx DES'!BARULAMA,"baru",'Dx DES'!GENDER,"L")</f>
        <v>0</v>
      </c>
      <c r="R10" s="430">
        <f>COUNTIFS('Dx DES'!DIAGNOSA,J10,'Dx DES'!UMUR,"&gt;=60",'Dx DES'!BARULAMA,"baru",'Dx DES'!GENDER,"P")</f>
        <v>0</v>
      </c>
      <c r="S10" s="430">
        <f>COUNTIFS('Dx DES'!DIAGNOSA,J10,'Dx DES'!BARULAMA,"LAMA",'Dx DES'!GENDER,"L")</f>
        <v>0</v>
      </c>
      <c r="T10" s="430">
        <f>COUNTIFS('Dx DES'!DIAGNOSA,J10,'Dx DES'!BARULAMA,"LAMA",'Dx DES'!GENDER,"P")</f>
        <v>0</v>
      </c>
      <c r="U10" s="432">
        <f>SUM(K10:T10)</f>
        <v>3</v>
      </c>
      <c r="V10" s="433">
        <f>COUNTIF('Dx DES'!DIAGNOSA,J10)</f>
        <v>3</v>
      </c>
      <c r="W10" s="385"/>
      <c r="X10" s="385"/>
      <c r="Y10" s="434"/>
      <c r="Z10" s="442"/>
      <c r="AA10" s="436" t="s">
        <v>32</v>
      </c>
      <c r="AB10" s="437"/>
      <c r="AC10" s="437"/>
      <c r="AD10" s="437"/>
      <c r="AE10" s="437"/>
      <c r="AF10" s="437"/>
    </row>
    <row r="11" spans="1:32" ht="15.75" customHeight="1" x14ac:dyDescent="0.3">
      <c r="A11" s="423">
        <f>[1]DES!A12</f>
        <v>45987</v>
      </c>
      <c r="B11" s="424">
        <f>[1]DES!B12</f>
        <v>8</v>
      </c>
      <c r="C11" s="425" t="str">
        <f>[1]DES!K12</f>
        <v>K00</v>
      </c>
      <c r="D11" s="424">
        <f>[1]DES!J12</f>
        <v>7</v>
      </c>
      <c r="E11" s="425" t="str">
        <f>[1]DES!I12</f>
        <v>P</v>
      </c>
      <c r="F11" s="426" t="str">
        <f>[1]DES!L12</f>
        <v>BARU</v>
      </c>
      <c r="G11" s="385"/>
      <c r="H11" s="438">
        <v>8</v>
      </c>
      <c r="I11" s="439" t="s">
        <v>236</v>
      </c>
      <c r="J11" s="439" t="s">
        <v>237</v>
      </c>
      <c r="K11" s="430">
        <f>COUNTIFS('Dx DES'!DIAGNOSA,J11,'Dx DES'!UMUR,"&lt;7",'Dx DES'!BARULAMA,"baru",'Dx DES'!GENDER,"L")</f>
        <v>0</v>
      </c>
      <c r="L11" s="431">
        <f>COUNTIFS('Dx DES'!DIAGNOSA,J11,'Dx DES'!UMUR,"&lt;7",'Dx DES'!BARULAMA,"baru",'Dx DES'!GENDER,"P")</f>
        <v>0</v>
      </c>
      <c r="M11" s="430">
        <f>COUNTIFS('Dx DES'!DIAGNOSA,J11,'Dx DES'!UMUR,"&gt;=7",'Dx DES'!UMUR,"&lt;=15",'Dx DES'!BARULAMA,"BARU",'Dx DES'!GENDER,"L")</f>
        <v>1</v>
      </c>
      <c r="N11" s="430">
        <f>COUNTIFS('Dx DES'!DIAGNOSA,J11,'Dx DES'!UMUR,"&gt;=7",'Dx DES'!UMUR,"&lt;=15",'Dx DES'!BARULAMA,"BARU",'Dx DES'!GENDER,"P")</f>
        <v>0</v>
      </c>
      <c r="O11" s="424">
        <f>COUNTIFS('Dx DES'!DIAGNOSA,J11,'Dx DES'!UMUR,"&gt;=16",'Dx DES'!UMUR,"&lt;=59",'Dx DES'!BARULAMA,"BARU",'Dx DES'!GENDER,"L")</f>
        <v>0</v>
      </c>
      <c r="P11" s="430">
        <f>COUNTIFS('Dx DES'!DIAGNOSA,J11,'Dx DES'!UMUR,"&gt;=16",'Dx DES'!UMUR,"&lt;=59",'Dx DES'!BARULAMA,"BARU",'Dx DES'!GENDER,"P")</f>
        <v>0</v>
      </c>
      <c r="Q11" s="430">
        <f>COUNTIFS('Dx DES'!DIAGNOSA,J11,'Dx DES'!UMUR,"&gt;=60",'Dx DES'!BARULAMA,"baru",'Dx DES'!GENDER,"L")</f>
        <v>0</v>
      </c>
      <c r="R11" s="430">
        <f>COUNTIFS('Dx DES'!DIAGNOSA,J11,'Dx DES'!UMUR,"&gt;=60",'Dx DES'!BARULAMA,"baru",'Dx DES'!GENDER,"P")</f>
        <v>0</v>
      </c>
      <c r="S11" s="430">
        <f>COUNTIFS('Dx DES'!DIAGNOSA,J11,'Dx DES'!BARULAMA,"LAMA",'Dx DES'!GENDER,"L")</f>
        <v>0</v>
      </c>
      <c r="T11" s="430">
        <f>COUNTIFS('Dx DES'!DIAGNOSA,J11,'Dx DES'!BARULAMA,"LAMA",'Dx DES'!GENDER,"P")</f>
        <v>0</v>
      </c>
      <c r="U11" s="432">
        <f>SUM(K11:T11)</f>
        <v>1</v>
      </c>
      <c r="V11" s="433">
        <f>COUNTIF('Dx DES'!DIAGNOSA,J11)</f>
        <v>1</v>
      </c>
      <c r="W11" s="385"/>
      <c r="X11" s="385"/>
      <c r="Y11" s="440"/>
      <c r="Z11" s="440"/>
      <c r="AA11" s="441" t="s">
        <v>37</v>
      </c>
      <c r="AB11" s="437"/>
      <c r="AC11" s="437"/>
      <c r="AD11" s="437"/>
      <c r="AE11" s="437"/>
      <c r="AF11" s="437"/>
    </row>
    <row r="12" spans="1:32" ht="15.75" customHeight="1" x14ac:dyDescent="0.3">
      <c r="A12" s="423">
        <f>[1]DES!A13</f>
        <v>45987</v>
      </c>
      <c r="B12" s="424">
        <f>[1]DES!B13</f>
        <v>9</v>
      </c>
      <c r="C12" s="425" t="str">
        <f>[1]DES!K13</f>
        <v>K03</v>
      </c>
      <c r="D12" s="424">
        <f>[1]DES!J13</f>
        <v>33</v>
      </c>
      <c r="E12" s="425" t="str">
        <f>[1]DES!I13</f>
        <v>P</v>
      </c>
      <c r="F12" s="426" t="str">
        <f>[1]DES!L13</f>
        <v>BARU</v>
      </c>
      <c r="G12" s="385"/>
      <c r="H12" s="438">
        <v>9</v>
      </c>
      <c r="I12" s="439" t="s">
        <v>238</v>
      </c>
      <c r="J12" s="439" t="s">
        <v>239</v>
      </c>
      <c r="K12" s="430">
        <f>COUNTIFS('Dx DES'!DIAGNOSA,J12,'Dx DES'!UMUR,"&lt;7",'Dx DES'!BARULAMA,"baru",'Dx DES'!GENDER,"L")</f>
        <v>0</v>
      </c>
      <c r="L12" s="431">
        <f>COUNTIFS('Dx DES'!DIAGNOSA,J12,'Dx DES'!UMUR,"&lt;7",'Dx DES'!BARULAMA,"baru",'Dx DES'!GENDER,"P")</f>
        <v>0</v>
      </c>
      <c r="M12" s="430">
        <f>COUNTIFS('Dx DES'!DIAGNOSA,J12,'Dx DES'!UMUR,"&gt;=7",'Dx DES'!UMUR,"&lt;=15",'Dx DES'!BARULAMA,"BARU",'Dx DES'!GENDER,"L")</f>
        <v>1</v>
      </c>
      <c r="N12" s="430">
        <f>COUNTIFS('Dx DES'!DIAGNOSA,J12,'Dx DES'!UMUR,"&gt;=7",'Dx DES'!UMUR,"&lt;=15",'Dx DES'!BARULAMA,"BARU",'Dx DES'!GENDER,"P")</f>
        <v>1</v>
      </c>
      <c r="O12" s="424">
        <f>COUNTIFS('Dx DES'!DIAGNOSA,J12,'Dx DES'!UMUR,"&gt;=16",'Dx DES'!UMUR,"&lt;=59",'Dx DES'!BARULAMA,"BARU",'Dx DES'!GENDER,"L")</f>
        <v>4</v>
      </c>
      <c r="P12" s="430">
        <f>COUNTIFS('Dx DES'!DIAGNOSA,J12,'Dx DES'!UMUR,"&gt;=16",'Dx DES'!UMUR,"&lt;=59",'Dx DES'!BARULAMA,"BARU",'Dx DES'!GENDER,"P")</f>
        <v>13</v>
      </c>
      <c r="Q12" s="430">
        <f>COUNTIFS('Dx DES'!DIAGNOSA,J12,'Dx DES'!UMUR,"&gt;=60",'Dx DES'!BARULAMA,"baru",'Dx DES'!GENDER,"L")</f>
        <v>0</v>
      </c>
      <c r="R12" s="430">
        <f>COUNTIFS('Dx DES'!DIAGNOSA,J12,'Dx DES'!UMUR,"&gt;=60",'Dx DES'!BARULAMA,"baru",'Dx DES'!GENDER,"P")</f>
        <v>1</v>
      </c>
      <c r="S12" s="430">
        <f>COUNTIFS('Dx DES'!DIAGNOSA,J12,'Dx DES'!BARULAMA,"LAMA",'Dx DES'!GENDER,"L")</f>
        <v>1</v>
      </c>
      <c r="T12" s="430">
        <f>COUNTIFS('Dx DES'!DIAGNOSA,J12,'Dx DES'!BARULAMA,"LAMA",'Dx DES'!GENDER,"P")</f>
        <v>4</v>
      </c>
      <c r="U12" s="432">
        <f>SUM(K12:T12)</f>
        <v>25</v>
      </c>
      <c r="V12" s="433">
        <f>COUNTIF('Dx DES'!DIAGNOSA,J12)</f>
        <v>25</v>
      </c>
      <c r="W12" s="385"/>
      <c r="X12" s="385"/>
      <c r="Y12" s="443"/>
      <c r="Z12" s="443"/>
      <c r="AA12" s="436" t="s">
        <v>32</v>
      </c>
      <c r="AB12" s="444"/>
      <c r="AC12" s="444"/>
      <c r="AD12" s="437"/>
      <c r="AE12" s="444"/>
      <c r="AF12" s="444"/>
    </row>
    <row r="13" spans="1:32" ht="15.75" customHeight="1" x14ac:dyDescent="0.3">
      <c r="A13" s="423">
        <f>[1]DES!A14</f>
        <v>45987</v>
      </c>
      <c r="B13" s="424">
        <f>[1]DES!B14</f>
        <v>10</v>
      </c>
      <c r="C13" s="425" t="str">
        <f>[1]DES!K14</f>
        <v>K00</v>
      </c>
      <c r="D13" s="424">
        <f>[1]DES!J14</f>
        <v>6</v>
      </c>
      <c r="E13" s="425" t="str">
        <f>[1]DES!I14</f>
        <v>P</v>
      </c>
      <c r="F13" s="426" t="str">
        <f>[1]DES!L14</f>
        <v>BARU</v>
      </c>
      <c r="G13" s="385"/>
      <c r="H13" s="438">
        <v>10</v>
      </c>
      <c r="I13" s="445" t="s">
        <v>240</v>
      </c>
      <c r="J13" s="445" t="s">
        <v>241</v>
      </c>
      <c r="K13" s="430">
        <f>COUNTIFS('Dx DES'!DIAGNOSA,J13,'Dx DES'!UMUR,"&lt;7",'Dx DES'!BARULAMA,"baru",'Dx DES'!GENDER,"L")</f>
        <v>0</v>
      </c>
      <c r="L13" s="431">
        <f>COUNTIFS('Dx DES'!DIAGNOSA,J13,'Dx DES'!UMUR,"&lt;7",'Dx DES'!BARULAMA,"baru",'Dx DES'!GENDER,"P")</f>
        <v>0</v>
      </c>
      <c r="M13" s="430">
        <f>COUNTIFS('Dx DES'!DIAGNOSA,J13,'Dx DES'!UMUR,"&gt;=7",'Dx DES'!UMUR,"&lt;=15",'Dx DES'!BARULAMA,"BARU",'Dx DES'!GENDER,"L")</f>
        <v>0</v>
      </c>
      <c r="N13" s="430">
        <f>COUNTIFS('Dx DES'!DIAGNOSA,J13,'Dx DES'!UMUR,"&gt;=7",'Dx DES'!UMUR,"&lt;=15",'Dx DES'!BARULAMA,"BARU",'Dx DES'!GENDER,"P")</f>
        <v>0</v>
      </c>
      <c r="O13" s="424">
        <f>COUNTIFS('Dx DES'!DIAGNOSA,J13,'Dx DES'!UMUR,"&gt;=16",'Dx DES'!UMUR,"&lt;=59",'Dx DES'!BARULAMA,"BARU",'Dx DES'!GENDER,"L")</f>
        <v>0</v>
      </c>
      <c r="P13" s="430">
        <f>COUNTIFS('Dx DES'!DIAGNOSA,J13,'Dx DES'!UMUR,"&gt;=16",'Dx DES'!UMUR,"&lt;=59",'Dx DES'!BARULAMA,"BARU",'Dx DES'!GENDER,"P")</f>
        <v>0</v>
      </c>
      <c r="Q13" s="430">
        <f>COUNTIFS('Dx DES'!DIAGNOSA,J13,'Dx DES'!UMUR,"&gt;=60",'Dx DES'!BARULAMA,"baru",'Dx DES'!GENDER,"L")</f>
        <v>0</v>
      </c>
      <c r="R13" s="430">
        <f>COUNTIFS('Dx DES'!DIAGNOSA,J13,'Dx DES'!UMUR,"&gt;=60",'Dx DES'!BARULAMA,"baru",'Dx DES'!GENDER,"P")</f>
        <v>0</v>
      </c>
      <c r="S13" s="430">
        <f>COUNTIFS('Dx DES'!DIAGNOSA,J13,'Dx DES'!BARULAMA,"LAMA",'Dx DES'!GENDER,"L")</f>
        <v>0</v>
      </c>
      <c r="T13" s="430">
        <f>COUNTIFS('Dx DES'!DIAGNOSA,J13,'Dx DES'!BARULAMA,"LAMA",'Dx DES'!GENDER,"P")</f>
        <v>0</v>
      </c>
      <c r="U13" s="432">
        <f>SUM(K13:T13)</f>
        <v>0</v>
      </c>
      <c r="V13" s="433">
        <f>COUNTIF('Dx DES'!DIAGNOSA,J13)</f>
        <v>0</v>
      </c>
      <c r="W13" s="446"/>
      <c r="X13" s="385"/>
      <c r="Y13" s="447"/>
      <c r="Z13" s="447"/>
      <c r="AA13" s="441" t="s">
        <v>37</v>
      </c>
      <c r="AB13" s="444"/>
      <c r="AC13" s="444"/>
      <c r="AD13" s="437"/>
      <c r="AE13" s="444"/>
      <c r="AF13" s="444"/>
    </row>
    <row r="14" spans="1:32" ht="15.75" customHeight="1" x14ac:dyDescent="0.3">
      <c r="A14" s="423">
        <f>[1]DES!A15</f>
        <v>45987</v>
      </c>
      <c r="B14" s="424">
        <f>[1]DES!B15</f>
        <v>11</v>
      </c>
      <c r="C14" s="425" t="str">
        <f>[1]DES!K15</f>
        <v>K00</v>
      </c>
      <c r="D14" s="424">
        <f>[1]DES!J15</f>
        <v>6</v>
      </c>
      <c r="E14" s="425" t="str">
        <f>[1]DES!I15</f>
        <v>P</v>
      </c>
      <c r="F14" s="426" t="str">
        <f>[1]DES!L15</f>
        <v>BARU</v>
      </c>
      <c r="G14" s="385"/>
      <c r="H14" s="438">
        <v>11</v>
      </c>
      <c r="I14" s="445" t="s">
        <v>242</v>
      </c>
      <c r="J14" s="445" t="s">
        <v>243</v>
      </c>
      <c r="K14" s="430">
        <f>COUNTIFS('Dx DES'!DIAGNOSA,J14,'Dx DES'!UMUR,"&lt;7",'Dx DES'!BARULAMA,"baru",'Dx DES'!GENDER,"L")</f>
        <v>0</v>
      </c>
      <c r="L14" s="431">
        <f>COUNTIFS('Dx DES'!DIAGNOSA,J14,'Dx DES'!UMUR,"&lt;7",'Dx DES'!BARULAMA,"baru",'Dx DES'!GENDER,"P")</f>
        <v>0</v>
      </c>
      <c r="M14" s="430">
        <f>COUNTIFS('Dx DES'!DIAGNOSA,J14,'Dx DES'!UMUR,"&gt;=7",'Dx DES'!UMUR,"&lt;=15",'Dx DES'!BARULAMA,"BARU",'Dx DES'!GENDER,"L")</f>
        <v>0</v>
      </c>
      <c r="N14" s="430">
        <f>COUNTIFS('Dx DES'!DIAGNOSA,J14,'Dx DES'!UMUR,"&gt;=7",'Dx DES'!UMUR,"&lt;=15",'Dx DES'!BARULAMA,"BARU",'Dx DES'!GENDER,"P")</f>
        <v>0</v>
      </c>
      <c r="O14" s="424">
        <f>COUNTIFS('Dx DES'!DIAGNOSA,J14,'Dx DES'!UMUR,"&gt;=16",'Dx DES'!UMUR,"&lt;=59",'Dx DES'!BARULAMA,"BARU",'Dx DES'!GENDER,"L")</f>
        <v>0</v>
      </c>
      <c r="P14" s="430">
        <f>COUNTIFS('Dx DES'!DIAGNOSA,J14,'Dx DES'!UMUR,"&gt;=16",'Dx DES'!UMUR,"&lt;=59",'Dx DES'!BARULAMA,"BARU",'Dx DES'!GENDER,"P")</f>
        <v>0</v>
      </c>
      <c r="Q14" s="430">
        <f>COUNTIFS('Dx DES'!DIAGNOSA,J14,'Dx DES'!UMUR,"&gt;=60",'Dx DES'!BARULAMA,"baru",'Dx DES'!GENDER,"L")</f>
        <v>0</v>
      </c>
      <c r="R14" s="430">
        <f>COUNTIFS('Dx DES'!DIAGNOSA,J14,'Dx DES'!UMUR,"&gt;=60",'Dx DES'!BARULAMA,"baru",'Dx DES'!GENDER,"P")</f>
        <v>0</v>
      </c>
      <c r="S14" s="430">
        <f>COUNTIFS('Dx DES'!DIAGNOSA,J14,'Dx DES'!BARULAMA,"LAMA",'Dx DES'!GENDER,"L")</f>
        <v>0</v>
      </c>
      <c r="T14" s="430">
        <f>COUNTIFS('Dx DES'!DIAGNOSA,J14,'Dx DES'!BARULAMA,"LAMA",'Dx DES'!GENDER,"P")</f>
        <v>1</v>
      </c>
      <c r="U14" s="432">
        <f>SUM(K14:T14)</f>
        <v>1</v>
      </c>
      <c r="V14" s="433">
        <f>COUNTIF('Dx DES'!DIAGNOSA,J14)</f>
        <v>1</v>
      </c>
      <c r="W14" s="446"/>
      <c r="X14" s="385"/>
      <c r="Y14" s="443"/>
      <c r="Z14" s="443"/>
      <c r="AA14" s="436" t="s">
        <v>32</v>
      </c>
      <c r="AB14" s="444"/>
      <c r="AC14" s="444"/>
      <c r="AD14" s="437"/>
      <c r="AE14" s="444"/>
      <c r="AF14" s="444"/>
    </row>
    <row r="15" spans="1:32" ht="15.75" customHeight="1" x14ac:dyDescent="0.3">
      <c r="A15" s="423">
        <f>[1]DES!A16</f>
        <v>45987</v>
      </c>
      <c r="B15" s="424">
        <f>[1]DES!B16</f>
        <v>12</v>
      </c>
      <c r="C15" s="425" t="str">
        <f>[1]DES!K16</f>
        <v>K01</v>
      </c>
      <c r="D15" s="424">
        <f>[1]DES!J16</f>
        <v>25</v>
      </c>
      <c r="E15" s="425" t="str">
        <f>[1]DES!I16</f>
        <v>P</v>
      </c>
      <c r="F15" s="426" t="str">
        <f>[1]DES!L16</f>
        <v>BARU</v>
      </c>
      <c r="G15" s="385"/>
      <c r="H15" s="438">
        <v>12</v>
      </c>
      <c r="I15" s="439" t="s">
        <v>244</v>
      </c>
      <c r="J15" s="439" t="s">
        <v>245</v>
      </c>
      <c r="K15" s="430">
        <f>COUNTIFS('Dx DES'!DIAGNOSA,J15,'Dx DES'!UMUR,"&lt;7",'Dx DES'!BARULAMA,"baru",'Dx DES'!GENDER,"L")</f>
        <v>0</v>
      </c>
      <c r="L15" s="431">
        <f>COUNTIFS('Dx DES'!DIAGNOSA,J15,'Dx DES'!UMUR,"&lt;7",'Dx DES'!BARULAMA,"baru",'Dx DES'!GENDER,"P")</f>
        <v>0</v>
      </c>
      <c r="M15" s="430">
        <f>COUNTIFS('Dx DES'!DIAGNOSA,J15,'Dx DES'!UMUR,"&gt;=7",'Dx DES'!UMUR,"&lt;=15",'Dx DES'!BARULAMA,"BARU",'Dx DES'!GENDER,"L")</f>
        <v>0</v>
      </c>
      <c r="N15" s="430">
        <f>COUNTIFS('Dx DES'!DIAGNOSA,J15,'Dx DES'!UMUR,"&gt;=7",'Dx DES'!UMUR,"&lt;=15",'Dx DES'!BARULAMA,"BARU",'Dx DES'!GENDER,"P")</f>
        <v>0</v>
      </c>
      <c r="O15" s="424">
        <f>COUNTIFS('Dx DES'!DIAGNOSA,J15,'Dx DES'!UMUR,"&gt;=16",'Dx DES'!UMUR,"&lt;=59",'Dx DES'!BARULAMA,"BARU",'Dx DES'!GENDER,"L")</f>
        <v>0</v>
      </c>
      <c r="P15" s="430">
        <f>COUNTIFS('Dx DES'!DIAGNOSA,J15,'Dx DES'!UMUR,"&gt;=16",'Dx DES'!UMUR,"&lt;=59",'Dx DES'!BARULAMA,"BARU",'Dx DES'!GENDER,"P")</f>
        <v>0</v>
      </c>
      <c r="Q15" s="430">
        <f>COUNTIFS('Dx DES'!DIAGNOSA,J15,'Dx DES'!UMUR,"&gt;=60",'Dx DES'!BARULAMA,"baru",'Dx DES'!GENDER,"L")</f>
        <v>0</v>
      </c>
      <c r="R15" s="430">
        <f>COUNTIFS('Dx DES'!DIAGNOSA,J15,'Dx DES'!UMUR,"&gt;=60",'Dx DES'!BARULAMA,"baru",'Dx DES'!GENDER,"P")</f>
        <v>0</v>
      </c>
      <c r="S15" s="430">
        <f>COUNTIFS('Dx DES'!DIAGNOSA,J15,'Dx DES'!BARULAMA,"LAMA",'Dx DES'!GENDER,"L")</f>
        <v>0</v>
      </c>
      <c r="T15" s="430">
        <f>COUNTIFS('Dx DES'!DIAGNOSA,J15,'Dx DES'!BARULAMA,"LAMA",'Dx DES'!GENDER,"P")</f>
        <v>0</v>
      </c>
      <c r="U15" s="432">
        <f>SUM(K15:T15)</f>
        <v>0</v>
      </c>
      <c r="V15" s="433">
        <f>COUNTIF('Dx DES'!DIAGNOSA,J15)</f>
        <v>0</v>
      </c>
      <c r="W15" s="385"/>
      <c r="X15" s="385"/>
      <c r="Y15" s="447"/>
      <c r="Z15" s="447"/>
      <c r="AA15" s="441" t="s">
        <v>37</v>
      </c>
      <c r="AB15" s="444"/>
      <c r="AC15" s="444"/>
      <c r="AD15" s="437"/>
      <c r="AE15" s="444"/>
      <c r="AF15" s="444"/>
    </row>
    <row r="16" spans="1:32" ht="15.75" customHeight="1" x14ac:dyDescent="0.3">
      <c r="A16" s="423">
        <f>[1]DES!A17</f>
        <v>45988</v>
      </c>
      <c r="B16" s="424">
        <f>[1]DES!B17</f>
        <v>1</v>
      </c>
      <c r="C16" s="425" t="str">
        <f>[1]DES!K17</f>
        <v>K12</v>
      </c>
      <c r="D16" s="424">
        <f>[1]DES!J17</f>
        <v>3</v>
      </c>
      <c r="E16" s="425" t="str">
        <f>[1]DES!I17</f>
        <v>L</v>
      </c>
      <c r="F16" s="426" t="str">
        <f>[1]DES!L17</f>
        <v>BARU</v>
      </c>
      <c r="G16" s="385"/>
      <c r="H16" s="438">
        <v>13</v>
      </c>
      <c r="I16" s="439" t="s">
        <v>246</v>
      </c>
      <c r="J16" s="439" t="s">
        <v>247</v>
      </c>
      <c r="K16" s="430">
        <f>COUNTIFS('Dx DES'!DIAGNOSA,J16,'Dx DES'!UMUR,"&lt;7",'Dx DES'!BARULAMA,"baru",'Dx DES'!GENDER,"L")</f>
        <v>1</v>
      </c>
      <c r="L16" s="431">
        <f>COUNTIFS('Dx DES'!DIAGNOSA,J16,'Dx DES'!UMUR,"&lt;7",'Dx DES'!BARULAMA,"baru",'Dx DES'!GENDER,"P")</f>
        <v>0</v>
      </c>
      <c r="M16" s="430">
        <f>COUNTIFS('Dx DES'!DIAGNOSA,J16,'Dx DES'!UMUR,"&gt;=7",'Dx DES'!UMUR,"&lt;=15",'Dx DES'!BARULAMA,"BARU",'Dx DES'!GENDER,"L")</f>
        <v>0</v>
      </c>
      <c r="N16" s="430">
        <f>COUNTIFS('Dx DES'!DIAGNOSA,J16,'Dx DES'!UMUR,"&gt;=7",'Dx DES'!UMUR,"&lt;=15",'Dx DES'!BARULAMA,"BARU",'Dx DES'!GENDER,"P")</f>
        <v>0</v>
      </c>
      <c r="O16" s="424">
        <f>COUNTIFS('Dx DES'!DIAGNOSA,J16,'Dx DES'!UMUR,"&gt;=16",'Dx DES'!UMUR,"&lt;=59",'Dx DES'!BARULAMA,"BARU",'Dx DES'!GENDER,"L")</f>
        <v>0</v>
      </c>
      <c r="P16" s="430">
        <f>COUNTIFS('Dx DES'!DIAGNOSA,J16,'Dx DES'!UMUR,"&gt;=16",'Dx DES'!UMUR,"&lt;=59",'Dx DES'!BARULAMA,"BARU",'Dx DES'!GENDER,"P")</f>
        <v>1</v>
      </c>
      <c r="Q16" s="430">
        <f>COUNTIFS('Dx DES'!DIAGNOSA,J16,'Dx DES'!UMUR,"&gt;=60",'Dx DES'!BARULAMA,"baru",'Dx DES'!GENDER,"L")</f>
        <v>0</v>
      </c>
      <c r="R16" s="430">
        <f>COUNTIFS('Dx DES'!DIAGNOSA,J16,'Dx DES'!UMUR,"&gt;=60",'Dx DES'!BARULAMA,"baru",'Dx DES'!GENDER,"P")</f>
        <v>0</v>
      </c>
      <c r="S16" s="430">
        <f>COUNTIFS('Dx DES'!DIAGNOSA,J16,'Dx DES'!BARULAMA,"LAMA",'Dx DES'!GENDER,"L")</f>
        <v>0</v>
      </c>
      <c r="T16" s="430">
        <f>COUNTIFS('Dx DES'!DIAGNOSA,J16,'Dx DES'!BARULAMA,"LAMA",'Dx DES'!GENDER,"P")</f>
        <v>1</v>
      </c>
      <c r="U16" s="432">
        <f>SUM(K16:T16)</f>
        <v>3</v>
      </c>
      <c r="V16" s="433">
        <f>COUNTIF('Dx DES'!DIAGNOSA,J16)</f>
        <v>3</v>
      </c>
      <c r="W16" s="385"/>
      <c r="X16" s="385"/>
      <c r="Y16" s="443"/>
      <c r="Z16" s="443"/>
      <c r="AA16" s="436" t="s">
        <v>32</v>
      </c>
      <c r="AB16" s="444"/>
      <c r="AC16" s="444"/>
      <c r="AD16" s="437"/>
      <c r="AE16" s="444"/>
      <c r="AF16" s="444"/>
    </row>
    <row r="17" spans="1:32" ht="15.75" customHeight="1" x14ac:dyDescent="0.3">
      <c r="A17" s="423">
        <f>[1]DES!A18</f>
        <v>45988</v>
      </c>
      <c r="B17" s="424">
        <f>[1]DES!B18</f>
        <v>2</v>
      </c>
      <c r="C17" s="425" t="str">
        <f>[1]DES!K18</f>
        <v>K04</v>
      </c>
      <c r="D17" s="424">
        <f>[1]DES!J18</f>
        <v>78</v>
      </c>
      <c r="E17" s="425" t="str">
        <f>[1]DES!I18</f>
        <v>L</v>
      </c>
      <c r="F17" s="426" t="str">
        <f>[1]DES!L18</f>
        <v>BARU</v>
      </c>
      <c r="G17" s="385"/>
      <c r="H17" s="438">
        <v>14</v>
      </c>
      <c r="I17" s="439" t="s">
        <v>248</v>
      </c>
      <c r="J17" s="439" t="s">
        <v>249</v>
      </c>
      <c r="K17" s="430">
        <f>COUNTIFS('Dx DES'!DIAGNOSA,J17,'Dx DES'!UMUR,"&lt;7",'Dx DES'!BARULAMA,"baru",'Dx DES'!GENDER,"L")</f>
        <v>0</v>
      </c>
      <c r="L17" s="431">
        <f>COUNTIFS('Dx DES'!DIAGNOSA,J17,'Dx DES'!UMUR,"&lt;7",'Dx DES'!BARULAMA,"baru",'Dx DES'!GENDER,"P")</f>
        <v>0</v>
      </c>
      <c r="M17" s="430">
        <f>COUNTIFS('Dx DES'!DIAGNOSA,J17,'Dx DES'!UMUR,"&gt;=7",'Dx DES'!UMUR,"&lt;=15",'Dx DES'!BARULAMA,"BARU",'Dx DES'!GENDER,"L")</f>
        <v>0</v>
      </c>
      <c r="N17" s="430">
        <f>COUNTIFS('Dx DES'!DIAGNOSA,J17,'Dx DES'!UMUR,"&gt;=7",'Dx DES'!UMUR,"&lt;=15",'Dx DES'!BARULAMA,"BARU",'Dx DES'!GENDER,"P")</f>
        <v>0</v>
      </c>
      <c r="O17" s="424">
        <f>COUNTIFS('Dx DES'!DIAGNOSA,J17,'Dx DES'!UMUR,"&gt;=16",'Dx DES'!UMUR,"&lt;=59",'Dx DES'!BARULAMA,"BARU",'Dx DES'!GENDER,"L")</f>
        <v>0</v>
      </c>
      <c r="P17" s="430">
        <f>COUNTIFS('Dx DES'!DIAGNOSA,J17,'Dx DES'!UMUR,"&gt;=16",'Dx DES'!UMUR,"&lt;=59",'Dx DES'!BARULAMA,"BARU",'Dx DES'!GENDER,"P")</f>
        <v>0</v>
      </c>
      <c r="Q17" s="430">
        <f>COUNTIFS('Dx DES'!DIAGNOSA,J17,'Dx DES'!UMUR,"&gt;=60",'Dx DES'!BARULAMA,"baru",'Dx DES'!GENDER,"L")</f>
        <v>0</v>
      </c>
      <c r="R17" s="430">
        <f>COUNTIFS('Dx DES'!DIAGNOSA,J17,'Dx DES'!UMUR,"&gt;=60",'Dx DES'!BARULAMA,"baru",'Dx DES'!GENDER,"P")</f>
        <v>0</v>
      </c>
      <c r="S17" s="430">
        <f>COUNTIFS('Dx DES'!DIAGNOSA,J17,'Dx DES'!BARULAMA,"LAMA",'Dx DES'!GENDER,"L")</f>
        <v>0</v>
      </c>
      <c r="T17" s="430">
        <f>COUNTIFS('Dx DES'!DIAGNOSA,J17,'Dx DES'!BARULAMA,"LAMA",'Dx DES'!GENDER,"P")</f>
        <v>0</v>
      </c>
      <c r="U17" s="432">
        <f>SUM(K17:T17)</f>
        <v>0</v>
      </c>
      <c r="V17" s="433">
        <f>COUNTIF('Dx DES'!DIAGNOSA,J17)</f>
        <v>0</v>
      </c>
      <c r="W17" s="385"/>
      <c r="X17" s="385"/>
      <c r="Y17" s="447"/>
      <c r="Z17" s="447"/>
      <c r="AA17" s="441" t="s">
        <v>37</v>
      </c>
      <c r="AB17" s="444"/>
      <c r="AC17" s="444"/>
      <c r="AD17" s="437"/>
      <c r="AE17" s="444"/>
      <c r="AF17" s="444"/>
    </row>
    <row r="18" spans="1:32" ht="15.75" customHeight="1" x14ac:dyDescent="0.3">
      <c r="A18" s="423">
        <f>[1]DES!A19</f>
        <v>45988</v>
      </c>
      <c r="B18" s="424">
        <f>[1]DES!B19</f>
        <v>3</v>
      </c>
      <c r="C18" s="425" t="str">
        <f>[1]DES!K19</f>
        <v>K04</v>
      </c>
      <c r="D18" s="424">
        <f>[1]DES!J19</f>
        <v>34</v>
      </c>
      <c r="E18" s="425" t="str">
        <f>[1]DES!I19</f>
        <v>P</v>
      </c>
      <c r="F18" s="426" t="str">
        <f>[1]DES!L19</f>
        <v>BARU</v>
      </c>
      <c r="G18" s="385"/>
      <c r="H18" s="438">
        <v>15</v>
      </c>
      <c r="I18" s="439" t="s">
        <v>250</v>
      </c>
      <c r="J18" s="439" t="s">
        <v>251</v>
      </c>
      <c r="K18" s="430">
        <f>COUNTIFS('Dx DES'!DIAGNOSA,J18,'Dx DES'!UMUR,"&lt;7",'Dx DES'!BARULAMA,"baru",'Dx DES'!GENDER,"L")</f>
        <v>0</v>
      </c>
      <c r="L18" s="431">
        <f>COUNTIFS('Dx DES'!DIAGNOSA,J18,'Dx DES'!UMUR,"&lt;7",'Dx DES'!BARULAMA,"baru",'Dx DES'!GENDER,"P")</f>
        <v>0</v>
      </c>
      <c r="M18" s="430">
        <f>COUNTIFS('Dx DES'!DIAGNOSA,J18,'Dx DES'!UMUR,"&gt;=7",'Dx DES'!UMUR,"&lt;=15",'Dx DES'!BARULAMA,"BARU",'Dx DES'!GENDER,"L")</f>
        <v>0</v>
      </c>
      <c r="N18" s="430">
        <f>COUNTIFS('Dx DES'!DIAGNOSA,J18,'Dx DES'!UMUR,"&gt;=7",'Dx DES'!UMUR,"&lt;=15",'Dx DES'!BARULAMA,"BARU",'Dx DES'!GENDER,"P")</f>
        <v>0</v>
      </c>
      <c r="O18" s="424">
        <f>COUNTIFS('Dx DES'!DIAGNOSA,J18,'Dx DES'!UMUR,"&gt;=16",'Dx DES'!UMUR,"&lt;=59",'Dx DES'!BARULAMA,"BARU",'Dx DES'!GENDER,"L")</f>
        <v>0</v>
      </c>
      <c r="P18" s="430">
        <f>COUNTIFS('Dx DES'!DIAGNOSA,J18,'Dx DES'!UMUR,"&gt;=16",'Dx DES'!UMUR,"&lt;=59",'Dx DES'!BARULAMA,"BARU",'Dx DES'!GENDER,"P")</f>
        <v>0</v>
      </c>
      <c r="Q18" s="430">
        <f>COUNTIFS('Dx DES'!DIAGNOSA,J18,'Dx DES'!UMUR,"&gt;=60",'Dx DES'!BARULAMA,"baru",'Dx DES'!GENDER,"L")</f>
        <v>0</v>
      </c>
      <c r="R18" s="430">
        <f>COUNTIFS('Dx DES'!DIAGNOSA,J18,'Dx DES'!UMUR,"&gt;=60",'Dx DES'!BARULAMA,"baru",'Dx DES'!GENDER,"P")</f>
        <v>0</v>
      </c>
      <c r="S18" s="430">
        <f>COUNTIFS('Dx DES'!DIAGNOSA,J18,'Dx DES'!BARULAMA,"LAMA",'Dx DES'!GENDER,"L")</f>
        <v>0</v>
      </c>
      <c r="T18" s="430">
        <f>COUNTIFS('Dx DES'!DIAGNOSA,J18,'Dx DES'!BARULAMA,"LAMA",'Dx DES'!GENDER,"P")</f>
        <v>0</v>
      </c>
      <c r="U18" s="432">
        <f>SUM(K18:T18)</f>
        <v>0</v>
      </c>
      <c r="V18" s="433">
        <f>COUNTIF('Dx DES'!DIAGNOSA,J18)</f>
        <v>0</v>
      </c>
      <c r="W18" s="385"/>
      <c r="X18" s="385"/>
      <c r="Y18" s="443"/>
      <c r="Z18" s="443"/>
      <c r="AA18" s="436" t="s">
        <v>32</v>
      </c>
      <c r="AB18" s="444"/>
      <c r="AC18" s="444"/>
      <c r="AD18" s="437"/>
      <c r="AE18" s="444"/>
      <c r="AF18" s="444"/>
    </row>
    <row r="19" spans="1:32" ht="15.75" customHeight="1" x14ac:dyDescent="0.3">
      <c r="A19" s="423">
        <f>[1]DES!A20</f>
        <v>45988</v>
      </c>
      <c r="B19" s="424">
        <f>[1]DES!B20</f>
        <v>4</v>
      </c>
      <c r="C19" s="425" t="str">
        <f>[1]DES!K20</f>
        <v>K04</v>
      </c>
      <c r="D19" s="424">
        <f>[1]DES!J20</f>
        <v>16</v>
      </c>
      <c r="E19" s="425" t="str">
        <f>[1]DES!I20</f>
        <v>L</v>
      </c>
      <c r="F19" s="426" t="str">
        <f>[1]DES!L20</f>
        <v>BARU</v>
      </c>
      <c r="G19" s="385"/>
      <c r="H19" s="438">
        <v>16</v>
      </c>
      <c r="I19" s="439" t="s">
        <v>252</v>
      </c>
      <c r="J19" s="439" t="s">
        <v>253</v>
      </c>
      <c r="K19" s="430">
        <f>COUNTIFS('Dx DES'!DIAGNOSA,J19,'Dx DES'!UMUR,"&lt;7",'Dx DES'!BARULAMA,"baru",'Dx DES'!GENDER,"L")</f>
        <v>0</v>
      </c>
      <c r="L19" s="431">
        <f>COUNTIFS('Dx DES'!DIAGNOSA,J19,'Dx DES'!UMUR,"&lt;7",'Dx DES'!BARULAMA,"baru",'Dx DES'!GENDER,"P")</f>
        <v>0</v>
      </c>
      <c r="M19" s="430">
        <f>COUNTIFS('Dx DES'!DIAGNOSA,J19,'Dx DES'!UMUR,"&gt;=7",'Dx DES'!UMUR,"&lt;=15",'Dx DES'!BARULAMA,"BARU",'Dx DES'!GENDER,"L")</f>
        <v>0</v>
      </c>
      <c r="N19" s="430">
        <f>COUNTIFS('Dx DES'!DIAGNOSA,J19,'Dx DES'!UMUR,"&gt;=7",'Dx DES'!UMUR,"&lt;=15",'Dx DES'!BARULAMA,"BARU",'Dx DES'!GENDER,"P")</f>
        <v>0</v>
      </c>
      <c r="O19" s="424">
        <f>COUNTIFS('Dx DES'!DIAGNOSA,J19,'Dx DES'!UMUR,"&gt;=16",'Dx DES'!UMUR,"&lt;=59",'Dx DES'!BARULAMA,"BARU",'Dx DES'!GENDER,"L")</f>
        <v>0</v>
      </c>
      <c r="P19" s="430">
        <f>COUNTIFS('Dx DES'!DIAGNOSA,J19,'Dx DES'!UMUR,"&gt;=16",'Dx DES'!UMUR,"&lt;=59",'Dx DES'!BARULAMA,"BARU",'Dx DES'!GENDER,"P")</f>
        <v>0</v>
      </c>
      <c r="Q19" s="430">
        <f>COUNTIFS('Dx DES'!DIAGNOSA,J19,'Dx DES'!UMUR,"&gt;=60",'Dx DES'!BARULAMA,"baru",'Dx DES'!GENDER,"L")</f>
        <v>0</v>
      </c>
      <c r="R19" s="430">
        <f>COUNTIFS('Dx DES'!DIAGNOSA,J19,'Dx DES'!UMUR,"&gt;=60",'Dx DES'!BARULAMA,"baru",'Dx DES'!GENDER,"P")</f>
        <v>0</v>
      </c>
      <c r="S19" s="430">
        <f>COUNTIFS('Dx DES'!DIAGNOSA,J19,'Dx DES'!BARULAMA,"LAMA",'Dx DES'!GENDER,"L")</f>
        <v>0</v>
      </c>
      <c r="T19" s="430">
        <f>COUNTIFS('Dx DES'!DIAGNOSA,J19,'Dx DES'!BARULAMA,"LAMA",'Dx DES'!GENDER,"P")</f>
        <v>0</v>
      </c>
      <c r="U19" s="432">
        <f>SUM(K19:T19)</f>
        <v>0</v>
      </c>
      <c r="V19" s="433">
        <f>COUNTIF('Dx DES'!DIAGNOSA,J19)</f>
        <v>0</v>
      </c>
      <c r="W19" s="385"/>
      <c r="X19" s="385"/>
      <c r="Y19" s="447"/>
      <c r="Z19" s="447"/>
      <c r="AA19" s="441" t="s">
        <v>37</v>
      </c>
      <c r="AB19" s="444"/>
      <c r="AC19" s="444"/>
      <c r="AD19" s="437"/>
      <c r="AE19" s="444"/>
      <c r="AF19" s="444"/>
    </row>
    <row r="20" spans="1:32" ht="15.75" customHeight="1" x14ac:dyDescent="0.3">
      <c r="A20" s="423">
        <f>[1]DES!A21</f>
        <v>45988</v>
      </c>
      <c r="B20" s="424">
        <f>[1]DES!B21</f>
        <v>5</v>
      </c>
      <c r="C20" s="425" t="str">
        <f>[1]DES!K21</f>
        <v>K04</v>
      </c>
      <c r="D20" s="424">
        <f>[1]DES!J21</f>
        <v>78</v>
      </c>
      <c r="E20" s="425" t="str">
        <f>[1]DES!I21</f>
        <v>P</v>
      </c>
      <c r="F20" s="426" t="str">
        <f>[1]DES!L21</f>
        <v>BARU</v>
      </c>
      <c r="G20" s="385"/>
      <c r="H20" s="438">
        <v>17</v>
      </c>
      <c r="I20" s="439" t="s">
        <v>254</v>
      </c>
      <c r="J20" s="439" t="s">
        <v>255</v>
      </c>
      <c r="K20" s="430">
        <f>COUNTIFS('Dx DES'!DIAGNOSA,J20,'Dx DES'!UMUR,"&lt;7",'Dx DES'!BARULAMA,"baru",'Dx DES'!GENDER,"L")</f>
        <v>0</v>
      </c>
      <c r="L20" s="431">
        <f>COUNTIFS('Dx DES'!DIAGNOSA,J20,'Dx DES'!UMUR,"&lt;7",'Dx DES'!BARULAMA,"baru",'Dx DES'!GENDER,"P")</f>
        <v>0</v>
      </c>
      <c r="M20" s="430">
        <f>COUNTIFS('Dx DES'!DIAGNOSA,J20,'Dx DES'!UMUR,"&gt;=7",'Dx DES'!UMUR,"&lt;=15",'Dx DES'!BARULAMA,"BARU",'Dx DES'!GENDER,"L")</f>
        <v>0</v>
      </c>
      <c r="N20" s="430">
        <f>COUNTIFS('Dx DES'!DIAGNOSA,J20,'Dx DES'!UMUR,"&gt;=7",'Dx DES'!UMUR,"&lt;=15",'Dx DES'!BARULAMA,"BARU",'Dx DES'!GENDER,"P")</f>
        <v>0</v>
      </c>
      <c r="O20" s="424">
        <f>COUNTIFS('Dx DES'!DIAGNOSA,J20,'Dx DES'!UMUR,"&gt;=16",'Dx DES'!UMUR,"&lt;=59",'Dx DES'!BARULAMA,"BARU",'Dx DES'!GENDER,"L")</f>
        <v>0</v>
      </c>
      <c r="P20" s="430">
        <f>COUNTIFS('Dx DES'!DIAGNOSA,J20,'Dx DES'!UMUR,"&gt;=16",'Dx DES'!UMUR,"&lt;=59",'Dx DES'!BARULAMA,"BARU",'Dx DES'!GENDER,"P")</f>
        <v>0</v>
      </c>
      <c r="Q20" s="430">
        <f>COUNTIFS('Dx DES'!DIAGNOSA,J20,'Dx DES'!UMUR,"&gt;=60",'Dx DES'!BARULAMA,"baru",'Dx DES'!GENDER,"L")</f>
        <v>0</v>
      </c>
      <c r="R20" s="430">
        <f>COUNTIFS('Dx DES'!DIAGNOSA,J20,'Dx DES'!UMUR,"&gt;=60",'Dx DES'!BARULAMA,"baru",'Dx DES'!GENDER,"P")</f>
        <v>0</v>
      </c>
      <c r="S20" s="430">
        <f>COUNTIFS('Dx DES'!DIAGNOSA,J20,'Dx DES'!BARULAMA,"LAMA",'Dx DES'!GENDER,"L")</f>
        <v>0</v>
      </c>
      <c r="T20" s="430">
        <f>COUNTIFS('Dx DES'!DIAGNOSA,J20,'Dx DES'!BARULAMA,"LAMA",'Dx DES'!GENDER,"P")</f>
        <v>0</v>
      </c>
      <c r="U20" s="432">
        <f>SUM(K20:T20)</f>
        <v>0</v>
      </c>
      <c r="V20" s="433">
        <f>COUNTIF('Dx DES'!DIAGNOSA,J20)</f>
        <v>0</v>
      </c>
      <c r="W20" s="385"/>
      <c r="X20" s="385"/>
      <c r="Y20" s="443"/>
      <c r="Z20" s="443"/>
      <c r="AA20" s="436" t="s">
        <v>32</v>
      </c>
      <c r="AB20" s="444"/>
      <c r="AC20" s="444"/>
      <c r="AD20" s="437"/>
      <c r="AE20" s="444"/>
      <c r="AF20" s="444"/>
    </row>
    <row r="21" spans="1:32" ht="15.75" customHeight="1" x14ac:dyDescent="0.3">
      <c r="A21" s="423">
        <f>[1]DES!A22</f>
        <v>45988</v>
      </c>
      <c r="B21" s="424">
        <f>[1]DES!B22</f>
        <v>6</v>
      </c>
      <c r="C21" s="425" t="str">
        <f>[1]DES!K22</f>
        <v>K04</v>
      </c>
      <c r="D21" s="424">
        <f>[1]DES!J22</f>
        <v>39</v>
      </c>
      <c r="E21" s="425" t="str">
        <f>[1]DES!I22</f>
        <v>P</v>
      </c>
      <c r="F21" s="426" t="str">
        <f>[1]DES!L22</f>
        <v>LAMA</v>
      </c>
      <c r="G21" s="385"/>
      <c r="H21" s="438">
        <v>18</v>
      </c>
      <c r="I21" s="439" t="s">
        <v>256</v>
      </c>
      <c r="J21" s="445" t="s">
        <v>257</v>
      </c>
      <c r="K21" s="430">
        <f>COUNTIFS('Dx DES'!DIAGNOSA,J21,'Dx DES'!UMUR,"&lt;7",'Dx DES'!BARULAMA,"baru",'Dx DES'!GENDER,"L")</f>
        <v>0</v>
      </c>
      <c r="L21" s="431">
        <f>COUNTIFS('Dx DES'!DIAGNOSA,J21,'Dx DES'!UMUR,"&lt;7",'Dx DES'!BARULAMA,"baru",'Dx DES'!GENDER,"P")</f>
        <v>0</v>
      </c>
      <c r="M21" s="430">
        <f>COUNTIFS('Dx DES'!DIAGNOSA,J21,'Dx DES'!UMUR,"&gt;=7",'Dx DES'!UMUR,"&lt;=15",'Dx DES'!BARULAMA,"BARU",'Dx DES'!GENDER,"L")</f>
        <v>0</v>
      </c>
      <c r="N21" s="430">
        <f>COUNTIFS('Dx DES'!DIAGNOSA,J21,'Dx DES'!UMUR,"&gt;=7",'Dx DES'!UMUR,"&lt;=15",'Dx DES'!BARULAMA,"BARU",'Dx DES'!GENDER,"P")</f>
        <v>0</v>
      </c>
      <c r="O21" s="424">
        <f>COUNTIFS('Dx DES'!DIAGNOSA,J21,'Dx DES'!UMUR,"&gt;=16",'Dx DES'!UMUR,"&lt;=59",'Dx DES'!BARULAMA,"BARU",'Dx DES'!GENDER,"L")</f>
        <v>0</v>
      </c>
      <c r="P21" s="430">
        <f>COUNTIFS('Dx DES'!DIAGNOSA,J21,'Dx DES'!UMUR,"&gt;=16",'Dx DES'!UMUR,"&lt;=59",'Dx DES'!BARULAMA,"BARU",'Dx DES'!GENDER,"P")</f>
        <v>0</v>
      </c>
      <c r="Q21" s="430">
        <f>COUNTIFS('Dx DES'!DIAGNOSA,J21,'Dx DES'!UMUR,"&gt;=60",'Dx DES'!BARULAMA,"baru",'Dx DES'!GENDER,"L")</f>
        <v>0</v>
      </c>
      <c r="R21" s="430">
        <f>COUNTIFS('Dx DES'!DIAGNOSA,J21,'Dx DES'!UMUR,"&gt;=60",'Dx DES'!BARULAMA,"baru",'Dx DES'!GENDER,"P")</f>
        <v>0</v>
      </c>
      <c r="S21" s="430">
        <f>COUNTIFS('Dx DES'!DIAGNOSA,J21,'Dx DES'!BARULAMA,"LAMA",'Dx DES'!GENDER,"L")</f>
        <v>0</v>
      </c>
      <c r="T21" s="430">
        <f>COUNTIFS('Dx DES'!DIAGNOSA,J21,'Dx DES'!BARULAMA,"LAMA",'Dx DES'!GENDER,"P")</f>
        <v>0</v>
      </c>
      <c r="U21" s="432">
        <f>SUM(K21:T21)</f>
        <v>0</v>
      </c>
      <c r="V21" s="433">
        <f>COUNTIF('Dx DES'!DIAGNOSA,J21)</f>
        <v>0</v>
      </c>
      <c r="W21" s="446"/>
      <c r="X21" s="385"/>
      <c r="Y21" s="447"/>
      <c r="Z21" s="447"/>
      <c r="AA21" s="441" t="s">
        <v>37</v>
      </c>
      <c r="AB21" s="444"/>
      <c r="AC21" s="444"/>
      <c r="AD21" s="437"/>
      <c r="AE21" s="444"/>
      <c r="AF21" s="444"/>
    </row>
    <row r="22" spans="1:32" ht="15.75" customHeight="1" x14ac:dyDescent="0.3">
      <c r="A22" s="423">
        <f>[1]DES!A23</f>
        <v>45988</v>
      </c>
      <c r="B22" s="424">
        <f>[1]DES!B23</f>
        <v>7</v>
      </c>
      <c r="C22" s="425" t="str">
        <f>[1]DES!K23</f>
        <v>K04</v>
      </c>
      <c r="D22" s="424">
        <f>[1]DES!J23</f>
        <v>4</v>
      </c>
      <c r="E22" s="425" t="str">
        <f>[1]DES!I23</f>
        <v>L</v>
      </c>
      <c r="F22" s="426" t="str">
        <f>[1]DES!L23</f>
        <v>BARU</v>
      </c>
      <c r="G22" s="385"/>
      <c r="H22" s="438">
        <v>19</v>
      </c>
      <c r="I22" s="439" t="s">
        <v>258</v>
      </c>
      <c r="J22" s="445" t="s">
        <v>259</v>
      </c>
      <c r="K22" s="430">
        <f>COUNTIFS('Dx DES'!DIAGNOSA,J22,'Dx DES'!UMUR,"&lt;7",'Dx DES'!BARULAMA,"baru",'Dx DES'!GENDER,"L")</f>
        <v>0</v>
      </c>
      <c r="L22" s="431">
        <f>COUNTIFS('Dx DES'!DIAGNOSA,J22,'Dx DES'!UMUR,"&lt;7",'Dx DES'!BARULAMA,"baru",'Dx DES'!GENDER,"P")</f>
        <v>0</v>
      </c>
      <c r="M22" s="430">
        <f>COUNTIFS('Dx DES'!DIAGNOSA,J22,'Dx DES'!UMUR,"&gt;=7",'Dx DES'!UMUR,"&lt;=15",'Dx DES'!BARULAMA,"BARU",'Dx DES'!GENDER,"L")</f>
        <v>0</v>
      </c>
      <c r="N22" s="430">
        <f>COUNTIFS('Dx DES'!DIAGNOSA,J22,'Dx DES'!UMUR,"&gt;=7",'Dx DES'!UMUR,"&lt;=15",'Dx DES'!BARULAMA,"BARU",'Dx DES'!GENDER,"P")</f>
        <v>0</v>
      </c>
      <c r="O22" s="424">
        <f>COUNTIFS('Dx DES'!DIAGNOSA,J22,'Dx DES'!UMUR,"&gt;=16",'Dx DES'!UMUR,"&lt;=59",'Dx DES'!BARULAMA,"BARU",'Dx DES'!GENDER,"L")</f>
        <v>0</v>
      </c>
      <c r="P22" s="430">
        <f>COUNTIFS('Dx DES'!DIAGNOSA,J22,'Dx DES'!UMUR,"&gt;=16",'Dx DES'!UMUR,"&lt;=59",'Dx DES'!BARULAMA,"BARU",'Dx DES'!GENDER,"P")</f>
        <v>0</v>
      </c>
      <c r="Q22" s="430">
        <f>COUNTIFS('Dx DES'!DIAGNOSA,J22,'Dx DES'!UMUR,"&gt;=60",'Dx DES'!BARULAMA,"baru",'Dx DES'!GENDER,"L")</f>
        <v>0</v>
      </c>
      <c r="R22" s="430">
        <f>COUNTIFS('Dx DES'!DIAGNOSA,J22,'Dx DES'!UMUR,"&gt;=60",'Dx DES'!BARULAMA,"baru",'Dx DES'!GENDER,"P")</f>
        <v>0</v>
      </c>
      <c r="S22" s="430">
        <f>COUNTIFS('Dx DES'!DIAGNOSA,J22,'Dx DES'!BARULAMA,"LAMA",'Dx DES'!GENDER,"L")</f>
        <v>0</v>
      </c>
      <c r="T22" s="430">
        <f>COUNTIFS('Dx DES'!DIAGNOSA,J22,'Dx DES'!BARULAMA,"LAMA",'Dx DES'!GENDER,"P")</f>
        <v>0</v>
      </c>
      <c r="U22" s="432">
        <f>SUM(K22:T22)</f>
        <v>0</v>
      </c>
      <c r="V22" s="433">
        <f>COUNTIF('Dx DES'!DIAGNOSA,J22)</f>
        <v>0</v>
      </c>
      <c r="W22" s="446"/>
      <c r="X22" s="385"/>
      <c r="Y22" s="443"/>
      <c r="Z22" s="443"/>
      <c r="AA22" s="436" t="s">
        <v>32</v>
      </c>
      <c r="AB22" s="444"/>
      <c r="AC22" s="444"/>
      <c r="AD22" s="437"/>
      <c r="AE22" s="444"/>
      <c r="AF22" s="444"/>
    </row>
    <row r="23" spans="1:32" ht="15.75" customHeight="1" x14ac:dyDescent="0.3">
      <c r="A23" s="423">
        <f>[1]DES!A24</f>
        <v>45988</v>
      </c>
      <c r="B23" s="424">
        <f>[1]DES!B24</f>
        <v>8</v>
      </c>
      <c r="C23" s="425" t="str">
        <f>[1]DES!K24</f>
        <v>K04</v>
      </c>
      <c r="D23" s="424">
        <f>[1]DES!J24</f>
        <v>59</v>
      </c>
      <c r="E23" s="425" t="str">
        <f>[1]DES!I24</f>
        <v>P</v>
      </c>
      <c r="F23" s="426" t="str">
        <f>[1]DES!L24</f>
        <v>BARU</v>
      </c>
      <c r="G23" s="385"/>
      <c r="H23" s="438">
        <v>20</v>
      </c>
      <c r="I23" s="448" t="s">
        <v>260</v>
      </c>
      <c r="J23" s="439" t="s">
        <v>261</v>
      </c>
      <c r="K23" s="430">
        <f>COUNTIFS('Dx DES'!DIAGNOSA,J23,'Dx DES'!UMUR,"&lt;7",'Dx DES'!BARULAMA,"baru",'Dx DES'!GENDER,"L")</f>
        <v>0</v>
      </c>
      <c r="L23" s="431">
        <f>COUNTIFS('Dx DES'!DIAGNOSA,J23,'Dx DES'!UMUR,"&lt;7",'Dx DES'!BARULAMA,"baru",'Dx DES'!GENDER,"P")</f>
        <v>0</v>
      </c>
      <c r="M23" s="430">
        <f>COUNTIFS('Dx DES'!DIAGNOSA,J23,'Dx DES'!UMUR,"&gt;=7",'Dx DES'!UMUR,"&lt;=15",'Dx DES'!BARULAMA,"BARU",'Dx DES'!GENDER,"L")</f>
        <v>0</v>
      </c>
      <c r="N23" s="430">
        <f>COUNTIFS('Dx DES'!DIAGNOSA,J23,'Dx DES'!UMUR,"&gt;=7",'Dx DES'!UMUR,"&lt;=15",'Dx DES'!BARULAMA,"BARU",'Dx DES'!GENDER,"P")</f>
        <v>0</v>
      </c>
      <c r="O23" s="424">
        <f>COUNTIFS('Dx DES'!DIAGNOSA,J23,'Dx DES'!UMUR,"&gt;=16",'Dx DES'!UMUR,"&lt;=59",'Dx DES'!BARULAMA,"BARU",'Dx DES'!GENDER,"L")</f>
        <v>0</v>
      </c>
      <c r="P23" s="430">
        <f>COUNTIFS('Dx DES'!DIAGNOSA,J23,'Dx DES'!UMUR,"&gt;=16",'Dx DES'!UMUR,"&lt;=59",'Dx DES'!BARULAMA,"BARU",'Dx DES'!GENDER,"P")</f>
        <v>0</v>
      </c>
      <c r="Q23" s="430">
        <f>COUNTIFS('Dx DES'!DIAGNOSA,J23,'Dx DES'!UMUR,"&gt;=60",'Dx DES'!BARULAMA,"baru",'Dx DES'!GENDER,"L")</f>
        <v>0</v>
      </c>
      <c r="R23" s="430">
        <f>COUNTIFS('Dx DES'!DIAGNOSA,J23,'Dx DES'!UMUR,"&gt;=60",'Dx DES'!BARULAMA,"baru",'Dx DES'!GENDER,"P")</f>
        <v>0</v>
      </c>
      <c r="S23" s="430">
        <f>COUNTIFS('Dx DES'!DIAGNOSA,J23,'Dx DES'!BARULAMA,"LAMA",'Dx DES'!GENDER,"L")</f>
        <v>0</v>
      </c>
      <c r="T23" s="430">
        <f>COUNTIFS('Dx DES'!DIAGNOSA,J23,'Dx DES'!BARULAMA,"LAMA",'Dx DES'!GENDER,"P")</f>
        <v>0</v>
      </c>
      <c r="U23" s="432">
        <f>SUM(K23:T23)</f>
        <v>0</v>
      </c>
      <c r="V23" s="433">
        <f>COUNTIF('Dx DES'!DIAGNOSA,J23)</f>
        <v>0</v>
      </c>
      <c r="W23" s="385"/>
      <c r="X23" s="385"/>
      <c r="Y23" s="447"/>
      <c r="Z23" s="447"/>
      <c r="AA23" s="441" t="s">
        <v>37</v>
      </c>
      <c r="AB23" s="444"/>
      <c r="AC23" s="444"/>
      <c r="AD23" s="437"/>
      <c r="AE23" s="444"/>
      <c r="AF23" s="444"/>
    </row>
    <row r="24" spans="1:32" ht="15.75" customHeight="1" x14ac:dyDescent="0.3">
      <c r="A24" s="423">
        <f>[1]DES!A25</f>
        <v>45988</v>
      </c>
      <c r="B24" s="424">
        <f>[1]DES!B25</f>
        <v>9</v>
      </c>
      <c r="C24" s="425" t="str">
        <f>[1]DES!K25</f>
        <v>K04</v>
      </c>
      <c r="D24" s="424">
        <f>[1]DES!J25</f>
        <v>16</v>
      </c>
      <c r="E24" s="425" t="str">
        <f>[1]DES!I25</f>
        <v>L</v>
      </c>
      <c r="F24" s="426" t="str">
        <f>[1]DES!L25</f>
        <v>BARU</v>
      </c>
      <c r="G24" s="385"/>
      <c r="H24" s="449">
        <v>21</v>
      </c>
      <c r="I24" s="439" t="s">
        <v>266</v>
      </c>
      <c r="J24" s="439" t="s">
        <v>267</v>
      </c>
      <c r="K24" s="430">
        <f>COUNTIFS('Dx DES'!DIAGNOSA,J24,'Dx DES'!UMUR,"&lt;7",'Dx DES'!BARULAMA,"baru",'Dx DES'!GENDER,"L")</f>
        <v>0</v>
      </c>
      <c r="L24" s="431">
        <f>COUNTIFS('Dx DES'!DIAGNOSA,J24,'Dx DES'!UMUR,"&lt;7",'Dx DES'!BARULAMA,"baru",'Dx DES'!GENDER,"P")</f>
        <v>0</v>
      </c>
      <c r="M24" s="430">
        <f>COUNTIFS('Dx DES'!DIAGNOSA,J24,'Dx DES'!UMUR,"&gt;=7",'Dx DES'!UMUR,"&lt;=15",'Dx DES'!BARULAMA,"BARU",'Dx DES'!GENDER,"L")</f>
        <v>0</v>
      </c>
      <c r="N24" s="430">
        <f>COUNTIFS('Dx DES'!DIAGNOSA,J24,'Dx DES'!UMUR,"&gt;=7",'Dx DES'!UMUR,"&lt;=15",'Dx DES'!BARULAMA,"BARU",'Dx DES'!GENDER,"P")</f>
        <v>0</v>
      </c>
      <c r="O24" s="424">
        <f>COUNTIFS('Dx DES'!DIAGNOSA,J24,'Dx DES'!UMUR,"&gt;=16",'Dx DES'!UMUR,"&lt;=59",'Dx DES'!BARULAMA,"BARU",'Dx DES'!GENDER,"L")</f>
        <v>0</v>
      </c>
      <c r="P24" s="430">
        <f>COUNTIFS('Dx DES'!DIAGNOSA,J24,'Dx DES'!UMUR,"&gt;=16",'Dx DES'!UMUR,"&lt;=59",'Dx DES'!BARULAMA,"BARU",'Dx DES'!GENDER,"P")</f>
        <v>0</v>
      </c>
      <c r="Q24" s="430">
        <f>COUNTIFS('Dx DES'!DIAGNOSA,J24,'Dx DES'!UMUR,"&gt;=60",'Dx DES'!BARULAMA,"baru",'Dx DES'!GENDER,"L")</f>
        <v>0</v>
      </c>
      <c r="R24" s="430">
        <f>COUNTIFS('Dx DES'!DIAGNOSA,J24,'Dx DES'!UMUR,"&gt;=60",'Dx DES'!BARULAMA,"baru",'Dx DES'!GENDER,"P")</f>
        <v>0</v>
      </c>
      <c r="S24" s="430">
        <f>COUNTIFS('Dx DES'!DIAGNOSA,J24,'Dx DES'!BARULAMA,"LAMA",'Dx DES'!GENDER,"L")</f>
        <v>0</v>
      </c>
      <c r="T24" s="430">
        <f>COUNTIFS('Dx DES'!DIAGNOSA,J24,'Dx DES'!BARULAMA,"LAMA",'Dx DES'!GENDER,"P")</f>
        <v>0</v>
      </c>
      <c r="U24" s="432">
        <f>SUM(K24:T24)</f>
        <v>0</v>
      </c>
      <c r="V24" s="433">
        <f>COUNTIF('Dx DES'!DIAGNOSA,J24)</f>
        <v>0</v>
      </c>
      <c r="W24" s="385"/>
      <c r="X24" s="385"/>
      <c r="Y24" s="443"/>
      <c r="Z24" s="443"/>
      <c r="AA24" s="436" t="s">
        <v>32</v>
      </c>
      <c r="AB24" s="444"/>
      <c r="AC24" s="444"/>
      <c r="AD24" s="437"/>
      <c r="AE24" s="444"/>
      <c r="AF24" s="444"/>
    </row>
    <row r="25" spans="1:32" ht="15.75" customHeight="1" x14ac:dyDescent="0.3">
      <c r="A25" s="423">
        <f>[1]DES!A26</f>
        <v>45988</v>
      </c>
      <c r="B25" s="424">
        <f>[1]DES!B26</f>
        <v>10</v>
      </c>
      <c r="C25" s="425" t="str">
        <f>[1]DES!K26</f>
        <v>K01</v>
      </c>
      <c r="D25" s="424">
        <f>[1]DES!J26</f>
        <v>24</v>
      </c>
      <c r="E25" s="425" t="str">
        <f>[1]DES!I26</f>
        <v>P</v>
      </c>
      <c r="F25" s="426" t="str">
        <f>[1]DES!L26</f>
        <v>LAMA</v>
      </c>
      <c r="G25" s="385"/>
      <c r="H25" s="450">
        <v>22</v>
      </c>
      <c r="I25" s="451" t="s">
        <v>289</v>
      </c>
      <c r="J25" s="451" t="s">
        <v>290</v>
      </c>
      <c r="K25" s="430">
        <f>COUNTIFS('Dx DES'!DIAGNOSA,J25,'Dx DES'!UMUR,"&lt;7",'Dx DES'!BARULAMA,"baru",'Dx DES'!GENDER,"L")</f>
        <v>0</v>
      </c>
      <c r="L25" s="431">
        <f>COUNTIFS('Dx DES'!DIAGNOSA,J25,'Dx DES'!UMUR,"&lt;7",'Dx DES'!BARULAMA,"baru",'Dx DES'!GENDER,"P")</f>
        <v>0</v>
      </c>
      <c r="M25" s="430">
        <f>COUNTIFS('Dx DES'!DIAGNOSA,J25,'Dx DES'!UMUR,"&gt;=7",'Dx DES'!UMUR,"&lt;=15",'Dx DES'!BARULAMA,"BARU",'Dx DES'!GENDER,"L")</f>
        <v>0</v>
      </c>
      <c r="N25" s="430">
        <f>COUNTIFS('Dx DES'!DIAGNOSA,J25,'Dx DES'!UMUR,"&gt;=7",'Dx DES'!UMUR,"&lt;=15",'Dx DES'!BARULAMA,"BARU",'Dx DES'!GENDER,"P")</f>
        <v>0</v>
      </c>
      <c r="O25" s="424">
        <f>COUNTIFS('Dx DES'!DIAGNOSA,J25,'Dx DES'!UMUR,"&gt;=16",'Dx DES'!UMUR,"&lt;=59",'Dx DES'!BARULAMA,"BARU",'Dx DES'!GENDER,"L")</f>
        <v>0</v>
      </c>
      <c r="P25" s="430">
        <f>COUNTIFS('Dx DES'!DIAGNOSA,J25,'Dx DES'!UMUR,"&gt;=16",'Dx DES'!UMUR,"&lt;=59",'Dx DES'!BARULAMA,"BARU",'Dx DES'!GENDER,"P")</f>
        <v>0</v>
      </c>
      <c r="Q25" s="430">
        <f>COUNTIFS('Dx DES'!DIAGNOSA,J25,'Dx DES'!UMUR,"&gt;=60",'Dx DES'!BARULAMA,"baru",'Dx DES'!GENDER,"L")</f>
        <v>0</v>
      </c>
      <c r="R25" s="430">
        <f>COUNTIFS('Dx DES'!DIAGNOSA,J25,'Dx DES'!UMUR,"&gt;=60",'Dx DES'!BARULAMA,"baru",'Dx DES'!GENDER,"P")</f>
        <v>0</v>
      </c>
      <c r="S25" s="430">
        <f>COUNTIFS('Dx DES'!DIAGNOSA,J25,'Dx DES'!BARULAMA,"LAMA",'Dx DES'!GENDER,"L")</f>
        <v>0</v>
      </c>
      <c r="T25" s="430">
        <f>COUNTIFS('Dx DES'!DIAGNOSA,J25,'Dx DES'!BARULAMA,"LAMA",'Dx DES'!GENDER,"P")</f>
        <v>0</v>
      </c>
      <c r="U25" s="432">
        <f>SUM(K25:T25)</f>
        <v>0</v>
      </c>
      <c r="V25" s="433">
        <f>COUNTIF('Dx DES'!DIAGNOSA,J25)</f>
        <v>0</v>
      </c>
      <c r="W25" s="385"/>
      <c r="X25" s="385"/>
      <c r="Y25" s="447"/>
      <c r="Z25" s="447"/>
      <c r="AA25" s="441" t="s">
        <v>37</v>
      </c>
      <c r="AB25" s="444"/>
      <c r="AC25" s="444"/>
      <c r="AD25" s="437"/>
      <c r="AE25" s="444"/>
      <c r="AF25" s="444"/>
    </row>
    <row r="26" spans="1:32" ht="15.75" customHeight="1" x14ac:dyDescent="0.3">
      <c r="A26" s="423">
        <f>[1]DES!A27</f>
        <v>45988</v>
      </c>
      <c r="B26" s="424">
        <f>[1]DES!B27</f>
        <v>11</v>
      </c>
      <c r="C26" s="425" t="str">
        <f>[1]DES!K27</f>
        <v>K02</v>
      </c>
      <c r="D26" s="424">
        <f>[1]DES!J27</f>
        <v>30</v>
      </c>
      <c r="E26" s="425" t="str">
        <f>[1]DES!I27</f>
        <v>P</v>
      </c>
      <c r="F26" s="426" t="str">
        <f>[1]DES!L27</f>
        <v>LAMA</v>
      </c>
      <c r="G26" s="385"/>
      <c r="H26" s="450">
        <v>23</v>
      </c>
      <c r="I26" s="452" t="s">
        <v>302</v>
      </c>
      <c r="J26" s="445" t="s">
        <v>303</v>
      </c>
      <c r="K26" s="430">
        <f>COUNTIFS('Dx DES'!DIAGNOSA,J26,'Dx DES'!UMUR,"&lt;7",'Dx DES'!BARULAMA,"baru",'Dx DES'!GENDER,"L")</f>
        <v>0</v>
      </c>
      <c r="L26" s="431">
        <f>COUNTIFS('Dx DES'!DIAGNOSA,J26,'Dx DES'!UMUR,"&lt;7",'Dx DES'!BARULAMA,"baru",'Dx DES'!GENDER,"P")</f>
        <v>0</v>
      </c>
      <c r="M26" s="430">
        <f>COUNTIFS('Dx DES'!DIAGNOSA,J26,'Dx DES'!UMUR,"&gt;=7",'Dx DES'!UMUR,"&lt;=15",'Dx DES'!BARULAMA,"BARU",'Dx DES'!GENDER,"L")</f>
        <v>0</v>
      </c>
      <c r="N26" s="430">
        <f>COUNTIFS('Dx DES'!DIAGNOSA,J26,'Dx DES'!UMUR,"&gt;=7",'Dx DES'!UMUR,"&lt;=15",'Dx DES'!BARULAMA,"BARU",'Dx DES'!GENDER,"P")</f>
        <v>0</v>
      </c>
      <c r="O26" s="424">
        <f>COUNTIFS('Dx DES'!DIAGNOSA,J26,'Dx DES'!UMUR,"&gt;=16",'Dx DES'!UMUR,"&lt;=59",'Dx DES'!BARULAMA,"BARU",'Dx DES'!GENDER,"L")</f>
        <v>0</v>
      </c>
      <c r="P26" s="430">
        <f>COUNTIFS('Dx DES'!DIAGNOSA,J26,'Dx DES'!UMUR,"&gt;=16",'Dx DES'!UMUR,"&lt;=59",'Dx DES'!BARULAMA,"BARU",'Dx DES'!GENDER,"P")</f>
        <v>0</v>
      </c>
      <c r="Q26" s="430">
        <f>COUNTIFS('Dx DES'!DIAGNOSA,J26,'Dx DES'!UMUR,"&gt;=60",'Dx DES'!BARULAMA,"baru",'Dx DES'!GENDER,"L")</f>
        <v>0</v>
      </c>
      <c r="R26" s="430">
        <f>COUNTIFS('Dx DES'!DIAGNOSA,J26,'Dx DES'!UMUR,"&gt;=60",'Dx DES'!BARULAMA,"baru",'Dx DES'!GENDER,"P")</f>
        <v>0</v>
      </c>
      <c r="S26" s="430">
        <f>COUNTIFS('Dx DES'!DIAGNOSA,J26,'Dx DES'!BARULAMA,"LAMA",'Dx DES'!GENDER,"L")</f>
        <v>0</v>
      </c>
      <c r="T26" s="430">
        <f>COUNTIFS('Dx DES'!DIAGNOSA,J26,'Dx DES'!BARULAMA,"LAMA",'Dx DES'!GENDER,"P")</f>
        <v>0</v>
      </c>
      <c r="U26" s="432">
        <f>SUM(K26:T26)</f>
        <v>0</v>
      </c>
      <c r="V26" s="433">
        <f>COUNTIF('Dx DES'!DIAGNOSA,J26)</f>
        <v>0</v>
      </c>
      <c r="W26" s="385"/>
      <c r="X26" s="385"/>
      <c r="Y26" s="443"/>
      <c r="Z26" s="443"/>
      <c r="AA26" s="436" t="s">
        <v>32</v>
      </c>
      <c r="AB26" s="444"/>
      <c r="AC26" s="444"/>
      <c r="AD26" s="437"/>
      <c r="AE26" s="444"/>
      <c r="AF26" s="444"/>
    </row>
    <row r="27" spans="1:32" ht="15.75" customHeight="1" thickBot="1" x14ac:dyDescent="0.35">
      <c r="A27" s="423">
        <f>[1]DES!A28</f>
        <v>45988</v>
      </c>
      <c r="B27" s="424">
        <f>[1]DES!B28</f>
        <v>12</v>
      </c>
      <c r="C27" s="425" t="str">
        <f>[1]DES!K28</f>
        <v>K02</v>
      </c>
      <c r="D27" s="424">
        <f>[1]DES!J28</f>
        <v>12</v>
      </c>
      <c r="E27" s="425" t="str">
        <f>[1]DES!I28</f>
        <v>L</v>
      </c>
      <c r="F27" s="426" t="str">
        <f>[1]DES!L28</f>
        <v>BARU</v>
      </c>
      <c r="G27" s="385"/>
      <c r="H27" s="412"/>
      <c r="I27" s="453" t="s">
        <v>262</v>
      </c>
      <c r="J27" s="454"/>
      <c r="K27" s="454"/>
      <c r="L27" s="454"/>
      <c r="M27" s="454"/>
      <c r="N27" s="454"/>
      <c r="O27" s="454"/>
      <c r="P27" s="454"/>
      <c r="Q27" s="454"/>
      <c r="R27" s="454"/>
      <c r="S27" s="454"/>
      <c r="T27" s="455" t="s">
        <v>263</v>
      </c>
      <c r="U27" s="456">
        <f ca="1">SUM(U4:U26)</f>
        <v>304</v>
      </c>
      <c r="V27" s="457">
        <f>SUM(V4:V26)</f>
        <v>304</v>
      </c>
      <c r="W27" s="385"/>
      <c r="X27" s="385"/>
      <c r="Y27" s="447"/>
      <c r="Z27" s="447"/>
      <c r="AA27" s="441" t="s">
        <v>37</v>
      </c>
      <c r="AB27" s="444"/>
      <c r="AC27" s="444"/>
      <c r="AD27" s="437"/>
      <c r="AE27" s="444"/>
      <c r="AF27" s="444"/>
    </row>
    <row r="28" spans="1:32" ht="15.75" customHeight="1" thickBot="1" x14ac:dyDescent="0.35">
      <c r="A28" s="423">
        <f>[1]DES!A29</f>
        <v>45988</v>
      </c>
      <c r="B28" s="424">
        <f>[1]DES!B29</f>
        <v>13</v>
      </c>
      <c r="C28" s="425" t="str">
        <f>[1]DES!K29</f>
        <v>K04</v>
      </c>
      <c r="D28" s="424">
        <f>[1]DES!J29</f>
        <v>31</v>
      </c>
      <c r="E28" s="425" t="str">
        <f>[1]DES!I29</f>
        <v>L</v>
      </c>
      <c r="F28" s="426" t="str">
        <f>[1]DES!L29</f>
        <v>LAMA</v>
      </c>
      <c r="G28" s="385"/>
      <c r="H28" s="385"/>
      <c r="I28" s="385"/>
      <c r="J28" s="446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443">
        <v>13</v>
      </c>
      <c r="Z28" s="443"/>
      <c r="AA28" s="436" t="s">
        <v>32</v>
      </c>
      <c r="AB28" s="444"/>
      <c r="AC28" s="444"/>
      <c r="AD28" s="444"/>
      <c r="AE28" s="444"/>
      <c r="AF28" s="444"/>
    </row>
    <row r="29" spans="1:32" ht="15.75" customHeight="1" thickBot="1" x14ac:dyDescent="0.45">
      <c r="A29" s="423">
        <f>[1]DES!A30</f>
        <v>45988</v>
      </c>
      <c r="B29" s="424">
        <f>[1]DES!B30</f>
        <v>14</v>
      </c>
      <c r="C29" s="425" t="str">
        <f>[1]DES!K30</f>
        <v>K04</v>
      </c>
      <c r="D29" s="424">
        <f>[1]DES!J30</f>
        <v>21</v>
      </c>
      <c r="E29" s="425" t="str">
        <f>[1]DES!I30</f>
        <v>P</v>
      </c>
      <c r="F29" s="426" t="str">
        <f>[1]DES!L30</f>
        <v>BARU</v>
      </c>
      <c r="G29" s="385"/>
      <c r="H29" s="385"/>
      <c r="I29" s="458" t="s">
        <v>193</v>
      </c>
      <c r="J29" s="459"/>
      <c r="K29" s="460"/>
      <c r="L29" s="461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447"/>
      <c r="Z29" s="447"/>
      <c r="AA29" s="441" t="s">
        <v>37</v>
      </c>
      <c r="AB29" s="444"/>
      <c r="AC29" s="444"/>
      <c r="AD29" s="444"/>
      <c r="AE29" s="444"/>
      <c r="AF29" s="444"/>
    </row>
    <row r="30" spans="1:32" ht="15.75" customHeight="1" thickBot="1" x14ac:dyDescent="0.35">
      <c r="A30" s="423">
        <f>[1]DES!A31</f>
        <v>45988</v>
      </c>
      <c r="B30" s="424">
        <f>[1]DES!B31</f>
        <v>15</v>
      </c>
      <c r="C30" s="425" t="str">
        <f>[1]DES!K31</f>
        <v>K02</v>
      </c>
      <c r="D30" s="424">
        <f>[1]DES!J31</f>
        <v>34</v>
      </c>
      <c r="E30" s="425" t="str">
        <f>[1]DES!I31</f>
        <v>L</v>
      </c>
      <c r="F30" s="426" t="str">
        <f>[1]DES!L31</f>
        <v>BARU</v>
      </c>
      <c r="G30" s="385"/>
      <c r="H30" s="385"/>
      <c r="I30" s="462" t="s">
        <v>194</v>
      </c>
      <c r="J30" s="459"/>
      <c r="K30" s="463"/>
      <c r="L30" s="464"/>
      <c r="M30" s="465" t="s">
        <v>108</v>
      </c>
      <c r="N30" s="465" t="s">
        <v>110</v>
      </c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443">
        <v>14</v>
      </c>
      <c r="Z30" s="443"/>
      <c r="AA30" s="436" t="s">
        <v>32</v>
      </c>
      <c r="AB30" s="444"/>
      <c r="AC30" s="444"/>
      <c r="AD30" s="444"/>
      <c r="AE30" s="444"/>
      <c r="AF30" s="444"/>
    </row>
    <row r="31" spans="1:32" ht="15.75" customHeight="1" thickBot="1" x14ac:dyDescent="0.35">
      <c r="A31" s="423">
        <f>[1]DES!A32</f>
        <v>45988</v>
      </c>
      <c r="B31" s="424">
        <f>[1]DES!B32</f>
        <v>16</v>
      </c>
      <c r="C31" s="425" t="str">
        <f>[1]DES!K32</f>
        <v>K02</v>
      </c>
      <c r="D31" s="424">
        <f>[1]DES!J32</f>
        <v>36</v>
      </c>
      <c r="E31" s="425" t="str">
        <f>[1]DES!I32</f>
        <v>L</v>
      </c>
      <c r="F31" s="426" t="str">
        <f>[1]DES!L32</f>
        <v>BARU</v>
      </c>
      <c r="G31" s="385"/>
      <c r="H31" s="385"/>
      <c r="I31" s="398" t="s">
        <v>197</v>
      </c>
      <c r="J31" s="385"/>
      <c r="K31" s="466"/>
      <c r="L31" s="467">
        <f>SUM(M31:N31)</f>
        <v>5</v>
      </c>
      <c r="M31" s="385">
        <f>COUNTIFS('Dx DES'!DIAGNOSA,J6,'Dx DES'!UMUR,"&lt;=4")</f>
        <v>2</v>
      </c>
      <c r="N31" s="385">
        <f>COUNTIFS('Dx DES'!DIAGNOSA,J8,'Dx DES'!UMUR,"&lt;=4")</f>
        <v>3</v>
      </c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447"/>
      <c r="Z31" s="447"/>
      <c r="AA31" s="441" t="s">
        <v>37</v>
      </c>
      <c r="AB31" s="444"/>
      <c r="AC31" s="444"/>
      <c r="AD31" s="444"/>
      <c r="AE31" s="444"/>
      <c r="AF31" s="444"/>
    </row>
    <row r="32" spans="1:32" ht="15.75" customHeight="1" thickBot="1" x14ac:dyDescent="0.35">
      <c r="A32" s="423">
        <f>[1]DES!A33</f>
        <v>45988</v>
      </c>
      <c r="B32" s="424">
        <f>[1]DES!B33</f>
        <v>17</v>
      </c>
      <c r="C32" s="425" t="str">
        <f>[1]DES!K33</f>
        <v>K02</v>
      </c>
      <c r="D32" s="424">
        <f>[1]DES!J33</f>
        <v>26</v>
      </c>
      <c r="E32" s="425" t="str">
        <f>[1]DES!I33</f>
        <v>P</v>
      </c>
      <c r="F32" s="426" t="str">
        <f>[1]DES!L33</f>
        <v>LAMA</v>
      </c>
      <c r="G32" s="385"/>
      <c r="H32" s="385"/>
      <c r="I32" s="398" t="s">
        <v>198</v>
      </c>
      <c r="J32" s="385"/>
      <c r="K32" s="466"/>
      <c r="L32" s="467">
        <f>SUM(M32:N32)</f>
        <v>51</v>
      </c>
      <c r="M32" s="385">
        <f>COUNTIFS('Dx DES'!DIAGNOSA,J6,'Dx DES'!UMUR,"&lt;=18")</f>
        <v>8</v>
      </c>
      <c r="N32" s="385">
        <f>COUNTIFS('Dx DES'!DIAGNOSA,J8,'Dx DES'!UMUR,"&lt;=18")</f>
        <v>43</v>
      </c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443">
        <v>15</v>
      </c>
      <c r="Z32" s="443"/>
      <c r="AA32" s="436" t="s">
        <v>32</v>
      </c>
      <c r="AB32" s="444"/>
      <c r="AC32" s="444"/>
      <c r="AD32" s="444"/>
      <c r="AE32" s="444"/>
      <c r="AF32" s="444"/>
    </row>
    <row r="33" spans="1:32" ht="15.75" customHeight="1" thickBot="1" x14ac:dyDescent="0.35">
      <c r="A33" s="423">
        <f>[1]DES!A34</f>
        <v>45988</v>
      </c>
      <c r="B33" s="424">
        <f>[1]DES!B34</f>
        <v>18</v>
      </c>
      <c r="C33" s="425" t="str">
        <f>[1]DES!K34</f>
        <v>K01</v>
      </c>
      <c r="D33" s="424">
        <f>[1]DES!J34</f>
        <v>25</v>
      </c>
      <c r="E33" s="425" t="str">
        <f>[1]DES!I34</f>
        <v>P</v>
      </c>
      <c r="F33" s="426" t="str">
        <f>[1]DES!L34</f>
        <v>LAMA</v>
      </c>
      <c r="G33" s="385"/>
      <c r="H33" s="385"/>
      <c r="I33" s="398" t="s">
        <v>199</v>
      </c>
      <c r="J33" s="385"/>
      <c r="K33" s="466"/>
      <c r="L33" s="467">
        <f>SUM(M33:N33)</f>
        <v>34</v>
      </c>
      <c r="M33" s="385">
        <f>COUNTIFS('Dx DES'!DIAGNOSA,J6,'Dx DES'!UMUR,"&gt;=10",'Dx DES'!UMUR,"&lt;=18")</f>
        <v>5</v>
      </c>
      <c r="N33" s="385">
        <f>COUNTIFS('Dx DES'!DIAGNOSA,J8,'Dx DES'!UMUR,"&gt;=10",'Dx DES'!UMUR,"&lt;=18")</f>
        <v>29</v>
      </c>
      <c r="O33" s="385"/>
      <c r="P33" s="385"/>
      <c r="Q33" s="385"/>
      <c r="R33" s="385"/>
      <c r="S33" s="385"/>
      <c r="T33" s="385"/>
      <c r="U33" s="385"/>
      <c r="V33" s="385"/>
      <c r="W33" s="385"/>
      <c r="X33" s="385"/>
      <c r="Y33" s="447"/>
      <c r="Z33" s="447"/>
      <c r="AA33" s="441" t="s">
        <v>37</v>
      </c>
      <c r="AB33" s="444"/>
      <c r="AC33" s="444"/>
      <c r="AD33" s="444"/>
      <c r="AE33" s="444"/>
      <c r="AF33" s="444"/>
    </row>
    <row r="34" spans="1:32" ht="15.75" customHeight="1" thickBot="1" x14ac:dyDescent="0.35">
      <c r="A34" s="423">
        <f>[1]DES!A35</f>
        <v>45989</v>
      </c>
      <c r="B34" s="424">
        <f>[1]DES!B35</f>
        <v>1</v>
      </c>
      <c r="C34" s="425" t="str">
        <f>[1]DES!K35</f>
        <v>K00</v>
      </c>
      <c r="D34" s="424">
        <f>[1]DES!J35</f>
        <v>6</v>
      </c>
      <c r="E34" s="425" t="str">
        <f>[1]DES!I35</f>
        <v>L</v>
      </c>
      <c r="F34" s="426" t="str">
        <f>[1]DES!L35</f>
        <v>BARU</v>
      </c>
      <c r="G34" s="385"/>
      <c r="H34" s="385"/>
      <c r="I34" s="462" t="s">
        <v>200</v>
      </c>
      <c r="J34" s="468"/>
      <c r="K34" s="469"/>
      <c r="L34" s="464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443">
        <v>16</v>
      </c>
      <c r="Z34" s="443"/>
      <c r="AA34" s="436" t="s">
        <v>32</v>
      </c>
      <c r="AB34" s="444"/>
      <c r="AC34" s="444"/>
      <c r="AD34" s="444"/>
      <c r="AE34" s="444"/>
      <c r="AF34" s="444"/>
    </row>
    <row r="35" spans="1:32" ht="15.75" customHeight="1" thickBot="1" x14ac:dyDescent="0.35">
      <c r="A35" s="423">
        <f>[1]DES!A36</f>
        <v>45989</v>
      </c>
      <c r="B35" s="424">
        <f>[1]DES!B36</f>
        <v>2</v>
      </c>
      <c r="C35" s="425" t="str">
        <f>[1]DES!K36</f>
        <v>K03</v>
      </c>
      <c r="D35" s="424">
        <f>[1]DES!J36</f>
        <v>30</v>
      </c>
      <c r="E35" s="425" t="str">
        <f>[1]DES!I36</f>
        <v>L</v>
      </c>
      <c r="F35" s="426" t="str">
        <f>[1]DES!L36</f>
        <v>BARU</v>
      </c>
      <c r="G35" s="385"/>
      <c r="H35" s="385"/>
      <c r="I35" s="470" t="s">
        <v>201</v>
      </c>
      <c r="J35" s="468"/>
      <c r="K35" s="471"/>
      <c r="L35" s="464">
        <f>SUM(M35:N35)</f>
        <v>125</v>
      </c>
      <c r="M35" s="385">
        <f>COUNTIFS('Dx DES'!DIAGNOSA,J6,'Dx DES'!UMUR,"&gt;=18",'Dx DES'!UMUR,"&lt;=59")</f>
        <v>39</v>
      </c>
      <c r="N35" s="385">
        <f>COUNTIFS('Dx DES'!DIAGNOSA,J8,'Dx DES'!UMUR,"&gt;=18",'Dx DES'!UMUR,"&lt;=59")</f>
        <v>86</v>
      </c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447"/>
      <c r="Z35" s="447"/>
      <c r="AA35" s="441" t="s">
        <v>37</v>
      </c>
      <c r="AB35" s="444"/>
      <c r="AC35" s="444"/>
      <c r="AD35" s="444"/>
      <c r="AE35" s="444"/>
      <c r="AF35" s="444"/>
    </row>
    <row r="36" spans="1:32" ht="15.75" customHeight="1" thickBot="1" x14ac:dyDescent="0.35">
      <c r="A36" s="423">
        <f>[1]DES!A37</f>
        <v>45989</v>
      </c>
      <c r="B36" s="424">
        <f>[1]DES!B37</f>
        <v>3</v>
      </c>
      <c r="C36" s="425" t="str">
        <f>[1]DES!K37</f>
        <v>K02</v>
      </c>
      <c r="D36" s="424">
        <f>[1]DES!J37</f>
        <v>22</v>
      </c>
      <c r="E36" s="425" t="str">
        <f>[1]DES!I37</f>
        <v>L</v>
      </c>
      <c r="F36" s="426" t="str">
        <f>[1]DES!L37</f>
        <v>BARU</v>
      </c>
      <c r="G36" s="385"/>
      <c r="H36" s="385"/>
      <c r="I36" s="412" t="s">
        <v>202</v>
      </c>
      <c r="J36" s="472"/>
      <c r="K36" s="473"/>
      <c r="L36" s="464">
        <f>SUM(M36:N36)</f>
        <v>13</v>
      </c>
      <c r="M36" s="385">
        <f>COUNTIFS('Dx DES'!DIAGNOSA,J6,'Dx DES'!UMUR,"&gt;=60")</f>
        <v>1</v>
      </c>
      <c r="N36" s="385">
        <f>COUNTIFS('Dx DES'!DIAGNOSA,J8,'Dx DES'!UMUR,"&gt;=60")</f>
        <v>12</v>
      </c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443">
        <v>17</v>
      </c>
      <c r="Z36" s="443"/>
      <c r="AA36" s="436" t="s">
        <v>32</v>
      </c>
      <c r="AB36" s="444"/>
      <c r="AC36" s="444"/>
      <c r="AD36" s="444"/>
      <c r="AE36" s="444"/>
      <c r="AF36" s="444"/>
    </row>
    <row r="37" spans="1:32" ht="15.75" customHeight="1" x14ac:dyDescent="0.3">
      <c r="A37" s="423">
        <f>[1]DES!A38</f>
        <v>45989</v>
      </c>
      <c r="B37" s="424">
        <f>[1]DES!B38</f>
        <v>4</v>
      </c>
      <c r="C37" s="425" t="str">
        <f>[1]DES!K38</f>
        <v>K04</v>
      </c>
      <c r="D37" s="424">
        <f>[1]DES!J38</f>
        <v>62</v>
      </c>
      <c r="E37" s="425" t="str">
        <f>[1]DES!I38</f>
        <v>P</v>
      </c>
      <c r="F37" s="426" t="str">
        <f>[1]DES!L38</f>
        <v>LAMA</v>
      </c>
      <c r="G37" s="385"/>
      <c r="H37" s="385"/>
      <c r="I37" s="385"/>
      <c r="J37" s="385"/>
      <c r="K37" s="385"/>
      <c r="L37" s="385"/>
      <c r="M37" s="385"/>
      <c r="N37" s="385"/>
      <c r="O37" s="385"/>
      <c r="P37" s="385"/>
      <c r="Q37" s="385"/>
      <c r="R37" s="385"/>
      <c r="S37" s="385"/>
      <c r="T37" s="385"/>
      <c r="U37" s="385"/>
      <c r="V37" s="385"/>
      <c r="W37" s="385"/>
      <c r="X37" s="385"/>
      <c r="Y37" s="447"/>
      <c r="Z37" s="447"/>
      <c r="AA37" s="441" t="s">
        <v>37</v>
      </c>
      <c r="AB37" s="444"/>
      <c r="AC37" s="444"/>
      <c r="AD37" s="444"/>
      <c r="AE37" s="444"/>
      <c r="AF37" s="444"/>
    </row>
    <row r="38" spans="1:32" ht="15.75" customHeight="1" x14ac:dyDescent="0.3">
      <c r="A38" s="423">
        <f>[1]DES!A39</f>
        <v>45989</v>
      </c>
      <c r="B38" s="424">
        <f>[1]DES!B39</f>
        <v>5</v>
      </c>
      <c r="C38" s="425" t="str">
        <f>[1]DES!K39</f>
        <v>K02</v>
      </c>
      <c r="D38" s="424">
        <f>[1]DES!J39</f>
        <v>46</v>
      </c>
      <c r="E38" s="425" t="str">
        <f>[1]DES!I39</f>
        <v>P</v>
      </c>
      <c r="F38" s="426" t="str">
        <f>[1]DES!L39</f>
        <v>LAMA</v>
      </c>
      <c r="G38" s="385"/>
      <c r="H38" s="385"/>
      <c r="I38" s="474"/>
      <c r="J38" s="475"/>
      <c r="K38" s="475"/>
      <c r="L38" s="476"/>
      <c r="M38" s="477"/>
      <c r="N38" s="477"/>
      <c r="O38" s="477"/>
      <c r="P38" s="475"/>
      <c r="Q38" s="475"/>
      <c r="R38" s="478"/>
      <c r="S38" s="385"/>
      <c r="T38" s="385"/>
      <c r="U38" s="385"/>
      <c r="V38" s="385"/>
      <c r="W38" s="385"/>
      <c r="X38" s="385"/>
      <c r="Y38" s="443">
        <v>18</v>
      </c>
      <c r="Z38" s="443"/>
      <c r="AA38" s="436" t="s">
        <v>32</v>
      </c>
      <c r="AB38" s="444"/>
      <c r="AC38" s="444"/>
      <c r="AD38" s="444"/>
      <c r="AE38" s="444"/>
      <c r="AF38" s="444"/>
    </row>
    <row r="39" spans="1:32" ht="15.75" customHeight="1" x14ac:dyDescent="0.3">
      <c r="A39" s="423">
        <f>[1]DES!A40</f>
        <v>45989</v>
      </c>
      <c r="B39" s="424">
        <f>[1]DES!B40</f>
        <v>6</v>
      </c>
      <c r="C39" s="425" t="str">
        <f>[1]DES!K40</f>
        <v>K01</v>
      </c>
      <c r="D39" s="424">
        <f>[1]DES!J40</f>
        <v>19</v>
      </c>
      <c r="E39" s="425" t="str">
        <f>[1]DES!I40</f>
        <v>P</v>
      </c>
      <c r="F39" s="426" t="str">
        <f>[1]DES!L40</f>
        <v>LAMA</v>
      </c>
      <c r="G39" s="385"/>
      <c r="H39" s="385"/>
      <c r="I39" s="475"/>
      <c r="J39" s="475"/>
      <c r="K39" s="475"/>
      <c r="L39" s="475"/>
      <c r="M39" s="479"/>
      <c r="N39" s="479"/>
      <c r="O39" s="479"/>
      <c r="P39" s="475"/>
      <c r="Q39" s="475"/>
      <c r="R39" s="478"/>
      <c r="S39" s="385"/>
      <c r="T39" s="385"/>
      <c r="U39" s="385"/>
      <c r="V39" s="385"/>
      <c r="W39" s="385"/>
      <c r="X39" s="385"/>
      <c r="Y39" s="447"/>
      <c r="Z39" s="447"/>
      <c r="AA39" s="441" t="s">
        <v>37</v>
      </c>
      <c r="AB39" s="444"/>
      <c r="AC39" s="444"/>
      <c r="AD39" s="444"/>
      <c r="AE39" s="444"/>
      <c r="AF39" s="444"/>
    </row>
    <row r="40" spans="1:32" ht="15.75" customHeight="1" x14ac:dyDescent="0.3">
      <c r="A40" s="423">
        <f>[1]DES!A41</f>
        <v>45989</v>
      </c>
      <c r="B40" s="424">
        <f>[1]DES!B41</f>
        <v>7</v>
      </c>
      <c r="C40" s="425" t="str">
        <f>[1]DES!K41</f>
        <v>K04</v>
      </c>
      <c r="D40" s="424">
        <f>[1]DES!J41</f>
        <v>24</v>
      </c>
      <c r="E40" s="425" t="str">
        <f>[1]DES!I41</f>
        <v>P</v>
      </c>
      <c r="F40" s="426" t="str">
        <f>[1]DES!L41</f>
        <v>BARU</v>
      </c>
      <c r="G40" s="385"/>
      <c r="H40" s="385"/>
      <c r="I40" s="475"/>
      <c r="J40" s="475"/>
      <c r="K40" s="475"/>
      <c r="L40" s="475"/>
      <c r="M40" s="475"/>
      <c r="N40" s="475"/>
      <c r="O40" s="475"/>
      <c r="P40" s="475"/>
      <c r="Q40" s="475"/>
      <c r="R40" s="478"/>
      <c r="S40" s="385"/>
      <c r="T40" s="385"/>
      <c r="U40" s="385"/>
      <c r="V40" s="385"/>
      <c r="W40" s="385"/>
      <c r="X40" s="385"/>
      <c r="Y40" s="443">
        <v>19</v>
      </c>
      <c r="Z40" s="443"/>
      <c r="AA40" s="436" t="s">
        <v>32</v>
      </c>
      <c r="AB40" s="444"/>
      <c r="AC40" s="444"/>
      <c r="AD40" s="444"/>
      <c r="AE40" s="444"/>
      <c r="AF40" s="444"/>
    </row>
    <row r="41" spans="1:32" ht="15.75" customHeight="1" x14ac:dyDescent="0.3">
      <c r="A41" s="423">
        <f>[1]DES!A42</f>
        <v>45990</v>
      </c>
      <c r="B41" s="424">
        <f>[1]DES!B42</f>
        <v>1</v>
      </c>
      <c r="C41" s="425" t="str">
        <f>[1]DES!K42</f>
        <v>K10</v>
      </c>
      <c r="D41" s="424">
        <f>[1]DES!J42</f>
        <v>44</v>
      </c>
      <c r="E41" s="425" t="str">
        <f>[1]DES!I42</f>
        <v>P</v>
      </c>
      <c r="F41" s="426" t="str">
        <f>[1]DES!L42</f>
        <v>LAMA</v>
      </c>
      <c r="G41" s="385"/>
      <c r="H41" s="385"/>
      <c r="I41" s="480"/>
      <c r="J41" s="475"/>
      <c r="K41" s="475"/>
      <c r="L41" s="481"/>
      <c r="M41" s="478"/>
      <c r="N41" s="478"/>
      <c r="O41" s="478"/>
      <c r="P41" s="478"/>
      <c r="Q41" s="478"/>
      <c r="R41" s="478"/>
      <c r="S41" s="385"/>
      <c r="T41" s="385"/>
      <c r="U41" s="385"/>
      <c r="V41" s="385"/>
      <c r="W41" s="385"/>
      <c r="X41" s="385"/>
      <c r="Y41" s="447"/>
      <c r="Z41" s="447"/>
      <c r="AA41" s="441" t="s">
        <v>37</v>
      </c>
      <c r="AB41" s="444"/>
      <c r="AC41" s="444"/>
      <c r="AD41" s="444"/>
      <c r="AE41" s="444"/>
      <c r="AF41" s="444"/>
    </row>
    <row r="42" spans="1:32" ht="15.75" customHeight="1" x14ac:dyDescent="0.3">
      <c r="A42" s="423">
        <f>[1]DES!A43</f>
        <v>45990</v>
      </c>
      <c r="B42" s="424">
        <f>[1]DES!B43</f>
        <v>2</v>
      </c>
      <c r="C42" s="425" t="str">
        <f>[1]DES!K43</f>
        <v>K00</v>
      </c>
      <c r="D42" s="424">
        <f>[1]DES!J43</f>
        <v>9</v>
      </c>
      <c r="E42" s="425" t="str">
        <f>[1]DES!I43</f>
        <v>P</v>
      </c>
      <c r="F42" s="426" t="str">
        <f>[1]DES!L43</f>
        <v>BARU</v>
      </c>
      <c r="G42" s="385"/>
      <c r="H42" s="385"/>
      <c r="I42" s="475"/>
      <c r="J42" s="475"/>
      <c r="K42" s="475"/>
      <c r="L42" s="475"/>
      <c r="M42" s="475"/>
      <c r="N42" s="475"/>
      <c r="O42" s="475"/>
      <c r="P42" s="475"/>
      <c r="Q42" s="475"/>
      <c r="R42" s="475"/>
      <c r="S42" s="385"/>
      <c r="T42" s="385"/>
      <c r="U42" s="385"/>
      <c r="V42" s="385"/>
      <c r="W42" s="385"/>
      <c r="X42" s="385"/>
      <c r="Y42" s="443">
        <v>20</v>
      </c>
      <c r="Z42" s="443"/>
      <c r="AA42" s="436" t="s">
        <v>32</v>
      </c>
      <c r="AB42" s="444"/>
      <c r="AC42" s="444"/>
      <c r="AD42" s="444"/>
      <c r="AE42" s="444"/>
      <c r="AF42" s="444"/>
    </row>
    <row r="43" spans="1:32" ht="15.75" customHeight="1" x14ac:dyDescent="0.35">
      <c r="A43" s="423">
        <f>[1]DES!A44</f>
        <v>45990</v>
      </c>
      <c r="B43" s="424">
        <f>[1]DES!B44</f>
        <v>3</v>
      </c>
      <c r="C43" s="425" t="str">
        <f>[1]DES!K44</f>
        <v>K02</v>
      </c>
      <c r="D43" s="424">
        <f>[1]DES!J44</f>
        <v>51</v>
      </c>
      <c r="E43" s="425" t="str">
        <f>[1]DES!I44</f>
        <v>P</v>
      </c>
      <c r="F43" s="426" t="str">
        <f>[1]DES!L44</f>
        <v>BARU</v>
      </c>
      <c r="G43" s="385"/>
      <c r="H43" s="385"/>
      <c r="I43" s="482"/>
      <c r="J43" s="478"/>
      <c r="K43" s="478"/>
      <c r="L43" s="476"/>
      <c r="M43" s="476"/>
      <c r="N43" s="476"/>
      <c r="O43" s="476"/>
      <c r="P43" s="476"/>
      <c r="Q43" s="476"/>
      <c r="R43" s="476"/>
      <c r="S43" s="385"/>
      <c r="T43" s="385"/>
      <c r="U43" s="385"/>
      <c r="V43" s="385"/>
      <c r="W43" s="385"/>
      <c r="X43" s="385"/>
      <c r="Y43" s="447"/>
      <c r="Z43" s="447"/>
      <c r="AA43" s="441" t="s">
        <v>37</v>
      </c>
      <c r="AB43" s="444"/>
      <c r="AC43" s="444"/>
      <c r="AD43" s="444"/>
      <c r="AE43" s="444"/>
      <c r="AF43" s="444"/>
    </row>
    <row r="44" spans="1:32" ht="15.75" customHeight="1" x14ac:dyDescent="0.3">
      <c r="A44" s="423">
        <f>[1]DES!A45</f>
        <v>45990</v>
      </c>
      <c r="B44" s="424">
        <f>[1]DES!B45</f>
        <v>5</v>
      </c>
      <c r="C44" s="425" t="str">
        <f>[1]DES!K45</f>
        <v>K04</v>
      </c>
      <c r="D44" s="424">
        <f>[1]DES!J45</f>
        <v>38</v>
      </c>
      <c r="E44" s="425" t="str">
        <f>[1]DES!I45</f>
        <v>P</v>
      </c>
      <c r="F44" s="426" t="str">
        <f>[1]DES!L45</f>
        <v>LAMA</v>
      </c>
      <c r="G44" s="385"/>
      <c r="H44" s="385"/>
      <c r="I44" s="478"/>
      <c r="J44" s="478"/>
      <c r="K44" s="478"/>
      <c r="L44" s="478"/>
      <c r="M44" s="478"/>
      <c r="N44" s="478"/>
      <c r="O44" s="478"/>
      <c r="P44" s="478"/>
      <c r="Q44" s="478"/>
      <c r="R44" s="478"/>
      <c r="S44" s="385"/>
      <c r="T44" s="385"/>
      <c r="U44" s="385"/>
      <c r="V44" s="385"/>
      <c r="W44" s="385"/>
      <c r="X44" s="385"/>
      <c r="Y44" s="443">
        <v>21</v>
      </c>
      <c r="Z44" s="443"/>
      <c r="AA44" s="436" t="s">
        <v>32</v>
      </c>
      <c r="AB44" s="444"/>
      <c r="AC44" s="444"/>
      <c r="AD44" s="444"/>
      <c r="AE44" s="444"/>
      <c r="AF44" s="444"/>
    </row>
    <row r="45" spans="1:32" ht="15.75" customHeight="1" x14ac:dyDescent="0.3">
      <c r="A45" s="423">
        <f>[1]DES!A46</f>
        <v>45990</v>
      </c>
      <c r="B45" s="424">
        <f>[1]DES!B46</f>
        <v>6</v>
      </c>
      <c r="C45" s="425" t="str">
        <f>[1]DES!K46</f>
        <v>K04</v>
      </c>
      <c r="D45" s="424">
        <f>[1]DES!J46</f>
        <v>24</v>
      </c>
      <c r="E45" s="425" t="str">
        <f>[1]DES!I46</f>
        <v>L</v>
      </c>
      <c r="F45" s="426" t="str">
        <f>[1]DES!L46</f>
        <v>LAMA</v>
      </c>
      <c r="G45" s="385"/>
      <c r="H45" s="385"/>
      <c r="I45" s="478"/>
      <c r="J45" s="478"/>
      <c r="K45" s="478"/>
      <c r="L45" s="478"/>
      <c r="M45" s="478"/>
      <c r="N45" s="478"/>
      <c r="O45" s="478"/>
      <c r="P45" s="478"/>
      <c r="Q45" s="478"/>
      <c r="R45" s="478"/>
      <c r="S45" s="385"/>
      <c r="T45" s="385"/>
      <c r="U45" s="385"/>
      <c r="V45" s="385"/>
      <c r="W45" s="385"/>
      <c r="X45" s="385"/>
      <c r="Y45" s="447"/>
      <c r="Z45" s="447"/>
      <c r="AA45" s="441" t="s">
        <v>37</v>
      </c>
      <c r="AB45" s="444"/>
      <c r="AC45" s="444"/>
      <c r="AD45" s="444"/>
      <c r="AE45" s="444"/>
      <c r="AF45" s="444"/>
    </row>
    <row r="46" spans="1:32" ht="15.75" customHeight="1" x14ac:dyDescent="0.3">
      <c r="A46" s="423">
        <f>[1]DES!A47</f>
        <v>45990</v>
      </c>
      <c r="B46" s="424">
        <f>[1]DES!B47</f>
        <v>7</v>
      </c>
      <c r="C46" s="425" t="str">
        <f>[1]DES!K47</f>
        <v>K04</v>
      </c>
      <c r="D46" s="424">
        <f>[1]DES!J47</f>
        <v>40</v>
      </c>
      <c r="E46" s="425" t="str">
        <f>[1]DES!I47</f>
        <v>P</v>
      </c>
      <c r="F46" s="426" t="str">
        <f>[1]DES!L47</f>
        <v>BARU</v>
      </c>
      <c r="G46" s="385"/>
      <c r="H46" s="385"/>
      <c r="I46" s="480"/>
      <c r="J46" s="478"/>
      <c r="K46" s="478"/>
      <c r="L46" s="483"/>
      <c r="M46" s="478"/>
      <c r="N46" s="478"/>
      <c r="O46" s="478"/>
      <c r="P46" s="478"/>
      <c r="Q46" s="478"/>
      <c r="R46" s="478"/>
      <c r="S46" s="385"/>
      <c r="T46" s="385"/>
      <c r="U46" s="385"/>
      <c r="V46" s="385"/>
      <c r="W46" s="385"/>
      <c r="X46" s="385"/>
      <c r="Y46" s="443">
        <v>22</v>
      </c>
      <c r="Z46" s="443"/>
      <c r="AA46" s="436" t="s">
        <v>32</v>
      </c>
      <c r="AB46" s="444"/>
      <c r="AC46" s="444"/>
      <c r="AD46" s="444"/>
      <c r="AE46" s="444"/>
      <c r="AF46" s="444"/>
    </row>
    <row r="47" spans="1:32" ht="15.75" customHeight="1" x14ac:dyDescent="0.3">
      <c r="A47" s="423">
        <f>[1]DES!A48</f>
        <v>45990</v>
      </c>
      <c r="B47" s="424">
        <f>[1]DES!B48</f>
        <v>8</v>
      </c>
      <c r="C47" s="425" t="str">
        <f>[1]DES!K48</f>
        <v>K04</v>
      </c>
      <c r="D47" s="424">
        <f>[1]DES!J48</f>
        <v>19</v>
      </c>
      <c r="E47" s="425" t="str">
        <f>[1]DES!I48</f>
        <v>P</v>
      </c>
      <c r="F47" s="426" t="str">
        <f>[1]DES!L48</f>
        <v>LAMA</v>
      </c>
      <c r="G47" s="385"/>
      <c r="H47" s="385"/>
      <c r="I47" s="478"/>
      <c r="J47" s="478"/>
      <c r="K47" s="478"/>
      <c r="L47" s="478"/>
      <c r="M47" s="478"/>
      <c r="N47" s="478"/>
      <c r="O47" s="478"/>
      <c r="P47" s="478"/>
      <c r="Q47" s="478"/>
      <c r="R47" s="478"/>
      <c r="S47" s="385"/>
      <c r="T47" s="385"/>
      <c r="U47" s="385"/>
      <c r="V47" s="385"/>
      <c r="W47" s="385"/>
      <c r="X47" s="385"/>
      <c r="Y47" s="447"/>
      <c r="Z47" s="447"/>
      <c r="AA47" s="441" t="s">
        <v>37</v>
      </c>
      <c r="AB47" s="444"/>
      <c r="AC47" s="444"/>
      <c r="AD47" s="444"/>
      <c r="AE47" s="444"/>
      <c r="AF47" s="444"/>
    </row>
    <row r="48" spans="1:32" ht="15.75" customHeight="1" x14ac:dyDescent="0.3">
      <c r="A48" s="423">
        <f>[1]DES!A49</f>
        <v>45992</v>
      </c>
      <c r="B48" s="424">
        <f>[1]DES!B49</f>
        <v>1</v>
      </c>
      <c r="C48" s="425" t="str">
        <f>[1]DES!K49</f>
        <v>K08</v>
      </c>
      <c r="D48" s="424">
        <f>[1]DES!J49</f>
        <v>66</v>
      </c>
      <c r="E48" s="425" t="str">
        <f>[1]DES!I49</f>
        <v>P</v>
      </c>
      <c r="F48" s="426" t="str">
        <f>[1]DES!L49</f>
        <v>LAMA</v>
      </c>
      <c r="G48" s="385"/>
      <c r="H48" s="385"/>
      <c r="I48" s="478"/>
      <c r="J48" s="478"/>
      <c r="K48" s="478"/>
      <c r="L48" s="478"/>
      <c r="M48" s="478"/>
      <c r="N48" s="478"/>
      <c r="O48" s="478"/>
      <c r="P48" s="478"/>
      <c r="Q48" s="478"/>
      <c r="R48" s="478"/>
      <c r="S48" s="385"/>
      <c r="T48" s="385"/>
      <c r="U48" s="385"/>
      <c r="V48" s="385"/>
      <c r="W48" s="385"/>
      <c r="X48" s="385"/>
      <c r="Y48" s="443">
        <v>23</v>
      </c>
      <c r="Z48" s="443"/>
      <c r="AA48" s="436" t="s">
        <v>32</v>
      </c>
      <c r="AB48" s="444"/>
      <c r="AC48" s="444"/>
      <c r="AD48" s="444"/>
      <c r="AE48" s="444"/>
      <c r="AF48" s="444"/>
    </row>
    <row r="49" spans="1:32" ht="15.75" customHeight="1" x14ac:dyDescent="0.3">
      <c r="A49" s="423">
        <f>[1]DES!A50</f>
        <v>45992</v>
      </c>
      <c r="B49" s="424">
        <f>[1]DES!B50</f>
        <v>2</v>
      </c>
      <c r="C49" s="425" t="str">
        <f>[1]DES!K50</f>
        <v>K02</v>
      </c>
      <c r="D49" s="424">
        <f>[1]DES!J50</f>
        <v>27</v>
      </c>
      <c r="E49" s="425" t="str">
        <f>[1]DES!I50</f>
        <v>P</v>
      </c>
      <c r="F49" s="426" t="str">
        <f>[1]DES!L50</f>
        <v>BARU</v>
      </c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W49" s="385"/>
      <c r="X49" s="385"/>
      <c r="Y49" s="447"/>
      <c r="Z49" s="447"/>
      <c r="AA49" s="441" t="s">
        <v>37</v>
      </c>
      <c r="AB49" s="444"/>
      <c r="AC49" s="444"/>
      <c r="AD49" s="444"/>
      <c r="AE49" s="444"/>
      <c r="AF49" s="444"/>
    </row>
    <row r="50" spans="1:32" ht="15.75" customHeight="1" x14ac:dyDescent="0.3">
      <c r="A50" s="423">
        <f>[1]DES!A51</f>
        <v>45992</v>
      </c>
      <c r="B50" s="424">
        <f>[1]DES!B51</f>
        <v>3</v>
      </c>
      <c r="C50" s="425" t="str">
        <f>[1]DES!K51</f>
        <v>K04</v>
      </c>
      <c r="D50" s="424">
        <f>[1]DES!J51</f>
        <v>6</v>
      </c>
      <c r="E50" s="425" t="str">
        <f>[1]DES!I51</f>
        <v>P</v>
      </c>
      <c r="F50" s="426" t="str">
        <f>[1]DES!L51</f>
        <v>BARU</v>
      </c>
      <c r="G50" s="385"/>
      <c r="H50" s="385"/>
      <c r="I50" s="385"/>
      <c r="J50" s="385"/>
      <c r="K50" s="385"/>
      <c r="L50" s="385"/>
      <c r="M50" s="385"/>
      <c r="N50" s="385"/>
      <c r="O50" s="385"/>
      <c r="P50" s="385"/>
      <c r="Q50" s="385"/>
      <c r="R50" s="385"/>
      <c r="S50" s="385"/>
      <c r="T50" s="385"/>
      <c r="U50" s="385"/>
      <c r="V50" s="385"/>
      <c r="W50" s="385"/>
      <c r="X50" s="385"/>
      <c r="Y50" s="443">
        <v>24</v>
      </c>
      <c r="Z50" s="443"/>
      <c r="AA50" s="436" t="s">
        <v>32</v>
      </c>
      <c r="AB50" s="444"/>
      <c r="AC50" s="444"/>
      <c r="AD50" s="444"/>
      <c r="AE50" s="444"/>
      <c r="AF50" s="444"/>
    </row>
    <row r="51" spans="1:32" ht="15.75" customHeight="1" x14ac:dyDescent="0.3">
      <c r="A51" s="423">
        <f>[1]DES!A52</f>
        <v>45992</v>
      </c>
      <c r="B51" s="424">
        <f>[1]DES!B52</f>
        <v>4</v>
      </c>
      <c r="C51" s="425" t="str">
        <f>[1]DES!K52</f>
        <v>K04</v>
      </c>
      <c r="D51" s="424">
        <f>[1]DES!J52</f>
        <v>32</v>
      </c>
      <c r="E51" s="425" t="str">
        <f>[1]DES!I52</f>
        <v>P</v>
      </c>
      <c r="F51" s="426" t="str">
        <f>[1]DES!L52</f>
        <v>LAMA</v>
      </c>
      <c r="G51" s="385"/>
      <c r="H51" s="385"/>
      <c r="I51" s="385"/>
      <c r="J51" s="385"/>
      <c r="K51" s="385"/>
      <c r="L51" s="385"/>
      <c r="M51" s="385"/>
      <c r="N51" s="385"/>
      <c r="O51" s="385"/>
      <c r="P51" s="385"/>
      <c r="Q51" s="385"/>
      <c r="R51" s="385"/>
      <c r="S51" s="385"/>
      <c r="T51" s="385"/>
      <c r="U51" s="385"/>
      <c r="V51" s="385"/>
      <c r="W51" s="385"/>
      <c r="X51" s="385"/>
      <c r="Y51" s="447"/>
      <c r="Z51" s="447"/>
      <c r="AA51" s="441" t="s">
        <v>37</v>
      </c>
      <c r="AB51" s="444"/>
      <c r="AC51" s="444"/>
      <c r="AD51" s="444"/>
      <c r="AE51" s="444"/>
      <c r="AF51" s="444"/>
    </row>
    <row r="52" spans="1:32" ht="15.75" customHeight="1" x14ac:dyDescent="0.3">
      <c r="A52" s="423">
        <f>[1]DES!A53</f>
        <v>45992</v>
      </c>
      <c r="B52" s="424">
        <f>[1]DES!B53</f>
        <v>5</v>
      </c>
      <c r="C52" s="425" t="str">
        <f>[1]DES!K53</f>
        <v>K04</v>
      </c>
      <c r="D52" s="424">
        <f>[1]DES!J53</f>
        <v>72</v>
      </c>
      <c r="E52" s="425" t="str">
        <f>[1]DES!I53</f>
        <v>P</v>
      </c>
      <c r="F52" s="426" t="str">
        <f>[1]DES!L53</f>
        <v>BARU</v>
      </c>
      <c r="G52" s="385"/>
      <c r="H52" s="385"/>
      <c r="I52" s="385"/>
      <c r="J52" s="385"/>
      <c r="K52" s="385"/>
      <c r="L52" s="385"/>
      <c r="M52" s="385"/>
      <c r="N52" s="385"/>
      <c r="O52" s="385"/>
      <c r="P52" s="385"/>
      <c r="Q52" s="385"/>
      <c r="R52" s="385"/>
      <c r="S52" s="385"/>
      <c r="T52" s="385"/>
      <c r="U52" s="385"/>
      <c r="V52" s="385"/>
      <c r="W52" s="385"/>
      <c r="X52" s="385"/>
      <c r="Y52" s="443">
        <v>25</v>
      </c>
      <c r="Z52" s="443"/>
      <c r="AA52" s="436" t="s">
        <v>32</v>
      </c>
      <c r="AB52" s="444"/>
      <c r="AC52" s="444"/>
      <c r="AD52" s="444"/>
      <c r="AE52" s="444"/>
      <c r="AF52" s="444"/>
    </row>
    <row r="53" spans="1:32" ht="15.75" customHeight="1" x14ac:dyDescent="0.3">
      <c r="A53" s="423">
        <f>[1]DES!A54</f>
        <v>45992</v>
      </c>
      <c r="B53" s="424">
        <f>[1]DES!B54</f>
        <v>6</v>
      </c>
      <c r="C53" s="425" t="str">
        <f>[1]DES!K54</f>
        <v>K04</v>
      </c>
      <c r="D53" s="424">
        <f>[1]DES!J54</f>
        <v>37</v>
      </c>
      <c r="E53" s="425" t="str">
        <f>[1]DES!I54</f>
        <v>L</v>
      </c>
      <c r="F53" s="426" t="str">
        <f>[1]DES!L54</f>
        <v>LAMA</v>
      </c>
      <c r="G53" s="385"/>
      <c r="H53" s="385"/>
      <c r="I53" s="385"/>
      <c r="J53" s="385"/>
      <c r="K53" s="385"/>
      <c r="L53" s="385"/>
      <c r="M53" s="385"/>
      <c r="N53" s="385"/>
      <c r="O53" s="385"/>
      <c r="P53" s="385"/>
      <c r="Q53" s="385"/>
      <c r="R53" s="385"/>
      <c r="S53" s="385"/>
      <c r="T53" s="385"/>
      <c r="U53" s="385"/>
      <c r="V53" s="385"/>
      <c r="W53" s="385"/>
      <c r="X53" s="385"/>
      <c r="Y53" s="447"/>
      <c r="Z53" s="447"/>
      <c r="AA53" s="441" t="s">
        <v>37</v>
      </c>
      <c r="AB53" s="444"/>
      <c r="AC53" s="444"/>
      <c r="AD53" s="444"/>
      <c r="AE53" s="444"/>
      <c r="AF53" s="444"/>
    </row>
    <row r="54" spans="1:32" ht="15.75" customHeight="1" x14ac:dyDescent="0.3">
      <c r="A54" s="423">
        <f>[1]DES!A55</f>
        <v>45992</v>
      </c>
      <c r="B54" s="424">
        <f>[1]DES!B55</f>
        <v>7</v>
      </c>
      <c r="C54" s="425" t="str">
        <f>[1]DES!K55</f>
        <v>K06</v>
      </c>
      <c r="D54" s="424">
        <f>[1]DES!J55</f>
        <v>9</v>
      </c>
      <c r="E54" s="425" t="str">
        <f>[1]DES!I55</f>
        <v>P</v>
      </c>
      <c r="F54" s="426" t="str">
        <f>[1]DES!L55</f>
        <v>BARU</v>
      </c>
      <c r="G54" s="385"/>
      <c r="H54" s="385"/>
      <c r="I54" s="385"/>
      <c r="J54" s="385"/>
      <c r="K54" s="385"/>
      <c r="L54" s="385"/>
      <c r="M54" s="385"/>
      <c r="N54" s="385"/>
      <c r="O54" s="385"/>
      <c r="P54" s="385"/>
      <c r="Q54" s="385"/>
      <c r="R54" s="385"/>
      <c r="S54" s="385"/>
      <c r="T54" s="385"/>
      <c r="U54" s="385"/>
      <c r="V54" s="385"/>
      <c r="W54" s="385"/>
      <c r="X54" s="385"/>
      <c r="Y54" s="443">
        <v>25</v>
      </c>
      <c r="Z54" s="443"/>
      <c r="AA54" s="436" t="s">
        <v>32</v>
      </c>
      <c r="AB54" s="444"/>
      <c r="AC54" s="444"/>
      <c r="AD54" s="444"/>
      <c r="AE54" s="444"/>
      <c r="AF54" s="444"/>
    </row>
    <row r="55" spans="1:32" ht="15.75" customHeight="1" x14ac:dyDescent="0.3">
      <c r="A55" s="423">
        <f>[1]DES!A56</f>
        <v>45992</v>
      </c>
      <c r="B55" s="424">
        <f>[1]DES!B56</f>
        <v>8</v>
      </c>
      <c r="C55" s="425" t="str">
        <f>[1]DES!K56</f>
        <v>K06</v>
      </c>
      <c r="D55" s="424">
        <f>[1]DES!J56</f>
        <v>8</v>
      </c>
      <c r="E55" s="425" t="str">
        <f>[1]DES!I56</f>
        <v>L</v>
      </c>
      <c r="F55" s="426" t="str">
        <f>[1]DES!L56</f>
        <v>BARU</v>
      </c>
      <c r="G55" s="385"/>
      <c r="H55" s="385"/>
      <c r="I55" s="385"/>
      <c r="J55" s="385"/>
      <c r="K55" s="385"/>
      <c r="L55" s="385"/>
      <c r="M55" s="385"/>
      <c r="N55" s="385"/>
      <c r="O55" s="385"/>
      <c r="P55" s="385"/>
      <c r="Q55" s="385"/>
      <c r="R55" s="385"/>
      <c r="S55" s="385"/>
      <c r="T55" s="385"/>
      <c r="U55" s="385"/>
      <c r="V55" s="385"/>
      <c r="W55" s="385"/>
      <c r="X55" s="385"/>
      <c r="Y55" s="447"/>
      <c r="Z55" s="447"/>
      <c r="AA55" s="441" t="s">
        <v>37</v>
      </c>
      <c r="AB55" s="444"/>
      <c r="AC55" s="444"/>
      <c r="AD55" s="444"/>
      <c r="AE55" s="444"/>
      <c r="AF55" s="444"/>
    </row>
    <row r="56" spans="1:32" ht="15.75" customHeight="1" x14ac:dyDescent="0.3">
      <c r="A56" s="423">
        <f>[1]DES!A57</f>
        <v>45992</v>
      </c>
      <c r="B56" s="424">
        <f>[1]DES!B57</f>
        <v>9</v>
      </c>
      <c r="C56" s="425" t="str">
        <f>[1]DES!K57</f>
        <v>K04</v>
      </c>
      <c r="D56" s="424">
        <f>[1]DES!J57</f>
        <v>19</v>
      </c>
      <c r="E56" s="425" t="str">
        <f>[1]DES!I57</f>
        <v>L</v>
      </c>
      <c r="F56" s="426" t="str">
        <f>[1]DES!L57</f>
        <v>LAMA</v>
      </c>
      <c r="G56" s="385"/>
      <c r="H56" s="385"/>
      <c r="I56" s="385"/>
      <c r="J56" s="385"/>
      <c r="K56" s="385"/>
      <c r="L56" s="385"/>
      <c r="M56" s="385"/>
      <c r="N56" s="385"/>
      <c r="O56" s="385"/>
      <c r="P56" s="385"/>
      <c r="Q56" s="385"/>
      <c r="R56" s="385"/>
      <c r="S56" s="385"/>
      <c r="T56" s="385"/>
      <c r="U56" s="385"/>
      <c r="V56" s="385"/>
      <c r="W56" s="385"/>
      <c r="X56" s="385"/>
      <c r="Y56" s="443">
        <v>26</v>
      </c>
      <c r="Z56" s="443"/>
      <c r="AA56" s="436" t="s">
        <v>32</v>
      </c>
      <c r="AB56" s="444"/>
      <c r="AC56" s="444"/>
      <c r="AD56" s="444"/>
      <c r="AE56" s="444"/>
      <c r="AF56" s="444"/>
    </row>
    <row r="57" spans="1:32" ht="15.75" customHeight="1" x14ac:dyDescent="0.3">
      <c r="A57" s="423">
        <f>[1]DES!A58</f>
        <v>45993</v>
      </c>
      <c r="B57" s="424">
        <f>[1]DES!B58</f>
        <v>1</v>
      </c>
      <c r="C57" s="425" t="str">
        <f>[1]DES!K58</f>
        <v>K12</v>
      </c>
      <c r="D57" s="424">
        <f>[1]DES!J58</f>
        <v>29</v>
      </c>
      <c r="E57" s="425" t="str">
        <f>[1]DES!I58</f>
        <v>P</v>
      </c>
      <c r="F57" s="426" t="str">
        <f>[1]DES!L58</f>
        <v>BARU</v>
      </c>
      <c r="G57" s="385"/>
      <c r="H57" s="385"/>
      <c r="I57" s="385"/>
      <c r="J57" s="385"/>
      <c r="K57" s="385"/>
      <c r="L57" s="385"/>
      <c r="M57" s="385"/>
      <c r="N57" s="385"/>
      <c r="O57" s="385"/>
      <c r="P57" s="385"/>
      <c r="Q57" s="385"/>
      <c r="R57" s="385"/>
      <c r="S57" s="385"/>
      <c r="T57" s="385"/>
      <c r="U57" s="385"/>
      <c r="V57" s="385"/>
      <c r="W57" s="385"/>
      <c r="X57" s="385"/>
      <c r="Y57" s="447"/>
      <c r="Z57" s="447"/>
      <c r="AA57" s="441" t="s">
        <v>37</v>
      </c>
      <c r="AB57" s="444"/>
      <c r="AC57" s="444"/>
      <c r="AD57" s="444"/>
      <c r="AE57" s="444"/>
      <c r="AF57" s="444"/>
    </row>
    <row r="58" spans="1:32" ht="17.25" customHeight="1" x14ac:dyDescent="0.3">
      <c r="A58" s="423">
        <f>[1]DES!A59</f>
        <v>45993</v>
      </c>
      <c r="B58" s="424">
        <f>[1]DES!B59</f>
        <v>2</v>
      </c>
      <c r="C58" s="425" t="str">
        <f>[1]DES!K59</f>
        <v>K04</v>
      </c>
      <c r="D58" s="424">
        <f>[1]DES!J59</f>
        <v>32</v>
      </c>
      <c r="E58" s="425" t="str">
        <f>[1]DES!I59</f>
        <v>L</v>
      </c>
      <c r="F58" s="426" t="str">
        <f>[1]DES!L59</f>
        <v>BARU</v>
      </c>
      <c r="G58" s="385"/>
      <c r="H58" s="385"/>
      <c r="I58" s="385"/>
      <c r="J58" s="385"/>
      <c r="K58" s="385"/>
      <c r="L58" s="385"/>
      <c r="M58" s="385"/>
      <c r="N58" s="385"/>
      <c r="O58" s="385"/>
      <c r="P58" s="385"/>
      <c r="Q58" s="385"/>
      <c r="R58" s="385"/>
      <c r="S58" s="385"/>
      <c r="T58" s="385"/>
      <c r="U58" s="385"/>
      <c r="V58" s="385"/>
      <c r="W58" s="385"/>
      <c r="X58" s="385"/>
      <c r="Y58" s="484"/>
      <c r="Z58" s="485" t="s">
        <v>21</v>
      </c>
      <c r="AA58" s="436" t="s">
        <v>32</v>
      </c>
      <c r="AB58" s="444">
        <f>SUMIF(AA4:AA57,"L",AB4:AB57)</f>
        <v>0</v>
      </c>
      <c r="AC58" s="444">
        <f>SUMIF(AA4:AA57,"L",AC4:AC57)</f>
        <v>0</v>
      </c>
      <c r="AD58" s="444">
        <f>SUMIF(AA4:AA57,"L",AD4:AD57)</f>
        <v>0</v>
      </c>
      <c r="AE58" s="444">
        <f>SUMIF(AA4:AA57,"L",AE4:AE57)</f>
        <v>0</v>
      </c>
      <c r="AF58" s="444">
        <f ca="1">SUMIF(AA4:AS57,"L",AF4:AF57)</f>
        <v>0</v>
      </c>
    </row>
    <row r="59" spans="1:32" ht="17.25" customHeight="1" x14ac:dyDescent="0.3">
      <c r="A59" s="423">
        <f>[1]DES!A60</f>
        <v>45993</v>
      </c>
      <c r="B59" s="424">
        <f>[1]DES!B60</f>
        <v>3</v>
      </c>
      <c r="C59" s="425" t="str">
        <f>[1]DES!K60</f>
        <v>K04</v>
      </c>
      <c r="D59" s="424">
        <f>[1]DES!J60</f>
        <v>50</v>
      </c>
      <c r="E59" s="425" t="str">
        <f>[1]DES!I60</f>
        <v>L</v>
      </c>
      <c r="F59" s="426" t="str">
        <f>[1]DES!L60</f>
        <v>BARU</v>
      </c>
      <c r="G59" s="385"/>
      <c r="H59" s="385"/>
      <c r="I59" s="385"/>
      <c r="J59" s="385"/>
      <c r="K59" s="385"/>
      <c r="L59" s="385"/>
      <c r="M59" s="385"/>
      <c r="N59" s="385"/>
      <c r="O59" s="385"/>
      <c r="P59" s="385"/>
      <c r="Q59" s="385"/>
      <c r="R59" s="385"/>
      <c r="S59" s="385"/>
      <c r="T59" s="385"/>
      <c r="U59" s="385"/>
      <c r="V59" s="385"/>
      <c r="W59" s="385"/>
      <c r="X59" s="385"/>
      <c r="Y59" s="484"/>
      <c r="Z59" s="486"/>
      <c r="AA59" s="441" t="s">
        <v>37</v>
      </c>
      <c r="AB59" s="444">
        <f>SUMIF(AA4:AA57,"P",AB4:AB57)</f>
        <v>0</v>
      </c>
      <c r="AC59" s="444">
        <f>SUMIF(AA4:AA57,"P",AC4:AC57)</f>
        <v>0</v>
      </c>
      <c r="AD59" s="444">
        <f>SUMIF(AA4:AA57,"P",AD4:AD57)</f>
        <v>0</v>
      </c>
      <c r="AE59" s="444">
        <f>SUMIF(AA4:AA57,"P",AE4:AE57)</f>
        <v>0</v>
      </c>
      <c r="AF59" s="444">
        <f>SUMIF(AA4:AA57,"P",AF4:AF57)</f>
        <v>0</v>
      </c>
    </row>
    <row r="60" spans="1:32" ht="19.5" customHeight="1" x14ac:dyDescent="0.3">
      <c r="A60" s="423">
        <f>[1]DES!A61</f>
        <v>45993</v>
      </c>
      <c r="B60" s="424">
        <f>[1]DES!B61</f>
        <v>4</v>
      </c>
      <c r="C60" s="425" t="str">
        <f>[1]DES!K61</f>
        <v>K04</v>
      </c>
      <c r="D60" s="424">
        <f>[1]DES!J61</f>
        <v>39</v>
      </c>
      <c r="E60" s="425" t="str">
        <f>[1]DES!I61</f>
        <v>P</v>
      </c>
      <c r="F60" s="426" t="str">
        <f>[1]DES!L61</f>
        <v>LAMA</v>
      </c>
      <c r="G60" s="385"/>
      <c r="H60" s="385"/>
      <c r="I60" s="385"/>
      <c r="J60" s="385"/>
      <c r="K60" s="385"/>
      <c r="L60" s="385"/>
      <c r="M60" s="385"/>
      <c r="N60" s="385"/>
      <c r="O60" s="385"/>
      <c r="P60" s="385"/>
      <c r="Q60" s="385"/>
      <c r="R60" s="385"/>
      <c r="S60" s="385"/>
      <c r="T60" s="385"/>
      <c r="U60" s="385"/>
      <c r="V60" s="385"/>
      <c r="W60" s="385"/>
      <c r="X60" s="385"/>
      <c r="Y60" s="487"/>
      <c r="Z60" s="487"/>
      <c r="AA60" s="488" t="s">
        <v>21</v>
      </c>
      <c r="AB60" s="444">
        <f>SUM(AB58:AB59)</f>
        <v>0</v>
      </c>
      <c r="AC60" s="444">
        <f>SUM(AC58:AC59)</f>
        <v>0</v>
      </c>
      <c r="AD60" s="444">
        <f>SUM(AD58:AD59)</f>
        <v>0</v>
      </c>
      <c r="AE60" s="444">
        <f>SUM(AE58:AE59)</f>
        <v>0</v>
      </c>
      <c r="AF60" s="444">
        <f ca="1">SUM(AF58:AF59)</f>
        <v>0</v>
      </c>
    </row>
    <row r="61" spans="1:32" ht="15.75" customHeight="1" x14ac:dyDescent="0.3">
      <c r="A61" s="423">
        <f>[1]DES!A62</f>
        <v>45993</v>
      </c>
      <c r="B61" s="424">
        <f>[1]DES!B62</f>
        <v>5</v>
      </c>
      <c r="C61" s="425" t="str">
        <f>[1]DES!K62</f>
        <v>K02</v>
      </c>
      <c r="D61" s="424">
        <f>[1]DES!J62</f>
        <v>28</v>
      </c>
      <c r="E61" s="425" t="str">
        <f>[1]DES!I62</f>
        <v>P</v>
      </c>
      <c r="F61" s="426" t="str">
        <f>[1]DES!L62</f>
        <v>LAMA</v>
      </c>
      <c r="G61" s="385"/>
      <c r="H61" s="385"/>
      <c r="I61" s="385"/>
      <c r="J61" s="385"/>
      <c r="K61" s="385"/>
      <c r="L61" s="385"/>
      <c r="M61" s="385"/>
      <c r="N61" s="385"/>
      <c r="O61" s="385"/>
      <c r="P61" s="385"/>
      <c r="Q61" s="385"/>
      <c r="R61" s="385"/>
      <c r="S61" s="385"/>
      <c r="T61" s="385"/>
      <c r="U61" s="385"/>
      <c r="V61" s="385"/>
      <c r="W61" s="385"/>
      <c r="X61" s="385"/>
      <c r="Y61" s="489"/>
      <c r="AC61" s="489"/>
      <c r="AD61" s="489"/>
      <c r="AE61" s="489"/>
      <c r="AF61" s="489"/>
    </row>
    <row r="62" spans="1:32" ht="15.75" customHeight="1" x14ac:dyDescent="0.3">
      <c r="A62" s="423">
        <f>[1]DES!A63</f>
        <v>45993</v>
      </c>
      <c r="B62" s="424">
        <f>[1]DES!B63</f>
        <v>6</v>
      </c>
      <c r="C62" s="425" t="str">
        <f>[1]DES!K63</f>
        <v>K04</v>
      </c>
      <c r="D62" s="424">
        <f>[1]DES!J63</f>
        <v>21</v>
      </c>
      <c r="E62" s="425" t="str">
        <f>[1]DES!I63</f>
        <v>P</v>
      </c>
      <c r="F62" s="426" t="str">
        <f>[1]DES!L63</f>
        <v>BARU</v>
      </c>
      <c r="G62" s="385"/>
      <c r="H62" s="385"/>
      <c r="I62" s="385"/>
      <c r="J62" s="385"/>
      <c r="K62" s="385"/>
      <c r="L62" s="385"/>
      <c r="M62" s="385"/>
      <c r="N62" s="385"/>
      <c r="O62" s="385"/>
      <c r="P62" s="385"/>
      <c r="Q62" s="385"/>
      <c r="R62" s="385"/>
      <c r="S62" s="385"/>
      <c r="T62" s="385"/>
      <c r="U62" s="385"/>
      <c r="V62" s="385"/>
      <c r="W62" s="385"/>
      <c r="X62" s="385"/>
      <c r="Y62" s="489"/>
      <c r="Z62" s="490" t="s">
        <v>108</v>
      </c>
      <c r="AA62" s="491" t="s">
        <v>32</v>
      </c>
      <c r="AB62" s="491">
        <f ca="1">AF58-AE58</f>
        <v>0</v>
      </c>
      <c r="AC62" s="492">
        <f ca="1">SUM(AB62:AB63)</f>
        <v>0</v>
      </c>
      <c r="AD62" s="489"/>
      <c r="AE62" s="489"/>
      <c r="AF62" s="489"/>
    </row>
    <row r="63" spans="1:32" ht="15.75" customHeight="1" x14ac:dyDescent="0.3">
      <c r="A63" s="423">
        <f>[1]DES!A64</f>
        <v>45993</v>
      </c>
      <c r="B63" s="424">
        <f>[1]DES!B64</f>
        <v>7</v>
      </c>
      <c r="C63" s="425" t="str">
        <f>[1]DES!K64</f>
        <v>K08</v>
      </c>
      <c r="D63" s="424">
        <f>[1]DES!J64</f>
        <v>65</v>
      </c>
      <c r="E63" s="425" t="str">
        <f>[1]DES!I64</f>
        <v>P</v>
      </c>
      <c r="F63" s="426" t="str">
        <f>[1]DES!L64</f>
        <v>BARU</v>
      </c>
      <c r="G63" s="385"/>
      <c r="H63" s="385"/>
      <c r="I63" s="385"/>
      <c r="J63" s="385"/>
      <c r="K63" s="385"/>
      <c r="L63" s="385"/>
      <c r="M63" s="385"/>
      <c r="N63" s="385"/>
      <c r="O63" s="385"/>
      <c r="P63" s="385"/>
      <c r="Q63" s="385"/>
      <c r="R63" s="385"/>
      <c r="S63" s="385"/>
      <c r="T63" s="385"/>
      <c r="U63" s="385"/>
      <c r="V63" s="385"/>
      <c r="W63" s="385"/>
      <c r="X63" s="385"/>
      <c r="Y63" s="489"/>
      <c r="Z63" s="493"/>
      <c r="AA63" s="494" t="s">
        <v>37</v>
      </c>
      <c r="AB63" s="491">
        <f>AF59-AE59</f>
        <v>0</v>
      </c>
      <c r="AC63" s="492"/>
      <c r="AD63" s="489"/>
      <c r="AE63" s="489"/>
      <c r="AF63" s="489"/>
    </row>
    <row r="64" spans="1:32" ht="15.75" customHeight="1" x14ac:dyDescent="0.3">
      <c r="A64" s="423">
        <f>[1]DES!A65</f>
        <v>45993</v>
      </c>
      <c r="B64" s="424">
        <f>[1]DES!B65</f>
        <v>8</v>
      </c>
      <c r="C64" s="425" t="str">
        <f>[1]DES!K65</f>
        <v>K02</v>
      </c>
      <c r="D64" s="424">
        <f>[1]DES!J65</f>
        <v>17</v>
      </c>
      <c r="E64" s="425" t="str">
        <f>[1]DES!I65</f>
        <v>L</v>
      </c>
      <c r="F64" s="426" t="str">
        <f>[1]DES!L65</f>
        <v>BARU</v>
      </c>
      <c r="G64" s="385"/>
      <c r="H64" s="385"/>
      <c r="I64" s="385"/>
      <c r="J64" s="385"/>
      <c r="K64" s="385"/>
      <c r="L64" s="385"/>
      <c r="M64" s="385"/>
      <c r="N64" s="385"/>
      <c r="O64" s="385"/>
      <c r="P64" s="385"/>
      <c r="Q64" s="385"/>
      <c r="R64" s="385"/>
      <c r="S64" s="385"/>
      <c r="T64" s="385"/>
      <c r="U64" s="385"/>
      <c r="V64" s="385"/>
      <c r="W64" s="385"/>
      <c r="X64" s="385"/>
      <c r="Y64" s="489"/>
      <c r="Z64" s="490" t="s">
        <v>110</v>
      </c>
      <c r="AA64" s="491" t="s">
        <v>32</v>
      </c>
      <c r="AB64" s="491">
        <f ca="1">AC58+AE58-AF58</f>
        <v>0</v>
      </c>
      <c r="AC64" s="492">
        <f ca="1">SUM(AB64:AB65)</f>
        <v>0</v>
      </c>
      <c r="AD64" s="489"/>
      <c r="AE64" s="489"/>
      <c r="AF64" s="489"/>
    </row>
    <row r="65" spans="1:32" ht="15.75" customHeight="1" x14ac:dyDescent="0.3">
      <c r="A65" s="423">
        <f>[1]DES!A66</f>
        <v>45993</v>
      </c>
      <c r="B65" s="424">
        <f>[1]DES!B66</f>
        <v>9</v>
      </c>
      <c r="C65" s="425" t="str">
        <f>[1]DES!K66</f>
        <v>K04</v>
      </c>
      <c r="D65" s="424">
        <f>[1]DES!J66</f>
        <v>31</v>
      </c>
      <c r="E65" s="425" t="str">
        <f>[1]DES!I66</f>
        <v>L</v>
      </c>
      <c r="F65" s="426" t="str">
        <f>[1]DES!L66</f>
        <v>LAMA</v>
      </c>
      <c r="G65" s="385"/>
      <c r="H65" s="385"/>
      <c r="I65" s="385"/>
      <c r="J65" s="385"/>
      <c r="K65" s="385"/>
      <c r="L65" s="385"/>
      <c r="M65" s="385"/>
      <c r="N65" s="385"/>
      <c r="O65" s="385"/>
      <c r="P65" s="385"/>
      <c r="Q65" s="385"/>
      <c r="R65" s="385"/>
      <c r="S65" s="385"/>
      <c r="T65" s="385"/>
      <c r="U65" s="385"/>
      <c r="V65" s="385"/>
      <c r="W65" s="385"/>
      <c r="X65" s="385"/>
      <c r="Y65" s="489"/>
      <c r="Z65" s="493"/>
      <c r="AA65" s="494" t="s">
        <v>37</v>
      </c>
      <c r="AB65" s="491">
        <f>AC59+AE59-AF59</f>
        <v>0</v>
      </c>
      <c r="AC65" s="492"/>
      <c r="AD65" s="489"/>
      <c r="AE65" s="489"/>
      <c r="AF65" s="489"/>
    </row>
    <row r="66" spans="1:32" ht="15.75" customHeight="1" x14ac:dyDescent="0.3">
      <c r="A66" s="423">
        <f>[1]DES!A67</f>
        <v>45993</v>
      </c>
      <c r="B66" s="424">
        <f>[1]DES!B67</f>
        <v>10</v>
      </c>
      <c r="C66" s="425" t="str">
        <f>[1]DES!K67</f>
        <v>K00</v>
      </c>
      <c r="D66" s="424">
        <f>[1]DES!J67</f>
        <v>7</v>
      </c>
      <c r="E66" s="425" t="str">
        <f>[1]DES!I67</f>
        <v>L</v>
      </c>
      <c r="F66" s="426" t="str">
        <f>[1]DES!L67</f>
        <v>BARU</v>
      </c>
      <c r="G66" s="385"/>
      <c r="H66" s="385"/>
      <c r="I66" s="385"/>
      <c r="J66" s="385"/>
      <c r="K66" s="385"/>
      <c r="L66" s="385"/>
      <c r="M66" s="385"/>
      <c r="N66" s="385"/>
      <c r="O66" s="385"/>
      <c r="P66" s="385"/>
      <c r="Q66" s="385"/>
      <c r="R66" s="385"/>
      <c r="S66" s="385"/>
      <c r="T66" s="385"/>
      <c r="U66" s="385"/>
      <c r="V66" s="385"/>
      <c r="W66" s="385"/>
      <c r="X66" s="385"/>
      <c r="Y66" s="489"/>
      <c r="Z66" s="495" t="s">
        <v>118</v>
      </c>
      <c r="AA66" s="491" t="s">
        <v>32</v>
      </c>
      <c r="AB66" s="496">
        <f>AE58</f>
        <v>0</v>
      </c>
      <c r="AC66" s="497">
        <f>SUM(AB66:AB67)</f>
        <v>0</v>
      </c>
      <c r="AD66" s="489"/>
      <c r="AE66" s="489"/>
      <c r="AF66" s="489"/>
    </row>
    <row r="67" spans="1:32" ht="15.75" customHeight="1" x14ac:dyDescent="0.3">
      <c r="A67" s="423">
        <f>[1]DES!A68</f>
        <v>45993</v>
      </c>
      <c r="B67" s="424">
        <f>[1]DES!B68</f>
        <v>11</v>
      </c>
      <c r="C67" s="425" t="str">
        <f>[1]DES!K68</f>
        <v>K00</v>
      </c>
      <c r="D67" s="424">
        <f>[1]DES!J68</f>
        <v>7</v>
      </c>
      <c r="E67" s="425" t="str">
        <f>[1]DES!I68</f>
        <v>L</v>
      </c>
      <c r="F67" s="426" t="str">
        <f>[1]DES!L68</f>
        <v>BARU</v>
      </c>
      <c r="G67" s="385"/>
      <c r="H67" s="385"/>
      <c r="I67" s="385"/>
      <c r="J67" s="385"/>
      <c r="K67" s="385"/>
      <c r="L67" s="385"/>
      <c r="M67" s="385"/>
      <c r="N67" s="385"/>
      <c r="O67" s="385"/>
      <c r="P67" s="385"/>
      <c r="Q67" s="385"/>
      <c r="R67" s="385"/>
      <c r="S67" s="385"/>
      <c r="T67" s="385"/>
      <c r="U67" s="385"/>
      <c r="V67" s="385"/>
      <c r="W67" s="385"/>
      <c r="X67" s="385"/>
      <c r="Y67" s="385"/>
      <c r="Z67" s="495"/>
      <c r="AA67" s="494" t="s">
        <v>37</v>
      </c>
      <c r="AB67" s="496">
        <f>AE59</f>
        <v>0</v>
      </c>
      <c r="AC67" s="497"/>
      <c r="AD67" s="385"/>
      <c r="AE67" s="385"/>
      <c r="AF67" s="385"/>
    </row>
    <row r="68" spans="1:32" ht="15.75" customHeight="1" x14ac:dyDescent="0.3">
      <c r="A68" s="423">
        <f>[1]DES!A69</f>
        <v>45993</v>
      </c>
      <c r="B68" s="424">
        <f>[1]DES!B69</f>
        <v>12</v>
      </c>
      <c r="C68" s="425" t="str">
        <f>[1]DES!K69</f>
        <v>K03</v>
      </c>
      <c r="D68" s="424">
        <f>[1]DES!J69</f>
        <v>23</v>
      </c>
      <c r="E68" s="425" t="str">
        <f>[1]DES!I69</f>
        <v>P</v>
      </c>
      <c r="F68" s="426" t="str">
        <f>[1]DES!L69</f>
        <v>BARU</v>
      </c>
      <c r="G68" s="385"/>
      <c r="H68" s="385"/>
      <c r="I68" s="385"/>
      <c r="J68" s="385"/>
      <c r="K68" s="385"/>
      <c r="L68" s="385"/>
      <c r="M68" s="385"/>
      <c r="N68" s="385"/>
      <c r="O68" s="385"/>
      <c r="P68" s="385"/>
      <c r="Q68" s="385"/>
      <c r="R68" s="385"/>
      <c r="S68" s="385"/>
      <c r="T68" s="385"/>
      <c r="U68" s="385"/>
      <c r="V68" s="385"/>
      <c r="W68" s="385"/>
      <c r="X68" s="385"/>
      <c r="Y68" s="385"/>
      <c r="Z68" s="490" t="s">
        <v>27</v>
      </c>
      <c r="AA68" s="491" t="s">
        <v>32</v>
      </c>
      <c r="AB68" s="491">
        <f>AD58</f>
        <v>0</v>
      </c>
      <c r="AC68" s="492">
        <f>SUM(AB68:AB69)</f>
        <v>0</v>
      </c>
      <c r="AD68" s="385"/>
      <c r="AE68" s="385"/>
      <c r="AF68" s="385"/>
    </row>
    <row r="69" spans="1:32" ht="15.75" customHeight="1" x14ac:dyDescent="0.3">
      <c r="A69" s="423">
        <f>[1]DES!A70</f>
        <v>45994</v>
      </c>
      <c r="B69" s="424">
        <f>[1]DES!B70</f>
        <v>1</v>
      </c>
      <c r="C69" s="425" t="str">
        <f>[1]DES!K70</f>
        <v>K04</v>
      </c>
      <c r="D69" s="424">
        <f>[1]DES!J70</f>
        <v>45</v>
      </c>
      <c r="E69" s="425" t="str">
        <f>[1]DES!I70</f>
        <v>P</v>
      </c>
      <c r="F69" s="426" t="str">
        <f>[1]DES!L70</f>
        <v>BARU</v>
      </c>
      <c r="G69" s="385"/>
      <c r="H69" s="385"/>
      <c r="I69" s="385"/>
      <c r="J69" s="385"/>
      <c r="K69" s="385"/>
      <c r="L69" s="385"/>
      <c r="M69" s="385"/>
      <c r="N69" s="385"/>
      <c r="O69" s="385"/>
      <c r="P69" s="385"/>
      <c r="Q69" s="385"/>
      <c r="R69" s="385"/>
      <c r="S69" s="385"/>
      <c r="T69" s="385"/>
      <c r="U69" s="385"/>
      <c r="V69" s="385"/>
      <c r="W69" s="385"/>
      <c r="X69" s="385"/>
      <c r="Y69" s="385"/>
      <c r="Z69" s="493"/>
      <c r="AA69" s="494" t="s">
        <v>37</v>
      </c>
      <c r="AB69" s="491">
        <f>AD59</f>
        <v>0</v>
      </c>
      <c r="AC69" s="492"/>
      <c r="AD69" s="385"/>
      <c r="AE69" s="385"/>
      <c r="AF69" s="385"/>
    </row>
    <row r="70" spans="1:32" ht="15.75" customHeight="1" x14ac:dyDescent="0.3">
      <c r="A70" s="423">
        <f>[1]DES!A71</f>
        <v>45994</v>
      </c>
      <c r="B70" s="424">
        <f>[1]DES!B71</f>
        <v>2</v>
      </c>
      <c r="C70" s="425" t="str">
        <f>[1]DES!K71</f>
        <v>K04</v>
      </c>
      <c r="D70" s="424">
        <f>[1]DES!J71</f>
        <v>12</v>
      </c>
      <c r="E70" s="425" t="str">
        <f>[1]DES!I71</f>
        <v>P</v>
      </c>
      <c r="F70" s="426" t="str">
        <f>[1]DES!L71</f>
        <v>LAMA</v>
      </c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W70" s="385"/>
      <c r="X70" s="385"/>
      <c r="Y70" s="385"/>
      <c r="Z70" s="385"/>
      <c r="AA70" s="395"/>
      <c r="AB70" s="385"/>
      <c r="AC70" s="385"/>
      <c r="AD70" s="385"/>
      <c r="AE70" s="385"/>
      <c r="AF70" s="385"/>
    </row>
    <row r="71" spans="1:32" ht="15.75" customHeight="1" x14ac:dyDescent="0.3">
      <c r="A71" s="423">
        <f>[1]DES!A72</f>
        <v>45994</v>
      </c>
      <c r="B71" s="424">
        <f>[1]DES!B72</f>
        <v>3</v>
      </c>
      <c r="C71" s="425" t="str">
        <f>[1]DES!K72</f>
        <v>K08</v>
      </c>
      <c r="D71" s="424">
        <f>[1]DES!J72</f>
        <v>36</v>
      </c>
      <c r="E71" s="425" t="str">
        <f>[1]DES!I72</f>
        <v>P</v>
      </c>
      <c r="F71" s="426" t="str">
        <f>[1]DES!L72</f>
        <v>BARU</v>
      </c>
      <c r="G71" s="385"/>
      <c r="H71" s="385"/>
      <c r="I71" s="385"/>
      <c r="J71" s="385"/>
      <c r="K71" s="385"/>
      <c r="L71" s="385"/>
      <c r="M71" s="385"/>
      <c r="N71" s="385"/>
      <c r="O71" s="385"/>
      <c r="P71" s="385"/>
      <c r="Q71" s="385"/>
      <c r="R71" s="385"/>
      <c r="S71" s="385"/>
      <c r="T71" s="385"/>
      <c r="U71" s="385"/>
      <c r="V71" s="385"/>
      <c r="W71" s="385"/>
      <c r="X71" s="385"/>
      <c r="Y71" s="385"/>
      <c r="Z71" s="385"/>
      <c r="AA71" s="395"/>
      <c r="AB71" s="385"/>
      <c r="AC71" s="385"/>
      <c r="AD71" s="385"/>
      <c r="AE71" s="385"/>
      <c r="AF71" s="385"/>
    </row>
    <row r="72" spans="1:32" ht="15.75" customHeight="1" x14ac:dyDescent="0.3">
      <c r="A72" s="423">
        <f>[1]DES!A73</f>
        <v>45994</v>
      </c>
      <c r="B72" s="424">
        <f>[1]DES!B73</f>
        <v>4</v>
      </c>
      <c r="C72" s="425" t="str">
        <f>[1]DES!K73</f>
        <v>K04</v>
      </c>
      <c r="D72" s="424">
        <f>[1]DES!J73</f>
        <v>52</v>
      </c>
      <c r="E72" s="425" t="str">
        <f>[1]DES!I73</f>
        <v>P</v>
      </c>
      <c r="F72" s="426" t="str">
        <f>[1]DES!L73</f>
        <v>BARU</v>
      </c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W72" s="385"/>
      <c r="X72" s="385"/>
      <c r="Y72" s="385"/>
      <c r="Z72" s="385"/>
      <c r="AA72" s="395"/>
      <c r="AB72" s="385"/>
      <c r="AC72" s="385"/>
      <c r="AD72" s="385"/>
      <c r="AE72" s="385"/>
      <c r="AF72" s="385"/>
    </row>
    <row r="73" spans="1:32" ht="15.75" customHeight="1" x14ac:dyDescent="0.3">
      <c r="A73" s="423">
        <f>[1]DES!A74</f>
        <v>45994</v>
      </c>
      <c r="B73" s="424">
        <f>[1]DES!B74</f>
        <v>5</v>
      </c>
      <c r="C73" s="425" t="str">
        <f>[1]DES!K74</f>
        <v>K01</v>
      </c>
      <c r="D73" s="424">
        <f>[1]DES!J74</f>
        <v>35</v>
      </c>
      <c r="E73" s="425" t="str">
        <f>[1]DES!I74</f>
        <v>P</v>
      </c>
      <c r="F73" s="426" t="str">
        <f>[1]DES!L74</f>
        <v>BARU</v>
      </c>
      <c r="G73" s="385"/>
      <c r="H73" s="385"/>
      <c r="I73" s="385"/>
      <c r="J73" s="385"/>
      <c r="K73" s="385"/>
      <c r="L73" s="385"/>
      <c r="M73" s="385"/>
      <c r="N73" s="385"/>
      <c r="O73" s="385"/>
      <c r="P73" s="385"/>
      <c r="Q73" s="385"/>
      <c r="R73" s="385"/>
      <c r="S73" s="385"/>
      <c r="T73" s="385"/>
      <c r="U73" s="385"/>
      <c r="V73" s="385"/>
      <c r="W73" s="385"/>
      <c r="X73" s="385"/>
      <c r="Y73" s="385"/>
      <c r="Z73" s="385"/>
      <c r="AA73" s="395"/>
      <c r="AB73" s="385"/>
      <c r="AC73" s="385"/>
      <c r="AD73" s="385"/>
      <c r="AE73" s="385"/>
      <c r="AF73" s="385"/>
    </row>
    <row r="74" spans="1:32" ht="15.75" customHeight="1" x14ac:dyDescent="0.3">
      <c r="A74" s="423">
        <f>[1]DES!A75</f>
        <v>45994</v>
      </c>
      <c r="B74" s="424">
        <f>[1]DES!B75</f>
        <v>6</v>
      </c>
      <c r="C74" s="425" t="str">
        <f>[1]DES!K75</f>
        <v>K02</v>
      </c>
      <c r="D74" s="424">
        <f>[1]DES!J75</f>
        <v>40</v>
      </c>
      <c r="E74" s="425" t="str">
        <f>[1]DES!I75</f>
        <v>P</v>
      </c>
      <c r="F74" s="426" t="str">
        <f>[1]DES!L75</f>
        <v>BARU</v>
      </c>
      <c r="G74" s="385"/>
      <c r="H74" s="385"/>
      <c r="I74" s="385"/>
      <c r="J74" s="385"/>
      <c r="K74" s="385"/>
      <c r="L74" s="385"/>
      <c r="M74" s="385"/>
      <c r="N74" s="385"/>
      <c r="O74" s="385"/>
      <c r="P74" s="385"/>
      <c r="Q74" s="385"/>
      <c r="R74" s="385"/>
      <c r="S74" s="385"/>
      <c r="T74" s="385"/>
      <c r="U74" s="385"/>
      <c r="V74" s="385"/>
      <c r="W74" s="385"/>
      <c r="X74" s="385"/>
      <c r="Y74" s="385"/>
      <c r="Z74" s="385"/>
      <c r="AA74" s="395"/>
      <c r="AB74" s="385"/>
      <c r="AC74" s="385"/>
      <c r="AD74" s="385"/>
      <c r="AE74" s="385"/>
      <c r="AF74" s="385"/>
    </row>
    <row r="75" spans="1:32" ht="15.75" customHeight="1" x14ac:dyDescent="0.3">
      <c r="A75" s="423">
        <f>[1]DES!A76</f>
        <v>45994</v>
      </c>
      <c r="B75" s="424">
        <f>[1]DES!B76</f>
        <v>7</v>
      </c>
      <c r="C75" s="425" t="str">
        <f>[1]DES!K76</f>
        <v>K02</v>
      </c>
      <c r="D75" s="424">
        <f>[1]DES!J76</f>
        <v>22</v>
      </c>
      <c r="E75" s="425" t="str">
        <f>[1]DES!I76</f>
        <v>P</v>
      </c>
      <c r="F75" s="426" t="str">
        <f>[1]DES!L76</f>
        <v>BARU</v>
      </c>
      <c r="G75" s="385"/>
      <c r="H75" s="385"/>
      <c r="I75" s="385"/>
      <c r="J75" s="385"/>
      <c r="K75" s="385"/>
      <c r="L75" s="385"/>
      <c r="M75" s="385"/>
      <c r="N75" s="385"/>
      <c r="O75" s="385"/>
      <c r="P75" s="385"/>
      <c r="Q75" s="385"/>
      <c r="R75" s="385"/>
      <c r="S75" s="385"/>
      <c r="T75" s="385"/>
      <c r="U75" s="385"/>
      <c r="V75" s="385"/>
      <c r="W75" s="385"/>
      <c r="X75" s="385"/>
      <c r="Y75" s="385"/>
      <c r="Z75" s="385"/>
      <c r="AA75" s="395"/>
      <c r="AB75" s="385"/>
      <c r="AC75" s="385"/>
      <c r="AD75" s="385"/>
      <c r="AE75" s="385"/>
      <c r="AF75" s="385"/>
    </row>
    <row r="76" spans="1:32" ht="15.75" customHeight="1" x14ac:dyDescent="0.3">
      <c r="A76" s="423">
        <f>[1]DES!A77</f>
        <v>45994</v>
      </c>
      <c r="B76" s="424">
        <f>[1]DES!B77</f>
        <v>8</v>
      </c>
      <c r="C76" s="425" t="str">
        <f>[1]DES!K77</f>
        <v>K04</v>
      </c>
      <c r="D76" s="424">
        <f>[1]DES!J77</f>
        <v>49</v>
      </c>
      <c r="E76" s="425" t="str">
        <f>[1]DES!I77</f>
        <v>L</v>
      </c>
      <c r="F76" s="426" t="str">
        <f>[1]DES!L77</f>
        <v>BARU</v>
      </c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95"/>
      <c r="AB76" s="385"/>
      <c r="AC76" s="385"/>
      <c r="AD76" s="385"/>
      <c r="AE76" s="385"/>
      <c r="AF76" s="385"/>
    </row>
    <row r="77" spans="1:32" ht="15.75" customHeight="1" x14ac:dyDescent="0.3">
      <c r="A77" s="423">
        <f>[1]DES!A78</f>
        <v>45994</v>
      </c>
      <c r="B77" s="424">
        <f>[1]DES!B78</f>
        <v>9</v>
      </c>
      <c r="C77" s="425" t="str">
        <f>[1]DES!K78</f>
        <v>K03</v>
      </c>
      <c r="D77" s="424">
        <f>[1]DES!J78</f>
        <v>24</v>
      </c>
      <c r="E77" s="425" t="str">
        <f>[1]DES!I78</f>
        <v>P</v>
      </c>
      <c r="F77" s="426" t="str">
        <f>[1]DES!L78</f>
        <v>BARU</v>
      </c>
      <c r="G77" s="385"/>
      <c r="H77" s="385"/>
      <c r="I77" s="385"/>
      <c r="J77" s="385"/>
      <c r="K77" s="385"/>
      <c r="L77" s="385"/>
      <c r="M77" s="385"/>
      <c r="N77" s="385"/>
      <c r="O77" s="385"/>
      <c r="P77" s="385"/>
      <c r="Q77" s="385"/>
      <c r="R77" s="385"/>
      <c r="S77" s="385"/>
      <c r="T77" s="385"/>
      <c r="U77" s="385"/>
      <c r="V77" s="385"/>
      <c r="W77" s="385"/>
      <c r="X77" s="385"/>
      <c r="Y77" s="385"/>
      <c r="Z77" s="385"/>
      <c r="AA77" s="395"/>
      <c r="AB77" s="385"/>
      <c r="AC77" s="385"/>
      <c r="AD77" s="385"/>
      <c r="AE77" s="385"/>
      <c r="AF77" s="385"/>
    </row>
    <row r="78" spans="1:32" ht="15.75" customHeight="1" x14ac:dyDescent="0.3">
      <c r="A78" s="423">
        <f>[1]DES!A79</f>
        <v>45995</v>
      </c>
      <c r="B78" s="424">
        <f>[1]DES!B79</f>
        <v>1</v>
      </c>
      <c r="C78" s="425" t="str">
        <f>[1]DES!K79</f>
        <v>K02</v>
      </c>
      <c r="D78" s="424">
        <f>[1]DES!J79</f>
        <v>55</v>
      </c>
      <c r="E78" s="425" t="str">
        <f>[1]DES!I79</f>
        <v>P</v>
      </c>
      <c r="F78" s="426" t="str">
        <f>[1]DES!L79</f>
        <v>LAMA</v>
      </c>
      <c r="G78" s="385"/>
      <c r="H78" s="385"/>
      <c r="I78" s="385"/>
      <c r="J78" s="385"/>
      <c r="K78" s="385"/>
      <c r="L78" s="385"/>
      <c r="M78" s="385"/>
      <c r="N78" s="385"/>
      <c r="O78" s="385"/>
      <c r="P78" s="385"/>
      <c r="Q78" s="385"/>
      <c r="R78" s="385"/>
      <c r="S78" s="385"/>
      <c r="T78" s="385"/>
      <c r="U78" s="385"/>
      <c r="V78" s="385"/>
      <c r="W78" s="385"/>
      <c r="X78" s="385"/>
      <c r="Y78" s="385"/>
      <c r="Z78" s="385"/>
      <c r="AA78" s="395"/>
      <c r="AB78" s="385"/>
      <c r="AC78" s="385"/>
      <c r="AD78" s="385"/>
      <c r="AE78" s="385"/>
      <c r="AF78" s="385"/>
    </row>
    <row r="79" spans="1:32" ht="15.75" customHeight="1" x14ac:dyDescent="0.3">
      <c r="A79" s="423">
        <f>[1]DES!A80</f>
        <v>45995</v>
      </c>
      <c r="B79" s="424">
        <f>[1]DES!B80</f>
        <v>2</v>
      </c>
      <c r="C79" s="425" t="str">
        <f>[1]DES!K80</f>
        <v>K03</v>
      </c>
      <c r="D79" s="424">
        <f>[1]DES!J80</f>
        <v>21</v>
      </c>
      <c r="E79" s="425" t="str">
        <f>[1]DES!I80</f>
        <v>L</v>
      </c>
      <c r="F79" s="426" t="str">
        <f>[1]DES!L80</f>
        <v>BARU</v>
      </c>
      <c r="G79" s="385"/>
      <c r="H79" s="385"/>
      <c r="I79" s="385"/>
      <c r="J79" s="385"/>
      <c r="K79" s="385"/>
      <c r="L79" s="385"/>
      <c r="M79" s="385"/>
      <c r="N79" s="385"/>
      <c r="O79" s="385"/>
      <c r="P79" s="385"/>
      <c r="Q79" s="385"/>
      <c r="R79" s="385"/>
      <c r="S79" s="385"/>
      <c r="T79" s="385"/>
      <c r="U79" s="385"/>
      <c r="V79" s="385"/>
      <c r="W79" s="385"/>
      <c r="X79" s="385"/>
      <c r="Y79" s="385"/>
      <c r="Z79" s="385"/>
      <c r="AA79" s="395"/>
      <c r="AB79" s="385"/>
      <c r="AC79" s="385"/>
      <c r="AD79" s="385"/>
      <c r="AE79" s="385"/>
      <c r="AF79" s="385"/>
    </row>
    <row r="80" spans="1:32" ht="15.75" customHeight="1" x14ac:dyDescent="0.3">
      <c r="A80" s="423">
        <f>[1]DES!A81</f>
        <v>45995</v>
      </c>
      <c r="B80" s="424">
        <f>[1]DES!B81</f>
        <v>3</v>
      </c>
      <c r="C80" s="425" t="str">
        <f>[1]DES!K81</f>
        <v>K04</v>
      </c>
      <c r="D80" s="424">
        <f>[1]DES!J81</f>
        <v>24</v>
      </c>
      <c r="E80" s="425" t="str">
        <f>[1]DES!I81</f>
        <v>P</v>
      </c>
      <c r="F80" s="426" t="str">
        <f>[1]DES!L81</f>
        <v>LAMA</v>
      </c>
      <c r="G80" s="385"/>
      <c r="H80" s="385"/>
      <c r="I80" s="385"/>
      <c r="J80" s="385"/>
      <c r="K80" s="385"/>
      <c r="L80" s="385"/>
      <c r="M80" s="385"/>
      <c r="N80" s="385"/>
      <c r="O80" s="385"/>
      <c r="P80" s="385"/>
      <c r="Q80" s="385"/>
      <c r="R80" s="385"/>
      <c r="S80" s="385"/>
      <c r="T80" s="385"/>
      <c r="U80" s="385"/>
      <c r="V80" s="385"/>
      <c r="W80" s="385"/>
      <c r="X80" s="385"/>
      <c r="Y80" s="385"/>
      <c r="Z80" s="385"/>
      <c r="AA80" s="395"/>
      <c r="AB80" s="385"/>
      <c r="AC80" s="385"/>
      <c r="AD80" s="385"/>
      <c r="AE80" s="385"/>
      <c r="AF80" s="385"/>
    </row>
    <row r="81" spans="1:32" ht="15.75" customHeight="1" x14ac:dyDescent="0.3">
      <c r="A81" s="423">
        <f>[1]DES!A82</f>
        <v>45995</v>
      </c>
      <c r="B81" s="424">
        <f>[1]DES!B82</f>
        <v>4</v>
      </c>
      <c r="C81" s="425" t="str">
        <f>[1]DES!K82</f>
        <v>K04</v>
      </c>
      <c r="D81" s="424">
        <f>[1]DES!J82</f>
        <v>24</v>
      </c>
      <c r="E81" s="425" t="str">
        <f>[1]DES!I82</f>
        <v>P</v>
      </c>
      <c r="F81" s="426" t="str">
        <f>[1]DES!L82</f>
        <v>LAMA</v>
      </c>
      <c r="G81" s="385"/>
      <c r="H81" s="385"/>
      <c r="I81" s="385"/>
      <c r="J81" s="385"/>
      <c r="K81" s="385"/>
      <c r="L81" s="385"/>
      <c r="M81" s="385"/>
      <c r="N81" s="385"/>
      <c r="O81" s="385"/>
      <c r="P81" s="385"/>
      <c r="Q81" s="385"/>
      <c r="R81" s="385"/>
      <c r="S81" s="385"/>
      <c r="T81" s="385"/>
      <c r="U81" s="385"/>
      <c r="V81" s="385"/>
      <c r="W81" s="385"/>
      <c r="X81" s="385"/>
      <c r="Y81" s="385"/>
      <c r="Z81" s="385"/>
      <c r="AA81" s="395"/>
      <c r="AB81" s="385"/>
      <c r="AC81" s="385"/>
      <c r="AD81" s="385"/>
      <c r="AE81" s="385"/>
      <c r="AF81" s="385"/>
    </row>
    <row r="82" spans="1:32" ht="15.75" customHeight="1" x14ac:dyDescent="0.3">
      <c r="A82" s="423">
        <f>[1]DES!A83</f>
        <v>45995</v>
      </c>
      <c r="B82" s="424">
        <f>[1]DES!B83</f>
        <v>5</v>
      </c>
      <c r="C82" s="425" t="str">
        <f>[1]DES!K83</f>
        <v>K04</v>
      </c>
      <c r="D82" s="424">
        <f>[1]DES!J83</f>
        <v>25</v>
      </c>
      <c r="E82" s="425" t="str">
        <f>[1]DES!I83</f>
        <v>L</v>
      </c>
      <c r="F82" s="426" t="str">
        <f>[1]DES!L83</f>
        <v>LAMA</v>
      </c>
      <c r="G82" s="385"/>
      <c r="H82" s="385"/>
      <c r="I82" s="385"/>
      <c r="J82" s="385"/>
      <c r="K82" s="385"/>
      <c r="L82" s="385"/>
      <c r="M82" s="385"/>
      <c r="N82" s="385"/>
      <c r="O82" s="385"/>
      <c r="P82" s="385"/>
      <c r="Q82" s="385"/>
      <c r="R82" s="385"/>
      <c r="S82" s="385"/>
      <c r="T82" s="385"/>
      <c r="U82" s="385"/>
      <c r="V82" s="385"/>
      <c r="W82" s="385"/>
      <c r="X82" s="385"/>
      <c r="Y82" s="385"/>
      <c r="Z82" s="385"/>
      <c r="AA82" s="395"/>
      <c r="AB82" s="385"/>
      <c r="AC82" s="385"/>
      <c r="AD82" s="385"/>
      <c r="AE82" s="385"/>
      <c r="AF82" s="385"/>
    </row>
    <row r="83" spans="1:32" ht="15.75" customHeight="1" x14ac:dyDescent="0.3">
      <c r="A83" s="423">
        <f>[1]DES!A84</f>
        <v>45995</v>
      </c>
      <c r="B83" s="424">
        <f>[1]DES!B84</f>
        <v>6</v>
      </c>
      <c r="C83" s="425" t="str">
        <f>[1]DES!K84</f>
        <v>K02</v>
      </c>
      <c r="D83" s="424">
        <f>[1]DES!J84</f>
        <v>19</v>
      </c>
      <c r="E83" s="425" t="str">
        <f>[1]DES!I84</f>
        <v>P</v>
      </c>
      <c r="F83" s="426" t="str">
        <f>[1]DES!L84</f>
        <v>LAMA</v>
      </c>
      <c r="G83" s="385"/>
      <c r="H83" s="385"/>
      <c r="I83" s="385"/>
      <c r="J83" s="385"/>
      <c r="K83" s="385"/>
      <c r="L83" s="385"/>
      <c r="M83" s="385"/>
      <c r="N83" s="385"/>
      <c r="O83" s="385"/>
      <c r="P83" s="385"/>
      <c r="Q83" s="385"/>
      <c r="R83" s="385"/>
      <c r="S83" s="385"/>
      <c r="T83" s="385"/>
      <c r="U83" s="385"/>
      <c r="V83" s="385"/>
      <c r="W83" s="385"/>
      <c r="X83" s="385"/>
      <c r="Y83" s="385"/>
      <c r="Z83" s="385"/>
      <c r="AA83" s="395"/>
      <c r="AB83" s="385"/>
      <c r="AC83" s="385"/>
      <c r="AD83" s="385"/>
      <c r="AE83" s="385"/>
      <c r="AF83" s="385"/>
    </row>
    <row r="84" spans="1:32" ht="15.75" customHeight="1" x14ac:dyDescent="0.3">
      <c r="A84" s="423">
        <f>[1]DES!A85</f>
        <v>45995</v>
      </c>
      <c r="B84" s="424">
        <f>[1]DES!B85</f>
        <v>7</v>
      </c>
      <c r="C84" s="425" t="str">
        <f>[1]DES!K85</f>
        <v>K04</v>
      </c>
      <c r="D84" s="424">
        <f>[1]DES!J85</f>
        <v>72</v>
      </c>
      <c r="E84" s="425" t="str">
        <f>[1]DES!I85</f>
        <v>P</v>
      </c>
      <c r="F84" s="426" t="str">
        <f>[1]DES!L85</f>
        <v>LAMA</v>
      </c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95"/>
      <c r="AB84" s="385"/>
      <c r="AC84" s="385"/>
      <c r="AD84" s="385"/>
      <c r="AE84" s="385"/>
      <c r="AF84" s="385"/>
    </row>
    <row r="85" spans="1:32" ht="15.75" customHeight="1" x14ac:dyDescent="0.3">
      <c r="A85" s="423">
        <f>[1]DES!A86</f>
        <v>45995</v>
      </c>
      <c r="B85" s="424">
        <f>[1]DES!B86</f>
        <v>8</v>
      </c>
      <c r="C85" s="425" t="str">
        <f>[1]DES!K86</f>
        <v>K04</v>
      </c>
      <c r="D85" s="424">
        <f>[1]DES!J86</f>
        <v>38</v>
      </c>
      <c r="E85" s="425" t="str">
        <f>[1]DES!I86</f>
        <v>P</v>
      </c>
      <c r="F85" s="426" t="str">
        <f>[1]DES!L86</f>
        <v>LAMA</v>
      </c>
      <c r="G85" s="385"/>
      <c r="H85" s="385"/>
      <c r="I85" s="385"/>
      <c r="J85" s="385"/>
      <c r="K85" s="385"/>
      <c r="L85" s="385"/>
      <c r="M85" s="385"/>
      <c r="N85" s="385"/>
      <c r="O85" s="385"/>
      <c r="P85" s="385"/>
      <c r="Q85" s="385"/>
      <c r="R85" s="385"/>
      <c r="S85" s="385"/>
      <c r="T85" s="385"/>
      <c r="U85" s="385"/>
      <c r="V85" s="385"/>
      <c r="W85" s="385"/>
      <c r="X85" s="385"/>
      <c r="Y85" s="385"/>
      <c r="Z85" s="385"/>
      <c r="AA85" s="395"/>
      <c r="AB85" s="385"/>
      <c r="AC85" s="385"/>
      <c r="AD85" s="385"/>
      <c r="AE85" s="385"/>
      <c r="AF85" s="385"/>
    </row>
    <row r="86" spans="1:32" ht="15.75" customHeight="1" x14ac:dyDescent="0.3">
      <c r="A86" s="423">
        <f>[1]DES!A87</f>
        <v>45995</v>
      </c>
      <c r="B86" s="424">
        <f>[1]DES!B87</f>
        <v>9</v>
      </c>
      <c r="C86" s="425" t="str">
        <f>[1]DES!K87</f>
        <v>K04</v>
      </c>
      <c r="D86" s="424">
        <f>[1]DES!J87</f>
        <v>16</v>
      </c>
      <c r="E86" s="425" t="str">
        <f>[1]DES!I87</f>
        <v>L</v>
      </c>
      <c r="F86" s="426" t="str">
        <f>[1]DES!L87</f>
        <v>LAMA</v>
      </c>
      <c r="G86" s="385"/>
      <c r="H86" s="385"/>
      <c r="I86" s="385"/>
      <c r="J86" s="385"/>
      <c r="K86" s="385"/>
      <c r="L86" s="385"/>
      <c r="M86" s="385"/>
      <c r="N86" s="385"/>
      <c r="O86" s="385"/>
      <c r="P86" s="385"/>
      <c r="Q86" s="385"/>
      <c r="R86" s="385"/>
      <c r="S86" s="385"/>
      <c r="T86" s="385"/>
      <c r="U86" s="385"/>
      <c r="V86" s="385"/>
      <c r="W86" s="385"/>
      <c r="X86" s="385"/>
      <c r="Y86" s="385"/>
      <c r="Z86" s="385"/>
      <c r="AA86" s="395"/>
      <c r="AB86" s="385"/>
      <c r="AC86" s="385"/>
      <c r="AD86" s="385"/>
      <c r="AE86" s="385"/>
      <c r="AF86" s="385"/>
    </row>
    <row r="87" spans="1:32" ht="15.75" customHeight="1" x14ac:dyDescent="0.3">
      <c r="A87" s="423">
        <f>[1]DES!A88</f>
        <v>45995</v>
      </c>
      <c r="B87" s="424">
        <f>[1]DES!B88</f>
        <v>10</v>
      </c>
      <c r="C87" s="425" t="str">
        <f>[1]DES!K88</f>
        <v>K00</v>
      </c>
      <c r="D87" s="424">
        <f>[1]DES!J88</f>
        <v>6</v>
      </c>
      <c r="E87" s="425" t="str">
        <f>[1]DES!I88</f>
        <v>P</v>
      </c>
      <c r="F87" s="426" t="str">
        <f>[1]DES!L88</f>
        <v>BARU</v>
      </c>
      <c r="G87" s="385"/>
      <c r="H87" s="385"/>
      <c r="I87" s="385"/>
      <c r="J87" s="385"/>
      <c r="K87" s="385"/>
      <c r="L87" s="385"/>
      <c r="M87" s="385"/>
      <c r="N87" s="385"/>
      <c r="O87" s="385"/>
      <c r="P87" s="385"/>
      <c r="Q87" s="385"/>
      <c r="R87" s="385"/>
      <c r="S87" s="385"/>
      <c r="T87" s="385"/>
      <c r="U87" s="385"/>
      <c r="V87" s="385"/>
      <c r="W87" s="385"/>
      <c r="X87" s="385"/>
      <c r="Y87" s="385"/>
      <c r="Z87" s="385"/>
      <c r="AA87" s="395"/>
      <c r="AB87" s="385"/>
      <c r="AC87" s="385"/>
      <c r="AD87" s="385"/>
      <c r="AE87" s="385"/>
      <c r="AF87" s="385"/>
    </row>
    <row r="88" spans="1:32" ht="15.75" customHeight="1" x14ac:dyDescent="0.3">
      <c r="A88" s="423">
        <f>[1]DES!A89</f>
        <v>45995</v>
      </c>
      <c r="B88" s="424">
        <f>[1]DES!B89</f>
        <v>11</v>
      </c>
      <c r="C88" s="425" t="str">
        <f>[1]DES!K89</f>
        <v>K00</v>
      </c>
      <c r="D88" s="424">
        <f>[1]DES!J89</f>
        <v>6</v>
      </c>
      <c r="E88" s="425" t="str">
        <f>[1]DES!I89</f>
        <v>P</v>
      </c>
      <c r="F88" s="426" t="str">
        <f>[1]DES!L89</f>
        <v>BARU</v>
      </c>
      <c r="G88" s="385"/>
      <c r="H88" s="385"/>
      <c r="I88" s="385"/>
      <c r="J88" s="385"/>
      <c r="K88" s="385"/>
      <c r="L88" s="385"/>
      <c r="M88" s="385"/>
      <c r="N88" s="385"/>
      <c r="O88" s="385"/>
      <c r="P88" s="385"/>
      <c r="Q88" s="385"/>
      <c r="R88" s="385"/>
      <c r="S88" s="385"/>
      <c r="T88" s="385"/>
      <c r="U88" s="385"/>
      <c r="V88" s="385"/>
      <c r="W88" s="385"/>
      <c r="X88" s="385"/>
      <c r="Y88" s="385"/>
      <c r="Z88" s="385"/>
      <c r="AA88" s="395"/>
      <c r="AB88" s="385"/>
      <c r="AC88" s="385"/>
      <c r="AD88" s="385"/>
      <c r="AE88" s="385"/>
      <c r="AF88" s="385"/>
    </row>
    <row r="89" spans="1:32" ht="15.75" customHeight="1" x14ac:dyDescent="0.3">
      <c r="A89" s="423">
        <f>[1]DES!A90</f>
        <v>45995</v>
      </c>
      <c r="B89" s="424">
        <f>[1]DES!B90</f>
        <v>12</v>
      </c>
      <c r="C89" s="425" t="str">
        <f>[1]DES!K90</f>
        <v>K03</v>
      </c>
      <c r="D89" s="424">
        <f>[1]DES!J90</f>
        <v>36</v>
      </c>
      <c r="E89" s="425" t="str">
        <f>[1]DES!I90</f>
        <v>P</v>
      </c>
      <c r="F89" s="426" t="str">
        <f>[1]DES!L90</f>
        <v>BARU</v>
      </c>
      <c r="G89" s="385"/>
      <c r="H89" s="385"/>
      <c r="I89" s="385"/>
      <c r="J89" s="385"/>
      <c r="K89" s="385"/>
      <c r="L89" s="385"/>
      <c r="M89" s="385"/>
      <c r="N89" s="385"/>
      <c r="O89" s="385"/>
      <c r="P89" s="385"/>
      <c r="Q89" s="385"/>
      <c r="R89" s="385"/>
      <c r="S89" s="385"/>
      <c r="T89" s="385"/>
      <c r="U89" s="385"/>
      <c r="V89" s="385"/>
      <c r="W89" s="385"/>
      <c r="X89" s="385"/>
      <c r="Y89" s="385"/>
      <c r="Z89" s="385"/>
      <c r="AA89" s="395"/>
      <c r="AB89" s="385"/>
      <c r="AC89" s="385"/>
      <c r="AD89" s="385"/>
      <c r="AE89" s="385"/>
      <c r="AF89" s="385"/>
    </row>
    <row r="90" spans="1:32" ht="15.75" customHeight="1" x14ac:dyDescent="0.3">
      <c r="A90" s="423">
        <f>[1]DES!A91</f>
        <v>45996</v>
      </c>
      <c r="B90" s="424">
        <f>[1]DES!B91</f>
        <v>1</v>
      </c>
      <c r="C90" s="425" t="str">
        <f>[1]DES!K91</f>
        <v>K04</v>
      </c>
      <c r="D90" s="424">
        <f>[1]DES!J91</f>
        <v>21</v>
      </c>
      <c r="E90" s="425" t="str">
        <f>[1]DES!I91</f>
        <v>P</v>
      </c>
      <c r="F90" s="426" t="str">
        <f>[1]DES!L91</f>
        <v>BARU</v>
      </c>
      <c r="G90" s="385"/>
      <c r="H90" s="385"/>
      <c r="I90" s="385"/>
      <c r="J90" s="385"/>
      <c r="K90" s="385"/>
      <c r="L90" s="385"/>
      <c r="M90" s="385"/>
      <c r="N90" s="385"/>
      <c r="O90" s="385"/>
      <c r="P90" s="385"/>
      <c r="Q90" s="385"/>
      <c r="R90" s="385"/>
      <c r="S90" s="385"/>
      <c r="T90" s="385"/>
      <c r="U90" s="385"/>
      <c r="V90" s="385"/>
      <c r="W90" s="385"/>
      <c r="X90" s="385"/>
      <c r="Y90" s="385"/>
      <c r="Z90" s="385"/>
      <c r="AA90" s="395"/>
      <c r="AB90" s="385"/>
      <c r="AC90" s="385"/>
      <c r="AD90" s="385"/>
      <c r="AE90" s="385"/>
      <c r="AF90" s="385"/>
    </row>
    <row r="91" spans="1:32" ht="15.75" customHeight="1" x14ac:dyDescent="0.3">
      <c r="A91" s="423">
        <f>[1]DES!A92</f>
        <v>45996</v>
      </c>
      <c r="B91" s="424">
        <f>[1]DES!B92</f>
        <v>2</v>
      </c>
      <c r="C91" s="425" t="str">
        <f>[1]DES!K92</f>
        <v>K00</v>
      </c>
      <c r="D91" s="424">
        <f>[1]DES!J92</f>
        <v>10</v>
      </c>
      <c r="E91" s="425" t="str">
        <f>[1]DES!I92</f>
        <v>L</v>
      </c>
      <c r="F91" s="426" t="str">
        <f>[1]DES!L92</f>
        <v>BARU</v>
      </c>
      <c r="G91" s="385"/>
      <c r="H91" s="385"/>
      <c r="I91" s="385"/>
      <c r="J91" s="385"/>
      <c r="K91" s="385"/>
      <c r="L91" s="385"/>
      <c r="M91" s="385"/>
      <c r="N91" s="385"/>
      <c r="O91" s="385"/>
      <c r="P91" s="385"/>
      <c r="Q91" s="385"/>
      <c r="R91" s="385"/>
      <c r="S91" s="385"/>
      <c r="T91" s="385"/>
      <c r="U91" s="385"/>
      <c r="V91" s="385"/>
      <c r="W91" s="385"/>
      <c r="X91" s="385"/>
      <c r="Y91" s="385"/>
      <c r="Z91" s="385"/>
      <c r="AA91" s="395"/>
      <c r="AB91" s="385"/>
      <c r="AC91" s="385"/>
      <c r="AD91" s="385"/>
      <c r="AE91" s="385"/>
      <c r="AF91" s="385"/>
    </row>
    <row r="92" spans="1:32" ht="15.75" customHeight="1" x14ac:dyDescent="0.3">
      <c r="A92" s="423">
        <f>[1]DES!A93</f>
        <v>45996</v>
      </c>
      <c r="B92" s="424">
        <f>[1]DES!B93</f>
        <v>3</v>
      </c>
      <c r="C92" s="425" t="str">
        <f>[1]DES!K93</f>
        <v>K00</v>
      </c>
      <c r="D92" s="424">
        <f>[1]DES!J93</f>
        <v>10</v>
      </c>
      <c r="E92" s="425" t="str">
        <f>[1]DES!I93</f>
        <v>L</v>
      </c>
      <c r="F92" s="426" t="str">
        <f>[1]DES!L93</f>
        <v>BARU</v>
      </c>
      <c r="G92" s="385"/>
      <c r="H92" s="385"/>
      <c r="I92" s="385"/>
      <c r="J92" s="385"/>
      <c r="K92" s="385"/>
      <c r="L92" s="385"/>
      <c r="M92" s="385"/>
      <c r="N92" s="385"/>
      <c r="O92" s="385"/>
      <c r="P92" s="385"/>
      <c r="Q92" s="385"/>
      <c r="R92" s="385"/>
      <c r="S92" s="385"/>
      <c r="T92" s="385"/>
      <c r="U92" s="385"/>
      <c r="V92" s="385"/>
      <c r="W92" s="385"/>
      <c r="X92" s="385"/>
      <c r="Y92" s="385"/>
      <c r="Z92" s="385"/>
      <c r="AA92" s="395"/>
      <c r="AB92" s="385"/>
      <c r="AC92" s="385"/>
      <c r="AD92" s="385"/>
      <c r="AE92" s="385"/>
      <c r="AF92" s="385"/>
    </row>
    <row r="93" spans="1:32" ht="15.75" customHeight="1" x14ac:dyDescent="0.3">
      <c r="A93" s="423">
        <f>[1]DES!A94</f>
        <v>45996</v>
      </c>
      <c r="B93" s="424">
        <f>[1]DES!B94</f>
        <v>4</v>
      </c>
      <c r="C93" s="425" t="str">
        <f>[1]DES!K94</f>
        <v>K05</v>
      </c>
      <c r="D93" s="424">
        <f>[1]DES!J94</f>
        <v>35</v>
      </c>
      <c r="E93" s="425" t="str">
        <f>[1]DES!I94</f>
        <v>L</v>
      </c>
      <c r="F93" s="426" t="str">
        <f>[1]DES!L94</f>
        <v>BARU</v>
      </c>
      <c r="G93" s="385"/>
      <c r="H93" s="385"/>
      <c r="I93" s="385"/>
      <c r="J93" s="385"/>
      <c r="K93" s="385"/>
      <c r="L93" s="385"/>
      <c r="M93" s="385"/>
      <c r="N93" s="385"/>
      <c r="O93" s="385"/>
      <c r="P93" s="385"/>
      <c r="Q93" s="385"/>
      <c r="R93" s="385"/>
      <c r="S93" s="385"/>
      <c r="T93" s="385"/>
      <c r="U93" s="385"/>
      <c r="V93" s="385"/>
      <c r="W93" s="385"/>
      <c r="X93" s="385"/>
      <c r="Y93" s="385"/>
      <c r="Z93" s="385"/>
      <c r="AA93" s="395"/>
      <c r="AB93" s="385"/>
      <c r="AC93" s="385"/>
      <c r="AD93" s="385"/>
      <c r="AE93" s="385"/>
      <c r="AF93" s="385"/>
    </row>
    <row r="94" spans="1:32" ht="15.75" customHeight="1" x14ac:dyDescent="0.3">
      <c r="A94" s="423">
        <f>[1]DES!A95</f>
        <v>45996</v>
      </c>
      <c r="B94" s="424">
        <f>[1]DES!B95</f>
        <v>5</v>
      </c>
      <c r="C94" s="425" t="str">
        <f>[1]DES!K95</f>
        <v>K02</v>
      </c>
      <c r="D94" s="424">
        <f>[1]DES!J95</f>
        <v>25</v>
      </c>
      <c r="E94" s="425" t="str">
        <f>[1]DES!I95</f>
        <v>L</v>
      </c>
      <c r="F94" s="426" t="str">
        <f>[1]DES!L95</f>
        <v>BARU</v>
      </c>
      <c r="G94" s="385"/>
      <c r="H94" s="385"/>
      <c r="I94" s="385"/>
      <c r="J94" s="385"/>
      <c r="K94" s="385"/>
      <c r="L94" s="385"/>
      <c r="M94" s="385"/>
      <c r="N94" s="385"/>
      <c r="O94" s="385"/>
      <c r="P94" s="385"/>
      <c r="Q94" s="385"/>
      <c r="R94" s="385"/>
      <c r="S94" s="385"/>
      <c r="T94" s="385"/>
      <c r="U94" s="385"/>
      <c r="V94" s="385"/>
      <c r="W94" s="385"/>
      <c r="X94" s="385"/>
      <c r="Y94" s="385"/>
      <c r="Z94" s="385"/>
      <c r="AA94" s="395"/>
      <c r="AB94" s="385"/>
      <c r="AC94" s="385"/>
      <c r="AD94" s="385"/>
      <c r="AE94" s="385"/>
      <c r="AF94" s="385"/>
    </row>
    <row r="95" spans="1:32" ht="15.75" customHeight="1" x14ac:dyDescent="0.3">
      <c r="A95" s="423">
        <f>[1]DES!A96</f>
        <v>45996</v>
      </c>
      <c r="B95" s="424">
        <f>[1]DES!B96</f>
        <v>6</v>
      </c>
      <c r="C95" s="425" t="str">
        <f>[1]DES!K96</f>
        <v>K04</v>
      </c>
      <c r="D95" s="424">
        <f>[1]DES!J96</f>
        <v>26</v>
      </c>
      <c r="E95" s="425" t="str">
        <f>[1]DES!I96</f>
        <v>P</v>
      </c>
      <c r="F95" s="426" t="str">
        <f>[1]DES!L96</f>
        <v>BARU</v>
      </c>
      <c r="G95" s="385"/>
      <c r="H95" s="385"/>
      <c r="I95" s="385"/>
      <c r="J95" s="385"/>
      <c r="K95" s="385"/>
      <c r="L95" s="385"/>
      <c r="M95" s="385"/>
      <c r="N95" s="385"/>
      <c r="O95" s="385"/>
      <c r="P95" s="385"/>
      <c r="Q95" s="385"/>
      <c r="R95" s="385"/>
      <c r="S95" s="385"/>
      <c r="T95" s="385"/>
      <c r="U95" s="385"/>
      <c r="V95" s="385"/>
      <c r="W95" s="385"/>
      <c r="X95" s="385"/>
      <c r="Y95" s="385"/>
      <c r="Z95" s="385"/>
      <c r="AA95" s="395"/>
      <c r="AB95" s="385"/>
      <c r="AC95" s="385"/>
      <c r="AD95" s="385"/>
      <c r="AE95" s="385"/>
      <c r="AF95" s="385"/>
    </row>
    <row r="96" spans="1:32" ht="15.75" customHeight="1" x14ac:dyDescent="0.3">
      <c r="A96" s="423">
        <f>[1]DES!A97</f>
        <v>45996</v>
      </c>
      <c r="B96" s="424">
        <f>[1]DES!B97</f>
        <v>7</v>
      </c>
      <c r="C96" s="425" t="str">
        <f>[1]DES!K97</f>
        <v>K03</v>
      </c>
      <c r="D96" s="424">
        <f>[1]DES!J97</f>
        <v>31</v>
      </c>
      <c r="E96" s="425" t="str">
        <f>[1]DES!I97</f>
        <v>P</v>
      </c>
      <c r="F96" s="426" t="str">
        <f>[1]DES!L97</f>
        <v>BARU</v>
      </c>
      <c r="G96" s="385"/>
      <c r="H96" s="385"/>
      <c r="I96" s="385"/>
      <c r="J96" s="385"/>
      <c r="K96" s="385"/>
      <c r="L96" s="385"/>
      <c r="M96" s="385"/>
      <c r="N96" s="385"/>
      <c r="O96" s="385"/>
      <c r="P96" s="385"/>
      <c r="Q96" s="385"/>
      <c r="R96" s="385"/>
      <c r="S96" s="385"/>
      <c r="T96" s="385"/>
      <c r="U96" s="385"/>
      <c r="V96" s="385"/>
      <c r="W96" s="385"/>
      <c r="X96" s="385"/>
      <c r="Y96" s="385"/>
      <c r="Z96" s="385"/>
      <c r="AA96" s="395"/>
      <c r="AB96" s="385"/>
      <c r="AC96" s="385"/>
      <c r="AD96" s="385"/>
      <c r="AE96" s="385"/>
      <c r="AF96" s="385"/>
    </row>
    <row r="97" spans="1:32" ht="15.75" customHeight="1" x14ac:dyDescent="0.3">
      <c r="A97" s="423">
        <f>[1]DES!A98</f>
        <v>45997</v>
      </c>
      <c r="B97" s="424">
        <f>[1]DES!B98</f>
        <v>1</v>
      </c>
      <c r="C97" s="425" t="str">
        <f>[1]DES!K98</f>
        <v>K04</v>
      </c>
      <c r="D97" s="424">
        <f>[1]DES!J98</f>
        <v>7</v>
      </c>
      <c r="E97" s="425" t="str">
        <f>[1]DES!I98</f>
        <v>P</v>
      </c>
      <c r="F97" s="426" t="str">
        <f>[1]DES!L98</f>
        <v>LAMA</v>
      </c>
      <c r="G97" s="385"/>
      <c r="H97" s="385"/>
      <c r="I97" s="385"/>
      <c r="J97" s="385"/>
      <c r="K97" s="385"/>
      <c r="L97" s="385"/>
      <c r="M97" s="385"/>
      <c r="N97" s="385"/>
      <c r="O97" s="385"/>
      <c r="P97" s="385"/>
      <c r="Q97" s="385"/>
      <c r="R97" s="385"/>
      <c r="S97" s="385"/>
      <c r="T97" s="385"/>
      <c r="U97" s="385"/>
      <c r="V97" s="385"/>
      <c r="W97" s="385"/>
      <c r="X97" s="385"/>
      <c r="Y97" s="385"/>
      <c r="Z97" s="385"/>
      <c r="AA97" s="395"/>
      <c r="AB97" s="385"/>
      <c r="AC97" s="385"/>
      <c r="AD97" s="385"/>
      <c r="AE97" s="385"/>
      <c r="AF97" s="385"/>
    </row>
    <row r="98" spans="1:32" ht="15.75" customHeight="1" x14ac:dyDescent="0.3">
      <c r="A98" s="423">
        <f>[1]DES!A99</f>
        <v>45997</v>
      </c>
      <c r="B98" s="424">
        <f>[1]DES!B99</f>
        <v>2</v>
      </c>
      <c r="C98" s="425" t="str">
        <f>[1]DES!K99</f>
        <v>K02</v>
      </c>
      <c r="D98" s="424">
        <f>[1]DES!J99</f>
        <v>33</v>
      </c>
      <c r="E98" s="425" t="str">
        <f>[1]DES!I99</f>
        <v>L</v>
      </c>
      <c r="F98" s="426" t="str">
        <f>[1]DES!L99</f>
        <v>BARU</v>
      </c>
      <c r="G98" s="385"/>
      <c r="H98" s="385"/>
      <c r="I98" s="385"/>
      <c r="J98" s="385"/>
      <c r="K98" s="385"/>
      <c r="L98" s="385"/>
      <c r="M98" s="385"/>
      <c r="N98" s="385"/>
      <c r="O98" s="385"/>
      <c r="P98" s="385"/>
      <c r="Q98" s="385"/>
      <c r="R98" s="385"/>
      <c r="S98" s="385"/>
      <c r="T98" s="385"/>
      <c r="U98" s="385"/>
      <c r="V98" s="385"/>
      <c r="W98" s="385"/>
      <c r="X98" s="385"/>
      <c r="Y98" s="385"/>
      <c r="Z98" s="385"/>
      <c r="AA98" s="395"/>
      <c r="AB98" s="385"/>
      <c r="AC98" s="385"/>
      <c r="AD98" s="385"/>
      <c r="AE98" s="385"/>
      <c r="AF98" s="385"/>
    </row>
    <row r="99" spans="1:32" ht="15.75" customHeight="1" x14ac:dyDescent="0.3">
      <c r="A99" s="423">
        <f>[1]DES!A100</f>
        <v>45997</v>
      </c>
      <c r="B99" s="424">
        <f>[1]DES!B100</f>
        <v>3</v>
      </c>
      <c r="C99" s="425" t="str">
        <f>[1]DES!K100</f>
        <v>K04</v>
      </c>
      <c r="D99" s="424">
        <f>[1]DES!J100</f>
        <v>8</v>
      </c>
      <c r="E99" s="425" t="str">
        <f>[1]DES!I100</f>
        <v>L</v>
      </c>
      <c r="F99" s="426" t="str">
        <f>[1]DES!L100</f>
        <v>LAMA</v>
      </c>
      <c r="G99" s="385"/>
      <c r="H99" s="385"/>
      <c r="I99" s="385"/>
      <c r="J99" s="385"/>
      <c r="K99" s="385"/>
      <c r="L99" s="385"/>
      <c r="M99" s="385"/>
      <c r="N99" s="385"/>
      <c r="O99" s="385"/>
      <c r="P99" s="385"/>
      <c r="Q99" s="385"/>
      <c r="R99" s="385"/>
      <c r="S99" s="385"/>
      <c r="T99" s="385"/>
      <c r="U99" s="385"/>
      <c r="V99" s="385"/>
      <c r="W99" s="385"/>
      <c r="X99" s="385"/>
      <c r="Y99" s="385"/>
      <c r="Z99" s="385"/>
      <c r="AA99" s="395"/>
      <c r="AB99" s="385"/>
      <c r="AC99" s="385"/>
      <c r="AD99" s="385"/>
      <c r="AE99" s="385"/>
      <c r="AF99" s="385"/>
    </row>
    <row r="100" spans="1:32" ht="15.75" customHeight="1" x14ac:dyDescent="0.3">
      <c r="A100" s="423">
        <f>[1]DES!A101</f>
        <v>45997</v>
      </c>
      <c r="B100" s="424">
        <f>[1]DES!B101</f>
        <v>4</v>
      </c>
      <c r="C100" s="425" t="str">
        <f>[1]DES!K101</f>
        <v>K04</v>
      </c>
      <c r="D100" s="424">
        <f>[1]DES!J101</f>
        <v>31</v>
      </c>
      <c r="E100" s="425" t="str">
        <f>[1]DES!I101</f>
        <v>L</v>
      </c>
      <c r="F100" s="426" t="str">
        <f>[1]DES!L101</f>
        <v>BARU</v>
      </c>
      <c r="G100" s="385"/>
      <c r="H100" s="385"/>
      <c r="I100" s="385"/>
      <c r="J100" s="385"/>
      <c r="K100" s="385"/>
      <c r="L100" s="385"/>
      <c r="M100" s="385"/>
      <c r="N100" s="385"/>
      <c r="O100" s="385"/>
      <c r="P100" s="385"/>
      <c r="Q100" s="385"/>
      <c r="R100" s="385"/>
      <c r="S100" s="385"/>
      <c r="T100" s="385"/>
      <c r="U100" s="385"/>
      <c r="V100" s="385"/>
      <c r="W100" s="385"/>
      <c r="X100" s="385"/>
      <c r="Y100" s="385"/>
      <c r="Z100" s="385"/>
      <c r="AA100" s="395"/>
      <c r="AB100" s="385"/>
      <c r="AC100" s="385"/>
      <c r="AD100" s="385"/>
      <c r="AE100" s="385"/>
      <c r="AF100" s="385"/>
    </row>
    <row r="101" spans="1:32" ht="15.75" customHeight="1" x14ac:dyDescent="0.3">
      <c r="A101" s="423">
        <f>[1]DES!A102</f>
        <v>45997</v>
      </c>
      <c r="B101" s="424">
        <f>[1]DES!B102</f>
        <v>5</v>
      </c>
      <c r="C101" s="425" t="str">
        <f>[1]DES!K102</f>
        <v>K00</v>
      </c>
      <c r="D101" s="424">
        <f>[1]DES!J102</f>
        <v>6</v>
      </c>
      <c r="E101" s="425" t="str">
        <f>[1]DES!I102</f>
        <v>P</v>
      </c>
      <c r="F101" s="426" t="str">
        <f>[1]DES!L102</f>
        <v>BARU</v>
      </c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95"/>
      <c r="AB101" s="385"/>
      <c r="AC101" s="385"/>
      <c r="AD101" s="385"/>
      <c r="AE101" s="385"/>
      <c r="AF101" s="385"/>
    </row>
    <row r="102" spans="1:32" ht="15.75" customHeight="1" x14ac:dyDescent="0.3">
      <c r="A102" s="423">
        <f>[1]DES!A103</f>
        <v>45997</v>
      </c>
      <c r="B102" s="424">
        <f>[1]DES!B103</f>
        <v>6</v>
      </c>
      <c r="C102" s="425" t="str">
        <f>[1]DES!K103</f>
        <v>K00</v>
      </c>
      <c r="D102" s="424">
        <f>[1]DES!J103</f>
        <v>7</v>
      </c>
      <c r="E102" s="425" t="str">
        <f>[1]DES!I103</f>
        <v>P</v>
      </c>
      <c r="F102" s="426" t="str">
        <f>[1]DES!L103</f>
        <v>BARU</v>
      </c>
      <c r="G102" s="385"/>
      <c r="H102" s="385"/>
      <c r="I102" s="385"/>
      <c r="J102" s="385"/>
      <c r="K102" s="385"/>
      <c r="L102" s="385"/>
      <c r="M102" s="385"/>
      <c r="N102" s="385"/>
      <c r="O102" s="385"/>
      <c r="P102" s="385"/>
      <c r="Q102" s="385"/>
      <c r="R102" s="385"/>
      <c r="S102" s="385"/>
      <c r="T102" s="385"/>
      <c r="U102" s="385"/>
      <c r="V102" s="385"/>
      <c r="W102" s="385"/>
      <c r="X102" s="385"/>
      <c r="Y102" s="385"/>
      <c r="Z102" s="385"/>
      <c r="AA102" s="395"/>
      <c r="AB102" s="385"/>
      <c r="AC102" s="385"/>
      <c r="AD102" s="385"/>
      <c r="AE102" s="385"/>
      <c r="AF102" s="385"/>
    </row>
    <row r="103" spans="1:32" ht="15.75" customHeight="1" x14ac:dyDescent="0.3">
      <c r="A103" s="423">
        <f>[1]DES!A104</f>
        <v>45997</v>
      </c>
      <c r="B103" s="424">
        <f>[1]DES!B104</f>
        <v>7</v>
      </c>
      <c r="C103" s="425" t="str">
        <f>[1]DES!K104</f>
        <v>K04</v>
      </c>
      <c r="D103" s="424">
        <f>[1]DES!J104</f>
        <v>29</v>
      </c>
      <c r="E103" s="425" t="str">
        <f>[1]DES!I104</f>
        <v>P</v>
      </c>
      <c r="F103" s="426" t="str">
        <f>[1]DES!L104</f>
        <v>BARU</v>
      </c>
      <c r="G103" s="385"/>
      <c r="H103" s="385"/>
      <c r="I103" s="385"/>
      <c r="J103" s="385"/>
      <c r="K103" s="385"/>
      <c r="L103" s="385"/>
      <c r="M103" s="385"/>
      <c r="N103" s="385"/>
      <c r="O103" s="385"/>
      <c r="P103" s="385"/>
      <c r="Q103" s="385"/>
      <c r="R103" s="385"/>
      <c r="S103" s="385"/>
      <c r="T103" s="385"/>
      <c r="U103" s="385"/>
      <c r="V103" s="385"/>
      <c r="W103" s="385"/>
      <c r="X103" s="385"/>
      <c r="Y103" s="385"/>
      <c r="Z103" s="385"/>
      <c r="AA103" s="395"/>
      <c r="AB103" s="385"/>
      <c r="AC103" s="385"/>
      <c r="AD103" s="385"/>
      <c r="AE103" s="385"/>
      <c r="AF103" s="385"/>
    </row>
    <row r="104" spans="1:32" ht="15.75" customHeight="1" x14ac:dyDescent="0.3">
      <c r="A104" s="423">
        <f>[1]DES!A105</f>
        <v>45997</v>
      </c>
      <c r="B104" s="424">
        <f>[1]DES!B105</f>
        <v>8</v>
      </c>
      <c r="C104" s="425" t="str">
        <f>[1]DES!K105</f>
        <v>K02</v>
      </c>
      <c r="D104" s="424">
        <f>[1]DES!J105</f>
        <v>4</v>
      </c>
      <c r="E104" s="425" t="str">
        <f>[1]DES!I105</f>
        <v>L</v>
      </c>
      <c r="F104" s="426" t="str">
        <f>[1]DES!L105</f>
        <v>BARU</v>
      </c>
      <c r="G104" s="385"/>
      <c r="H104" s="385"/>
      <c r="I104" s="385"/>
      <c r="J104" s="385"/>
      <c r="K104" s="385"/>
      <c r="L104" s="385"/>
      <c r="M104" s="385"/>
      <c r="N104" s="385"/>
      <c r="O104" s="385"/>
      <c r="P104" s="385"/>
      <c r="Q104" s="385"/>
      <c r="R104" s="385"/>
      <c r="S104" s="385"/>
      <c r="T104" s="385"/>
      <c r="U104" s="385"/>
      <c r="V104" s="385"/>
      <c r="W104" s="385"/>
      <c r="X104" s="385"/>
      <c r="Y104" s="385"/>
      <c r="Z104" s="385"/>
      <c r="AA104" s="395"/>
      <c r="AB104" s="385"/>
      <c r="AC104" s="385"/>
      <c r="AD104" s="385"/>
      <c r="AE104" s="385"/>
      <c r="AF104" s="385"/>
    </row>
    <row r="105" spans="1:32" ht="15.75" customHeight="1" x14ac:dyDescent="0.3">
      <c r="A105" s="423">
        <f>[1]DES!A106</f>
        <v>45997</v>
      </c>
      <c r="B105" s="424">
        <f>[1]DES!B106</f>
        <v>9</v>
      </c>
      <c r="C105" s="425" t="str">
        <f>[1]DES!K106</f>
        <v>K02</v>
      </c>
      <c r="D105" s="424">
        <f>[1]DES!J106</f>
        <v>41</v>
      </c>
      <c r="E105" s="425" t="str">
        <f>[1]DES!I106</f>
        <v>L</v>
      </c>
      <c r="F105" s="426" t="str">
        <f>[1]DES!L106</f>
        <v>LAMA</v>
      </c>
      <c r="G105" s="385"/>
      <c r="H105" s="385"/>
      <c r="I105" s="385"/>
      <c r="J105" s="385"/>
      <c r="K105" s="385"/>
      <c r="L105" s="385"/>
      <c r="M105" s="385"/>
      <c r="N105" s="385"/>
      <c r="O105" s="385"/>
      <c r="P105" s="385"/>
      <c r="Q105" s="385"/>
      <c r="R105" s="385"/>
      <c r="S105" s="385"/>
      <c r="T105" s="385"/>
      <c r="U105" s="385"/>
      <c r="V105" s="385"/>
      <c r="W105" s="385"/>
      <c r="X105" s="385"/>
      <c r="Y105" s="385"/>
      <c r="Z105" s="385"/>
      <c r="AA105" s="395"/>
      <c r="AB105" s="385"/>
      <c r="AC105" s="385"/>
      <c r="AD105" s="385"/>
      <c r="AE105" s="385"/>
      <c r="AF105" s="385"/>
    </row>
    <row r="106" spans="1:32" ht="15.75" customHeight="1" x14ac:dyDescent="0.3">
      <c r="A106" s="423">
        <f>[1]DES!A107</f>
        <v>45997</v>
      </c>
      <c r="B106" s="424">
        <f>[1]DES!B107</f>
        <v>10</v>
      </c>
      <c r="C106" s="425" t="str">
        <f>[1]DES!K107</f>
        <v>K04</v>
      </c>
      <c r="D106" s="424">
        <f>[1]DES!J107</f>
        <v>47</v>
      </c>
      <c r="E106" s="425" t="str">
        <f>[1]DES!I107</f>
        <v>L</v>
      </c>
      <c r="F106" s="426" t="str">
        <f>[1]DES!L107</f>
        <v>LAMA</v>
      </c>
      <c r="G106" s="385"/>
      <c r="H106" s="385"/>
      <c r="I106" s="385"/>
      <c r="J106" s="385"/>
      <c r="K106" s="385"/>
      <c r="L106" s="385"/>
      <c r="M106" s="385"/>
      <c r="N106" s="385"/>
      <c r="O106" s="385"/>
      <c r="P106" s="385"/>
      <c r="Q106" s="385"/>
      <c r="R106" s="385"/>
      <c r="S106" s="385"/>
      <c r="T106" s="385"/>
      <c r="U106" s="385"/>
      <c r="V106" s="385"/>
      <c r="W106" s="385"/>
      <c r="X106" s="385"/>
      <c r="Y106" s="385"/>
      <c r="Z106" s="385"/>
      <c r="AA106" s="395"/>
      <c r="AB106" s="385"/>
      <c r="AC106" s="385"/>
      <c r="AD106" s="385"/>
      <c r="AE106" s="385"/>
      <c r="AF106" s="385"/>
    </row>
    <row r="107" spans="1:32" ht="15.75" customHeight="1" x14ac:dyDescent="0.3">
      <c r="A107" s="423">
        <f>[1]DES!A108</f>
        <v>45997</v>
      </c>
      <c r="B107" s="424">
        <f>[1]DES!B108</f>
        <v>11</v>
      </c>
      <c r="C107" s="425" t="str">
        <f>[1]DES!K108</f>
        <v>K02</v>
      </c>
      <c r="D107" s="424">
        <f>[1]DES!J108</f>
        <v>2</v>
      </c>
      <c r="E107" s="425" t="str">
        <f>[1]DES!I108</f>
        <v>P</v>
      </c>
      <c r="F107" s="426" t="str">
        <f>[1]DES!L108</f>
        <v>BARU</v>
      </c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95"/>
      <c r="AB107" s="385"/>
      <c r="AC107" s="385"/>
      <c r="AD107" s="385"/>
      <c r="AE107" s="385"/>
      <c r="AF107" s="385"/>
    </row>
    <row r="108" spans="1:32" ht="15.75" customHeight="1" x14ac:dyDescent="0.3">
      <c r="A108" s="423">
        <f>[1]DES!A109</f>
        <v>45999</v>
      </c>
      <c r="B108" s="424">
        <f>[1]DES!B109</f>
        <v>1</v>
      </c>
      <c r="C108" s="425" t="str">
        <f>[1]DES!K109</f>
        <v>K04</v>
      </c>
      <c r="D108" s="424">
        <f>[1]DES!J109</f>
        <v>36</v>
      </c>
      <c r="E108" s="425" t="str">
        <f>[1]DES!I109</f>
        <v>L</v>
      </c>
      <c r="F108" s="426" t="str">
        <f>[1]DES!L109</f>
        <v>BARU</v>
      </c>
      <c r="G108" s="385"/>
      <c r="H108" s="385"/>
      <c r="I108" s="385"/>
      <c r="J108" s="385"/>
      <c r="K108" s="385"/>
      <c r="L108" s="385"/>
      <c r="M108" s="385"/>
      <c r="N108" s="385"/>
      <c r="O108" s="385"/>
      <c r="P108" s="385"/>
      <c r="Q108" s="385"/>
      <c r="R108" s="385"/>
      <c r="S108" s="385"/>
      <c r="T108" s="385"/>
      <c r="U108" s="385"/>
      <c r="V108" s="385"/>
      <c r="W108" s="385"/>
      <c r="X108" s="385"/>
      <c r="Y108" s="385"/>
      <c r="Z108" s="385"/>
      <c r="AA108" s="395"/>
      <c r="AB108" s="385"/>
      <c r="AC108" s="385"/>
      <c r="AD108" s="385"/>
      <c r="AE108" s="385"/>
      <c r="AF108" s="385"/>
    </row>
    <row r="109" spans="1:32" ht="15.75" customHeight="1" x14ac:dyDescent="0.3">
      <c r="A109" s="423">
        <f>[1]DES!A110</f>
        <v>45999</v>
      </c>
      <c r="B109" s="424">
        <f>[1]DES!B110</f>
        <v>2</v>
      </c>
      <c r="C109" s="425" t="str">
        <f>[1]DES!K110</f>
        <v>K02</v>
      </c>
      <c r="D109" s="424">
        <f>[1]DES!J110</f>
        <v>36</v>
      </c>
      <c r="E109" s="425" t="str">
        <f>[1]DES!I110</f>
        <v>P</v>
      </c>
      <c r="F109" s="426" t="str">
        <f>[1]DES!L110</f>
        <v>LAMA</v>
      </c>
      <c r="G109" s="385"/>
      <c r="H109" s="385"/>
      <c r="I109" s="385"/>
      <c r="J109" s="385"/>
      <c r="K109" s="385"/>
      <c r="L109" s="385"/>
      <c r="M109" s="385"/>
      <c r="N109" s="385"/>
      <c r="O109" s="385"/>
      <c r="P109" s="385"/>
      <c r="Q109" s="385"/>
      <c r="R109" s="385"/>
      <c r="S109" s="385"/>
      <c r="T109" s="385"/>
      <c r="U109" s="385"/>
      <c r="V109" s="385"/>
      <c r="W109" s="385"/>
      <c r="X109" s="385"/>
      <c r="Y109" s="385"/>
      <c r="Z109" s="385"/>
      <c r="AA109" s="395"/>
      <c r="AB109" s="385"/>
      <c r="AC109" s="385"/>
      <c r="AD109" s="385"/>
      <c r="AE109" s="385"/>
      <c r="AF109" s="385"/>
    </row>
    <row r="110" spans="1:32" ht="15.75" customHeight="1" x14ac:dyDescent="0.3">
      <c r="A110" s="423">
        <f>[1]DES!A111</f>
        <v>45999</v>
      </c>
      <c r="B110" s="424">
        <f>[1]DES!B111</f>
        <v>3</v>
      </c>
      <c r="C110" s="425" t="str">
        <f>[1]DES!K111</f>
        <v>K05</v>
      </c>
      <c r="D110" s="424">
        <f>[1]DES!J111</f>
        <v>51</v>
      </c>
      <c r="E110" s="425" t="str">
        <f>[1]DES!I111</f>
        <v>L</v>
      </c>
      <c r="F110" s="426" t="str">
        <f>[1]DES!L111</f>
        <v>BARU</v>
      </c>
      <c r="G110" s="385"/>
      <c r="H110" s="385"/>
      <c r="I110" s="385"/>
      <c r="J110" s="385"/>
      <c r="K110" s="385"/>
      <c r="L110" s="385"/>
      <c r="M110" s="385"/>
      <c r="N110" s="385"/>
      <c r="O110" s="385"/>
      <c r="P110" s="385"/>
      <c r="Q110" s="385"/>
      <c r="R110" s="385"/>
      <c r="S110" s="385"/>
      <c r="T110" s="385"/>
      <c r="U110" s="385"/>
      <c r="V110" s="385"/>
      <c r="W110" s="385"/>
      <c r="X110" s="385"/>
      <c r="Y110" s="385"/>
      <c r="Z110" s="385"/>
      <c r="AA110" s="395"/>
      <c r="AB110" s="385"/>
      <c r="AC110" s="385"/>
      <c r="AD110" s="385"/>
      <c r="AE110" s="385"/>
      <c r="AF110" s="385"/>
    </row>
    <row r="111" spans="1:32" ht="15.75" customHeight="1" x14ac:dyDescent="0.3">
      <c r="A111" s="423">
        <f>[1]DES!A112</f>
        <v>45999</v>
      </c>
      <c r="B111" s="424">
        <f>[1]DES!B112</f>
        <v>4</v>
      </c>
      <c r="C111" s="425" t="str">
        <f>[1]DES!K112</f>
        <v>K08</v>
      </c>
      <c r="D111" s="424">
        <f>[1]DES!J112</f>
        <v>33</v>
      </c>
      <c r="E111" s="425" t="str">
        <f>[1]DES!I112</f>
        <v>P</v>
      </c>
      <c r="F111" s="426" t="str">
        <f>[1]DES!L112</f>
        <v>LAMA</v>
      </c>
      <c r="G111" s="385"/>
      <c r="H111" s="385"/>
      <c r="I111" s="385"/>
      <c r="J111" s="385"/>
      <c r="K111" s="385"/>
      <c r="L111" s="385"/>
      <c r="M111" s="385"/>
      <c r="N111" s="385"/>
      <c r="O111" s="385"/>
      <c r="P111" s="385"/>
      <c r="Q111" s="385"/>
      <c r="R111" s="385"/>
      <c r="S111" s="385"/>
      <c r="T111" s="385"/>
      <c r="U111" s="385"/>
      <c r="V111" s="385"/>
      <c r="W111" s="385"/>
      <c r="X111" s="385"/>
      <c r="Y111" s="385"/>
      <c r="Z111" s="385"/>
      <c r="AA111" s="395"/>
      <c r="AB111" s="385"/>
      <c r="AC111" s="385"/>
      <c r="AD111" s="385"/>
      <c r="AE111" s="385"/>
      <c r="AF111" s="385"/>
    </row>
    <row r="112" spans="1:32" ht="15.75" customHeight="1" x14ac:dyDescent="0.3">
      <c r="A112" s="423">
        <f>[1]DES!A113</f>
        <v>45999</v>
      </c>
      <c r="B112" s="424">
        <f>[1]DES!B113</f>
        <v>5</v>
      </c>
      <c r="C112" s="425" t="str">
        <f>[1]DES!K113</f>
        <v>K04</v>
      </c>
      <c r="D112" s="424">
        <f>[1]DES!J113</f>
        <v>37</v>
      </c>
      <c r="E112" s="425" t="str">
        <f>[1]DES!I113</f>
        <v>P</v>
      </c>
      <c r="F112" s="426" t="str">
        <f>[1]DES!L113</f>
        <v>BARU</v>
      </c>
      <c r="G112" s="385"/>
      <c r="H112" s="385"/>
      <c r="I112" s="385"/>
      <c r="J112" s="385"/>
      <c r="K112" s="385"/>
      <c r="L112" s="385"/>
      <c r="M112" s="385"/>
      <c r="N112" s="385"/>
      <c r="O112" s="385"/>
      <c r="P112" s="385"/>
      <c r="Q112" s="385"/>
      <c r="R112" s="385"/>
      <c r="S112" s="385"/>
      <c r="T112" s="385"/>
      <c r="U112" s="385"/>
      <c r="V112" s="385"/>
      <c r="W112" s="385"/>
      <c r="X112" s="385"/>
      <c r="Y112" s="385"/>
      <c r="Z112" s="385"/>
      <c r="AA112" s="395"/>
      <c r="AB112" s="385"/>
      <c r="AC112" s="385"/>
      <c r="AD112" s="385"/>
      <c r="AE112" s="385"/>
      <c r="AF112" s="385"/>
    </row>
    <row r="113" spans="1:32" ht="15.75" customHeight="1" x14ac:dyDescent="0.3">
      <c r="A113" s="423">
        <f>[1]DES!A114</f>
        <v>45999</v>
      </c>
      <c r="B113" s="424">
        <f>[1]DES!B114</f>
        <v>6</v>
      </c>
      <c r="C113" s="425" t="str">
        <f>[1]DES!K114</f>
        <v>K04</v>
      </c>
      <c r="D113" s="424">
        <f>[1]DES!J114</f>
        <v>5</v>
      </c>
      <c r="E113" s="425" t="str">
        <f>[1]DES!I114</f>
        <v>P</v>
      </c>
      <c r="F113" s="426" t="str">
        <f>[1]DES!L114</f>
        <v>BARU</v>
      </c>
      <c r="G113" s="385"/>
      <c r="H113" s="385"/>
      <c r="I113" s="385"/>
      <c r="J113" s="385"/>
      <c r="K113" s="385"/>
      <c r="L113" s="385"/>
      <c r="M113" s="385"/>
      <c r="N113" s="385"/>
      <c r="O113" s="385"/>
      <c r="P113" s="385"/>
      <c r="Q113" s="385"/>
      <c r="R113" s="385"/>
      <c r="S113" s="385"/>
      <c r="T113" s="385"/>
      <c r="U113" s="385"/>
      <c r="V113" s="385"/>
      <c r="W113" s="385"/>
      <c r="X113" s="385"/>
      <c r="Y113" s="385"/>
      <c r="Z113" s="385"/>
      <c r="AA113" s="395"/>
      <c r="AB113" s="385"/>
      <c r="AC113" s="385"/>
      <c r="AD113" s="385"/>
      <c r="AE113" s="385"/>
      <c r="AF113" s="385"/>
    </row>
    <row r="114" spans="1:32" ht="15.75" customHeight="1" x14ac:dyDescent="0.3">
      <c r="A114" s="423">
        <f>[1]DES!A115</f>
        <v>45999</v>
      </c>
      <c r="B114" s="424">
        <f>[1]DES!B115</f>
        <v>7</v>
      </c>
      <c r="C114" s="425" t="str">
        <f>[1]DES!K115</f>
        <v>K00</v>
      </c>
      <c r="D114" s="424">
        <f>[1]DES!J115</f>
        <v>8</v>
      </c>
      <c r="E114" s="425" t="str">
        <f>[1]DES!I115</f>
        <v>P</v>
      </c>
      <c r="F114" s="426" t="str">
        <f>[1]DES!L115</f>
        <v>BARU</v>
      </c>
      <c r="G114" s="385"/>
      <c r="H114" s="385"/>
      <c r="I114" s="385"/>
      <c r="J114" s="385"/>
      <c r="K114" s="385"/>
      <c r="L114" s="385"/>
      <c r="M114" s="385"/>
      <c r="N114" s="385"/>
      <c r="O114" s="385"/>
      <c r="P114" s="385"/>
      <c r="Q114" s="385"/>
      <c r="R114" s="385"/>
      <c r="S114" s="385"/>
      <c r="T114" s="385"/>
      <c r="U114" s="385"/>
      <c r="V114" s="385"/>
      <c r="W114" s="385"/>
      <c r="X114" s="385"/>
      <c r="Y114" s="385"/>
      <c r="Z114" s="385"/>
      <c r="AA114" s="395"/>
      <c r="AB114" s="385"/>
      <c r="AC114" s="385"/>
      <c r="AD114" s="385"/>
      <c r="AE114" s="385"/>
      <c r="AF114" s="385"/>
    </row>
    <row r="115" spans="1:32" ht="15.75" customHeight="1" x14ac:dyDescent="0.3">
      <c r="A115" s="423">
        <f>[1]DES!A116</f>
        <v>45999</v>
      </c>
      <c r="B115" s="424">
        <f>[1]DES!B116</f>
        <v>8</v>
      </c>
      <c r="C115" s="425" t="str">
        <f>[1]DES!K116</f>
        <v>K04</v>
      </c>
      <c r="D115" s="424">
        <f>[1]DES!J116</f>
        <v>45</v>
      </c>
      <c r="E115" s="425" t="str">
        <f>[1]DES!I116</f>
        <v>P</v>
      </c>
      <c r="F115" s="426" t="str">
        <f>[1]DES!L116</f>
        <v>LAMA</v>
      </c>
      <c r="G115" s="385"/>
      <c r="H115" s="385"/>
      <c r="I115" s="385"/>
      <c r="J115" s="385"/>
      <c r="K115" s="385"/>
      <c r="L115" s="385"/>
      <c r="M115" s="385"/>
      <c r="N115" s="385"/>
      <c r="O115" s="385"/>
      <c r="P115" s="385"/>
      <c r="Q115" s="385"/>
      <c r="R115" s="385"/>
      <c r="S115" s="385"/>
      <c r="T115" s="385"/>
      <c r="U115" s="385"/>
      <c r="V115" s="385"/>
      <c r="W115" s="385"/>
      <c r="X115" s="385"/>
      <c r="Y115" s="385"/>
      <c r="Z115" s="385"/>
      <c r="AA115" s="395"/>
      <c r="AB115" s="385"/>
      <c r="AC115" s="385"/>
      <c r="AD115" s="385"/>
      <c r="AE115" s="385"/>
      <c r="AF115" s="385"/>
    </row>
    <row r="116" spans="1:32" ht="15.75" customHeight="1" x14ac:dyDescent="0.3">
      <c r="A116" s="423">
        <f>[1]DES!A117</f>
        <v>45999</v>
      </c>
      <c r="B116" s="424">
        <f>[1]DES!B117</f>
        <v>9</v>
      </c>
      <c r="C116" s="425" t="str">
        <f>[1]DES!K117</f>
        <v>K08</v>
      </c>
      <c r="D116" s="424">
        <f>[1]DES!J117</f>
        <v>44</v>
      </c>
      <c r="E116" s="425" t="str">
        <f>[1]DES!I117</f>
        <v>L</v>
      </c>
      <c r="F116" s="426" t="str">
        <f>[1]DES!L117</f>
        <v>BARU</v>
      </c>
      <c r="G116" s="385"/>
      <c r="H116" s="385"/>
      <c r="I116" s="385"/>
      <c r="J116" s="385"/>
      <c r="K116" s="385"/>
      <c r="L116" s="385"/>
      <c r="M116" s="385"/>
      <c r="N116" s="385"/>
      <c r="O116" s="385"/>
      <c r="P116" s="385"/>
      <c r="Q116" s="385"/>
      <c r="R116" s="385"/>
      <c r="S116" s="385"/>
      <c r="T116" s="385"/>
      <c r="U116" s="385"/>
      <c r="V116" s="385"/>
      <c r="W116" s="385"/>
      <c r="X116" s="385"/>
      <c r="Y116" s="385"/>
      <c r="Z116" s="385"/>
      <c r="AA116" s="395"/>
      <c r="AB116" s="385"/>
      <c r="AC116" s="385"/>
      <c r="AD116" s="385"/>
      <c r="AE116" s="385"/>
      <c r="AF116" s="385"/>
    </row>
    <row r="117" spans="1:32" ht="15.75" customHeight="1" x14ac:dyDescent="0.3">
      <c r="A117" s="423">
        <f>[1]DES!A118</f>
        <v>45999</v>
      </c>
      <c r="B117" s="424">
        <f>[1]DES!B118</f>
        <v>10</v>
      </c>
      <c r="C117" s="425" t="str">
        <f>[1]DES!K118</f>
        <v>K04</v>
      </c>
      <c r="D117" s="424">
        <f>[1]DES!J118</f>
        <v>39</v>
      </c>
      <c r="E117" s="425" t="str">
        <f>[1]DES!I118</f>
        <v>P</v>
      </c>
      <c r="F117" s="426" t="str">
        <f>[1]DES!L118</f>
        <v>LAMA</v>
      </c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95"/>
      <c r="AB117" s="385"/>
      <c r="AC117" s="385"/>
      <c r="AD117" s="385"/>
      <c r="AE117" s="385"/>
      <c r="AF117" s="385"/>
    </row>
    <row r="118" spans="1:32" ht="15.75" customHeight="1" x14ac:dyDescent="0.3">
      <c r="A118" s="423">
        <f>[1]DES!A119</f>
        <v>45999</v>
      </c>
      <c r="B118" s="424">
        <f>[1]DES!B119</f>
        <v>11</v>
      </c>
      <c r="C118" s="425" t="str">
        <f>[1]DES!K119</f>
        <v>K02</v>
      </c>
      <c r="D118" s="424">
        <f>[1]DES!J119</f>
        <v>46</v>
      </c>
      <c r="E118" s="425" t="str">
        <f>[1]DES!I119</f>
        <v>L</v>
      </c>
      <c r="F118" s="426" t="str">
        <f>[1]DES!L119</f>
        <v>LAMA</v>
      </c>
      <c r="G118" s="385"/>
      <c r="H118" s="385"/>
      <c r="I118" s="385"/>
      <c r="J118" s="385"/>
      <c r="K118" s="385"/>
      <c r="L118" s="385"/>
      <c r="M118" s="385"/>
      <c r="N118" s="385"/>
      <c r="O118" s="385"/>
      <c r="P118" s="385"/>
      <c r="Q118" s="385"/>
      <c r="R118" s="385"/>
      <c r="S118" s="385"/>
      <c r="T118" s="385"/>
      <c r="U118" s="385"/>
      <c r="V118" s="385"/>
      <c r="W118" s="385"/>
      <c r="X118" s="385"/>
      <c r="Y118" s="385"/>
      <c r="Z118" s="385"/>
      <c r="AA118" s="395"/>
      <c r="AB118" s="385"/>
      <c r="AC118" s="385"/>
      <c r="AD118" s="385"/>
      <c r="AE118" s="385"/>
      <c r="AF118" s="385"/>
    </row>
    <row r="119" spans="1:32" ht="15.75" customHeight="1" x14ac:dyDescent="0.3">
      <c r="A119" s="423">
        <f>[1]DES!A120</f>
        <v>45999</v>
      </c>
      <c r="B119" s="424">
        <f>[1]DES!B120</f>
        <v>12</v>
      </c>
      <c r="C119" s="425" t="str">
        <f>[1]DES!K120</f>
        <v>K01</v>
      </c>
      <c r="D119" s="424">
        <f>[1]DES!J120</f>
        <v>23</v>
      </c>
      <c r="E119" s="425" t="str">
        <f>[1]DES!I120</f>
        <v>P</v>
      </c>
      <c r="F119" s="426" t="str">
        <f>[1]DES!L120</f>
        <v>BARU</v>
      </c>
      <c r="G119" s="385"/>
      <c r="H119" s="385"/>
      <c r="I119" s="385"/>
      <c r="J119" s="385"/>
      <c r="K119" s="385"/>
      <c r="L119" s="385"/>
      <c r="M119" s="385"/>
      <c r="N119" s="385"/>
      <c r="O119" s="385"/>
      <c r="P119" s="385"/>
      <c r="Q119" s="385"/>
      <c r="R119" s="385"/>
      <c r="S119" s="385"/>
      <c r="T119" s="385"/>
      <c r="U119" s="385"/>
      <c r="V119" s="385"/>
      <c r="W119" s="385"/>
      <c r="X119" s="385"/>
      <c r="Y119" s="385"/>
      <c r="Z119" s="385"/>
      <c r="AA119" s="395"/>
      <c r="AB119" s="385"/>
      <c r="AC119" s="385"/>
      <c r="AD119" s="385"/>
      <c r="AE119" s="385"/>
      <c r="AF119" s="385"/>
    </row>
    <row r="120" spans="1:32" ht="15.75" customHeight="1" x14ac:dyDescent="0.3">
      <c r="A120" s="423">
        <f>[1]DES!A121</f>
        <v>46000</v>
      </c>
      <c r="B120" s="424">
        <f>[1]DES!B121</f>
        <v>1</v>
      </c>
      <c r="C120" s="425" t="str">
        <f>[1]DES!K121</f>
        <v>K03</v>
      </c>
      <c r="D120" s="424">
        <f>[1]DES!J121</f>
        <v>19</v>
      </c>
      <c r="E120" s="425" t="str">
        <f>[1]DES!I121</f>
        <v>P</v>
      </c>
      <c r="F120" s="426" t="str">
        <f>[1]DES!L121</f>
        <v>BARU</v>
      </c>
      <c r="G120" s="385"/>
      <c r="H120" s="385"/>
      <c r="I120" s="385"/>
      <c r="J120" s="385"/>
      <c r="K120" s="385"/>
      <c r="L120" s="385"/>
      <c r="M120" s="385"/>
      <c r="N120" s="385"/>
      <c r="O120" s="385"/>
      <c r="P120" s="385"/>
      <c r="Q120" s="385"/>
      <c r="R120" s="385"/>
      <c r="S120" s="385"/>
      <c r="T120" s="385"/>
      <c r="U120" s="385"/>
      <c r="V120" s="385"/>
      <c r="W120" s="385"/>
      <c r="X120" s="385"/>
      <c r="Y120" s="385"/>
      <c r="Z120" s="385"/>
      <c r="AA120" s="395"/>
      <c r="AB120" s="385"/>
      <c r="AC120" s="385"/>
      <c r="AD120" s="385"/>
      <c r="AE120" s="385"/>
      <c r="AF120" s="385"/>
    </row>
    <row r="121" spans="1:32" ht="15.75" customHeight="1" x14ac:dyDescent="0.3">
      <c r="A121" s="423">
        <f>[1]DES!A122</f>
        <v>46000</v>
      </c>
      <c r="B121" s="424">
        <f>[1]DES!B122</f>
        <v>2</v>
      </c>
      <c r="C121" s="425" t="str">
        <f>[1]DES!K122</f>
        <v>K04</v>
      </c>
      <c r="D121" s="424">
        <f>[1]DES!J122</f>
        <v>15</v>
      </c>
      <c r="E121" s="425" t="str">
        <f>[1]DES!I122</f>
        <v>P</v>
      </c>
      <c r="F121" s="426" t="str">
        <f>[1]DES!L122</f>
        <v>BARU</v>
      </c>
      <c r="G121" s="385"/>
      <c r="H121" s="385"/>
      <c r="I121" s="385"/>
      <c r="J121" s="385"/>
      <c r="K121" s="385"/>
      <c r="L121" s="385"/>
      <c r="M121" s="385"/>
      <c r="N121" s="385"/>
      <c r="O121" s="385"/>
      <c r="P121" s="385"/>
      <c r="Q121" s="385"/>
      <c r="R121" s="385"/>
      <c r="S121" s="385"/>
      <c r="T121" s="385"/>
      <c r="U121" s="385"/>
      <c r="V121" s="385"/>
      <c r="W121" s="385"/>
      <c r="X121" s="385"/>
      <c r="Y121" s="385"/>
      <c r="Z121" s="385"/>
      <c r="AA121" s="395"/>
      <c r="AB121" s="385"/>
      <c r="AC121" s="385"/>
      <c r="AD121" s="385"/>
      <c r="AE121" s="385"/>
      <c r="AF121" s="385"/>
    </row>
    <row r="122" spans="1:32" ht="15.75" customHeight="1" x14ac:dyDescent="0.3">
      <c r="A122" s="423">
        <f>[1]DES!A123</f>
        <v>46000</v>
      </c>
      <c r="B122" s="424">
        <f>[1]DES!B123</f>
        <v>3</v>
      </c>
      <c r="C122" s="425" t="str">
        <f>[1]DES!K123</f>
        <v>K05</v>
      </c>
      <c r="D122" s="424">
        <f>[1]DES!J123</f>
        <v>40</v>
      </c>
      <c r="E122" s="425" t="str">
        <f>[1]DES!I123</f>
        <v>P</v>
      </c>
      <c r="F122" s="426" t="str">
        <f>[1]DES!L123</f>
        <v>BARU</v>
      </c>
      <c r="G122" s="385"/>
      <c r="H122" s="385"/>
      <c r="I122" s="385"/>
      <c r="J122" s="385"/>
      <c r="K122" s="385"/>
      <c r="L122" s="385"/>
      <c r="M122" s="385"/>
      <c r="N122" s="385"/>
      <c r="O122" s="385"/>
      <c r="P122" s="385"/>
      <c r="Q122" s="385"/>
      <c r="R122" s="385"/>
      <c r="S122" s="385"/>
      <c r="T122" s="385"/>
      <c r="U122" s="385"/>
      <c r="V122" s="385"/>
      <c r="W122" s="385"/>
      <c r="X122" s="385"/>
      <c r="Y122" s="385"/>
      <c r="Z122" s="385"/>
      <c r="AA122" s="395"/>
      <c r="AB122" s="385"/>
      <c r="AC122" s="385"/>
      <c r="AD122" s="385"/>
      <c r="AE122" s="385"/>
      <c r="AF122" s="385"/>
    </row>
    <row r="123" spans="1:32" ht="15.75" customHeight="1" x14ac:dyDescent="0.3">
      <c r="A123" s="423">
        <f>[1]DES!A124</f>
        <v>46000</v>
      </c>
      <c r="B123" s="424">
        <f>[1]DES!B124</f>
        <v>4</v>
      </c>
      <c r="C123" s="425" t="str">
        <f>[1]DES!K124</f>
        <v>K04</v>
      </c>
      <c r="D123" s="424">
        <f>[1]DES!J124</f>
        <v>22</v>
      </c>
      <c r="E123" s="425" t="str">
        <f>[1]DES!I124</f>
        <v>L</v>
      </c>
      <c r="F123" s="426" t="str">
        <f>[1]DES!L124</f>
        <v>BARU</v>
      </c>
      <c r="G123" s="385"/>
      <c r="H123" s="385"/>
      <c r="I123" s="385"/>
      <c r="J123" s="385"/>
      <c r="K123" s="385"/>
      <c r="L123" s="385"/>
      <c r="M123" s="385"/>
      <c r="N123" s="385"/>
      <c r="O123" s="385"/>
      <c r="P123" s="385"/>
      <c r="Q123" s="385"/>
      <c r="R123" s="385"/>
      <c r="S123" s="385"/>
      <c r="T123" s="385"/>
      <c r="U123" s="385"/>
      <c r="V123" s="385"/>
      <c r="W123" s="385"/>
      <c r="X123" s="385"/>
      <c r="Y123" s="385"/>
      <c r="Z123" s="385"/>
      <c r="AA123" s="395"/>
      <c r="AB123" s="385"/>
      <c r="AC123" s="385"/>
      <c r="AD123" s="385"/>
      <c r="AE123" s="385"/>
      <c r="AF123" s="385"/>
    </row>
    <row r="124" spans="1:32" ht="15.75" customHeight="1" x14ac:dyDescent="0.3">
      <c r="A124" s="423">
        <f>[1]DES!A125</f>
        <v>46000</v>
      </c>
      <c r="B124" s="424">
        <f>[1]DES!B125</f>
        <v>5</v>
      </c>
      <c r="C124" s="425" t="str">
        <f>[1]DES!K125</f>
        <v>K02</v>
      </c>
      <c r="D124" s="424">
        <f>[1]DES!J125</f>
        <v>48</v>
      </c>
      <c r="E124" s="425" t="str">
        <f>[1]DES!I125</f>
        <v>L</v>
      </c>
      <c r="F124" s="426" t="str">
        <f>[1]DES!L125</f>
        <v>BARU</v>
      </c>
      <c r="G124" s="385"/>
      <c r="H124" s="385"/>
      <c r="I124" s="385"/>
      <c r="J124" s="385"/>
      <c r="K124" s="385"/>
      <c r="L124" s="385"/>
      <c r="M124" s="385"/>
      <c r="N124" s="385"/>
      <c r="O124" s="385"/>
      <c r="P124" s="385"/>
      <c r="Q124" s="385"/>
      <c r="R124" s="385"/>
      <c r="S124" s="385"/>
      <c r="T124" s="385"/>
      <c r="U124" s="385"/>
      <c r="V124" s="385"/>
      <c r="W124" s="385"/>
      <c r="X124" s="385"/>
      <c r="Y124" s="385"/>
      <c r="Z124" s="385"/>
      <c r="AA124" s="395"/>
      <c r="AB124" s="385"/>
      <c r="AC124" s="385"/>
      <c r="AD124" s="385"/>
      <c r="AE124" s="385"/>
      <c r="AF124" s="385"/>
    </row>
    <row r="125" spans="1:32" ht="15.75" customHeight="1" x14ac:dyDescent="0.3">
      <c r="A125" s="423">
        <f>[1]DES!A126</f>
        <v>46000</v>
      </c>
      <c r="B125" s="424">
        <f>[1]DES!B126</f>
        <v>6</v>
      </c>
      <c r="C125" s="425" t="str">
        <f>[1]DES!K126</f>
        <v>K08</v>
      </c>
      <c r="D125" s="424">
        <f>[1]DES!J126</f>
        <v>29</v>
      </c>
      <c r="E125" s="425" t="str">
        <f>[1]DES!I126</f>
        <v>P</v>
      </c>
      <c r="F125" s="426" t="str">
        <f>[1]DES!L126</f>
        <v>BARU</v>
      </c>
      <c r="G125" s="385"/>
      <c r="H125" s="385"/>
      <c r="I125" s="385"/>
      <c r="J125" s="385"/>
      <c r="K125" s="385"/>
      <c r="L125" s="385"/>
      <c r="M125" s="385"/>
      <c r="N125" s="385"/>
      <c r="O125" s="385"/>
      <c r="P125" s="385"/>
      <c r="Q125" s="385"/>
      <c r="R125" s="385"/>
      <c r="S125" s="385"/>
      <c r="T125" s="385"/>
      <c r="U125" s="385"/>
      <c r="V125" s="385"/>
      <c r="W125" s="385"/>
      <c r="X125" s="385"/>
      <c r="Y125" s="385"/>
      <c r="Z125" s="385"/>
      <c r="AA125" s="395"/>
      <c r="AB125" s="385"/>
      <c r="AC125" s="385"/>
      <c r="AD125" s="385"/>
      <c r="AE125" s="385"/>
      <c r="AF125" s="385"/>
    </row>
    <row r="126" spans="1:32" ht="15.75" customHeight="1" x14ac:dyDescent="0.3">
      <c r="A126" s="423">
        <f>[1]DES!A127</f>
        <v>46000</v>
      </c>
      <c r="B126" s="424">
        <f>[1]DES!B127</f>
        <v>7</v>
      </c>
      <c r="C126" s="425" t="str">
        <f>[1]DES!K127</f>
        <v>K05</v>
      </c>
      <c r="D126" s="424">
        <f>[1]DES!J127</f>
        <v>29</v>
      </c>
      <c r="E126" s="425" t="str">
        <f>[1]DES!I127</f>
        <v>P</v>
      </c>
      <c r="F126" s="426" t="str">
        <f>[1]DES!L127</f>
        <v>BARU</v>
      </c>
      <c r="G126" s="385"/>
      <c r="H126" s="385"/>
      <c r="I126" s="385"/>
      <c r="J126" s="385"/>
      <c r="K126" s="385"/>
      <c r="L126" s="385"/>
      <c r="M126" s="385"/>
      <c r="N126" s="385"/>
      <c r="O126" s="385"/>
      <c r="P126" s="385"/>
      <c r="Q126" s="385"/>
      <c r="R126" s="385"/>
      <c r="S126" s="385"/>
      <c r="T126" s="385"/>
      <c r="U126" s="385"/>
      <c r="V126" s="385"/>
      <c r="W126" s="385"/>
      <c r="X126" s="385"/>
      <c r="Y126" s="385"/>
      <c r="Z126" s="385"/>
      <c r="AA126" s="395"/>
      <c r="AB126" s="385"/>
      <c r="AC126" s="385"/>
      <c r="AD126" s="385"/>
      <c r="AE126" s="385"/>
      <c r="AF126" s="385"/>
    </row>
    <row r="127" spans="1:32" ht="15.75" customHeight="1" x14ac:dyDescent="0.3">
      <c r="A127" s="423">
        <f>[1]DES!A128</f>
        <v>46000</v>
      </c>
      <c r="B127" s="424">
        <f>[1]DES!B128</f>
        <v>8</v>
      </c>
      <c r="C127" s="425" t="str">
        <f>[1]DES!K128</f>
        <v>K02</v>
      </c>
      <c r="D127" s="424">
        <f>[1]DES!J128</f>
        <v>37</v>
      </c>
      <c r="E127" s="425" t="str">
        <f>[1]DES!I128</f>
        <v>P</v>
      </c>
      <c r="F127" s="426" t="str">
        <f>[1]DES!L128</f>
        <v>LAMA</v>
      </c>
      <c r="G127" s="385"/>
      <c r="H127" s="385"/>
      <c r="I127" s="385"/>
      <c r="J127" s="385"/>
      <c r="K127" s="385"/>
      <c r="L127" s="385"/>
      <c r="M127" s="385"/>
      <c r="N127" s="385"/>
      <c r="O127" s="385"/>
      <c r="P127" s="385"/>
      <c r="Q127" s="385"/>
      <c r="R127" s="385"/>
      <c r="S127" s="385"/>
      <c r="T127" s="385"/>
      <c r="U127" s="385"/>
      <c r="V127" s="385"/>
      <c r="W127" s="385"/>
      <c r="X127" s="385"/>
      <c r="Y127" s="385"/>
      <c r="Z127" s="385"/>
      <c r="AA127" s="395"/>
      <c r="AB127" s="385"/>
      <c r="AC127" s="385"/>
      <c r="AD127" s="385"/>
      <c r="AE127" s="385"/>
      <c r="AF127" s="385"/>
    </row>
    <row r="128" spans="1:32" ht="15.75" customHeight="1" x14ac:dyDescent="0.3">
      <c r="A128" s="423">
        <f>[1]DES!A129</f>
        <v>46000</v>
      </c>
      <c r="B128" s="424">
        <f>[1]DES!B129</f>
        <v>9</v>
      </c>
      <c r="C128" s="425" t="str">
        <f>[1]DES!K129</f>
        <v>K04</v>
      </c>
      <c r="D128" s="424">
        <f>[1]DES!J129</f>
        <v>14</v>
      </c>
      <c r="E128" s="425" t="str">
        <f>[1]DES!I129</f>
        <v>P</v>
      </c>
      <c r="F128" s="426" t="str">
        <f>[1]DES!L129</f>
        <v>BARU</v>
      </c>
      <c r="G128" s="385"/>
      <c r="H128" s="385"/>
      <c r="I128" s="385"/>
      <c r="J128" s="385"/>
      <c r="K128" s="385"/>
      <c r="L128" s="385"/>
      <c r="M128" s="385"/>
      <c r="N128" s="385"/>
      <c r="O128" s="385"/>
      <c r="P128" s="385"/>
      <c r="Q128" s="385"/>
      <c r="R128" s="385"/>
      <c r="S128" s="385"/>
      <c r="T128" s="385"/>
      <c r="U128" s="385"/>
      <c r="V128" s="385"/>
      <c r="W128" s="385"/>
      <c r="X128" s="385"/>
      <c r="Y128" s="385"/>
      <c r="Z128" s="385"/>
      <c r="AA128" s="395"/>
      <c r="AB128" s="385"/>
      <c r="AC128" s="385"/>
      <c r="AD128" s="385"/>
      <c r="AE128" s="385"/>
      <c r="AF128" s="385"/>
    </row>
    <row r="129" spans="1:32" ht="15.75" customHeight="1" x14ac:dyDescent="0.3">
      <c r="A129" s="423">
        <f>[1]DES!A130</f>
        <v>46000</v>
      </c>
      <c r="B129" s="424">
        <f>[1]DES!B130</f>
        <v>10</v>
      </c>
      <c r="C129" s="425" t="str">
        <f>[1]DES!K130</f>
        <v>K05</v>
      </c>
      <c r="D129" s="424">
        <f>[1]DES!J130</f>
        <v>59</v>
      </c>
      <c r="E129" s="425" t="str">
        <f>[1]DES!I130</f>
        <v>L</v>
      </c>
      <c r="F129" s="426" t="str">
        <f>[1]DES!L130</f>
        <v>BARU</v>
      </c>
      <c r="G129" s="385"/>
      <c r="H129" s="385"/>
      <c r="I129" s="385"/>
      <c r="J129" s="385"/>
      <c r="K129" s="385"/>
      <c r="L129" s="385"/>
      <c r="M129" s="385"/>
      <c r="N129" s="385"/>
      <c r="O129" s="385"/>
      <c r="P129" s="385"/>
      <c r="Q129" s="385"/>
      <c r="R129" s="385"/>
      <c r="S129" s="385"/>
      <c r="T129" s="385"/>
      <c r="U129" s="385"/>
      <c r="V129" s="385"/>
      <c r="W129" s="385"/>
      <c r="X129" s="385"/>
      <c r="Y129" s="385"/>
      <c r="Z129" s="385"/>
      <c r="AA129" s="395"/>
      <c r="AB129" s="385"/>
      <c r="AC129" s="385"/>
      <c r="AD129" s="385"/>
      <c r="AE129" s="385"/>
      <c r="AF129" s="385"/>
    </row>
    <row r="130" spans="1:32" ht="15.75" customHeight="1" x14ac:dyDescent="0.3">
      <c r="A130" s="423">
        <f>[1]DES!A131</f>
        <v>46000</v>
      </c>
      <c r="B130" s="424">
        <f>[1]DES!B131</f>
        <v>11</v>
      </c>
      <c r="C130" s="425" t="str">
        <f>[1]DES!K131</f>
        <v>K05</v>
      </c>
      <c r="D130" s="424">
        <f>[1]DES!J131</f>
        <v>57</v>
      </c>
      <c r="E130" s="425" t="str">
        <f>[1]DES!I131</f>
        <v>P</v>
      </c>
      <c r="F130" s="426" t="str">
        <f>[1]DES!L131</f>
        <v>BARU</v>
      </c>
      <c r="G130" s="385"/>
      <c r="H130" s="385"/>
      <c r="I130" s="385"/>
      <c r="J130" s="385"/>
      <c r="K130" s="385"/>
      <c r="L130" s="385"/>
      <c r="M130" s="385"/>
      <c r="N130" s="385"/>
      <c r="O130" s="385"/>
      <c r="P130" s="385"/>
      <c r="Q130" s="385"/>
      <c r="R130" s="385"/>
      <c r="S130" s="385"/>
      <c r="T130" s="385"/>
      <c r="U130" s="385"/>
      <c r="V130" s="385"/>
      <c r="W130" s="385"/>
      <c r="X130" s="385"/>
      <c r="Y130" s="385"/>
      <c r="Z130" s="385"/>
      <c r="AA130" s="395"/>
      <c r="AB130" s="385"/>
      <c r="AC130" s="385"/>
      <c r="AD130" s="385"/>
      <c r="AE130" s="385"/>
      <c r="AF130" s="385"/>
    </row>
    <row r="131" spans="1:32" ht="15.75" customHeight="1" x14ac:dyDescent="0.3">
      <c r="A131" s="423">
        <f>[1]DES!A132</f>
        <v>46000</v>
      </c>
      <c r="B131" s="424">
        <f>[1]DES!B132</f>
        <v>12</v>
      </c>
      <c r="C131" s="425" t="str">
        <f>[1]DES!K132</f>
        <v>K04</v>
      </c>
      <c r="D131" s="424">
        <f>[1]DES!J132</f>
        <v>32</v>
      </c>
      <c r="E131" s="425" t="str">
        <f>[1]DES!I132</f>
        <v>P</v>
      </c>
      <c r="F131" s="426" t="str">
        <f>[1]DES!L132</f>
        <v>BARU</v>
      </c>
      <c r="G131" s="385"/>
      <c r="H131" s="385"/>
      <c r="I131" s="385"/>
      <c r="J131" s="385"/>
      <c r="K131" s="385"/>
      <c r="L131" s="385"/>
      <c r="M131" s="385"/>
      <c r="N131" s="385"/>
      <c r="O131" s="385"/>
      <c r="P131" s="385"/>
      <c r="Q131" s="385"/>
      <c r="R131" s="385"/>
      <c r="S131" s="385"/>
      <c r="T131" s="385"/>
      <c r="U131" s="385"/>
      <c r="V131" s="385"/>
      <c r="W131" s="385"/>
      <c r="X131" s="385"/>
      <c r="Y131" s="385"/>
      <c r="Z131" s="385"/>
      <c r="AA131" s="395"/>
      <c r="AB131" s="385"/>
      <c r="AC131" s="385"/>
      <c r="AD131" s="385"/>
      <c r="AE131" s="385"/>
      <c r="AF131" s="385"/>
    </row>
    <row r="132" spans="1:32" ht="15.75" customHeight="1" x14ac:dyDescent="0.3">
      <c r="A132" s="423">
        <f>[1]DES!A133</f>
        <v>46000</v>
      </c>
      <c r="B132" s="424">
        <f>[1]DES!B133</f>
        <v>13</v>
      </c>
      <c r="C132" s="425" t="str">
        <f>[1]DES!K133</f>
        <v>K08</v>
      </c>
      <c r="D132" s="424">
        <f>[1]DES!J133</f>
        <v>29</v>
      </c>
      <c r="E132" s="425" t="str">
        <f>[1]DES!I133</f>
        <v>P</v>
      </c>
      <c r="F132" s="426" t="str">
        <f>[1]DES!L133</f>
        <v>BARU</v>
      </c>
      <c r="G132" s="385"/>
      <c r="H132" s="385"/>
      <c r="I132" s="385"/>
      <c r="J132" s="385"/>
      <c r="K132" s="385"/>
      <c r="L132" s="385"/>
      <c r="M132" s="385"/>
      <c r="N132" s="385"/>
      <c r="O132" s="385"/>
      <c r="P132" s="385"/>
      <c r="Q132" s="385"/>
      <c r="R132" s="385"/>
      <c r="S132" s="385"/>
      <c r="T132" s="385"/>
      <c r="U132" s="385"/>
      <c r="V132" s="385"/>
      <c r="W132" s="385"/>
      <c r="X132" s="385"/>
      <c r="Y132" s="385"/>
      <c r="Z132" s="385"/>
      <c r="AA132" s="395"/>
      <c r="AB132" s="385"/>
      <c r="AC132" s="385"/>
      <c r="AD132" s="385"/>
      <c r="AE132" s="385"/>
      <c r="AF132" s="385"/>
    </row>
    <row r="133" spans="1:32" ht="15.75" customHeight="1" x14ac:dyDescent="0.3">
      <c r="A133" s="423">
        <f>[1]DES!A134</f>
        <v>46000</v>
      </c>
      <c r="B133" s="424">
        <f>[1]DES!B134</f>
        <v>14</v>
      </c>
      <c r="C133" s="425" t="str">
        <f>[1]DES!K134</f>
        <v>K08</v>
      </c>
      <c r="D133" s="424">
        <f>[1]DES!J134</f>
        <v>48</v>
      </c>
      <c r="E133" s="425" t="str">
        <f>[1]DES!I134</f>
        <v>P</v>
      </c>
      <c r="F133" s="426" t="str">
        <f>[1]DES!L134</f>
        <v>BARU</v>
      </c>
      <c r="G133" s="385"/>
      <c r="H133" s="385"/>
      <c r="I133" s="385"/>
      <c r="J133" s="385"/>
      <c r="K133" s="385"/>
      <c r="L133" s="385"/>
      <c r="M133" s="385"/>
      <c r="N133" s="385"/>
      <c r="O133" s="385"/>
      <c r="P133" s="385"/>
      <c r="Q133" s="385"/>
      <c r="R133" s="385"/>
      <c r="S133" s="385"/>
      <c r="T133" s="385"/>
      <c r="U133" s="385"/>
      <c r="V133" s="385"/>
      <c r="W133" s="385"/>
      <c r="X133" s="385"/>
      <c r="Y133" s="385"/>
      <c r="Z133" s="385"/>
      <c r="AA133" s="395"/>
      <c r="AB133" s="385"/>
      <c r="AC133" s="385"/>
      <c r="AD133" s="385"/>
      <c r="AE133" s="385"/>
      <c r="AF133" s="385"/>
    </row>
    <row r="134" spans="1:32" ht="15.75" customHeight="1" x14ac:dyDescent="0.3">
      <c r="A134" s="423">
        <f>[1]DES!A135</f>
        <v>46000</v>
      </c>
      <c r="B134" s="424">
        <f>[1]DES!B135</f>
        <v>15</v>
      </c>
      <c r="C134" s="425" t="str">
        <f>[1]DES!K135</f>
        <v>K02</v>
      </c>
      <c r="D134" s="424">
        <f>[1]DES!J135</f>
        <v>25</v>
      </c>
      <c r="E134" s="425" t="str">
        <f>[1]DES!I135</f>
        <v>L</v>
      </c>
      <c r="F134" s="426" t="str">
        <f>[1]DES!L135</f>
        <v>BARU</v>
      </c>
      <c r="G134" s="385"/>
      <c r="H134" s="385"/>
      <c r="I134" s="385"/>
      <c r="J134" s="385"/>
      <c r="K134" s="385"/>
      <c r="L134" s="385"/>
      <c r="M134" s="385"/>
      <c r="N134" s="385"/>
      <c r="O134" s="385"/>
      <c r="P134" s="385"/>
      <c r="Q134" s="385"/>
      <c r="R134" s="385"/>
      <c r="S134" s="385"/>
      <c r="T134" s="385"/>
      <c r="U134" s="385"/>
      <c r="V134" s="385"/>
      <c r="W134" s="385"/>
      <c r="X134" s="385"/>
      <c r="Y134" s="385"/>
      <c r="Z134" s="385"/>
      <c r="AA134" s="395"/>
      <c r="AB134" s="385"/>
      <c r="AC134" s="385"/>
      <c r="AD134" s="385"/>
      <c r="AE134" s="385"/>
      <c r="AF134" s="385"/>
    </row>
    <row r="135" spans="1:32" ht="15.75" customHeight="1" x14ac:dyDescent="0.3">
      <c r="A135" s="423">
        <f>[1]DES!A136</f>
        <v>46000</v>
      </c>
      <c r="B135" s="424">
        <f>[1]DES!B136</f>
        <v>16</v>
      </c>
      <c r="C135" s="425" t="str">
        <f>[1]DES!K136</f>
        <v>K04</v>
      </c>
      <c r="D135" s="424">
        <f>[1]DES!J136</f>
        <v>31</v>
      </c>
      <c r="E135" s="425" t="str">
        <f>[1]DES!I136</f>
        <v>P</v>
      </c>
      <c r="F135" s="426" t="str">
        <f>[1]DES!L136</f>
        <v>BARU</v>
      </c>
      <c r="G135" s="385"/>
      <c r="H135" s="385"/>
      <c r="I135" s="385"/>
      <c r="J135" s="385"/>
      <c r="K135" s="385"/>
      <c r="L135" s="385"/>
      <c r="M135" s="385"/>
      <c r="N135" s="385"/>
      <c r="O135" s="385"/>
      <c r="P135" s="385"/>
      <c r="Q135" s="385"/>
      <c r="R135" s="385"/>
      <c r="S135" s="385"/>
      <c r="T135" s="385"/>
      <c r="U135" s="385"/>
      <c r="V135" s="385"/>
      <c r="W135" s="385"/>
      <c r="X135" s="385"/>
      <c r="Y135" s="385"/>
      <c r="Z135" s="385"/>
      <c r="AA135" s="395"/>
      <c r="AB135" s="385"/>
      <c r="AC135" s="385"/>
      <c r="AD135" s="385"/>
      <c r="AE135" s="385"/>
      <c r="AF135" s="385"/>
    </row>
    <row r="136" spans="1:32" ht="15.75" customHeight="1" x14ac:dyDescent="0.3">
      <c r="A136" s="423">
        <f>[1]DES!A137</f>
        <v>46000</v>
      </c>
      <c r="B136" s="424">
        <f>[1]DES!B137</f>
        <v>17</v>
      </c>
      <c r="C136" s="425" t="str">
        <f>[1]DES!K137</f>
        <v>K00</v>
      </c>
      <c r="D136" s="424">
        <f>[1]DES!J137</f>
        <v>6</v>
      </c>
      <c r="E136" s="425" t="str">
        <f>[1]DES!I137</f>
        <v>P</v>
      </c>
      <c r="F136" s="426" t="str">
        <f>[1]DES!L137</f>
        <v>BARU</v>
      </c>
      <c r="G136" s="385"/>
      <c r="H136" s="385"/>
      <c r="I136" s="385"/>
      <c r="J136" s="385"/>
      <c r="K136" s="385"/>
      <c r="L136" s="385"/>
      <c r="M136" s="385"/>
      <c r="N136" s="385"/>
      <c r="O136" s="385"/>
      <c r="P136" s="385"/>
      <c r="Q136" s="385"/>
      <c r="R136" s="385"/>
      <c r="S136" s="385"/>
      <c r="T136" s="385"/>
      <c r="U136" s="385"/>
      <c r="V136" s="385"/>
      <c r="W136" s="385"/>
      <c r="X136" s="385"/>
      <c r="Y136" s="385"/>
      <c r="Z136" s="385"/>
      <c r="AA136" s="395"/>
      <c r="AB136" s="385"/>
      <c r="AC136" s="385"/>
      <c r="AD136" s="385"/>
      <c r="AE136" s="385"/>
      <c r="AF136" s="385"/>
    </row>
    <row r="137" spans="1:32" ht="15.75" customHeight="1" x14ac:dyDescent="0.3">
      <c r="A137" s="423">
        <f>[1]DES!A138</f>
        <v>46000</v>
      </c>
      <c r="B137" s="424">
        <f>[1]DES!B138</f>
        <v>18</v>
      </c>
      <c r="C137" s="425" t="str">
        <f>[1]DES!K138</f>
        <v>K04</v>
      </c>
      <c r="D137" s="424">
        <f>[1]DES!J138</f>
        <v>11</v>
      </c>
      <c r="E137" s="425" t="str">
        <f>[1]DES!I138</f>
        <v>L</v>
      </c>
      <c r="F137" s="426" t="str">
        <f>[1]DES!L138</f>
        <v>BARU</v>
      </c>
      <c r="G137" s="385"/>
      <c r="H137" s="385"/>
      <c r="I137" s="385"/>
      <c r="J137" s="385"/>
      <c r="K137" s="385"/>
      <c r="L137" s="385"/>
      <c r="M137" s="385"/>
      <c r="N137" s="385"/>
      <c r="O137" s="385"/>
      <c r="P137" s="385"/>
      <c r="Q137" s="385"/>
      <c r="R137" s="385"/>
      <c r="S137" s="385"/>
      <c r="T137" s="385"/>
      <c r="U137" s="385"/>
      <c r="V137" s="385"/>
      <c r="W137" s="385"/>
      <c r="X137" s="385"/>
      <c r="Y137" s="385"/>
      <c r="Z137" s="385"/>
      <c r="AA137" s="395"/>
      <c r="AB137" s="385"/>
      <c r="AC137" s="385"/>
      <c r="AD137" s="385"/>
      <c r="AE137" s="385"/>
      <c r="AF137" s="385"/>
    </row>
    <row r="138" spans="1:32" ht="15.75" customHeight="1" x14ac:dyDescent="0.3">
      <c r="A138" s="423">
        <f>[1]DES!A139</f>
        <v>46000</v>
      </c>
      <c r="B138" s="424">
        <f>[1]DES!B139</f>
        <v>19</v>
      </c>
      <c r="C138" s="425" t="str">
        <f>[1]DES!K139</f>
        <v>K00</v>
      </c>
      <c r="D138" s="424">
        <f>[1]DES!J139</f>
        <v>11</v>
      </c>
      <c r="E138" s="425" t="str">
        <f>[1]DES!I139</f>
        <v>L</v>
      </c>
      <c r="F138" s="426" t="str">
        <f>[1]DES!L139</f>
        <v>BARU</v>
      </c>
      <c r="G138" s="385"/>
      <c r="H138" s="385"/>
      <c r="I138" s="385"/>
      <c r="J138" s="385"/>
      <c r="K138" s="385"/>
      <c r="L138" s="385"/>
      <c r="M138" s="385"/>
      <c r="N138" s="385"/>
      <c r="O138" s="385"/>
      <c r="P138" s="385"/>
      <c r="Q138" s="385"/>
      <c r="R138" s="385"/>
      <c r="S138" s="385"/>
      <c r="T138" s="385"/>
      <c r="U138" s="385"/>
      <c r="V138" s="385"/>
      <c r="W138" s="385"/>
      <c r="X138" s="385"/>
      <c r="Y138" s="385"/>
      <c r="Z138" s="385"/>
      <c r="AA138" s="395"/>
      <c r="AB138" s="385"/>
      <c r="AC138" s="385"/>
      <c r="AD138" s="385"/>
      <c r="AE138" s="385"/>
      <c r="AF138" s="385"/>
    </row>
    <row r="139" spans="1:32" ht="15.75" customHeight="1" x14ac:dyDescent="0.3">
      <c r="A139" s="423">
        <f>[1]DES!A140</f>
        <v>45942</v>
      </c>
      <c r="B139" s="424">
        <f>[1]DES!B140</f>
        <v>1</v>
      </c>
      <c r="C139" s="425" t="str">
        <f>[1]DES!K140</f>
        <v>K02</v>
      </c>
      <c r="D139" s="424">
        <f>[1]DES!J140</f>
        <v>55</v>
      </c>
      <c r="E139" s="425" t="str">
        <f>[1]DES!I140</f>
        <v>P</v>
      </c>
      <c r="F139" s="426" t="str">
        <f>[1]DES!L140</f>
        <v>BARU</v>
      </c>
      <c r="G139" s="385"/>
      <c r="H139" s="385"/>
      <c r="I139" s="385"/>
      <c r="J139" s="385"/>
      <c r="K139" s="385"/>
      <c r="L139" s="385"/>
      <c r="M139" s="385"/>
      <c r="N139" s="385"/>
      <c r="O139" s="385"/>
      <c r="P139" s="385"/>
      <c r="Q139" s="385"/>
      <c r="R139" s="385"/>
      <c r="S139" s="385"/>
      <c r="T139" s="385"/>
      <c r="U139" s="385"/>
      <c r="V139" s="385"/>
      <c r="W139" s="385"/>
      <c r="X139" s="385"/>
      <c r="Y139" s="385"/>
      <c r="Z139" s="385"/>
      <c r="AA139" s="395"/>
      <c r="AB139" s="385"/>
      <c r="AC139" s="385"/>
      <c r="AD139" s="385"/>
      <c r="AE139" s="385"/>
      <c r="AF139" s="385"/>
    </row>
    <row r="140" spans="1:32" ht="15.75" customHeight="1" x14ac:dyDescent="0.3">
      <c r="A140" s="423">
        <f>[1]DES!A141</f>
        <v>45942</v>
      </c>
      <c r="B140" s="424">
        <f>[1]DES!B141</f>
        <v>2</v>
      </c>
      <c r="C140" s="425" t="str">
        <f>[1]DES!K141</f>
        <v>K04</v>
      </c>
      <c r="D140" s="424">
        <f>[1]DES!J141</f>
        <v>65</v>
      </c>
      <c r="E140" s="425" t="str">
        <f>[1]DES!I141</f>
        <v>P</v>
      </c>
      <c r="F140" s="426" t="str">
        <f>[1]DES!L141</f>
        <v>BARU</v>
      </c>
      <c r="G140" s="385"/>
      <c r="H140" s="385"/>
      <c r="I140" s="385"/>
      <c r="J140" s="385"/>
      <c r="K140" s="385"/>
      <c r="L140" s="385"/>
      <c r="M140" s="385"/>
      <c r="N140" s="385"/>
      <c r="O140" s="385"/>
      <c r="P140" s="385"/>
      <c r="Q140" s="385"/>
      <c r="R140" s="385"/>
      <c r="S140" s="385"/>
      <c r="T140" s="385"/>
      <c r="U140" s="385"/>
      <c r="V140" s="385"/>
      <c r="W140" s="385"/>
      <c r="X140" s="385"/>
      <c r="Y140" s="385"/>
      <c r="Z140" s="385"/>
      <c r="AA140" s="395"/>
      <c r="AB140" s="385"/>
      <c r="AC140" s="385"/>
      <c r="AD140" s="385"/>
      <c r="AE140" s="385"/>
      <c r="AF140" s="385"/>
    </row>
    <row r="141" spans="1:32" ht="15.75" customHeight="1" x14ac:dyDescent="0.3">
      <c r="A141" s="423">
        <f>[1]DES!A142</f>
        <v>45942</v>
      </c>
      <c r="B141" s="424">
        <f>[1]DES!B142</f>
        <v>3</v>
      </c>
      <c r="C141" s="425" t="str">
        <f>[1]DES!K142</f>
        <v>K04</v>
      </c>
      <c r="D141" s="424">
        <f>[1]DES!J142</f>
        <v>24</v>
      </c>
      <c r="E141" s="425" t="str">
        <f>[1]DES!I142</f>
        <v>P</v>
      </c>
      <c r="F141" s="426" t="str">
        <f>[1]DES!L142</f>
        <v>LAMA</v>
      </c>
      <c r="G141" s="385"/>
      <c r="H141" s="385"/>
      <c r="I141" s="385"/>
      <c r="J141" s="385"/>
      <c r="K141" s="385"/>
      <c r="L141" s="385"/>
      <c r="M141" s="385"/>
      <c r="N141" s="385"/>
      <c r="O141" s="385"/>
      <c r="P141" s="385"/>
      <c r="Q141" s="385"/>
      <c r="R141" s="385"/>
      <c r="S141" s="385"/>
      <c r="T141" s="385"/>
      <c r="U141" s="385"/>
      <c r="V141" s="385"/>
      <c r="W141" s="385"/>
      <c r="X141" s="385"/>
      <c r="Y141" s="385"/>
      <c r="Z141" s="385"/>
      <c r="AA141" s="395"/>
      <c r="AB141" s="385"/>
      <c r="AC141" s="385"/>
      <c r="AD141" s="385"/>
      <c r="AE141" s="385"/>
      <c r="AF141" s="385"/>
    </row>
    <row r="142" spans="1:32" ht="15.75" customHeight="1" x14ac:dyDescent="0.3">
      <c r="A142" s="423">
        <f>[1]DES!A143</f>
        <v>45942</v>
      </c>
      <c r="B142" s="424">
        <f>[1]DES!B143</f>
        <v>4</v>
      </c>
      <c r="C142" s="425" t="str">
        <f>[1]DES!K143</f>
        <v>K04</v>
      </c>
      <c r="D142" s="424">
        <f>[1]DES!J143</f>
        <v>25</v>
      </c>
      <c r="E142" s="425" t="str">
        <f>[1]DES!I143</f>
        <v>L</v>
      </c>
      <c r="F142" s="426" t="str">
        <f>[1]DES!L143</f>
        <v>LAMA</v>
      </c>
      <c r="G142" s="385"/>
      <c r="H142" s="385"/>
      <c r="I142" s="385"/>
      <c r="J142" s="385"/>
      <c r="K142" s="385"/>
      <c r="L142" s="385"/>
      <c r="M142" s="385"/>
      <c r="N142" s="385"/>
      <c r="O142" s="385"/>
      <c r="P142" s="385"/>
      <c r="Q142" s="385"/>
      <c r="R142" s="385"/>
      <c r="S142" s="385"/>
      <c r="T142" s="385"/>
      <c r="U142" s="385"/>
      <c r="V142" s="385"/>
      <c r="W142" s="385"/>
      <c r="X142" s="385"/>
      <c r="Y142" s="385"/>
      <c r="Z142" s="385"/>
      <c r="AA142" s="395"/>
      <c r="AB142" s="385"/>
      <c r="AC142" s="385"/>
      <c r="AD142" s="385"/>
      <c r="AE142" s="385"/>
      <c r="AF142" s="385"/>
    </row>
    <row r="143" spans="1:32" ht="15.75" customHeight="1" x14ac:dyDescent="0.3">
      <c r="A143" s="423">
        <f>[1]DES!A144</f>
        <v>45942</v>
      </c>
      <c r="B143" s="424">
        <f>[1]DES!B144</f>
        <v>5</v>
      </c>
      <c r="C143" s="425" t="str">
        <f>[1]DES!K144</f>
        <v>K02</v>
      </c>
      <c r="D143" s="424">
        <f>[1]DES!J144</f>
        <v>13</v>
      </c>
      <c r="E143" s="425" t="str">
        <f>[1]DES!I144</f>
        <v>P</v>
      </c>
      <c r="F143" s="426" t="str">
        <f>[1]DES!L144</f>
        <v>BARU</v>
      </c>
      <c r="G143" s="385"/>
      <c r="H143" s="385"/>
      <c r="I143" s="385"/>
      <c r="J143" s="385"/>
      <c r="K143" s="385"/>
      <c r="L143" s="385"/>
      <c r="M143" s="385"/>
      <c r="N143" s="385"/>
      <c r="O143" s="385"/>
      <c r="P143" s="385"/>
      <c r="Q143" s="385"/>
      <c r="R143" s="385"/>
      <c r="S143" s="385"/>
      <c r="T143" s="385"/>
      <c r="U143" s="385"/>
      <c r="V143" s="385"/>
      <c r="W143" s="385"/>
      <c r="X143" s="385"/>
      <c r="Y143" s="385"/>
      <c r="Z143" s="385"/>
      <c r="AA143" s="395"/>
      <c r="AB143" s="385"/>
      <c r="AC143" s="385"/>
      <c r="AD143" s="385"/>
      <c r="AE143" s="385"/>
      <c r="AF143" s="385"/>
    </row>
    <row r="144" spans="1:32" ht="15.75" customHeight="1" x14ac:dyDescent="0.3">
      <c r="A144" s="423">
        <f>[1]DES!A145</f>
        <v>45942</v>
      </c>
      <c r="B144" s="424">
        <f>[1]DES!B145</f>
        <v>6</v>
      </c>
      <c r="C144" s="425" t="str">
        <f>[1]DES!K145</f>
        <v>K04</v>
      </c>
      <c r="D144" s="424">
        <f>[1]DES!J145</f>
        <v>14</v>
      </c>
      <c r="E144" s="425" t="str">
        <f>[1]DES!I145</f>
        <v>P</v>
      </c>
      <c r="F144" s="426" t="str">
        <f>[1]DES!L145</f>
        <v>BARU</v>
      </c>
      <c r="G144" s="385"/>
      <c r="H144" s="385"/>
      <c r="I144" s="385"/>
      <c r="J144" s="385"/>
      <c r="K144" s="385"/>
      <c r="L144" s="385"/>
      <c r="M144" s="385"/>
      <c r="N144" s="385"/>
      <c r="O144" s="385"/>
      <c r="P144" s="385"/>
      <c r="Q144" s="385"/>
      <c r="R144" s="385"/>
      <c r="S144" s="385"/>
      <c r="T144" s="385"/>
      <c r="U144" s="385"/>
      <c r="V144" s="385"/>
      <c r="W144" s="385"/>
      <c r="X144" s="385"/>
      <c r="Y144" s="385"/>
      <c r="Z144" s="385"/>
      <c r="AA144" s="395"/>
      <c r="AB144" s="385"/>
      <c r="AC144" s="385"/>
      <c r="AD144" s="385"/>
      <c r="AE144" s="385"/>
      <c r="AF144" s="385"/>
    </row>
    <row r="145" spans="1:32" ht="15.75" customHeight="1" x14ac:dyDescent="0.3">
      <c r="A145" s="423">
        <f>[1]DES!A146</f>
        <v>45942</v>
      </c>
      <c r="B145" s="424">
        <f>[1]DES!B146</f>
        <v>7</v>
      </c>
      <c r="C145" s="425" t="str">
        <f>[1]DES!K146</f>
        <v>K04</v>
      </c>
      <c r="D145" s="424">
        <f>[1]DES!J146</f>
        <v>13</v>
      </c>
      <c r="E145" s="425" t="str">
        <f>[1]DES!I146</f>
        <v>L</v>
      </c>
      <c r="F145" s="426" t="str">
        <f>[1]DES!L146</f>
        <v>BARU</v>
      </c>
      <c r="G145" s="385"/>
      <c r="H145" s="385"/>
      <c r="I145" s="385"/>
      <c r="J145" s="385"/>
      <c r="K145" s="385"/>
      <c r="L145" s="385"/>
      <c r="M145" s="385"/>
      <c r="N145" s="385"/>
      <c r="O145" s="385"/>
      <c r="P145" s="385"/>
      <c r="Q145" s="385"/>
      <c r="R145" s="385"/>
      <c r="S145" s="385"/>
      <c r="T145" s="385"/>
      <c r="U145" s="385"/>
      <c r="V145" s="385"/>
      <c r="W145" s="385"/>
      <c r="X145" s="385"/>
      <c r="Y145" s="385"/>
      <c r="Z145" s="385"/>
      <c r="AA145" s="395"/>
      <c r="AB145" s="385"/>
      <c r="AC145" s="385"/>
      <c r="AD145" s="385"/>
      <c r="AE145" s="385"/>
      <c r="AF145" s="385"/>
    </row>
    <row r="146" spans="1:32" ht="15.75" customHeight="1" x14ac:dyDescent="0.3">
      <c r="A146" s="423">
        <f>[1]DES!A147</f>
        <v>45942</v>
      </c>
      <c r="B146" s="424">
        <f>[1]DES!B147</f>
        <v>8</v>
      </c>
      <c r="C146" s="425" t="str">
        <f>[1]DES!K147</f>
        <v>K04</v>
      </c>
      <c r="D146" s="424">
        <f>[1]DES!J147</f>
        <v>13</v>
      </c>
      <c r="E146" s="425" t="str">
        <f>[1]DES!I147</f>
        <v>L</v>
      </c>
      <c r="F146" s="426" t="str">
        <f>[1]DES!L147</f>
        <v>BARU</v>
      </c>
      <c r="G146" s="385"/>
      <c r="H146" s="385"/>
      <c r="I146" s="385"/>
      <c r="J146" s="385"/>
      <c r="K146" s="385"/>
      <c r="L146" s="385"/>
      <c r="M146" s="385"/>
      <c r="N146" s="385"/>
      <c r="O146" s="385"/>
      <c r="P146" s="385"/>
      <c r="Q146" s="385"/>
      <c r="R146" s="385"/>
      <c r="S146" s="385"/>
      <c r="T146" s="385"/>
      <c r="U146" s="385"/>
      <c r="V146" s="385"/>
      <c r="W146" s="385"/>
      <c r="X146" s="385"/>
      <c r="Y146" s="385"/>
      <c r="Z146" s="385"/>
      <c r="AA146" s="395"/>
      <c r="AB146" s="385"/>
      <c r="AC146" s="385"/>
      <c r="AD146" s="385"/>
      <c r="AE146" s="385"/>
      <c r="AF146" s="385"/>
    </row>
    <row r="147" spans="1:32" ht="15.75" customHeight="1" x14ac:dyDescent="0.3">
      <c r="A147" s="423">
        <f>[1]DES!A148</f>
        <v>45942</v>
      </c>
      <c r="B147" s="424">
        <f>[1]DES!B148</f>
        <v>9</v>
      </c>
      <c r="C147" s="425" t="str">
        <f>[1]DES!K148</f>
        <v>K04</v>
      </c>
      <c r="D147" s="424">
        <f>[1]DES!J148</f>
        <v>5</v>
      </c>
      <c r="E147" s="425" t="str">
        <f>[1]DES!I148</f>
        <v>P</v>
      </c>
      <c r="F147" s="426" t="str">
        <f>[1]DES!L148</f>
        <v>BARU</v>
      </c>
      <c r="G147" s="385"/>
      <c r="H147" s="385"/>
      <c r="I147" s="385"/>
      <c r="J147" s="385"/>
      <c r="K147" s="385"/>
      <c r="L147" s="385"/>
      <c r="M147" s="385"/>
      <c r="N147" s="385"/>
      <c r="O147" s="385"/>
      <c r="P147" s="385"/>
      <c r="Q147" s="385"/>
      <c r="R147" s="385"/>
      <c r="S147" s="385"/>
      <c r="T147" s="385"/>
      <c r="U147" s="385"/>
      <c r="V147" s="385"/>
      <c r="W147" s="385"/>
      <c r="X147" s="385"/>
      <c r="Y147" s="385"/>
      <c r="Z147" s="385"/>
      <c r="AA147" s="395"/>
      <c r="AB147" s="385"/>
      <c r="AC147" s="385"/>
      <c r="AD147" s="385"/>
      <c r="AE147" s="385"/>
      <c r="AF147" s="385"/>
    </row>
    <row r="148" spans="1:32" ht="15.75" customHeight="1" x14ac:dyDescent="0.3">
      <c r="A148" s="423">
        <f>[1]DES!A149</f>
        <v>45942</v>
      </c>
      <c r="B148" s="424">
        <f>[1]DES!B149</f>
        <v>10</v>
      </c>
      <c r="C148" s="425" t="str">
        <f>[1]DES!K149</f>
        <v>K04</v>
      </c>
      <c r="D148" s="424">
        <f>[1]DES!J149</f>
        <v>29</v>
      </c>
      <c r="E148" s="425" t="str">
        <f>[1]DES!I149</f>
        <v>L</v>
      </c>
      <c r="F148" s="426" t="str">
        <f>[1]DES!L149</f>
        <v>BARU</v>
      </c>
      <c r="G148" s="385"/>
      <c r="H148" s="385"/>
      <c r="I148" s="385"/>
      <c r="J148" s="385"/>
      <c r="K148" s="385"/>
      <c r="L148" s="385"/>
      <c r="M148" s="385"/>
      <c r="N148" s="385"/>
      <c r="O148" s="385"/>
      <c r="P148" s="385"/>
      <c r="Q148" s="385"/>
      <c r="R148" s="385"/>
      <c r="S148" s="385"/>
      <c r="T148" s="385"/>
      <c r="U148" s="385"/>
      <c r="V148" s="385"/>
      <c r="W148" s="385"/>
      <c r="X148" s="385"/>
      <c r="Y148" s="385"/>
      <c r="Z148" s="385"/>
      <c r="AA148" s="395"/>
      <c r="AB148" s="385"/>
      <c r="AC148" s="385"/>
      <c r="AD148" s="385"/>
      <c r="AE148" s="385"/>
      <c r="AF148" s="385"/>
    </row>
    <row r="149" spans="1:32" ht="15.75" customHeight="1" x14ac:dyDescent="0.3">
      <c r="A149" s="423">
        <f>[1]DES!A150</f>
        <v>45942</v>
      </c>
      <c r="B149" s="424">
        <f>[1]DES!B150</f>
        <v>11</v>
      </c>
      <c r="C149" s="425" t="str">
        <f>[1]DES!K150</f>
        <v>K00</v>
      </c>
      <c r="D149" s="424">
        <f>[1]DES!J150</f>
        <v>11</v>
      </c>
      <c r="E149" s="425" t="str">
        <f>[1]DES!I150</f>
        <v>P</v>
      </c>
      <c r="F149" s="426" t="str">
        <f>[1]DES!L150</f>
        <v>BARU</v>
      </c>
      <c r="G149" s="385"/>
      <c r="H149" s="385"/>
      <c r="I149" s="385"/>
      <c r="J149" s="385"/>
      <c r="K149" s="385"/>
      <c r="L149" s="385"/>
      <c r="M149" s="385"/>
      <c r="N149" s="385"/>
      <c r="O149" s="385"/>
      <c r="P149" s="385"/>
      <c r="Q149" s="385"/>
      <c r="R149" s="385"/>
      <c r="S149" s="385"/>
      <c r="T149" s="385"/>
      <c r="U149" s="385"/>
      <c r="V149" s="385"/>
      <c r="W149" s="385"/>
      <c r="X149" s="385"/>
      <c r="Y149" s="385"/>
      <c r="Z149" s="385"/>
      <c r="AA149" s="395"/>
      <c r="AB149" s="385"/>
      <c r="AC149" s="385"/>
      <c r="AD149" s="385"/>
      <c r="AE149" s="385"/>
      <c r="AF149" s="385"/>
    </row>
    <row r="150" spans="1:32" ht="15.75" customHeight="1" x14ac:dyDescent="0.3">
      <c r="A150" s="423">
        <f>[1]DES!A151</f>
        <v>45942</v>
      </c>
      <c r="B150" s="424">
        <f>[1]DES!B151</f>
        <v>12</v>
      </c>
      <c r="C150" s="425" t="str">
        <f>[1]DES!K151</f>
        <v>K04</v>
      </c>
      <c r="D150" s="424">
        <f>[1]DES!J151</f>
        <v>27</v>
      </c>
      <c r="E150" s="425" t="str">
        <f>[1]DES!I151</f>
        <v>P</v>
      </c>
      <c r="F150" s="426" t="str">
        <f>[1]DES!L151</f>
        <v>BARU</v>
      </c>
      <c r="G150" s="385"/>
      <c r="H150" s="385"/>
      <c r="I150" s="385"/>
      <c r="J150" s="385"/>
      <c r="K150" s="385"/>
      <c r="L150" s="385"/>
      <c r="M150" s="385"/>
      <c r="N150" s="385"/>
      <c r="O150" s="385"/>
      <c r="P150" s="385"/>
      <c r="Q150" s="385"/>
      <c r="R150" s="385"/>
      <c r="S150" s="385"/>
      <c r="T150" s="385"/>
      <c r="U150" s="385"/>
      <c r="V150" s="385"/>
      <c r="W150" s="385"/>
      <c r="X150" s="385"/>
      <c r="Y150" s="385"/>
      <c r="Z150" s="385"/>
      <c r="AA150" s="395"/>
      <c r="AB150" s="385"/>
      <c r="AC150" s="385"/>
      <c r="AD150" s="385"/>
      <c r="AE150" s="385"/>
      <c r="AF150" s="385"/>
    </row>
    <row r="151" spans="1:32" ht="15.75" customHeight="1" x14ac:dyDescent="0.3">
      <c r="A151" s="423">
        <f>[1]DES!A152</f>
        <v>45942</v>
      </c>
      <c r="B151" s="424">
        <f>[1]DES!B152</f>
        <v>13</v>
      </c>
      <c r="C151" s="425" t="str">
        <f>[1]DES!K152</f>
        <v>K06</v>
      </c>
      <c r="D151" s="424">
        <f>[1]DES!J152</f>
        <v>8</v>
      </c>
      <c r="E151" s="425" t="str">
        <f>[1]DES!I152</f>
        <v>P</v>
      </c>
      <c r="F151" s="426" t="str">
        <f>[1]DES!L152</f>
        <v>BARU</v>
      </c>
      <c r="G151" s="385"/>
      <c r="H151" s="385"/>
      <c r="I151" s="385"/>
      <c r="J151" s="385"/>
      <c r="K151" s="385"/>
      <c r="L151" s="385"/>
      <c r="M151" s="385"/>
      <c r="N151" s="385"/>
      <c r="O151" s="385"/>
      <c r="P151" s="385"/>
      <c r="Q151" s="385"/>
      <c r="R151" s="385"/>
      <c r="S151" s="385"/>
      <c r="T151" s="385"/>
      <c r="U151" s="385"/>
      <c r="V151" s="385"/>
      <c r="W151" s="385"/>
      <c r="X151" s="385"/>
      <c r="Y151" s="385"/>
      <c r="Z151" s="385"/>
      <c r="AA151" s="395"/>
      <c r="AB151" s="385"/>
      <c r="AC151" s="385"/>
      <c r="AD151" s="385"/>
      <c r="AE151" s="385"/>
      <c r="AF151" s="385"/>
    </row>
    <row r="152" spans="1:32" ht="15.75" customHeight="1" x14ac:dyDescent="0.3">
      <c r="A152" s="423">
        <f>[1]DES!A153</f>
        <v>46002</v>
      </c>
      <c r="B152" s="424">
        <f>[1]DES!B153</f>
        <v>1</v>
      </c>
      <c r="C152" s="425" t="str">
        <f>[1]DES!K153</f>
        <v>K04</v>
      </c>
      <c r="D152" s="424">
        <f>[1]DES!J153</f>
        <v>15</v>
      </c>
      <c r="E152" s="425" t="str">
        <f>[1]DES!I153</f>
        <v>L</v>
      </c>
      <c r="F152" s="426" t="str">
        <f>[1]DES!L153</f>
        <v>BARU</v>
      </c>
      <c r="G152" s="385"/>
      <c r="H152" s="385"/>
      <c r="I152" s="385"/>
      <c r="J152" s="385"/>
      <c r="K152" s="385"/>
      <c r="L152" s="385"/>
      <c r="M152" s="385"/>
      <c r="N152" s="385"/>
      <c r="O152" s="385"/>
      <c r="P152" s="385"/>
      <c r="Q152" s="385"/>
      <c r="R152" s="385"/>
      <c r="S152" s="385"/>
      <c r="T152" s="385"/>
      <c r="U152" s="385"/>
      <c r="V152" s="385"/>
      <c r="W152" s="385"/>
      <c r="X152" s="385"/>
      <c r="Y152" s="385"/>
      <c r="Z152" s="385"/>
      <c r="AA152" s="395"/>
      <c r="AB152" s="385"/>
      <c r="AC152" s="385"/>
      <c r="AD152" s="385"/>
      <c r="AE152" s="385"/>
      <c r="AF152" s="385"/>
    </row>
    <row r="153" spans="1:32" ht="15.75" customHeight="1" x14ac:dyDescent="0.3">
      <c r="A153" s="423">
        <f>[1]DES!A154</f>
        <v>46002</v>
      </c>
      <c r="B153" s="424">
        <f>[1]DES!B154</f>
        <v>2</v>
      </c>
      <c r="C153" s="425" t="str">
        <f>[1]DES!K154</f>
        <v>K04</v>
      </c>
      <c r="D153" s="424">
        <f>[1]DES!J154</f>
        <v>19</v>
      </c>
      <c r="E153" s="425" t="str">
        <f>[1]DES!I154</f>
        <v>L</v>
      </c>
      <c r="F153" s="426" t="str">
        <f>[1]DES!L154</f>
        <v>LAMA</v>
      </c>
      <c r="G153" s="385"/>
      <c r="H153" s="385"/>
      <c r="I153" s="385"/>
      <c r="J153" s="385"/>
      <c r="K153" s="385"/>
      <c r="L153" s="385"/>
      <c r="M153" s="385"/>
      <c r="N153" s="385"/>
      <c r="O153" s="385"/>
      <c r="P153" s="385"/>
      <c r="Q153" s="385"/>
      <c r="R153" s="385"/>
      <c r="S153" s="385"/>
      <c r="T153" s="385"/>
      <c r="U153" s="385"/>
      <c r="V153" s="385"/>
      <c r="W153" s="385"/>
      <c r="X153" s="385"/>
      <c r="Y153" s="385"/>
      <c r="Z153" s="385"/>
      <c r="AA153" s="395"/>
      <c r="AB153" s="385"/>
      <c r="AC153" s="385"/>
      <c r="AD153" s="385"/>
      <c r="AE153" s="385"/>
      <c r="AF153" s="385"/>
    </row>
    <row r="154" spans="1:32" ht="15.75" customHeight="1" x14ac:dyDescent="0.3">
      <c r="A154" s="423">
        <f>[1]DES!A155</f>
        <v>46002</v>
      </c>
      <c r="B154" s="424">
        <f>[1]DES!B155</f>
        <v>3</v>
      </c>
      <c r="C154" s="425" t="str">
        <f>[1]DES!K155</f>
        <v>K04</v>
      </c>
      <c r="D154" s="424">
        <f>[1]DES!J155</f>
        <v>16</v>
      </c>
      <c r="E154" s="425" t="str">
        <f>[1]DES!I155</f>
        <v>L</v>
      </c>
      <c r="F154" s="426" t="str">
        <f>[1]DES!L155</f>
        <v>LAMA</v>
      </c>
      <c r="G154" s="385"/>
      <c r="H154" s="385"/>
      <c r="I154" s="385"/>
      <c r="J154" s="385"/>
      <c r="K154" s="385"/>
      <c r="L154" s="385"/>
      <c r="M154" s="385"/>
      <c r="N154" s="385"/>
      <c r="O154" s="385"/>
      <c r="P154" s="385"/>
      <c r="Q154" s="385"/>
      <c r="R154" s="385"/>
      <c r="S154" s="385"/>
      <c r="T154" s="385"/>
      <c r="U154" s="385"/>
      <c r="V154" s="385"/>
      <c r="W154" s="385"/>
      <c r="X154" s="385"/>
      <c r="Y154" s="385"/>
      <c r="Z154" s="385"/>
      <c r="AA154" s="395"/>
      <c r="AB154" s="385"/>
      <c r="AC154" s="385"/>
      <c r="AD154" s="385"/>
      <c r="AE154" s="385"/>
      <c r="AF154" s="385"/>
    </row>
    <row r="155" spans="1:32" ht="15.75" customHeight="1" x14ac:dyDescent="0.3">
      <c r="A155" s="423">
        <f>[1]DES!A156</f>
        <v>46002</v>
      </c>
      <c r="B155" s="424">
        <f>[1]DES!B156</f>
        <v>4</v>
      </c>
      <c r="C155" s="425" t="str">
        <f>[1]DES!K156</f>
        <v>K04</v>
      </c>
      <c r="D155" s="424">
        <f>[1]DES!J156</f>
        <v>20</v>
      </c>
      <c r="E155" s="425" t="str">
        <f>[1]DES!I156</f>
        <v>P</v>
      </c>
      <c r="F155" s="426" t="str">
        <f>[1]DES!L156</f>
        <v>BARU</v>
      </c>
      <c r="G155" s="385"/>
      <c r="H155" s="385"/>
      <c r="I155" s="385"/>
      <c r="J155" s="385"/>
      <c r="K155" s="385"/>
      <c r="L155" s="385"/>
      <c r="M155" s="385"/>
      <c r="N155" s="385"/>
      <c r="O155" s="385"/>
      <c r="P155" s="385"/>
      <c r="Q155" s="385"/>
      <c r="R155" s="385"/>
      <c r="S155" s="385"/>
      <c r="T155" s="385"/>
      <c r="U155" s="385"/>
      <c r="V155" s="385"/>
      <c r="W155" s="385"/>
      <c r="X155" s="385"/>
      <c r="Y155" s="385"/>
      <c r="Z155" s="385"/>
      <c r="AA155" s="395"/>
      <c r="AB155" s="385"/>
      <c r="AC155" s="385"/>
      <c r="AD155" s="385"/>
      <c r="AE155" s="385"/>
      <c r="AF155" s="385"/>
    </row>
    <row r="156" spans="1:32" ht="15.75" customHeight="1" x14ac:dyDescent="0.3">
      <c r="A156" s="423">
        <f>[1]DES!A157</f>
        <v>46002</v>
      </c>
      <c r="B156" s="424">
        <f>[1]DES!B157</f>
        <v>5</v>
      </c>
      <c r="C156" s="425" t="str">
        <f>[1]DES!K157</f>
        <v>K08</v>
      </c>
      <c r="D156" s="424">
        <f>[1]DES!J157</f>
        <v>31</v>
      </c>
      <c r="E156" s="425" t="str">
        <f>[1]DES!I157</f>
        <v>P</v>
      </c>
      <c r="F156" s="426" t="str">
        <f>[1]DES!L157</f>
        <v>BARU</v>
      </c>
      <c r="G156" s="385"/>
      <c r="H156" s="385"/>
      <c r="I156" s="385"/>
      <c r="J156" s="385"/>
      <c r="K156" s="385"/>
      <c r="L156" s="385"/>
      <c r="M156" s="385"/>
      <c r="N156" s="385"/>
      <c r="O156" s="385"/>
      <c r="P156" s="385"/>
      <c r="Q156" s="385"/>
      <c r="R156" s="385"/>
      <c r="S156" s="385"/>
      <c r="T156" s="385"/>
      <c r="U156" s="385"/>
      <c r="V156" s="385"/>
      <c r="W156" s="385"/>
      <c r="X156" s="385"/>
      <c r="Y156" s="385"/>
      <c r="Z156" s="385"/>
      <c r="AA156" s="395"/>
      <c r="AB156" s="385"/>
      <c r="AC156" s="385"/>
      <c r="AD156" s="385"/>
      <c r="AE156" s="385"/>
      <c r="AF156" s="385"/>
    </row>
    <row r="157" spans="1:32" ht="15.75" customHeight="1" x14ac:dyDescent="0.3">
      <c r="A157" s="423">
        <f>[1]DES!A158</f>
        <v>46002</v>
      </c>
      <c r="B157" s="424">
        <f>[1]DES!B158</f>
        <v>6</v>
      </c>
      <c r="C157" s="425" t="str">
        <f>[1]DES!K158</f>
        <v>K04</v>
      </c>
      <c r="D157" s="424">
        <f>[1]DES!J158</f>
        <v>11</v>
      </c>
      <c r="E157" s="425" t="str">
        <f>[1]DES!I158</f>
        <v>P</v>
      </c>
      <c r="F157" s="426" t="str">
        <f>[1]DES!L158</f>
        <v>BARU</v>
      </c>
      <c r="G157" s="385"/>
      <c r="H157" s="385"/>
      <c r="I157" s="385"/>
      <c r="J157" s="385"/>
      <c r="K157" s="385"/>
      <c r="L157" s="385"/>
      <c r="M157" s="385"/>
      <c r="N157" s="385"/>
      <c r="O157" s="385"/>
      <c r="P157" s="385"/>
      <c r="Q157" s="385"/>
      <c r="R157" s="385"/>
      <c r="S157" s="385"/>
      <c r="T157" s="385"/>
      <c r="U157" s="385"/>
      <c r="V157" s="385"/>
      <c r="W157" s="385"/>
      <c r="X157" s="385"/>
      <c r="Y157" s="385"/>
      <c r="Z157" s="385"/>
      <c r="AA157" s="395"/>
      <c r="AB157" s="385"/>
      <c r="AC157" s="385"/>
      <c r="AD157" s="385"/>
      <c r="AE157" s="385"/>
      <c r="AF157" s="385"/>
    </row>
    <row r="158" spans="1:32" ht="15.75" customHeight="1" x14ac:dyDescent="0.3">
      <c r="A158" s="423">
        <f>[1]DES!A159</f>
        <v>46002</v>
      </c>
      <c r="B158" s="424">
        <f>[1]DES!B159</f>
        <v>7</v>
      </c>
      <c r="C158" s="425" t="str">
        <f>[1]DES!K159</f>
        <v>K02</v>
      </c>
      <c r="D158" s="424">
        <f>[1]DES!J159</f>
        <v>12</v>
      </c>
      <c r="E158" s="425" t="str">
        <f>[1]DES!I159</f>
        <v>L</v>
      </c>
      <c r="F158" s="426" t="str">
        <f>[1]DES!L159</f>
        <v>LAMA</v>
      </c>
      <c r="G158" s="385"/>
      <c r="H158" s="385"/>
      <c r="I158" s="385"/>
      <c r="J158" s="385"/>
      <c r="K158" s="385"/>
      <c r="L158" s="385"/>
      <c r="M158" s="385"/>
      <c r="N158" s="385"/>
      <c r="O158" s="385"/>
      <c r="P158" s="385"/>
      <c r="Q158" s="385"/>
      <c r="R158" s="385"/>
      <c r="S158" s="385"/>
      <c r="T158" s="385"/>
      <c r="U158" s="385"/>
      <c r="V158" s="385"/>
      <c r="W158" s="385"/>
      <c r="X158" s="385"/>
      <c r="Y158" s="385"/>
      <c r="Z158" s="385"/>
      <c r="AA158" s="395"/>
      <c r="AB158" s="385"/>
      <c r="AC158" s="385"/>
      <c r="AD158" s="385"/>
      <c r="AE158" s="385"/>
      <c r="AF158" s="385"/>
    </row>
    <row r="159" spans="1:32" ht="15.75" customHeight="1" x14ac:dyDescent="0.3">
      <c r="A159" s="423">
        <f>[1]DES!A160</f>
        <v>46003</v>
      </c>
      <c r="B159" s="424">
        <f>[1]DES!B160</f>
        <v>1</v>
      </c>
      <c r="C159" s="425" t="str">
        <f>[1]DES!K160</f>
        <v>K05</v>
      </c>
      <c r="D159" s="424">
        <f>[1]DES!J160</f>
        <v>16</v>
      </c>
      <c r="E159" s="425" t="str">
        <f>[1]DES!I160</f>
        <v>P</v>
      </c>
      <c r="F159" s="426" t="str">
        <f>[1]DES!L160</f>
        <v>LAMA</v>
      </c>
      <c r="G159" s="385"/>
      <c r="H159" s="385"/>
      <c r="I159" s="385"/>
      <c r="J159" s="385"/>
      <c r="K159" s="385"/>
      <c r="L159" s="385"/>
      <c r="M159" s="385"/>
      <c r="N159" s="385"/>
      <c r="O159" s="385"/>
      <c r="P159" s="385"/>
      <c r="Q159" s="385"/>
      <c r="R159" s="385"/>
      <c r="S159" s="385"/>
      <c r="T159" s="385"/>
      <c r="U159" s="385"/>
      <c r="V159" s="385"/>
      <c r="W159" s="385"/>
      <c r="X159" s="385"/>
      <c r="Y159" s="385"/>
      <c r="Z159" s="385"/>
      <c r="AA159" s="395"/>
      <c r="AB159" s="385"/>
      <c r="AC159" s="385"/>
      <c r="AD159" s="385"/>
      <c r="AE159" s="385"/>
      <c r="AF159" s="385"/>
    </row>
    <row r="160" spans="1:32" ht="15.75" customHeight="1" x14ac:dyDescent="0.3">
      <c r="A160" s="423">
        <f>[1]DES!A161</f>
        <v>46003</v>
      </c>
      <c r="B160" s="424">
        <f>[1]DES!B161</f>
        <v>2</v>
      </c>
      <c r="C160" s="425" t="str">
        <f>[1]DES!K161</f>
        <v>K04</v>
      </c>
      <c r="D160" s="424">
        <f>[1]DES!J161</f>
        <v>12</v>
      </c>
      <c r="E160" s="425" t="str">
        <f>[1]DES!I161</f>
        <v>P</v>
      </c>
      <c r="F160" s="426" t="str">
        <f>[1]DES!L161</f>
        <v>BARU</v>
      </c>
      <c r="G160" s="385"/>
      <c r="H160" s="385"/>
      <c r="I160" s="385"/>
      <c r="J160" s="385"/>
      <c r="K160" s="385"/>
      <c r="L160" s="385"/>
      <c r="M160" s="385"/>
      <c r="N160" s="385"/>
      <c r="O160" s="385"/>
      <c r="P160" s="385"/>
      <c r="Q160" s="385"/>
      <c r="R160" s="385"/>
      <c r="S160" s="385"/>
      <c r="T160" s="385"/>
      <c r="U160" s="385"/>
      <c r="V160" s="385"/>
      <c r="W160" s="385"/>
      <c r="X160" s="385"/>
      <c r="Y160" s="385"/>
      <c r="Z160" s="385"/>
      <c r="AA160" s="395"/>
      <c r="AB160" s="385"/>
      <c r="AC160" s="385"/>
      <c r="AD160" s="385"/>
      <c r="AE160" s="385"/>
      <c r="AF160" s="385"/>
    </row>
    <row r="161" spans="1:32" ht="15.75" customHeight="1" x14ac:dyDescent="0.3">
      <c r="A161" s="423">
        <f>[1]DES!A162</f>
        <v>46003</v>
      </c>
      <c r="B161" s="424">
        <f>[1]DES!B162</f>
        <v>3</v>
      </c>
      <c r="C161" s="425" t="str">
        <f>[1]DES!K162</f>
        <v>K04</v>
      </c>
      <c r="D161" s="424">
        <f>[1]DES!J162</f>
        <v>52</v>
      </c>
      <c r="E161" s="425" t="str">
        <f>[1]DES!I162</f>
        <v>P</v>
      </c>
      <c r="F161" s="426" t="str">
        <f>[1]DES!L162</f>
        <v>BARU</v>
      </c>
      <c r="G161" s="385"/>
      <c r="H161" s="385"/>
      <c r="I161" s="385"/>
      <c r="J161" s="385"/>
      <c r="K161" s="385"/>
      <c r="L161" s="385"/>
      <c r="M161" s="385"/>
      <c r="N161" s="385"/>
      <c r="O161" s="385"/>
      <c r="P161" s="385"/>
      <c r="Q161" s="385"/>
      <c r="R161" s="385"/>
      <c r="S161" s="385"/>
      <c r="T161" s="385"/>
      <c r="U161" s="385"/>
      <c r="V161" s="385"/>
      <c r="W161" s="385"/>
      <c r="X161" s="385"/>
      <c r="Y161" s="385"/>
      <c r="Z161" s="385"/>
      <c r="AA161" s="395"/>
      <c r="AB161" s="385"/>
      <c r="AC161" s="385"/>
      <c r="AD161" s="385"/>
      <c r="AE161" s="385"/>
      <c r="AF161" s="385"/>
    </row>
    <row r="162" spans="1:32" ht="15.75" customHeight="1" x14ac:dyDescent="0.3">
      <c r="A162" s="423">
        <f>[1]DES!A163</f>
        <v>46003</v>
      </c>
      <c r="B162" s="424">
        <f>[1]DES!B163</f>
        <v>4</v>
      </c>
      <c r="C162" s="425" t="str">
        <f>[1]DES!K163</f>
        <v>K04</v>
      </c>
      <c r="D162" s="424">
        <f>[1]DES!J163</f>
        <v>15</v>
      </c>
      <c r="E162" s="425" t="str">
        <f>[1]DES!I163</f>
        <v>P</v>
      </c>
      <c r="F162" s="426" t="str">
        <f>[1]DES!L163</f>
        <v>LAMA</v>
      </c>
      <c r="G162" s="385"/>
      <c r="H162" s="385"/>
      <c r="I162" s="385"/>
      <c r="J162" s="385"/>
      <c r="K162" s="385"/>
      <c r="L162" s="385"/>
      <c r="M162" s="385"/>
      <c r="N162" s="385"/>
      <c r="O162" s="385"/>
      <c r="P162" s="385"/>
      <c r="Q162" s="385"/>
      <c r="R162" s="385"/>
      <c r="S162" s="385"/>
      <c r="T162" s="385"/>
      <c r="U162" s="385"/>
      <c r="V162" s="385"/>
      <c r="W162" s="385"/>
      <c r="X162" s="385"/>
      <c r="Y162" s="385"/>
      <c r="Z162" s="385"/>
      <c r="AA162" s="395"/>
      <c r="AB162" s="385"/>
      <c r="AC162" s="385"/>
      <c r="AD162" s="385"/>
      <c r="AE162" s="385"/>
      <c r="AF162" s="385"/>
    </row>
    <row r="163" spans="1:32" ht="15.75" customHeight="1" x14ac:dyDescent="0.3">
      <c r="A163" s="423">
        <f>[1]DES!A164</f>
        <v>46003</v>
      </c>
      <c r="B163" s="424">
        <f>[1]DES!B164</f>
        <v>5</v>
      </c>
      <c r="C163" s="425" t="str">
        <f>[1]DES!K164</f>
        <v>K00</v>
      </c>
      <c r="D163" s="424">
        <f>[1]DES!J164</f>
        <v>7</v>
      </c>
      <c r="E163" s="425" t="str">
        <f>[1]DES!I164</f>
        <v>L</v>
      </c>
      <c r="F163" s="426" t="str">
        <f>[1]DES!L164</f>
        <v>BARU</v>
      </c>
      <c r="G163" s="385"/>
      <c r="H163" s="385"/>
      <c r="I163" s="385"/>
      <c r="J163" s="385"/>
      <c r="K163" s="385"/>
      <c r="L163" s="385"/>
      <c r="M163" s="385"/>
      <c r="N163" s="385"/>
      <c r="O163" s="385"/>
      <c r="P163" s="385"/>
      <c r="Q163" s="385"/>
      <c r="R163" s="385"/>
      <c r="S163" s="385"/>
      <c r="T163" s="385"/>
      <c r="U163" s="385"/>
      <c r="V163" s="385"/>
      <c r="W163" s="385"/>
      <c r="X163" s="385"/>
      <c r="Y163" s="385"/>
      <c r="Z163" s="385"/>
      <c r="AA163" s="395"/>
      <c r="AB163" s="385"/>
      <c r="AC163" s="385"/>
      <c r="AD163" s="385"/>
      <c r="AE163" s="385"/>
      <c r="AF163" s="385"/>
    </row>
    <row r="164" spans="1:32" ht="15.75" customHeight="1" x14ac:dyDescent="0.3">
      <c r="A164" s="423">
        <f>[1]DES!A165</f>
        <v>46003</v>
      </c>
      <c r="B164" s="424">
        <f>[1]DES!B165</f>
        <v>6</v>
      </c>
      <c r="C164" s="425" t="str">
        <f>[1]DES!K165</f>
        <v>K00</v>
      </c>
      <c r="D164" s="424">
        <f>[1]DES!J165</f>
        <v>6</v>
      </c>
      <c r="E164" s="425" t="str">
        <f>[1]DES!I165</f>
        <v>L</v>
      </c>
      <c r="F164" s="426" t="str">
        <f>[1]DES!L165</f>
        <v>BARU</v>
      </c>
      <c r="G164" s="385"/>
      <c r="H164" s="385"/>
      <c r="I164" s="385"/>
      <c r="J164" s="385"/>
      <c r="K164" s="385"/>
      <c r="L164" s="385"/>
      <c r="M164" s="385"/>
      <c r="N164" s="385"/>
      <c r="O164" s="385"/>
      <c r="P164" s="385"/>
      <c r="Q164" s="385"/>
      <c r="R164" s="385"/>
      <c r="S164" s="385"/>
      <c r="T164" s="385"/>
      <c r="U164" s="385"/>
      <c r="V164" s="385"/>
      <c r="W164" s="385"/>
      <c r="X164" s="385"/>
      <c r="Y164" s="385"/>
      <c r="Z164" s="385"/>
      <c r="AA164" s="395"/>
      <c r="AB164" s="385"/>
      <c r="AC164" s="385"/>
      <c r="AD164" s="385"/>
      <c r="AE164" s="385"/>
      <c r="AF164" s="385"/>
    </row>
    <row r="165" spans="1:32" ht="15.75" customHeight="1" x14ac:dyDescent="0.3">
      <c r="A165" s="423">
        <f>[1]DES!A166</f>
        <v>46003</v>
      </c>
      <c r="B165" s="424">
        <f>[1]DES!B166</f>
        <v>7</v>
      </c>
      <c r="C165" s="425" t="str">
        <f>[1]DES!K166</f>
        <v>K05</v>
      </c>
      <c r="D165" s="424">
        <f>[1]DES!J166</f>
        <v>20</v>
      </c>
      <c r="E165" s="425" t="str">
        <f>[1]DES!I166</f>
        <v>L</v>
      </c>
      <c r="F165" s="426" t="str">
        <f>[1]DES!L166</f>
        <v>BARU</v>
      </c>
      <c r="G165" s="385"/>
      <c r="H165" s="385"/>
      <c r="I165" s="385"/>
      <c r="J165" s="385"/>
      <c r="K165" s="385"/>
      <c r="L165" s="385"/>
      <c r="M165" s="385"/>
      <c r="N165" s="385"/>
      <c r="O165" s="385"/>
      <c r="P165" s="385"/>
      <c r="Q165" s="385"/>
      <c r="R165" s="385"/>
      <c r="S165" s="385"/>
      <c r="T165" s="385"/>
      <c r="U165" s="385"/>
      <c r="V165" s="385"/>
      <c r="W165" s="385"/>
      <c r="X165" s="385"/>
      <c r="Y165" s="385"/>
      <c r="Z165" s="385"/>
      <c r="AA165" s="395"/>
      <c r="AB165" s="385"/>
      <c r="AC165" s="385"/>
      <c r="AD165" s="385"/>
      <c r="AE165" s="385"/>
      <c r="AF165" s="385"/>
    </row>
    <row r="166" spans="1:32" ht="15.75" customHeight="1" x14ac:dyDescent="0.3">
      <c r="A166" s="423">
        <f>[1]DES!A167</f>
        <v>46003</v>
      </c>
      <c r="B166" s="424">
        <f>[1]DES!B167</f>
        <v>8</v>
      </c>
      <c r="C166" s="425" t="str">
        <f>[1]DES!K167</f>
        <v>K04</v>
      </c>
      <c r="D166" s="424">
        <f>[1]DES!J167</f>
        <v>16</v>
      </c>
      <c r="E166" s="425" t="str">
        <f>[1]DES!I167</f>
        <v>P</v>
      </c>
      <c r="F166" s="426" t="str">
        <f>[1]DES!L167</f>
        <v>LAMA</v>
      </c>
      <c r="G166" s="385"/>
      <c r="H166" s="385"/>
      <c r="I166" s="385"/>
      <c r="J166" s="385"/>
      <c r="K166" s="385"/>
      <c r="L166" s="385"/>
      <c r="M166" s="385"/>
      <c r="N166" s="385"/>
      <c r="O166" s="385"/>
      <c r="P166" s="385"/>
      <c r="Q166" s="385"/>
      <c r="R166" s="385"/>
      <c r="S166" s="385"/>
      <c r="T166" s="385"/>
      <c r="U166" s="385"/>
      <c r="V166" s="385"/>
      <c r="W166" s="385"/>
      <c r="X166" s="385"/>
      <c r="Y166" s="385"/>
      <c r="Z166" s="385"/>
      <c r="AA166" s="395"/>
      <c r="AB166" s="385"/>
      <c r="AC166" s="385"/>
      <c r="AD166" s="385"/>
      <c r="AE166" s="385"/>
      <c r="AF166" s="385"/>
    </row>
    <row r="167" spans="1:32" ht="15.75" customHeight="1" x14ac:dyDescent="0.3">
      <c r="A167" s="423">
        <f>[1]DES!A168</f>
        <v>46003</v>
      </c>
      <c r="B167" s="424">
        <f>[1]DES!B168</f>
        <v>9</v>
      </c>
      <c r="C167" s="425" t="str">
        <f>[1]DES!K168</f>
        <v>K04</v>
      </c>
      <c r="D167" s="424">
        <f>[1]DES!J168</f>
        <v>15</v>
      </c>
      <c r="E167" s="425" t="str">
        <f>[1]DES!I168</f>
        <v>P</v>
      </c>
      <c r="F167" s="426" t="str">
        <f>[1]DES!L168</f>
        <v>BARU</v>
      </c>
      <c r="G167" s="385"/>
      <c r="H167" s="385"/>
      <c r="I167" s="385"/>
      <c r="J167" s="385"/>
      <c r="K167" s="385"/>
      <c r="L167" s="385"/>
      <c r="M167" s="385"/>
      <c r="N167" s="385"/>
      <c r="O167" s="385"/>
      <c r="P167" s="385"/>
      <c r="Q167" s="385"/>
      <c r="R167" s="385"/>
      <c r="S167" s="385"/>
      <c r="T167" s="385"/>
      <c r="U167" s="385"/>
      <c r="V167" s="385"/>
      <c r="W167" s="385"/>
      <c r="X167" s="385"/>
      <c r="Y167" s="385"/>
      <c r="Z167" s="385"/>
      <c r="AA167" s="395"/>
      <c r="AB167" s="385"/>
      <c r="AC167" s="385"/>
      <c r="AD167" s="385"/>
      <c r="AE167" s="385"/>
      <c r="AF167" s="385"/>
    </row>
    <row r="168" spans="1:32" ht="15.75" customHeight="1" x14ac:dyDescent="0.3">
      <c r="A168" s="423">
        <f>[1]DES!A169</f>
        <v>46003</v>
      </c>
      <c r="B168" s="424">
        <f>[1]DES!B169</f>
        <v>10</v>
      </c>
      <c r="C168" s="425" t="str">
        <f>[1]DES!K169</f>
        <v>K02</v>
      </c>
      <c r="D168" s="424">
        <f>[1]DES!J169</f>
        <v>15</v>
      </c>
      <c r="E168" s="425" t="str">
        <f>[1]DES!I169</f>
        <v>L</v>
      </c>
      <c r="F168" s="426" t="str">
        <f>[1]DES!L169</f>
        <v>BARU</v>
      </c>
      <c r="G168" s="385"/>
      <c r="H168" s="385"/>
      <c r="I168" s="385"/>
      <c r="J168" s="385"/>
      <c r="K168" s="385"/>
      <c r="L168" s="385"/>
      <c r="M168" s="385"/>
      <c r="N168" s="385"/>
      <c r="O168" s="385"/>
      <c r="P168" s="385"/>
      <c r="Q168" s="385"/>
      <c r="R168" s="385"/>
      <c r="S168" s="385"/>
      <c r="T168" s="385"/>
      <c r="U168" s="385"/>
      <c r="V168" s="385"/>
      <c r="W168" s="385"/>
      <c r="X168" s="385"/>
      <c r="Y168" s="385"/>
      <c r="Z168" s="385"/>
      <c r="AA168" s="395"/>
      <c r="AB168" s="385"/>
      <c r="AC168" s="385"/>
      <c r="AD168" s="385"/>
      <c r="AE168" s="385"/>
      <c r="AF168" s="385"/>
    </row>
    <row r="169" spans="1:32" ht="15.75" customHeight="1" x14ac:dyDescent="0.3">
      <c r="A169" s="423">
        <f>[1]DES!A170</f>
        <v>46003</v>
      </c>
      <c r="B169" s="424">
        <f>[1]DES!B170</f>
        <v>11</v>
      </c>
      <c r="C169" s="425" t="str">
        <f>[1]DES!K170</f>
        <v>K00</v>
      </c>
      <c r="D169" s="424">
        <f>[1]DES!J170</f>
        <v>9</v>
      </c>
      <c r="E169" s="425" t="str">
        <f>[1]DES!I170</f>
        <v>L</v>
      </c>
      <c r="F169" s="426" t="str">
        <f>[1]DES!L170</f>
        <v>BARU</v>
      </c>
      <c r="G169" s="385"/>
      <c r="H169" s="385"/>
      <c r="I169" s="385"/>
      <c r="J169" s="385"/>
      <c r="K169" s="385"/>
      <c r="L169" s="385"/>
      <c r="M169" s="385"/>
      <c r="N169" s="385"/>
      <c r="O169" s="385"/>
      <c r="P169" s="385"/>
      <c r="Q169" s="385"/>
      <c r="R169" s="385"/>
      <c r="S169" s="385"/>
      <c r="T169" s="385"/>
      <c r="U169" s="385"/>
      <c r="V169" s="385"/>
      <c r="W169" s="385"/>
      <c r="X169" s="385"/>
      <c r="Y169" s="385"/>
      <c r="Z169" s="385"/>
      <c r="AA169" s="395"/>
      <c r="AB169" s="385"/>
      <c r="AC169" s="385"/>
      <c r="AD169" s="385"/>
      <c r="AE169" s="385"/>
      <c r="AF169" s="385"/>
    </row>
    <row r="170" spans="1:32" ht="15.75" customHeight="1" x14ac:dyDescent="0.3">
      <c r="A170" s="423">
        <f>[1]DES!A171</f>
        <v>46003</v>
      </c>
      <c r="B170" s="424">
        <f>[1]DES!B171</f>
        <v>12</v>
      </c>
      <c r="C170" s="425" t="str">
        <f>[1]DES!K171</f>
        <v>K08</v>
      </c>
      <c r="D170" s="424">
        <f>[1]DES!J171</f>
        <v>18</v>
      </c>
      <c r="E170" s="425" t="str">
        <f>[1]DES!I171</f>
        <v>P</v>
      </c>
      <c r="F170" s="426" t="str">
        <f>[1]DES!L171</f>
        <v>BARU</v>
      </c>
      <c r="G170" s="385"/>
      <c r="H170" s="385"/>
      <c r="I170" s="385"/>
      <c r="J170" s="385"/>
      <c r="K170" s="385"/>
      <c r="L170" s="385"/>
      <c r="M170" s="385"/>
      <c r="N170" s="385"/>
      <c r="O170" s="385"/>
      <c r="P170" s="385"/>
      <c r="Q170" s="385"/>
      <c r="R170" s="385"/>
      <c r="S170" s="385"/>
      <c r="T170" s="385"/>
      <c r="U170" s="385"/>
      <c r="V170" s="385"/>
      <c r="W170" s="385"/>
      <c r="X170" s="385"/>
      <c r="Y170" s="385"/>
      <c r="Z170" s="385"/>
      <c r="AA170" s="395"/>
      <c r="AB170" s="385"/>
      <c r="AC170" s="385"/>
      <c r="AD170" s="385"/>
      <c r="AE170" s="385"/>
      <c r="AF170" s="385"/>
    </row>
    <row r="171" spans="1:32" ht="15.75" customHeight="1" x14ac:dyDescent="0.3">
      <c r="A171" s="423">
        <f>[1]DES!A172</f>
        <v>46003</v>
      </c>
      <c r="B171" s="424">
        <f>[1]DES!B172</f>
        <v>13</v>
      </c>
      <c r="C171" s="425" t="str">
        <f>[1]DES!K172</f>
        <v>K00</v>
      </c>
      <c r="D171" s="424">
        <f>[1]DES!J172</f>
        <v>8</v>
      </c>
      <c r="E171" s="425" t="str">
        <f>[1]DES!I172</f>
        <v>P</v>
      </c>
      <c r="F171" s="426" t="str">
        <f>[1]DES!L172</f>
        <v>BARU</v>
      </c>
      <c r="G171" s="385"/>
      <c r="H171" s="385"/>
      <c r="I171" s="385"/>
      <c r="J171" s="385"/>
      <c r="K171" s="385"/>
      <c r="L171" s="385"/>
      <c r="M171" s="385"/>
      <c r="N171" s="385"/>
      <c r="O171" s="385"/>
      <c r="P171" s="385"/>
      <c r="Q171" s="385"/>
      <c r="R171" s="385"/>
      <c r="S171" s="385"/>
      <c r="T171" s="385"/>
      <c r="U171" s="385"/>
      <c r="V171" s="385"/>
      <c r="W171" s="385"/>
      <c r="X171" s="385"/>
      <c r="Y171" s="385"/>
      <c r="Z171" s="385"/>
      <c r="AA171" s="395"/>
      <c r="AB171" s="385"/>
      <c r="AC171" s="385"/>
      <c r="AD171" s="385"/>
      <c r="AE171" s="385"/>
      <c r="AF171" s="385"/>
    </row>
    <row r="172" spans="1:32" ht="15.75" customHeight="1" x14ac:dyDescent="0.3">
      <c r="A172" s="423">
        <f>[1]DES!A173</f>
        <v>46004</v>
      </c>
      <c r="B172" s="424">
        <f>[1]DES!B173</f>
        <v>1</v>
      </c>
      <c r="C172" s="425" t="str">
        <f>[1]DES!K173</f>
        <v>K04</v>
      </c>
      <c r="D172" s="424">
        <f>[1]DES!J173</f>
        <v>59</v>
      </c>
      <c r="E172" s="425" t="str">
        <f>[1]DES!I173</f>
        <v>P</v>
      </c>
      <c r="F172" s="426" t="str">
        <f>[1]DES!L173</f>
        <v>BARU</v>
      </c>
      <c r="G172" s="385"/>
      <c r="H172" s="385"/>
      <c r="I172" s="385"/>
      <c r="J172" s="385"/>
      <c r="K172" s="385"/>
      <c r="L172" s="385"/>
      <c r="M172" s="385"/>
      <c r="N172" s="385"/>
      <c r="O172" s="385"/>
      <c r="P172" s="385"/>
      <c r="Q172" s="385"/>
      <c r="R172" s="385"/>
      <c r="S172" s="385"/>
      <c r="T172" s="385"/>
      <c r="U172" s="385"/>
      <c r="V172" s="385"/>
      <c r="W172" s="385"/>
      <c r="X172" s="385"/>
      <c r="Y172" s="385"/>
      <c r="Z172" s="385"/>
      <c r="AA172" s="395"/>
      <c r="AB172" s="385"/>
      <c r="AC172" s="385"/>
      <c r="AD172" s="385"/>
      <c r="AE172" s="385"/>
      <c r="AF172" s="385"/>
    </row>
    <row r="173" spans="1:32" ht="15.75" customHeight="1" x14ac:dyDescent="0.3">
      <c r="A173" s="423">
        <f>[1]DES!A174</f>
        <v>46004</v>
      </c>
      <c r="B173" s="424">
        <f>[1]DES!B174</f>
        <v>2</v>
      </c>
      <c r="C173" s="425" t="str">
        <f>[1]DES!K174</f>
        <v>K04</v>
      </c>
      <c r="D173" s="424">
        <f>[1]DES!J174</f>
        <v>51</v>
      </c>
      <c r="E173" s="425" t="str">
        <f>[1]DES!I174</f>
        <v>P</v>
      </c>
      <c r="F173" s="426" t="str">
        <f>[1]DES!L174</f>
        <v>LAMA</v>
      </c>
      <c r="G173" s="385"/>
      <c r="H173" s="385"/>
      <c r="I173" s="385"/>
      <c r="J173" s="385"/>
      <c r="K173" s="385"/>
      <c r="L173" s="385"/>
      <c r="M173" s="385"/>
      <c r="N173" s="385"/>
      <c r="O173" s="385"/>
      <c r="P173" s="385"/>
      <c r="Q173" s="385"/>
      <c r="R173" s="385"/>
      <c r="S173" s="385"/>
      <c r="T173" s="385"/>
      <c r="U173" s="385"/>
      <c r="V173" s="385"/>
      <c r="W173" s="385"/>
      <c r="X173" s="385"/>
      <c r="Y173" s="385"/>
      <c r="Z173" s="385"/>
      <c r="AA173" s="395"/>
      <c r="AB173" s="385"/>
      <c r="AC173" s="385"/>
      <c r="AD173" s="385"/>
      <c r="AE173" s="385"/>
      <c r="AF173" s="385"/>
    </row>
    <row r="174" spans="1:32" ht="15.75" customHeight="1" x14ac:dyDescent="0.3">
      <c r="A174" s="423">
        <f>[1]DES!A175</f>
        <v>46004</v>
      </c>
      <c r="B174" s="424">
        <f>[1]DES!B175</f>
        <v>3</v>
      </c>
      <c r="C174" s="425" t="str">
        <f>[1]DES!K175</f>
        <v>K03</v>
      </c>
      <c r="D174" s="424">
        <f>[1]DES!J175</f>
        <v>59</v>
      </c>
      <c r="E174" s="425" t="str">
        <f>[1]DES!I175</f>
        <v>P</v>
      </c>
      <c r="F174" s="426" t="str">
        <f>[1]DES!L175</f>
        <v>BARU</v>
      </c>
      <c r="G174" s="385"/>
      <c r="H174" s="385"/>
      <c r="I174" s="385"/>
      <c r="J174" s="385"/>
      <c r="K174" s="385"/>
      <c r="L174" s="385"/>
      <c r="M174" s="385"/>
      <c r="N174" s="385"/>
      <c r="O174" s="385"/>
      <c r="P174" s="385"/>
      <c r="Q174" s="385"/>
      <c r="R174" s="385"/>
      <c r="S174" s="385"/>
      <c r="T174" s="385"/>
      <c r="U174" s="385"/>
      <c r="V174" s="385"/>
      <c r="W174" s="385"/>
      <c r="X174" s="385"/>
      <c r="Y174" s="385"/>
      <c r="Z174" s="385"/>
      <c r="AA174" s="395"/>
      <c r="AB174" s="385"/>
      <c r="AC174" s="385"/>
      <c r="AD174" s="385"/>
      <c r="AE174" s="385"/>
      <c r="AF174" s="385"/>
    </row>
    <row r="175" spans="1:32" ht="15.75" customHeight="1" x14ac:dyDescent="0.3">
      <c r="A175" s="423">
        <f>[1]DES!A176</f>
        <v>46004</v>
      </c>
      <c r="B175" s="424">
        <f>[1]DES!B176</f>
        <v>4</v>
      </c>
      <c r="C175" s="425" t="str">
        <f>[1]DES!K176</f>
        <v>K08</v>
      </c>
      <c r="D175" s="424">
        <f>[1]DES!J176</f>
        <v>59</v>
      </c>
      <c r="E175" s="425" t="str">
        <f>[1]DES!I176</f>
        <v>P</v>
      </c>
      <c r="F175" s="426" t="str">
        <f>[1]DES!L176</f>
        <v>BARU</v>
      </c>
      <c r="G175" s="385"/>
      <c r="H175" s="385"/>
      <c r="I175" s="385"/>
      <c r="J175" s="385"/>
      <c r="K175" s="385"/>
      <c r="L175" s="385"/>
      <c r="M175" s="385"/>
      <c r="N175" s="385"/>
      <c r="O175" s="385"/>
      <c r="P175" s="385"/>
      <c r="Q175" s="385"/>
      <c r="R175" s="385"/>
      <c r="S175" s="385"/>
      <c r="T175" s="385"/>
      <c r="U175" s="385"/>
      <c r="V175" s="385"/>
      <c r="W175" s="385"/>
      <c r="X175" s="385"/>
      <c r="Y175" s="385"/>
      <c r="Z175" s="385"/>
      <c r="AA175" s="395"/>
      <c r="AB175" s="385"/>
      <c r="AC175" s="385"/>
      <c r="AD175" s="385"/>
      <c r="AE175" s="385"/>
      <c r="AF175" s="385"/>
    </row>
    <row r="176" spans="1:32" ht="15.75" customHeight="1" x14ac:dyDescent="0.3">
      <c r="A176" s="423">
        <f>[1]DES!A177</f>
        <v>46004</v>
      </c>
      <c r="B176" s="424">
        <f>[1]DES!B177</f>
        <v>5</v>
      </c>
      <c r="C176" s="425" t="str">
        <f>[1]DES!K177</f>
        <v>K04</v>
      </c>
      <c r="D176" s="424">
        <f>[1]DES!J177</f>
        <v>7</v>
      </c>
      <c r="E176" s="425" t="str">
        <f>[1]DES!I177</f>
        <v>P</v>
      </c>
      <c r="F176" s="426" t="str">
        <f>[1]DES!L177</f>
        <v>BARU</v>
      </c>
      <c r="G176" s="385"/>
      <c r="H176" s="385"/>
      <c r="I176" s="385"/>
      <c r="J176" s="385"/>
      <c r="K176" s="385"/>
      <c r="L176" s="385"/>
      <c r="M176" s="385"/>
      <c r="N176" s="385"/>
      <c r="O176" s="385"/>
      <c r="P176" s="385"/>
      <c r="Q176" s="385"/>
      <c r="R176" s="385"/>
      <c r="S176" s="385"/>
      <c r="T176" s="385"/>
      <c r="U176" s="385"/>
      <c r="V176" s="385"/>
      <c r="W176" s="385"/>
      <c r="X176" s="385"/>
      <c r="Y176" s="385"/>
      <c r="Z176" s="385"/>
      <c r="AA176" s="395"/>
      <c r="AB176" s="385"/>
      <c r="AC176" s="385"/>
      <c r="AD176" s="385"/>
      <c r="AE176" s="385"/>
      <c r="AF176" s="385"/>
    </row>
    <row r="177" spans="1:32" ht="15.75" customHeight="1" x14ac:dyDescent="0.3">
      <c r="A177" s="423">
        <f>[1]DES!A178</f>
        <v>46004</v>
      </c>
      <c r="B177" s="424">
        <f>[1]DES!B178</f>
        <v>6</v>
      </c>
      <c r="C177" s="425" t="str">
        <f>[1]DES!K178</f>
        <v>K04</v>
      </c>
      <c r="D177" s="424">
        <f>[1]DES!J178</f>
        <v>39</v>
      </c>
      <c r="E177" s="425" t="str">
        <f>[1]DES!I178</f>
        <v>P</v>
      </c>
      <c r="F177" s="426" t="str">
        <f>[1]DES!L178</f>
        <v>LAMA</v>
      </c>
      <c r="G177" s="385"/>
      <c r="H177" s="385"/>
      <c r="I177" s="385"/>
      <c r="J177" s="385"/>
      <c r="K177" s="385"/>
      <c r="L177" s="385"/>
      <c r="M177" s="385"/>
      <c r="N177" s="385"/>
      <c r="O177" s="385"/>
      <c r="P177" s="385"/>
      <c r="Q177" s="385"/>
      <c r="R177" s="385"/>
      <c r="S177" s="385"/>
      <c r="T177" s="385"/>
      <c r="U177" s="385"/>
      <c r="V177" s="385"/>
      <c r="W177" s="385"/>
      <c r="X177" s="385"/>
      <c r="Y177" s="385"/>
      <c r="Z177" s="385"/>
      <c r="AA177" s="395"/>
      <c r="AB177" s="385"/>
      <c r="AC177" s="385"/>
      <c r="AD177" s="385"/>
      <c r="AE177" s="385"/>
      <c r="AF177" s="385"/>
    </row>
    <row r="178" spans="1:32" ht="15.75" customHeight="1" x14ac:dyDescent="0.3">
      <c r="A178" s="423">
        <f>[1]DES!A179</f>
        <v>46004</v>
      </c>
      <c r="B178" s="424">
        <f>[1]DES!B179</f>
        <v>7</v>
      </c>
      <c r="C178" s="425" t="str">
        <f>[1]DES!K179</f>
        <v>K02</v>
      </c>
      <c r="D178" s="424">
        <f>[1]DES!J179</f>
        <v>32</v>
      </c>
      <c r="E178" s="425" t="str">
        <f>[1]DES!I179</f>
        <v>L</v>
      </c>
      <c r="F178" s="426" t="str">
        <f>[1]DES!L179</f>
        <v>LAMA</v>
      </c>
      <c r="G178" s="385"/>
      <c r="H178" s="385"/>
      <c r="I178" s="385"/>
      <c r="J178" s="385"/>
      <c r="K178" s="385"/>
      <c r="L178" s="385"/>
      <c r="M178" s="385"/>
      <c r="N178" s="385"/>
      <c r="O178" s="385"/>
      <c r="P178" s="385"/>
      <c r="Q178" s="385"/>
      <c r="R178" s="385"/>
      <c r="S178" s="385"/>
      <c r="T178" s="385"/>
      <c r="U178" s="385"/>
      <c r="V178" s="385"/>
      <c r="W178" s="385"/>
      <c r="X178" s="385"/>
      <c r="Y178" s="385"/>
      <c r="Z178" s="385"/>
      <c r="AA178" s="395"/>
      <c r="AB178" s="385"/>
      <c r="AC178" s="385"/>
      <c r="AD178" s="385"/>
      <c r="AE178" s="385"/>
      <c r="AF178" s="385"/>
    </row>
    <row r="179" spans="1:32" ht="15.75" customHeight="1" x14ac:dyDescent="0.3">
      <c r="A179" s="423">
        <f>[1]DES!A180</f>
        <v>46004</v>
      </c>
      <c r="B179" s="424">
        <f>[1]DES!B180</f>
        <v>8</v>
      </c>
      <c r="C179" s="425" t="str">
        <f>[1]DES!K180</f>
        <v>K02</v>
      </c>
      <c r="D179" s="424">
        <f>[1]DES!J180</f>
        <v>42</v>
      </c>
      <c r="E179" s="425" t="str">
        <f>[1]DES!I180</f>
        <v>P</v>
      </c>
      <c r="F179" s="426" t="str">
        <f>[1]DES!L180</f>
        <v>LAMA</v>
      </c>
      <c r="G179" s="385"/>
      <c r="H179" s="385"/>
      <c r="I179" s="385"/>
      <c r="J179" s="385"/>
      <c r="K179" s="385"/>
      <c r="L179" s="385"/>
      <c r="M179" s="385"/>
      <c r="N179" s="385"/>
      <c r="O179" s="385"/>
      <c r="P179" s="385"/>
      <c r="Q179" s="385"/>
      <c r="R179" s="385"/>
      <c r="S179" s="385"/>
      <c r="T179" s="385"/>
      <c r="U179" s="385"/>
      <c r="V179" s="385"/>
      <c r="W179" s="385"/>
      <c r="X179" s="385"/>
      <c r="Y179" s="385"/>
      <c r="Z179" s="385"/>
      <c r="AA179" s="395"/>
      <c r="AB179" s="385"/>
      <c r="AC179" s="385"/>
      <c r="AD179" s="385"/>
      <c r="AE179" s="385"/>
      <c r="AF179" s="385"/>
    </row>
    <row r="180" spans="1:32" ht="15.75" customHeight="1" x14ac:dyDescent="0.3">
      <c r="A180" s="423">
        <f>[1]DES!A181</f>
        <v>46004</v>
      </c>
      <c r="B180" s="424">
        <f>[1]DES!B181</f>
        <v>9</v>
      </c>
      <c r="C180" s="425" t="str">
        <f>[1]DES!K181</f>
        <v>K12</v>
      </c>
      <c r="D180" s="424">
        <f>[1]DES!J181</f>
        <v>5</v>
      </c>
      <c r="E180" s="425" t="str">
        <f>[1]DES!I181</f>
        <v>P</v>
      </c>
      <c r="F180" s="426" t="str">
        <f>[1]DES!L181</f>
        <v>LAMA</v>
      </c>
      <c r="G180" s="385"/>
      <c r="H180" s="385"/>
      <c r="I180" s="385"/>
      <c r="J180" s="385"/>
      <c r="K180" s="385"/>
      <c r="L180" s="385"/>
      <c r="M180" s="385"/>
      <c r="N180" s="385"/>
      <c r="O180" s="385"/>
      <c r="P180" s="385"/>
      <c r="Q180" s="385"/>
      <c r="R180" s="385"/>
      <c r="S180" s="385"/>
      <c r="T180" s="385"/>
      <c r="U180" s="385"/>
      <c r="V180" s="385"/>
      <c r="W180" s="385"/>
      <c r="X180" s="385"/>
      <c r="Y180" s="385"/>
      <c r="Z180" s="385"/>
      <c r="AA180" s="395"/>
      <c r="AB180" s="385"/>
      <c r="AC180" s="385"/>
      <c r="AD180" s="385"/>
      <c r="AE180" s="385"/>
      <c r="AF180" s="385"/>
    </row>
    <row r="181" spans="1:32" ht="15.75" customHeight="1" x14ac:dyDescent="0.3">
      <c r="A181" s="423">
        <f>[1]DES!A182</f>
        <v>46004</v>
      </c>
      <c r="B181" s="424">
        <f>[1]DES!B182</f>
        <v>10</v>
      </c>
      <c r="C181" s="425" t="str">
        <f>[1]DES!K182</f>
        <v>K04</v>
      </c>
      <c r="D181" s="424">
        <f>[1]DES!J182</f>
        <v>34</v>
      </c>
      <c r="E181" s="425" t="str">
        <f>[1]DES!I182</f>
        <v>L</v>
      </c>
      <c r="F181" s="426" t="str">
        <f>[1]DES!L182</f>
        <v>BARU</v>
      </c>
      <c r="G181" s="385"/>
      <c r="H181" s="385"/>
      <c r="I181" s="385"/>
      <c r="J181" s="385"/>
      <c r="K181" s="385"/>
      <c r="L181" s="385"/>
      <c r="M181" s="385"/>
      <c r="N181" s="385"/>
      <c r="O181" s="385"/>
      <c r="P181" s="385"/>
      <c r="Q181" s="385"/>
      <c r="R181" s="385"/>
      <c r="S181" s="385"/>
      <c r="T181" s="385"/>
      <c r="U181" s="385"/>
      <c r="V181" s="385"/>
      <c r="W181" s="385"/>
      <c r="X181" s="385"/>
      <c r="Y181" s="385"/>
      <c r="Z181" s="385"/>
      <c r="AA181" s="395"/>
      <c r="AB181" s="385"/>
      <c r="AC181" s="385"/>
      <c r="AD181" s="385"/>
      <c r="AE181" s="385"/>
      <c r="AF181" s="385"/>
    </row>
    <row r="182" spans="1:32" ht="15.75" customHeight="1" x14ac:dyDescent="0.3">
      <c r="A182" s="423">
        <f>[1]DES!A183</f>
        <v>46004</v>
      </c>
      <c r="B182" s="424">
        <f>[1]DES!B183</f>
        <v>11</v>
      </c>
      <c r="C182" s="425" t="str">
        <f>[1]DES!K183</f>
        <v>K04</v>
      </c>
      <c r="D182" s="424">
        <f>[1]DES!J183</f>
        <v>45</v>
      </c>
      <c r="E182" s="425" t="str">
        <f>[1]DES!I183</f>
        <v>P</v>
      </c>
      <c r="F182" s="426" t="str">
        <f>[1]DES!L183</f>
        <v>BARU</v>
      </c>
      <c r="G182" s="385"/>
      <c r="H182" s="385"/>
      <c r="I182" s="385"/>
      <c r="J182" s="385"/>
      <c r="K182" s="385"/>
      <c r="L182" s="385"/>
      <c r="M182" s="385"/>
      <c r="N182" s="385"/>
      <c r="O182" s="385"/>
      <c r="P182" s="385"/>
      <c r="Q182" s="385"/>
      <c r="R182" s="385"/>
      <c r="S182" s="385"/>
      <c r="T182" s="385"/>
      <c r="U182" s="385"/>
      <c r="V182" s="385"/>
      <c r="W182" s="385"/>
      <c r="X182" s="385"/>
      <c r="Y182" s="385"/>
      <c r="Z182" s="385"/>
      <c r="AA182" s="395"/>
      <c r="AB182" s="385"/>
      <c r="AC182" s="385"/>
      <c r="AD182" s="385"/>
      <c r="AE182" s="385"/>
      <c r="AF182" s="385"/>
    </row>
    <row r="183" spans="1:32" ht="15.75" customHeight="1" x14ac:dyDescent="0.3">
      <c r="A183" s="423">
        <f>[1]DES!A184</f>
        <v>46004</v>
      </c>
      <c r="B183" s="424">
        <f>[1]DES!B184</f>
        <v>12</v>
      </c>
      <c r="C183" s="425" t="str">
        <f>[1]DES!K184</f>
        <v>K08</v>
      </c>
      <c r="D183" s="424">
        <f>[1]DES!J184</f>
        <v>53</v>
      </c>
      <c r="E183" s="425" t="str">
        <f>[1]DES!I184</f>
        <v>L</v>
      </c>
      <c r="F183" s="426" t="str">
        <f>[1]DES!L184</f>
        <v>LAMA</v>
      </c>
      <c r="G183" s="385"/>
      <c r="H183" s="385"/>
      <c r="I183" s="385"/>
      <c r="J183" s="385"/>
      <c r="K183" s="385"/>
      <c r="L183" s="385"/>
      <c r="M183" s="385"/>
      <c r="N183" s="385"/>
      <c r="O183" s="385"/>
      <c r="P183" s="385"/>
      <c r="Q183" s="385"/>
      <c r="R183" s="385"/>
      <c r="S183" s="385"/>
      <c r="T183" s="385"/>
      <c r="U183" s="385"/>
      <c r="V183" s="385"/>
      <c r="W183" s="385"/>
      <c r="X183" s="385"/>
      <c r="Y183" s="385"/>
      <c r="Z183" s="385"/>
      <c r="AA183" s="395"/>
      <c r="AB183" s="385"/>
      <c r="AC183" s="385"/>
      <c r="AD183" s="385"/>
      <c r="AE183" s="385"/>
      <c r="AF183" s="385"/>
    </row>
    <row r="184" spans="1:32" ht="15.75" customHeight="1" x14ac:dyDescent="0.3">
      <c r="A184" s="423">
        <f>[1]DES!A185</f>
        <v>46004</v>
      </c>
      <c r="B184" s="424">
        <f>[1]DES!B185</f>
        <v>13</v>
      </c>
      <c r="C184" s="425" t="str">
        <f>[1]DES!K185</f>
        <v>K08</v>
      </c>
      <c r="D184" s="424">
        <f>[1]DES!J185</f>
        <v>40</v>
      </c>
      <c r="E184" s="425" t="str">
        <f>[1]DES!I185</f>
        <v>P</v>
      </c>
      <c r="F184" s="426" t="str">
        <f>[1]DES!L185</f>
        <v>BARU</v>
      </c>
      <c r="G184" s="385"/>
      <c r="H184" s="385"/>
      <c r="I184" s="385"/>
      <c r="J184" s="385"/>
      <c r="K184" s="385"/>
      <c r="L184" s="385"/>
      <c r="M184" s="385"/>
      <c r="N184" s="385"/>
      <c r="O184" s="385"/>
      <c r="P184" s="385"/>
      <c r="Q184" s="385"/>
      <c r="R184" s="385"/>
      <c r="S184" s="385"/>
      <c r="T184" s="385"/>
      <c r="U184" s="385"/>
      <c r="V184" s="385"/>
      <c r="W184" s="385"/>
      <c r="X184" s="385"/>
      <c r="Y184" s="385"/>
      <c r="Z184" s="385"/>
      <c r="AA184" s="395"/>
      <c r="AB184" s="385"/>
      <c r="AC184" s="385"/>
      <c r="AD184" s="385"/>
      <c r="AE184" s="385"/>
      <c r="AF184" s="385"/>
    </row>
    <row r="185" spans="1:32" ht="15.75" customHeight="1" x14ac:dyDescent="0.3">
      <c r="A185" s="423">
        <f>[1]DES!A186</f>
        <v>46004</v>
      </c>
      <c r="B185" s="424">
        <f>[1]DES!B186</f>
        <v>14</v>
      </c>
      <c r="C185" s="425" t="str">
        <f>[1]DES!K186</f>
        <v>K03</v>
      </c>
      <c r="D185" s="424">
        <f>[1]DES!J186</f>
        <v>30</v>
      </c>
      <c r="E185" s="425" t="str">
        <f>[1]DES!I186</f>
        <v>P</v>
      </c>
      <c r="F185" s="426" t="str">
        <f>[1]DES!L186</f>
        <v>LAMA</v>
      </c>
      <c r="G185" s="385"/>
      <c r="H185" s="385"/>
      <c r="I185" s="385"/>
      <c r="J185" s="385"/>
      <c r="K185" s="385"/>
      <c r="L185" s="385"/>
      <c r="M185" s="385"/>
      <c r="N185" s="385"/>
      <c r="O185" s="385"/>
      <c r="P185" s="385"/>
      <c r="Q185" s="385"/>
      <c r="R185" s="385"/>
      <c r="S185" s="385"/>
      <c r="T185" s="385"/>
      <c r="U185" s="385"/>
      <c r="V185" s="385"/>
      <c r="W185" s="385"/>
      <c r="X185" s="385"/>
      <c r="Y185" s="385"/>
      <c r="Z185" s="385"/>
      <c r="AA185" s="395"/>
      <c r="AB185" s="385"/>
      <c r="AC185" s="385"/>
      <c r="AD185" s="385"/>
      <c r="AE185" s="385"/>
      <c r="AF185" s="385"/>
    </row>
    <row r="186" spans="1:32" ht="15.75" customHeight="1" x14ac:dyDescent="0.3">
      <c r="A186" s="423">
        <f>[1]DES!A187</f>
        <v>46004</v>
      </c>
      <c r="B186" s="424">
        <f>[1]DES!B187</f>
        <v>15</v>
      </c>
      <c r="C186" s="425" t="str">
        <f>[1]DES!K187</f>
        <v>K03</v>
      </c>
      <c r="D186" s="424">
        <f>[1]DES!J187</f>
        <v>28</v>
      </c>
      <c r="E186" s="425" t="str">
        <f>[1]DES!I187</f>
        <v>P</v>
      </c>
      <c r="F186" s="426" t="str">
        <f>[1]DES!L187</f>
        <v>BARU</v>
      </c>
      <c r="G186" s="385"/>
      <c r="H186" s="385"/>
      <c r="I186" s="385"/>
      <c r="J186" s="385"/>
      <c r="K186" s="385"/>
      <c r="L186" s="385"/>
      <c r="M186" s="385"/>
      <c r="N186" s="385"/>
      <c r="O186" s="385"/>
      <c r="P186" s="385"/>
      <c r="Q186" s="385"/>
      <c r="R186" s="385"/>
      <c r="S186" s="385"/>
      <c r="T186" s="385"/>
      <c r="U186" s="385"/>
      <c r="V186" s="385"/>
      <c r="W186" s="385"/>
      <c r="X186" s="385"/>
      <c r="Y186" s="385"/>
      <c r="Z186" s="385"/>
      <c r="AA186" s="395"/>
      <c r="AB186" s="385"/>
      <c r="AC186" s="385"/>
      <c r="AD186" s="385"/>
      <c r="AE186" s="385"/>
      <c r="AF186" s="385"/>
    </row>
    <row r="187" spans="1:32" ht="15.75" customHeight="1" x14ac:dyDescent="0.3">
      <c r="A187" s="423">
        <f>[1]DES!A188</f>
        <v>46006</v>
      </c>
      <c r="B187" s="424">
        <f>[1]DES!B188</f>
        <v>1</v>
      </c>
      <c r="C187" s="425" t="str">
        <f>[1]DES!K188</f>
        <v>K04</v>
      </c>
      <c r="D187" s="424">
        <f>[1]DES!J188</f>
        <v>62</v>
      </c>
      <c r="E187" s="425" t="str">
        <f>[1]DES!I188</f>
        <v>L</v>
      </c>
      <c r="F187" s="426" t="str">
        <f>[1]DES!L188</f>
        <v>LAMA</v>
      </c>
      <c r="G187" s="385"/>
      <c r="H187" s="385"/>
      <c r="I187" s="385"/>
      <c r="J187" s="385"/>
      <c r="K187" s="385"/>
      <c r="L187" s="385"/>
      <c r="M187" s="385"/>
      <c r="N187" s="385"/>
      <c r="O187" s="385"/>
      <c r="P187" s="385"/>
      <c r="Q187" s="385"/>
      <c r="R187" s="385"/>
      <c r="S187" s="385"/>
      <c r="T187" s="385"/>
      <c r="U187" s="385"/>
      <c r="V187" s="385"/>
      <c r="W187" s="385"/>
      <c r="X187" s="385"/>
      <c r="Y187" s="385"/>
      <c r="Z187" s="385"/>
      <c r="AA187" s="395"/>
      <c r="AB187" s="385"/>
      <c r="AC187" s="385"/>
      <c r="AD187" s="385"/>
      <c r="AE187" s="385"/>
      <c r="AF187" s="385"/>
    </row>
    <row r="188" spans="1:32" ht="15.75" customHeight="1" x14ac:dyDescent="0.3">
      <c r="A188" s="423">
        <f>[1]DES!A189</f>
        <v>46006</v>
      </c>
      <c r="B188" s="424">
        <f>[1]DES!B189</f>
        <v>2</v>
      </c>
      <c r="C188" s="425" t="str">
        <f>[1]DES!K189</f>
        <v>K05</v>
      </c>
      <c r="D188" s="424">
        <f>[1]DES!J189</f>
        <v>30</v>
      </c>
      <c r="E188" s="425" t="str">
        <f>[1]DES!I189</f>
        <v>P</v>
      </c>
      <c r="F188" s="426" t="str">
        <f>[1]DES!L189</f>
        <v>BARU</v>
      </c>
      <c r="G188" s="385"/>
      <c r="H188" s="385"/>
      <c r="I188" s="385"/>
      <c r="J188" s="385"/>
      <c r="K188" s="385"/>
      <c r="L188" s="385"/>
      <c r="M188" s="385"/>
      <c r="N188" s="385"/>
      <c r="O188" s="385"/>
      <c r="P188" s="385"/>
      <c r="Q188" s="385"/>
      <c r="R188" s="385"/>
      <c r="S188" s="385"/>
      <c r="T188" s="385"/>
      <c r="U188" s="385"/>
      <c r="V188" s="385"/>
      <c r="W188" s="385"/>
      <c r="X188" s="385"/>
      <c r="Y188" s="385"/>
      <c r="Z188" s="385"/>
      <c r="AA188" s="395"/>
      <c r="AB188" s="385"/>
      <c r="AC188" s="385"/>
      <c r="AD188" s="385"/>
      <c r="AE188" s="385"/>
      <c r="AF188" s="385"/>
    </row>
    <row r="189" spans="1:32" ht="15.75" customHeight="1" x14ac:dyDescent="0.3">
      <c r="A189" s="423">
        <f>[1]DES!A190</f>
        <v>46006</v>
      </c>
      <c r="B189" s="424">
        <f>[1]DES!B190</f>
        <v>3</v>
      </c>
      <c r="C189" s="425" t="str">
        <f>[1]DES!K190</f>
        <v>K00</v>
      </c>
      <c r="D189" s="424">
        <f>[1]DES!J190</f>
        <v>7</v>
      </c>
      <c r="E189" s="425" t="str">
        <f>[1]DES!I190</f>
        <v>L</v>
      </c>
      <c r="F189" s="426" t="str">
        <f>[1]DES!L190</f>
        <v>BARU</v>
      </c>
      <c r="G189" s="385"/>
      <c r="H189" s="385"/>
      <c r="I189" s="385"/>
      <c r="J189" s="385"/>
      <c r="K189" s="385"/>
      <c r="L189" s="385"/>
      <c r="M189" s="385"/>
      <c r="N189" s="385"/>
      <c r="O189" s="385"/>
      <c r="P189" s="385"/>
      <c r="Q189" s="385"/>
      <c r="R189" s="385"/>
      <c r="S189" s="385"/>
      <c r="T189" s="385"/>
      <c r="U189" s="385"/>
      <c r="V189" s="385"/>
      <c r="W189" s="385"/>
      <c r="X189" s="385"/>
      <c r="Y189" s="385"/>
      <c r="Z189" s="385"/>
      <c r="AA189" s="395"/>
      <c r="AB189" s="385"/>
      <c r="AC189" s="385"/>
      <c r="AD189" s="385"/>
      <c r="AE189" s="385"/>
      <c r="AF189" s="385"/>
    </row>
    <row r="190" spans="1:32" ht="15.75" customHeight="1" x14ac:dyDescent="0.3">
      <c r="A190" s="423">
        <f>[1]DES!A191</f>
        <v>46006</v>
      </c>
      <c r="B190" s="424">
        <f>[1]DES!B191</f>
        <v>4</v>
      </c>
      <c r="C190" s="425" t="str">
        <f>[1]DES!K191</f>
        <v>K00</v>
      </c>
      <c r="D190" s="424">
        <f>[1]DES!J191</f>
        <v>7</v>
      </c>
      <c r="E190" s="425" t="str">
        <f>[1]DES!I191</f>
        <v>L</v>
      </c>
      <c r="F190" s="426" t="str">
        <f>[1]DES!L191</f>
        <v>BARU</v>
      </c>
      <c r="G190" s="385"/>
      <c r="H190" s="385"/>
      <c r="I190" s="385"/>
      <c r="J190" s="385"/>
      <c r="K190" s="385"/>
      <c r="L190" s="385"/>
      <c r="M190" s="385"/>
      <c r="N190" s="385"/>
      <c r="O190" s="385"/>
      <c r="P190" s="385"/>
      <c r="Q190" s="385"/>
      <c r="R190" s="385"/>
      <c r="S190" s="385"/>
      <c r="T190" s="385"/>
      <c r="U190" s="385"/>
      <c r="V190" s="385"/>
      <c r="W190" s="385"/>
      <c r="X190" s="385"/>
      <c r="Y190" s="385"/>
      <c r="Z190" s="385"/>
      <c r="AA190" s="395"/>
      <c r="AB190" s="385"/>
      <c r="AC190" s="385"/>
      <c r="AD190" s="385"/>
      <c r="AE190" s="385"/>
      <c r="AF190" s="385"/>
    </row>
    <row r="191" spans="1:32" ht="15.75" customHeight="1" x14ac:dyDescent="0.3">
      <c r="A191" s="423">
        <f>[1]DES!A192</f>
        <v>46006</v>
      </c>
      <c r="B191" s="424">
        <f>[1]DES!B192</f>
        <v>5</v>
      </c>
      <c r="C191" s="425" t="str">
        <f>[1]DES!K192</f>
        <v>K00</v>
      </c>
      <c r="D191" s="424">
        <f>[1]DES!J192</f>
        <v>6</v>
      </c>
      <c r="E191" s="425" t="str">
        <f>[1]DES!I192</f>
        <v>P</v>
      </c>
      <c r="F191" s="426" t="str">
        <f>[1]DES!L192</f>
        <v>BARU</v>
      </c>
      <c r="G191" s="385"/>
      <c r="H191" s="385"/>
      <c r="I191" s="385"/>
      <c r="J191" s="385"/>
      <c r="K191" s="385"/>
      <c r="L191" s="385"/>
      <c r="M191" s="385"/>
      <c r="N191" s="385"/>
      <c r="O191" s="385"/>
      <c r="P191" s="385"/>
      <c r="Q191" s="385"/>
      <c r="R191" s="385"/>
      <c r="S191" s="385"/>
      <c r="T191" s="385"/>
      <c r="U191" s="385"/>
      <c r="V191" s="385"/>
      <c r="W191" s="385"/>
      <c r="X191" s="385"/>
      <c r="Y191" s="385"/>
      <c r="Z191" s="385"/>
      <c r="AA191" s="395"/>
      <c r="AB191" s="385"/>
      <c r="AC191" s="385"/>
      <c r="AD191" s="385"/>
      <c r="AE191" s="385"/>
      <c r="AF191" s="385"/>
    </row>
    <row r="192" spans="1:32" ht="15.75" customHeight="1" x14ac:dyDescent="0.3">
      <c r="A192" s="423">
        <f>[1]DES!A193</f>
        <v>46006</v>
      </c>
      <c r="B192" s="424">
        <f>[1]DES!B193</f>
        <v>6</v>
      </c>
      <c r="C192" s="425" t="str">
        <f>[1]DES!K193</f>
        <v>K00</v>
      </c>
      <c r="D192" s="424">
        <f>[1]DES!J193</f>
        <v>6</v>
      </c>
      <c r="E192" s="425" t="str">
        <f>[1]DES!I193</f>
        <v>P</v>
      </c>
      <c r="F192" s="426" t="str">
        <f>[1]DES!L193</f>
        <v>BARU</v>
      </c>
      <c r="G192" s="385"/>
      <c r="H192" s="385"/>
      <c r="I192" s="385"/>
      <c r="J192" s="385"/>
      <c r="K192" s="385"/>
      <c r="L192" s="385"/>
      <c r="M192" s="385"/>
      <c r="N192" s="385"/>
      <c r="O192" s="385"/>
      <c r="P192" s="385"/>
      <c r="Q192" s="385"/>
      <c r="R192" s="385"/>
      <c r="S192" s="385"/>
      <c r="T192" s="385"/>
      <c r="U192" s="385"/>
      <c r="V192" s="385"/>
      <c r="W192" s="385"/>
      <c r="X192" s="385"/>
      <c r="Y192" s="385"/>
      <c r="Z192" s="385"/>
      <c r="AA192" s="395"/>
      <c r="AB192" s="385"/>
      <c r="AC192" s="385"/>
      <c r="AD192" s="385"/>
      <c r="AE192" s="385"/>
      <c r="AF192" s="385"/>
    </row>
    <row r="193" spans="1:32" ht="15.75" customHeight="1" x14ac:dyDescent="0.3">
      <c r="A193" s="423">
        <f>[1]DES!A194</f>
        <v>46006</v>
      </c>
      <c r="B193" s="424">
        <f>[1]DES!B194</f>
        <v>7</v>
      </c>
      <c r="C193" s="425" t="str">
        <f>[1]DES!K194</f>
        <v>K04</v>
      </c>
      <c r="D193" s="424">
        <f>[1]DES!J194</f>
        <v>71</v>
      </c>
      <c r="E193" s="425" t="str">
        <f>[1]DES!I194</f>
        <v>L</v>
      </c>
      <c r="F193" s="426" t="str">
        <f>[1]DES!L194</f>
        <v>BARU</v>
      </c>
      <c r="G193" s="385"/>
      <c r="H193" s="385"/>
      <c r="I193" s="385"/>
      <c r="J193" s="385"/>
      <c r="K193" s="385"/>
      <c r="L193" s="385"/>
      <c r="M193" s="385"/>
      <c r="N193" s="385"/>
      <c r="O193" s="385"/>
      <c r="P193" s="385"/>
      <c r="Q193" s="385"/>
      <c r="R193" s="385"/>
      <c r="S193" s="385"/>
      <c r="T193" s="385"/>
      <c r="U193" s="385"/>
      <c r="V193" s="385"/>
      <c r="W193" s="385"/>
      <c r="X193" s="385"/>
      <c r="Y193" s="385"/>
      <c r="Z193" s="385"/>
      <c r="AA193" s="395"/>
      <c r="AB193" s="385"/>
      <c r="AC193" s="385"/>
      <c r="AD193" s="385"/>
      <c r="AE193" s="385"/>
      <c r="AF193" s="385"/>
    </row>
    <row r="194" spans="1:32" ht="15.75" customHeight="1" x14ac:dyDescent="0.3">
      <c r="A194" s="423">
        <f>[1]DES!A195</f>
        <v>46006</v>
      </c>
      <c r="B194" s="424">
        <f>[1]DES!B195</f>
        <v>8</v>
      </c>
      <c r="C194" s="425" t="str">
        <f>[1]DES!K195</f>
        <v>K04</v>
      </c>
      <c r="D194" s="424">
        <f>[1]DES!J195</f>
        <v>18</v>
      </c>
      <c r="E194" s="425" t="str">
        <f>[1]DES!I195</f>
        <v>P</v>
      </c>
      <c r="F194" s="426" t="str">
        <f>[1]DES!L195</f>
        <v>BARU</v>
      </c>
      <c r="G194" s="385"/>
      <c r="H194" s="385"/>
      <c r="I194" s="385"/>
      <c r="J194" s="385"/>
      <c r="K194" s="385"/>
      <c r="L194" s="385"/>
      <c r="M194" s="385"/>
      <c r="N194" s="385"/>
      <c r="O194" s="385"/>
      <c r="P194" s="385"/>
      <c r="Q194" s="385"/>
      <c r="R194" s="385"/>
      <c r="S194" s="385"/>
      <c r="T194" s="385"/>
      <c r="U194" s="385"/>
      <c r="V194" s="385"/>
      <c r="W194" s="385"/>
      <c r="X194" s="385"/>
      <c r="Y194" s="385"/>
      <c r="Z194" s="385"/>
      <c r="AA194" s="395"/>
      <c r="AB194" s="385"/>
      <c r="AC194" s="385"/>
      <c r="AD194" s="385"/>
      <c r="AE194" s="385"/>
      <c r="AF194" s="385"/>
    </row>
    <row r="195" spans="1:32" ht="15.75" customHeight="1" x14ac:dyDescent="0.3">
      <c r="A195" s="423">
        <f>[1]DES!A196</f>
        <v>46006</v>
      </c>
      <c r="B195" s="424">
        <f>[1]DES!B196</f>
        <v>9</v>
      </c>
      <c r="C195" s="425" t="str">
        <f>[1]DES!K196</f>
        <v>K04</v>
      </c>
      <c r="D195" s="424">
        <f>[1]DES!J196</f>
        <v>42</v>
      </c>
      <c r="E195" s="425" t="str">
        <f>[1]DES!I196</f>
        <v>P</v>
      </c>
      <c r="F195" s="426" t="str">
        <f>[1]DES!L196</f>
        <v>BARU</v>
      </c>
      <c r="Y195" s="385"/>
      <c r="Z195" s="385"/>
      <c r="AA195" s="395"/>
      <c r="AB195" s="385"/>
      <c r="AC195" s="385"/>
      <c r="AD195" s="385"/>
      <c r="AE195" s="385"/>
      <c r="AF195" s="385"/>
    </row>
    <row r="196" spans="1:32" ht="15.75" customHeight="1" x14ac:dyDescent="0.3">
      <c r="A196" s="423">
        <f>[1]DES!A197</f>
        <v>46006</v>
      </c>
      <c r="B196" s="424">
        <f>[1]DES!B197</f>
        <v>10</v>
      </c>
      <c r="C196" s="425" t="str">
        <f>[1]DES!K197</f>
        <v>K04</v>
      </c>
      <c r="D196" s="424">
        <f>[1]DES!J197</f>
        <v>25</v>
      </c>
      <c r="E196" s="425" t="str">
        <f>[1]DES!I197</f>
        <v>P</v>
      </c>
      <c r="F196" s="426" t="str">
        <f>[1]DES!L197</f>
        <v>BARU</v>
      </c>
      <c r="Y196" s="385"/>
      <c r="Z196" s="385"/>
      <c r="AA196" s="395"/>
      <c r="AB196" s="385"/>
      <c r="AC196" s="385"/>
      <c r="AD196" s="385"/>
      <c r="AE196" s="385"/>
      <c r="AF196" s="385"/>
    </row>
    <row r="197" spans="1:32" ht="15.75" customHeight="1" x14ac:dyDescent="0.3">
      <c r="A197" s="423">
        <f>[1]DES!A198</f>
        <v>46006</v>
      </c>
      <c r="B197" s="424">
        <f>[1]DES!B198</f>
        <v>11</v>
      </c>
      <c r="C197" s="425" t="str">
        <f>[1]DES!K198</f>
        <v>K04</v>
      </c>
      <c r="D197" s="424">
        <f>[1]DES!J198</f>
        <v>44</v>
      </c>
      <c r="E197" s="425" t="str">
        <f>[1]DES!I198</f>
        <v>P</v>
      </c>
      <c r="F197" s="426" t="str">
        <f>[1]DES!L198</f>
        <v>BARU</v>
      </c>
      <c r="Y197" s="385"/>
      <c r="Z197" s="385"/>
      <c r="AA197" s="395"/>
      <c r="AB197" s="385"/>
      <c r="AC197" s="385"/>
      <c r="AD197" s="385"/>
      <c r="AE197" s="385"/>
      <c r="AF197" s="385"/>
    </row>
    <row r="198" spans="1:32" ht="15.75" customHeight="1" x14ac:dyDescent="0.3">
      <c r="A198" s="423">
        <f>[1]DES!A199</f>
        <v>46006</v>
      </c>
      <c r="B198" s="424">
        <f>[1]DES!B199</f>
        <v>12</v>
      </c>
      <c r="C198" s="425" t="str">
        <f>[1]DES!K199</f>
        <v>K04</v>
      </c>
      <c r="D198" s="424">
        <f>[1]DES!J199</f>
        <v>20</v>
      </c>
      <c r="E198" s="425" t="str">
        <f>[1]DES!I199</f>
        <v>P</v>
      </c>
      <c r="F198" s="426" t="str">
        <f>[1]DES!L199</f>
        <v>BARU</v>
      </c>
      <c r="Y198" s="385"/>
      <c r="Z198" s="385"/>
      <c r="AA198" s="395"/>
      <c r="AB198" s="385"/>
      <c r="AC198" s="385"/>
      <c r="AD198" s="385"/>
      <c r="AE198" s="385"/>
      <c r="AF198" s="385"/>
    </row>
    <row r="199" spans="1:32" ht="15.75" customHeight="1" x14ac:dyDescent="0.3">
      <c r="A199" s="423">
        <f>[1]DES!A200</f>
        <v>46006</v>
      </c>
      <c r="B199" s="424">
        <f>[1]DES!B200</f>
        <v>13</v>
      </c>
      <c r="C199" s="425" t="str">
        <f>[1]DES!K200</f>
        <v>K03</v>
      </c>
      <c r="D199" s="424">
        <f>[1]DES!J200</f>
        <v>28</v>
      </c>
      <c r="E199" s="425" t="str">
        <f>[1]DES!I200</f>
        <v>P</v>
      </c>
      <c r="F199" s="426" t="str">
        <f>[1]DES!L200</f>
        <v>BARU</v>
      </c>
      <c r="Y199" s="385"/>
      <c r="Z199" s="385"/>
      <c r="AA199" s="395"/>
      <c r="AB199" s="385"/>
      <c r="AC199" s="385"/>
      <c r="AD199" s="385"/>
      <c r="AE199" s="385"/>
      <c r="AF199" s="385"/>
    </row>
    <row r="200" spans="1:32" ht="15.75" customHeight="1" x14ac:dyDescent="0.3">
      <c r="A200" s="423">
        <f>[1]DES!A201</f>
        <v>46006</v>
      </c>
      <c r="B200" s="424">
        <f>[1]DES!B201</f>
        <v>14</v>
      </c>
      <c r="C200" s="425" t="str">
        <f>[1]DES!K201</f>
        <v>K02</v>
      </c>
      <c r="D200" s="424">
        <f>[1]DES!J201</f>
        <v>28</v>
      </c>
      <c r="E200" s="425" t="str">
        <f>[1]DES!I201</f>
        <v>P</v>
      </c>
      <c r="F200" s="426" t="str">
        <f>[1]DES!L201</f>
        <v>LAMA</v>
      </c>
      <c r="Y200" s="385"/>
      <c r="Z200" s="385"/>
      <c r="AA200" s="395"/>
      <c r="AB200" s="385"/>
      <c r="AC200" s="385"/>
      <c r="AD200" s="385"/>
      <c r="AE200" s="385"/>
      <c r="AF200" s="385"/>
    </row>
    <row r="201" spans="1:32" ht="15.75" customHeight="1" x14ac:dyDescent="0.3">
      <c r="A201" s="423">
        <f>[1]DES!A202</f>
        <v>46006</v>
      </c>
      <c r="B201" s="424">
        <f>[1]DES!B202</f>
        <v>15</v>
      </c>
      <c r="C201" s="425" t="str">
        <f>[1]DES!K202</f>
        <v>K00</v>
      </c>
      <c r="D201" s="424">
        <f>[1]DES!J202</f>
        <v>5</v>
      </c>
      <c r="E201" s="425" t="str">
        <f>[1]DES!I202</f>
        <v>P</v>
      </c>
      <c r="F201" s="426" t="str">
        <f>[1]DES!L202</f>
        <v>BARU</v>
      </c>
      <c r="AA201" s="497"/>
    </row>
    <row r="202" spans="1:32" ht="15.75" customHeight="1" x14ac:dyDescent="0.3">
      <c r="A202" s="423">
        <f>[1]DES!A203</f>
        <v>46006</v>
      </c>
      <c r="B202" s="424">
        <f>[1]DES!B203</f>
        <v>16</v>
      </c>
      <c r="C202" s="425" t="str">
        <f>[1]DES!K203</f>
        <v>K04</v>
      </c>
      <c r="D202" s="424">
        <f>[1]DES!J203</f>
        <v>25</v>
      </c>
      <c r="E202" s="425" t="str">
        <f>[1]DES!I203</f>
        <v>P</v>
      </c>
      <c r="F202" s="426" t="str">
        <f>[1]DES!L203</f>
        <v>BARU</v>
      </c>
      <c r="AA202" s="497"/>
    </row>
    <row r="203" spans="1:32" ht="15.75" customHeight="1" x14ac:dyDescent="0.3">
      <c r="A203" s="423">
        <f>[1]DES!A204</f>
        <v>46006</v>
      </c>
      <c r="B203" s="424">
        <f>[1]DES!B204</f>
        <v>17</v>
      </c>
      <c r="C203" s="425" t="str">
        <f>[1]DES!K204</f>
        <v>K00</v>
      </c>
      <c r="D203" s="424">
        <f>[1]DES!J204</f>
        <v>7</v>
      </c>
      <c r="E203" s="425" t="str">
        <f>[1]DES!I204</f>
        <v>P</v>
      </c>
      <c r="F203" s="426" t="str">
        <f>[1]DES!L204</f>
        <v>BARU</v>
      </c>
      <c r="AA203" s="497"/>
    </row>
    <row r="204" spans="1:32" ht="15.75" customHeight="1" x14ac:dyDescent="0.3">
      <c r="A204" s="423">
        <f>[1]DES!A205</f>
        <v>46006</v>
      </c>
      <c r="B204" s="424">
        <f>[1]DES!B205</f>
        <v>18</v>
      </c>
      <c r="C204" s="425" t="str">
        <f>[1]DES!K205</f>
        <v>K02</v>
      </c>
      <c r="D204" s="424">
        <f>[1]DES!J205</f>
        <v>42</v>
      </c>
      <c r="E204" s="425" t="str">
        <f>[1]DES!I205</f>
        <v>P</v>
      </c>
      <c r="F204" s="426" t="str">
        <f>[1]DES!L205</f>
        <v>LAMA</v>
      </c>
      <c r="AA204" s="497"/>
    </row>
    <row r="205" spans="1:32" ht="15.75" customHeight="1" x14ac:dyDescent="0.3">
      <c r="A205" s="423">
        <f>[1]DES!A206</f>
        <v>46007</v>
      </c>
      <c r="B205" s="424">
        <f>[1]DES!B206</f>
        <v>1</v>
      </c>
      <c r="C205" s="425" t="str">
        <f>[1]DES!K206</f>
        <v>K04</v>
      </c>
      <c r="D205" s="424">
        <f>[1]DES!J206</f>
        <v>60</v>
      </c>
      <c r="E205" s="425" t="str">
        <f>[1]DES!I206</f>
        <v>P</v>
      </c>
      <c r="F205" s="426" t="str">
        <f>[1]DES!L206</f>
        <v>BARU</v>
      </c>
      <c r="AA205" s="497"/>
    </row>
    <row r="206" spans="1:32" ht="15.75" customHeight="1" x14ac:dyDescent="0.3">
      <c r="A206" s="423">
        <f>[1]DES!A207</f>
        <v>46007</v>
      </c>
      <c r="B206" s="424">
        <f>[1]DES!B207</f>
        <v>2</v>
      </c>
      <c r="C206" s="425" t="str">
        <f>[1]DES!K207</f>
        <v>K04</v>
      </c>
      <c r="D206" s="424">
        <f>[1]DES!J207</f>
        <v>55</v>
      </c>
      <c r="E206" s="425" t="str">
        <f>[1]DES!I207</f>
        <v>P</v>
      </c>
      <c r="F206" s="426" t="str">
        <f>[1]DES!L207</f>
        <v>LAMA</v>
      </c>
      <c r="AA206" s="497"/>
    </row>
    <row r="207" spans="1:32" ht="15.75" customHeight="1" x14ac:dyDescent="0.3">
      <c r="A207" s="423">
        <f>[1]DES!A208</f>
        <v>46007</v>
      </c>
      <c r="B207" s="424">
        <f>[1]DES!B208</f>
        <v>3</v>
      </c>
      <c r="C207" s="425" t="str">
        <f>[1]DES!K208</f>
        <v>K08</v>
      </c>
      <c r="D207" s="424">
        <f>[1]DES!J208</f>
        <v>12</v>
      </c>
      <c r="E207" s="425" t="str">
        <f>[1]DES!I208</f>
        <v>P</v>
      </c>
      <c r="F207" s="426" t="str">
        <f>[1]DES!L208</f>
        <v>LAMA</v>
      </c>
      <c r="AA207" s="497"/>
    </row>
    <row r="208" spans="1:32" ht="15.75" customHeight="1" x14ac:dyDescent="0.3">
      <c r="A208" s="423">
        <f>[1]DES!A209</f>
        <v>46007</v>
      </c>
      <c r="B208" s="424">
        <f>[1]DES!B209</f>
        <v>4</v>
      </c>
      <c r="C208" s="425" t="str">
        <f>[1]DES!K209</f>
        <v>K04</v>
      </c>
      <c r="D208" s="424">
        <f>[1]DES!J209</f>
        <v>46</v>
      </c>
      <c r="E208" s="425" t="str">
        <f>[1]DES!I209</f>
        <v>L</v>
      </c>
      <c r="F208" s="426" t="str">
        <f>[1]DES!L209</f>
        <v>LAMA</v>
      </c>
      <c r="AA208" s="497"/>
    </row>
    <row r="209" spans="1:32" ht="15.75" customHeight="1" x14ac:dyDescent="0.3">
      <c r="A209" s="423">
        <f>[1]DES!A210</f>
        <v>46007</v>
      </c>
      <c r="B209" s="424">
        <f>[1]DES!B210</f>
        <v>5</v>
      </c>
      <c r="C209" s="425" t="str">
        <f>[1]DES!K210</f>
        <v>K04</v>
      </c>
      <c r="D209" s="424">
        <f>[1]DES!J210</f>
        <v>81</v>
      </c>
      <c r="E209" s="425" t="str">
        <f>[1]DES!I210</f>
        <v>L</v>
      </c>
      <c r="F209" s="426" t="str">
        <f>[1]DES!L210</f>
        <v>BARU</v>
      </c>
      <c r="AA209" s="497"/>
    </row>
    <row r="210" spans="1:32" ht="15.75" customHeight="1" x14ac:dyDescent="0.3">
      <c r="A210" s="423">
        <f>[1]DES!A211</f>
        <v>46007</v>
      </c>
      <c r="B210" s="424">
        <f>[1]DES!B211</f>
        <v>6</v>
      </c>
      <c r="C210" s="425" t="str">
        <f>[1]DES!K211</f>
        <v>K05</v>
      </c>
      <c r="D210" s="424">
        <f>[1]DES!J211</f>
        <v>29</v>
      </c>
      <c r="E210" s="425" t="str">
        <f>[1]DES!I211</f>
        <v>P</v>
      </c>
      <c r="F210" s="426" t="str">
        <f>[1]DES!L211</f>
        <v>LAMA</v>
      </c>
      <c r="AA210" s="497"/>
    </row>
    <row r="211" spans="1:32" ht="15.75" customHeight="1" x14ac:dyDescent="0.3">
      <c r="A211" s="423">
        <f>[1]DES!A212</f>
        <v>46007</v>
      </c>
      <c r="B211" s="424">
        <f>[1]DES!B212</f>
        <v>7</v>
      </c>
      <c r="C211" s="425" t="str">
        <f>[1]DES!K212</f>
        <v>K03</v>
      </c>
      <c r="D211" s="424">
        <f>[1]DES!J212</f>
        <v>27</v>
      </c>
      <c r="E211" s="425" t="str">
        <f>[1]DES!I212</f>
        <v>L</v>
      </c>
      <c r="F211" s="426" t="str">
        <f>[1]DES!L212</f>
        <v>BARU</v>
      </c>
      <c r="AA211" s="497"/>
    </row>
    <row r="212" spans="1:32" ht="15.75" customHeight="1" x14ac:dyDescent="0.3">
      <c r="A212" s="423">
        <f>[1]DES!A213</f>
        <v>46007</v>
      </c>
      <c r="B212" s="424">
        <f>[1]DES!B213</f>
        <v>8</v>
      </c>
      <c r="C212" s="425" t="str">
        <f>[1]DES!K213</f>
        <v>K04</v>
      </c>
      <c r="D212" s="424">
        <f>[1]DES!J213</f>
        <v>4</v>
      </c>
      <c r="E212" s="425" t="str">
        <f>[1]DES!I213</f>
        <v>P</v>
      </c>
      <c r="F212" s="426" t="str">
        <f>[1]DES!L213</f>
        <v>BARU</v>
      </c>
      <c r="AA212" s="497"/>
    </row>
    <row r="213" spans="1:32" ht="15.75" customHeight="1" x14ac:dyDescent="0.3">
      <c r="A213" s="423">
        <f>[1]DES!A214</f>
        <v>46007</v>
      </c>
      <c r="B213" s="424">
        <f>[1]DES!B214</f>
        <v>9</v>
      </c>
      <c r="C213" s="425" t="str">
        <f>[1]DES!K214</f>
        <v>K08</v>
      </c>
      <c r="D213" s="424">
        <f>[1]DES!J214</f>
        <v>18</v>
      </c>
      <c r="E213" s="425" t="str">
        <f>[1]DES!I214</f>
        <v>P</v>
      </c>
      <c r="F213" s="426" t="str">
        <f>[1]DES!L214</f>
        <v>BARU</v>
      </c>
      <c r="AA213" s="497"/>
    </row>
    <row r="214" spans="1:32" ht="15.75" customHeight="1" x14ac:dyDescent="0.3">
      <c r="A214" s="423">
        <f>[1]DES!A215</f>
        <v>46007</v>
      </c>
      <c r="B214" s="424">
        <f>[1]DES!B215</f>
        <v>10</v>
      </c>
      <c r="C214" s="425" t="str">
        <f>[1]DES!K215</f>
        <v>K04</v>
      </c>
      <c r="D214" s="424">
        <f>[1]DES!J215</f>
        <v>16</v>
      </c>
      <c r="E214" s="425" t="str">
        <f>[1]DES!I215</f>
        <v>P</v>
      </c>
      <c r="F214" s="426" t="str">
        <f>[1]DES!L215</f>
        <v>LAMA</v>
      </c>
      <c r="AA214" s="497"/>
    </row>
    <row r="215" spans="1:32" ht="15.75" customHeight="1" x14ac:dyDescent="0.3">
      <c r="A215" s="423">
        <f>[1]DES!A216</f>
        <v>46007</v>
      </c>
      <c r="B215" s="424">
        <f>[1]DES!B216</f>
        <v>11</v>
      </c>
      <c r="C215" s="425" t="str">
        <f>[1]DES!K216</f>
        <v>K04</v>
      </c>
      <c r="D215" s="424">
        <f>[1]DES!J216</f>
        <v>15</v>
      </c>
      <c r="E215" s="425" t="str">
        <f>[1]DES!I216</f>
        <v>P</v>
      </c>
      <c r="F215" s="426" t="str">
        <f>[1]DES!L216</f>
        <v>LAMA</v>
      </c>
      <c r="AA215" s="497"/>
    </row>
    <row r="216" spans="1:32" ht="15.75" customHeight="1" x14ac:dyDescent="0.3">
      <c r="A216" s="423">
        <f>[1]DES!A217</f>
        <v>46007</v>
      </c>
      <c r="B216" s="424">
        <f>[1]DES!B217</f>
        <v>12</v>
      </c>
      <c r="C216" s="425" t="str">
        <f>[1]DES!K217</f>
        <v>K08</v>
      </c>
      <c r="D216" s="424">
        <f>[1]DES!J217</f>
        <v>30</v>
      </c>
      <c r="E216" s="425" t="str">
        <f>[1]DES!I217</f>
        <v>P</v>
      </c>
      <c r="F216" s="426" t="str">
        <f>[1]DES!L217</f>
        <v>BARU</v>
      </c>
      <c r="AA216" s="497"/>
    </row>
    <row r="217" spans="1:32" ht="15" customHeight="1" x14ac:dyDescent="0.3">
      <c r="A217" s="423">
        <f>[1]DES!A218</f>
        <v>46007</v>
      </c>
      <c r="B217" s="424">
        <f>[1]DES!B218</f>
        <v>13</v>
      </c>
      <c r="C217" s="425" t="str">
        <f>[1]DES!K218</f>
        <v>K02</v>
      </c>
      <c r="D217" s="424">
        <f>[1]DES!J218</f>
        <v>30</v>
      </c>
      <c r="E217" s="425" t="str">
        <f>[1]DES!I218</f>
        <v>P</v>
      </c>
      <c r="F217" s="426" t="str">
        <f>[1]DES!L218</f>
        <v>BARU</v>
      </c>
      <c r="AA217" s="497"/>
    </row>
    <row r="218" spans="1:32" ht="15.75" customHeight="1" x14ac:dyDescent="0.3">
      <c r="A218" s="423">
        <f>[1]DES!A219</f>
        <v>46007</v>
      </c>
      <c r="B218" s="424">
        <f>[1]DES!B219</f>
        <v>14</v>
      </c>
      <c r="C218" s="425" t="str">
        <f>[1]DES!K219</f>
        <v>K00</v>
      </c>
      <c r="D218" s="424">
        <f>[1]DES!J219</f>
        <v>9</v>
      </c>
      <c r="E218" s="425" t="str">
        <f>[1]DES!I219</f>
        <v>P</v>
      </c>
      <c r="F218" s="426" t="str">
        <f>[1]DES!L219</f>
        <v>LAMA</v>
      </c>
      <c r="G218" s="498"/>
      <c r="H218" s="498"/>
      <c r="I218" s="498"/>
      <c r="J218" s="498"/>
      <c r="K218" s="498"/>
      <c r="L218" s="498"/>
      <c r="M218" s="498"/>
      <c r="N218" s="498"/>
      <c r="O218" s="498"/>
      <c r="P218" s="498"/>
      <c r="Q218" s="498"/>
      <c r="R218" s="498"/>
      <c r="S218" s="498"/>
      <c r="T218" s="498"/>
      <c r="U218" s="498"/>
      <c r="V218" s="498"/>
      <c r="W218" s="498"/>
      <c r="X218" s="498"/>
      <c r="AA218" s="497"/>
    </row>
    <row r="219" spans="1:32" ht="15.75" customHeight="1" x14ac:dyDescent="0.3">
      <c r="A219" s="423">
        <f>[1]DES!A220</f>
        <v>46008</v>
      </c>
      <c r="B219" s="424">
        <f>[1]DES!B220</f>
        <v>2</v>
      </c>
      <c r="C219" s="425" t="str">
        <f>[1]DES!K220</f>
        <v>K04</v>
      </c>
      <c r="D219" s="424">
        <f>[1]DES!J220</f>
        <v>42</v>
      </c>
      <c r="E219" s="425" t="str">
        <f>[1]DES!I220</f>
        <v>P</v>
      </c>
      <c r="F219" s="426" t="str">
        <f>[1]DES!L220</f>
        <v>BARU</v>
      </c>
      <c r="AA219" s="497"/>
    </row>
    <row r="220" spans="1:32" ht="15.75" customHeight="1" x14ac:dyDescent="0.3">
      <c r="A220" s="423">
        <f>[1]DES!A221</f>
        <v>46008</v>
      </c>
      <c r="B220" s="424">
        <f>[1]DES!B221</f>
        <v>3</v>
      </c>
      <c r="C220" s="425" t="str">
        <f>[1]DES!K221</f>
        <v>K05</v>
      </c>
      <c r="D220" s="424">
        <f>[1]DES!J221</f>
        <v>70</v>
      </c>
      <c r="E220" s="425" t="str">
        <f>[1]DES!I221</f>
        <v>P</v>
      </c>
      <c r="F220" s="426" t="str">
        <f>[1]DES!L221</f>
        <v>BARU</v>
      </c>
      <c r="AA220" s="497"/>
    </row>
    <row r="221" spans="1:32" ht="15.75" customHeight="1" x14ac:dyDescent="0.3">
      <c r="A221" s="423">
        <f>[1]DES!A222</f>
        <v>46008</v>
      </c>
      <c r="B221" s="424">
        <f>[1]DES!B222</f>
        <v>4</v>
      </c>
      <c r="C221" s="425" t="str">
        <f>[1]DES!K222</f>
        <v>K05</v>
      </c>
      <c r="D221" s="424">
        <f>[1]DES!J222</f>
        <v>61</v>
      </c>
      <c r="E221" s="425" t="str">
        <f>[1]DES!I222</f>
        <v>L</v>
      </c>
      <c r="F221" s="426" t="str">
        <f>[1]DES!L222</f>
        <v>BARU</v>
      </c>
      <c r="AA221" s="497"/>
    </row>
    <row r="222" spans="1:32" ht="15.75" customHeight="1" x14ac:dyDescent="0.3">
      <c r="A222" s="423">
        <f>[1]DES!A223</f>
        <v>46008</v>
      </c>
      <c r="B222" s="424">
        <f>[1]DES!B223</f>
        <v>5</v>
      </c>
      <c r="C222" s="425" t="str">
        <f>[1]DES!K223</f>
        <v>K04</v>
      </c>
      <c r="D222" s="424">
        <f>[1]DES!J223</f>
        <v>24</v>
      </c>
      <c r="E222" s="425" t="str">
        <f>[1]DES!I223</f>
        <v>P</v>
      </c>
      <c r="F222" s="426" t="str">
        <f>[1]DES!L223</f>
        <v>BARU</v>
      </c>
      <c r="AA222" s="497"/>
    </row>
    <row r="223" spans="1:32" ht="15.75" customHeight="1" x14ac:dyDescent="0.3">
      <c r="A223" s="423">
        <f>[1]DES!A224</f>
        <v>46008</v>
      </c>
      <c r="B223" s="424">
        <f>[1]DES!B224</f>
        <v>6</v>
      </c>
      <c r="C223" s="425" t="str">
        <f>[1]DES!K224</f>
        <v>K04</v>
      </c>
      <c r="D223" s="424">
        <f>[1]DES!J224</f>
        <v>4</v>
      </c>
      <c r="E223" s="425" t="str">
        <f>[1]DES!I224</f>
        <v>P</v>
      </c>
      <c r="F223" s="426" t="str">
        <f>[1]DES!L224</f>
        <v>LAMA</v>
      </c>
      <c r="AA223" s="497"/>
    </row>
    <row r="224" spans="1:32" ht="15.75" customHeight="1" x14ac:dyDescent="0.3">
      <c r="A224" s="423">
        <f>[1]DES!A225</f>
        <v>46008</v>
      </c>
      <c r="B224" s="424">
        <f>[1]DES!B225</f>
        <v>7</v>
      </c>
      <c r="C224" s="425" t="str">
        <f>[1]DES!K225</f>
        <v>K04</v>
      </c>
      <c r="D224" s="424">
        <f>[1]DES!J225</f>
        <v>31</v>
      </c>
      <c r="E224" s="425" t="str">
        <f>[1]DES!I225</f>
        <v>P</v>
      </c>
      <c r="F224" s="426" t="str">
        <f>[1]DES!L225</f>
        <v>BARU</v>
      </c>
      <c r="Y224" s="498"/>
      <c r="Z224" s="498"/>
      <c r="AA224" s="499"/>
      <c r="AB224" s="498"/>
      <c r="AC224" s="498"/>
      <c r="AD224" s="498"/>
      <c r="AE224" s="498"/>
      <c r="AF224" s="498"/>
    </row>
    <row r="225" spans="1:32" ht="15.75" customHeight="1" x14ac:dyDescent="0.3">
      <c r="A225" s="423">
        <f>[1]DES!A226</f>
        <v>46008</v>
      </c>
      <c r="B225" s="424">
        <f>[1]DES!B226</f>
        <v>8</v>
      </c>
      <c r="C225" s="425" t="str">
        <f>[1]DES!K226</f>
        <v>K02</v>
      </c>
      <c r="D225" s="424">
        <f>[1]DES!J226</f>
        <v>22</v>
      </c>
      <c r="E225" s="425" t="str">
        <f>[1]DES!I226</f>
        <v>P</v>
      </c>
      <c r="F225" s="426" t="str">
        <f>[1]DES!L226</f>
        <v>LAMA</v>
      </c>
      <c r="AA225" s="497"/>
    </row>
    <row r="226" spans="1:32" ht="15.75" customHeight="1" x14ac:dyDescent="0.3">
      <c r="A226" s="423">
        <f>[1]DES!A227</f>
        <v>46008</v>
      </c>
      <c r="B226" s="424">
        <f>[1]DES!B227</f>
        <v>9</v>
      </c>
      <c r="C226" s="425" t="str">
        <f>[1]DES!K227</f>
        <v>K04</v>
      </c>
      <c r="D226" s="424">
        <f>[1]DES!J227</f>
        <v>5</v>
      </c>
      <c r="E226" s="425" t="str">
        <f>[1]DES!I227</f>
        <v>P</v>
      </c>
      <c r="F226" s="426" t="str">
        <f>[1]DES!L227</f>
        <v>BARU</v>
      </c>
      <c r="AA226" s="497"/>
    </row>
    <row r="227" spans="1:32" ht="15.75" customHeight="1" x14ac:dyDescent="0.3">
      <c r="A227" s="423">
        <f>[1]DES!A228</f>
        <v>46008</v>
      </c>
      <c r="B227" s="424">
        <f>[1]DES!B228</f>
        <v>10</v>
      </c>
      <c r="C227" s="425" t="str">
        <f>[1]DES!K228</f>
        <v>K02</v>
      </c>
      <c r="D227" s="424">
        <f>[1]DES!J228</f>
        <v>29</v>
      </c>
      <c r="E227" s="425" t="str">
        <f>[1]DES!I228</f>
        <v>P</v>
      </c>
      <c r="F227" s="426" t="str">
        <f>[1]DES!L228</f>
        <v>BARU</v>
      </c>
      <c r="AA227" s="497"/>
    </row>
    <row r="228" spans="1:32" ht="15.75" customHeight="1" x14ac:dyDescent="0.3">
      <c r="A228" s="423">
        <f>[1]DES!A229</f>
        <v>46008</v>
      </c>
      <c r="B228" s="424">
        <f>[1]DES!B229</f>
        <v>11</v>
      </c>
      <c r="C228" s="425" t="str">
        <f>[1]DES!K229</f>
        <v>K05</v>
      </c>
      <c r="D228" s="424">
        <f>[1]DES!J229</f>
        <v>68</v>
      </c>
      <c r="E228" s="425" t="str">
        <f>[1]DES!I229</f>
        <v>P</v>
      </c>
      <c r="F228" s="426" t="str">
        <f>[1]DES!L229</f>
        <v>BARU</v>
      </c>
      <c r="AA228" s="497"/>
    </row>
    <row r="229" spans="1:32" ht="15.75" customHeight="1" x14ac:dyDescent="0.3">
      <c r="A229" s="423">
        <f>[1]DES!A230</f>
        <v>46008</v>
      </c>
      <c r="B229" s="424">
        <f>[1]DES!B230</f>
        <v>12</v>
      </c>
      <c r="C229" s="425" t="str">
        <f>[1]DES!K230</f>
        <v>K04</v>
      </c>
      <c r="D229" s="424">
        <f>[1]DES!J230</f>
        <v>33</v>
      </c>
      <c r="E229" s="425" t="str">
        <f>[1]DES!I230</f>
        <v>P</v>
      </c>
      <c r="F229" s="426" t="str">
        <f>[1]DES!L230</f>
        <v>BARU</v>
      </c>
      <c r="AA229" s="497"/>
    </row>
    <row r="230" spans="1:32" ht="15.75" customHeight="1" x14ac:dyDescent="0.3">
      <c r="A230" s="423">
        <f>[1]DES!A231</f>
        <v>46008</v>
      </c>
      <c r="B230" s="424">
        <f>[1]DES!B231</f>
        <v>13</v>
      </c>
      <c r="C230" s="425" t="str">
        <f>[1]DES!K231</f>
        <v>K05</v>
      </c>
      <c r="D230" s="424">
        <f>[1]DES!J231</f>
        <v>43</v>
      </c>
      <c r="E230" s="425" t="str">
        <f>[1]DES!I231</f>
        <v>P</v>
      </c>
      <c r="F230" s="426" t="str">
        <f>[1]DES!L231</f>
        <v>BARU</v>
      </c>
      <c r="AA230" s="497"/>
    </row>
    <row r="231" spans="1:32" ht="15.75" customHeight="1" x14ac:dyDescent="0.3">
      <c r="A231" s="423">
        <f>[1]DES!A232</f>
        <v>46008</v>
      </c>
      <c r="B231" s="424">
        <f>[1]DES!B232</f>
        <v>14</v>
      </c>
      <c r="C231" s="425" t="str">
        <f>[1]DES!K232</f>
        <v>K04</v>
      </c>
      <c r="D231" s="424">
        <f>[1]DES!J232</f>
        <v>32</v>
      </c>
      <c r="E231" s="425" t="str">
        <f>[1]DES!I232</f>
        <v>P</v>
      </c>
      <c r="F231" s="426" t="str">
        <f>[1]DES!L232</f>
        <v>BARU</v>
      </c>
      <c r="G231" s="498"/>
      <c r="H231" s="498"/>
      <c r="I231" s="498"/>
      <c r="J231" s="498"/>
      <c r="K231" s="498"/>
      <c r="L231" s="498"/>
      <c r="M231" s="498"/>
      <c r="N231" s="498"/>
      <c r="O231" s="498"/>
      <c r="P231" s="498"/>
      <c r="Q231" s="498"/>
      <c r="R231" s="498"/>
      <c r="S231" s="498"/>
      <c r="T231" s="498"/>
      <c r="U231" s="498"/>
      <c r="V231" s="498"/>
      <c r="W231" s="498"/>
      <c r="X231" s="498"/>
      <c r="AA231" s="497"/>
    </row>
    <row r="232" spans="1:32" ht="15.75" customHeight="1" x14ac:dyDescent="0.3">
      <c r="A232" s="423">
        <f>[1]DES!A233</f>
        <v>46009</v>
      </c>
      <c r="B232" s="424">
        <f>[1]DES!B233</f>
        <v>1</v>
      </c>
      <c r="C232" s="425" t="str">
        <f>[1]DES!K233</f>
        <v>K00</v>
      </c>
      <c r="D232" s="424">
        <f>[1]DES!J233</f>
        <v>9</v>
      </c>
      <c r="E232" s="425" t="str">
        <f>[1]DES!I233</f>
        <v>P</v>
      </c>
      <c r="F232" s="426" t="str">
        <f>[1]DES!L233</f>
        <v>BARU</v>
      </c>
      <c r="AA232" s="497"/>
    </row>
    <row r="233" spans="1:32" ht="15.75" customHeight="1" x14ac:dyDescent="0.3">
      <c r="A233" s="423">
        <f>[1]DES!A234</f>
        <v>46009</v>
      </c>
      <c r="B233" s="424">
        <f>[1]DES!B234</f>
        <v>2</v>
      </c>
      <c r="C233" s="425" t="str">
        <f>[1]DES!K234</f>
        <v>K00</v>
      </c>
      <c r="D233" s="424">
        <f>[1]DES!J234</f>
        <v>9</v>
      </c>
      <c r="E233" s="425" t="str">
        <f>[1]DES!I234</f>
        <v>P</v>
      </c>
      <c r="F233" s="426" t="str">
        <f>[1]DES!L234</f>
        <v>BARU</v>
      </c>
      <c r="AA233" s="497"/>
    </row>
    <row r="234" spans="1:32" ht="15.75" customHeight="1" x14ac:dyDescent="0.3">
      <c r="A234" s="423">
        <f>[1]DES!A235</f>
        <v>46009</v>
      </c>
      <c r="B234" s="424">
        <f>[1]DES!B235</f>
        <v>3</v>
      </c>
      <c r="C234" s="425" t="str">
        <f>[1]DES!K235</f>
        <v>K05</v>
      </c>
      <c r="D234" s="424">
        <f>[1]DES!J235</f>
        <v>23</v>
      </c>
      <c r="E234" s="425" t="str">
        <f>[1]DES!I235</f>
        <v>L</v>
      </c>
      <c r="F234" s="426" t="str">
        <f>[1]DES!L235</f>
        <v>BARU</v>
      </c>
      <c r="AA234" s="497"/>
    </row>
    <row r="235" spans="1:32" ht="15.75" customHeight="1" x14ac:dyDescent="0.3">
      <c r="A235" s="423">
        <f>[1]DES!A236</f>
        <v>46009</v>
      </c>
      <c r="B235" s="424">
        <f>[1]DES!B236</f>
        <v>4</v>
      </c>
      <c r="C235" s="425" t="str">
        <f>[1]DES!K236</f>
        <v>K04</v>
      </c>
      <c r="D235" s="424">
        <f>[1]DES!J236</f>
        <v>39</v>
      </c>
      <c r="E235" s="425" t="str">
        <f>[1]DES!I236</f>
        <v>P</v>
      </c>
      <c r="F235" s="426" t="str">
        <f>[1]DES!L236</f>
        <v>LAMA</v>
      </c>
      <c r="AA235" s="497"/>
    </row>
    <row r="236" spans="1:32" ht="15.75" customHeight="1" x14ac:dyDescent="0.3">
      <c r="A236" s="423">
        <f>[1]DES!A237</f>
        <v>46009</v>
      </c>
      <c r="B236" s="424">
        <f>[1]DES!B237</f>
        <v>5</v>
      </c>
      <c r="C236" s="425" t="str">
        <f>[1]DES!K237</f>
        <v>K04</v>
      </c>
      <c r="D236" s="424">
        <f>[1]DES!J237</f>
        <v>59</v>
      </c>
      <c r="E236" s="425" t="str">
        <f>[1]DES!I237</f>
        <v>L</v>
      </c>
      <c r="F236" s="426" t="str">
        <f>[1]DES!L237</f>
        <v>BARU</v>
      </c>
      <c r="AA236" s="497"/>
    </row>
    <row r="237" spans="1:32" ht="15.75" customHeight="1" x14ac:dyDescent="0.3">
      <c r="A237" s="423">
        <f>[1]DES!A238</f>
        <v>46009</v>
      </c>
      <c r="B237" s="424">
        <f>[1]DES!B238</f>
        <v>6</v>
      </c>
      <c r="C237" s="425" t="str">
        <f>[1]DES!K238</f>
        <v>K04</v>
      </c>
      <c r="D237" s="424">
        <f>[1]DES!J238</f>
        <v>54</v>
      </c>
      <c r="E237" s="425" t="str">
        <f>[1]DES!I238</f>
        <v>P</v>
      </c>
      <c r="F237" s="426" t="str">
        <f>[1]DES!L238</f>
        <v>BARU</v>
      </c>
      <c r="Y237" s="498"/>
      <c r="Z237" s="498"/>
      <c r="AA237" s="499"/>
      <c r="AB237" s="498"/>
      <c r="AC237" s="498"/>
      <c r="AD237" s="498"/>
      <c r="AE237" s="498"/>
      <c r="AF237" s="498"/>
    </row>
    <row r="238" spans="1:32" ht="15.75" customHeight="1" x14ac:dyDescent="0.3">
      <c r="A238" s="423">
        <f>[1]DES!A239</f>
        <v>46009</v>
      </c>
      <c r="B238" s="424">
        <f>[1]DES!B239</f>
        <v>7</v>
      </c>
      <c r="C238" s="425" t="str">
        <f>[1]DES!K239</f>
        <v>K07</v>
      </c>
      <c r="D238" s="424">
        <f>[1]DES!J239</f>
        <v>14</v>
      </c>
      <c r="E238" s="425" t="str">
        <f>[1]DES!I239</f>
        <v>L</v>
      </c>
      <c r="F238" s="426" t="str">
        <f>[1]DES!L239</f>
        <v>BARU</v>
      </c>
      <c r="AA238" s="497"/>
    </row>
    <row r="239" spans="1:32" ht="15.75" customHeight="1" x14ac:dyDescent="0.3">
      <c r="A239" s="423">
        <f>[1]DES!A240</f>
        <v>46009</v>
      </c>
      <c r="B239" s="424">
        <f>[1]DES!B240</f>
        <v>8</v>
      </c>
      <c r="C239" s="425" t="str">
        <f>[1]DES!K240</f>
        <v>K05</v>
      </c>
      <c r="D239" s="424">
        <f>[1]DES!J240</f>
        <v>71</v>
      </c>
      <c r="E239" s="425" t="str">
        <f>[1]DES!I240</f>
        <v>L</v>
      </c>
      <c r="F239" s="426" t="str">
        <f>[1]DES!L240</f>
        <v>LAMA</v>
      </c>
      <c r="AA239" s="497"/>
    </row>
    <row r="240" spans="1:32" ht="15.75" customHeight="1" x14ac:dyDescent="0.3">
      <c r="A240" s="423">
        <f>[1]DES!A241</f>
        <v>46009</v>
      </c>
      <c r="B240" s="424">
        <f>[1]DES!B241</f>
        <v>9</v>
      </c>
      <c r="C240" s="425" t="str">
        <f>[1]DES!K241</f>
        <v>K04</v>
      </c>
      <c r="D240" s="424">
        <f>[1]DES!J241</f>
        <v>16</v>
      </c>
      <c r="E240" s="425" t="str">
        <f>[1]DES!I241</f>
        <v>L</v>
      </c>
      <c r="F240" s="426" t="str">
        <f>[1]DES!L241</f>
        <v>LAMA</v>
      </c>
      <c r="AA240" s="497"/>
    </row>
    <row r="241" spans="1:27" ht="15.75" customHeight="1" x14ac:dyDescent="0.3">
      <c r="A241" s="423">
        <f>[1]DES!A242</f>
        <v>46009</v>
      </c>
      <c r="B241" s="424">
        <f>[1]DES!B242</f>
        <v>10</v>
      </c>
      <c r="C241" s="425" t="str">
        <f>[1]DES!K242</f>
        <v>K03</v>
      </c>
      <c r="D241" s="424">
        <f>[1]DES!J242</f>
        <v>25</v>
      </c>
      <c r="E241" s="425" t="str">
        <f>[1]DES!I242</f>
        <v>P</v>
      </c>
      <c r="F241" s="426" t="str">
        <f>[1]DES!L242</f>
        <v>BARU</v>
      </c>
      <c r="AA241" s="497"/>
    </row>
    <row r="242" spans="1:27" ht="15.75" customHeight="1" x14ac:dyDescent="0.3">
      <c r="A242" s="423">
        <f>[1]DES!A243</f>
        <v>46009</v>
      </c>
      <c r="B242" s="424">
        <f>[1]DES!B243</f>
        <v>11</v>
      </c>
      <c r="C242" s="425" t="str">
        <f>[1]DES!K243</f>
        <v>K04</v>
      </c>
      <c r="D242" s="424">
        <f>[1]DES!J243</f>
        <v>7</v>
      </c>
      <c r="E242" s="425" t="str">
        <f>[1]DES!I243</f>
        <v>P</v>
      </c>
      <c r="F242" s="426" t="str">
        <f>[1]DES!L243</f>
        <v>BARU</v>
      </c>
      <c r="AA242" s="497"/>
    </row>
    <row r="243" spans="1:27" ht="15.75" customHeight="1" x14ac:dyDescent="0.3">
      <c r="A243" s="423">
        <f>[1]DES!A244</f>
        <v>46009</v>
      </c>
      <c r="B243" s="424">
        <f>[1]DES!B244</f>
        <v>12</v>
      </c>
      <c r="C243" s="425" t="str">
        <f>[1]DES!K244</f>
        <v>K02</v>
      </c>
      <c r="D243" s="424">
        <f>[1]DES!J244</f>
        <v>6</v>
      </c>
      <c r="E243" s="425" t="str">
        <f>[1]DES!I244</f>
        <v>L</v>
      </c>
      <c r="F243" s="426" t="str">
        <f>[1]DES!L244</f>
        <v>LAMA</v>
      </c>
      <c r="AA243" s="497"/>
    </row>
    <row r="244" spans="1:27" ht="15.75" customHeight="1" x14ac:dyDescent="0.3">
      <c r="A244" s="423">
        <f>[1]DES!A245</f>
        <v>46009</v>
      </c>
      <c r="B244" s="424">
        <f>[1]DES!B245</f>
        <v>13</v>
      </c>
      <c r="C244" s="425" t="str">
        <f>[1]DES!K245</f>
        <v>K00</v>
      </c>
      <c r="D244" s="424">
        <f>[1]DES!J245</f>
        <v>8</v>
      </c>
      <c r="E244" s="425" t="str">
        <f>[1]DES!I245</f>
        <v>L</v>
      </c>
      <c r="F244" s="426" t="str">
        <f>[1]DES!L245</f>
        <v>BARU</v>
      </c>
      <c r="AA244" s="497"/>
    </row>
    <row r="245" spans="1:27" ht="15.75" customHeight="1" x14ac:dyDescent="0.3">
      <c r="A245" s="423">
        <f>[1]DES!A246</f>
        <v>46009</v>
      </c>
      <c r="B245" s="424">
        <f>[1]DES!B246</f>
        <v>14</v>
      </c>
      <c r="C245" s="425" t="str">
        <f>[1]DES!K246</f>
        <v>K04</v>
      </c>
      <c r="D245" s="424">
        <f>[1]DES!J246</f>
        <v>52</v>
      </c>
      <c r="E245" s="425" t="str">
        <f>[1]DES!I246</f>
        <v>P</v>
      </c>
      <c r="F245" s="426" t="str">
        <f>[1]DES!L246</f>
        <v>LAMA</v>
      </c>
      <c r="AA245" s="497"/>
    </row>
    <row r="246" spans="1:27" ht="15.75" customHeight="1" x14ac:dyDescent="0.3">
      <c r="A246" s="423">
        <f>[1]DES!A247</f>
        <v>46009</v>
      </c>
      <c r="B246" s="424">
        <f>[1]DES!B247</f>
        <v>15</v>
      </c>
      <c r="C246" s="425" t="str">
        <f>[1]DES!K247</f>
        <v>K04</v>
      </c>
      <c r="D246" s="424">
        <f>[1]DES!J247</f>
        <v>50</v>
      </c>
      <c r="E246" s="425" t="str">
        <f>[1]DES!I247</f>
        <v>P</v>
      </c>
      <c r="F246" s="426" t="str">
        <f>[1]DES!L247</f>
        <v>BARU</v>
      </c>
      <c r="AA246" s="497"/>
    </row>
    <row r="247" spans="1:27" ht="15.75" customHeight="1" x14ac:dyDescent="0.3">
      <c r="A247" s="423">
        <f>[1]DES!A248</f>
        <v>46009</v>
      </c>
      <c r="B247" s="424">
        <f>[1]DES!B248</f>
        <v>16</v>
      </c>
      <c r="C247" s="425" t="str">
        <f>[1]DES!K248</f>
        <v>K02</v>
      </c>
      <c r="D247" s="424">
        <f>[1]DES!J248</f>
        <v>26</v>
      </c>
      <c r="E247" s="425" t="str">
        <f>[1]DES!I248</f>
        <v>P</v>
      </c>
      <c r="F247" s="426" t="str">
        <f>[1]DES!L248</f>
        <v>BARU</v>
      </c>
      <c r="AA247" s="497"/>
    </row>
    <row r="248" spans="1:27" ht="15.75" customHeight="1" x14ac:dyDescent="0.3">
      <c r="A248" s="423">
        <f>[1]DES!A249</f>
        <v>46010</v>
      </c>
      <c r="B248" s="424">
        <f>[1]DES!B249</f>
        <v>1</v>
      </c>
      <c r="C248" s="425" t="str">
        <f>[1]DES!K249</f>
        <v>K02</v>
      </c>
      <c r="D248" s="424">
        <f>[1]DES!J249</f>
        <v>71</v>
      </c>
      <c r="E248" s="425" t="str">
        <f>[1]DES!I249</f>
        <v>L</v>
      </c>
      <c r="F248" s="426" t="str">
        <f>[1]DES!L249</f>
        <v>LAMA</v>
      </c>
      <c r="AA248" s="497"/>
    </row>
    <row r="249" spans="1:27" ht="15.75" customHeight="1" x14ac:dyDescent="0.3">
      <c r="A249" s="423">
        <f>[1]DES!A250</f>
        <v>46010</v>
      </c>
      <c r="B249" s="424">
        <f>[1]DES!B250</f>
        <v>2</v>
      </c>
      <c r="C249" s="425" t="str">
        <f>[1]DES!K250</f>
        <v>K04</v>
      </c>
      <c r="D249" s="424">
        <f>[1]DES!J250</f>
        <v>21</v>
      </c>
      <c r="E249" s="425" t="str">
        <f>[1]DES!I250</f>
        <v>P</v>
      </c>
      <c r="F249" s="426" t="str">
        <f>[1]DES!L250</f>
        <v>LAMA</v>
      </c>
      <c r="AA249" s="497"/>
    </row>
    <row r="250" spans="1:27" ht="15.75" customHeight="1" x14ac:dyDescent="0.3">
      <c r="A250" s="423">
        <f>[1]DES!A251</f>
        <v>46010</v>
      </c>
      <c r="B250" s="424">
        <f>[1]DES!B251</f>
        <v>4</v>
      </c>
      <c r="C250" s="425" t="str">
        <f>[1]DES!K251</f>
        <v>K02</v>
      </c>
      <c r="D250" s="424">
        <f>[1]DES!J251</f>
        <v>42</v>
      </c>
      <c r="E250" s="425" t="str">
        <f>[1]DES!I251</f>
        <v>P</v>
      </c>
      <c r="F250" s="426" t="str">
        <f>[1]DES!L251</f>
        <v>LAMA</v>
      </c>
      <c r="AA250" s="497"/>
    </row>
    <row r="251" spans="1:27" ht="15.75" customHeight="1" x14ac:dyDescent="0.3">
      <c r="A251" s="423">
        <f>[1]DES!A252</f>
        <v>46010</v>
      </c>
      <c r="B251" s="424">
        <f>[1]DES!B252</f>
        <v>5</v>
      </c>
      <c r="C251" s="425" t="str">
        <f>[1]DES!K252</f>
        <v>K04</v>
      </c>
      <c r="D251" s="424">
        <f>[1]DES!J252</f>
        <v>16</v>
      </c>
      <c r="E251" s="425" t="str">
        <f>[1]DES!I252</f>
        <v>L</v>
      </c>
      <c r="F251" s="426" t="str">
        <f>[1]DES!L252</f>
        <v>LAMA</v>
      </c>
      <c r="AA251" s="497"/>
    </row>
    <row r="252" spans="1:27" ht="15.75" customHeight="1" x14ac:dyDescent="0.3">
      <c r="A252" s="423">
        <f>[1]DES!A253</f>
        <v>46010</v>
      </c>
      <c r="B252" s="424">
        <f>[1]DES!B253</f>
        <v>6</v>
      </c>
      <c r="C252" s="425" t="str">
        <f>[1]DES!K253</f>
        <v>K00</v>
      </c>
      <c r="D252" s="424">
        <f>[1]DES!J253</f>
        <v>7</v>
      </c>
      <c r="E252" s="425" t="str">
        <f>[1]DES!I253</f>
        <v>L</v>
      </c>
      <c r="F252" s="426" t="str">
        <f>[1]DES!L253</f>
        <v>BARU</v>
      </c>
      <c r="AA252" s="497"/>
    </row>
    <row r="253" spans="1:27" ht="15.75" customHeight="1" x14ac:dyDescent="0.3">
      <c r="A253" s="423">
        <f>[1]DES!A254</f>
        <v>46010</v>
      </c>
      <c r="B253" s="424">
        <f>[1]DES!B254</f>
        <v>7</v>
      </c>
      <c r="C253" s="425" t="str">
        <f>[1]DES!K254</f>
        <v>K08</v>
      </c>
      <c r="D253" s="424">
        <f>[1]DES!J254</f>
        <v>7</v>
      </c>
      <c r="E253" s="425" t="str">
        <f>[1]DES!I254</f>
        <v>L</v>
      </c>
      <c r="F253" s="426" t="str">
        <f>[1]DES!L254</f>
        <v>BARU</v>
      </c>
      <c r="AA253" s="497"/>
    </row>
    <row r="254" spans="1:27" ht="15.75" customHeight="1" x14ac:dyDescent="0.3">
      <c r="A254" s="423">
        <f>[1]DES!A255</f>
        <v>46010</v>
      </c>
      <c r="B254" s="424">
        <f>[1]DES!B255</f>
        <v>8</v>
      </c>
      <c r="C254" s="425" t="str">
        <f>[1]DES!K255</f>
        <v>K04</v>
      </c>
      <c r="D254" s="424">
        <f>[1]DES!J255</f>
        <v>46</v>
      </c>
      <c r="E254" s="425" t="str">
        <f>[1]DES!I255</f>
        <v>P</v>
      </c>
      <c r="F254" s="426" t="str">
        <f>[1]DES!L255</f>
        <v>BARU</v>
      </c>
      <c r="AA254" s="497"/>
    </row>
    <row r="255" spans="1:27" ht="15.75" customHeight="1" x14ac:dyDescent="0.3">
      <c r="A255" s="423">
        <f>[1]DES!A256</f>
        <v>46011</v>
      </c>
      <c r="B255" s="424">
        <f>[1]DES!B256</f>
        <v>1</v>
      </c>
      <c r="C255" s="425" t="str">
        <f>[1]DES!K256</f>
        <v>K04</v>
      </c>
      <c r="D255" s="424">
        <f>[1]DES!J256</f>
        <v>24</v>
      </c>
      <c r="E255" s="425" t="str">
        <f>[1]DES!I256</f>
        <v>P</v>
      </c>
      <c r="F255" s="426" t="str">
        <f>[1]DES!L256</f>
        <v>BARU</v>
      </c>
      <c r="AA255" s="497"/>
    </row>
    <row r="256" spans="1:27" ht="15.75" customHeight="1" x14ac:dyDescent="0.3">
      <c r="A256" s="423">
        <f>[1]DES!A257</f>
        <v>46011</v>
      </c>
      <c r="B256" s="424">
        <f>[1]DES!B257</f>
        <v>2</v>
      </c>
      <c r="C256" s="425" t="str">
        <f>[1]DES!K257</f>
        <v>K04</v>
      </c>
      <c r="D256" s="424">
        <f>[1]DES!J257</f>
        <v>25</v>
      </c>
      <c r="E256" s="425" t="str">
        <f>[1]DES!I257</f>
        <v>P</v>
      </c>
      <c r="F256" s="426" t="str">
        <f>[1]DES!L257</f>
        <v>BARU</v>
      </c>
      <c r="AA256" s="497"/>
    </row>
    <row r="257" spans="1:27" ht="15.75" customHeight="1" x14ac:dyDescent="0.3">
      <c r="A257" s="423">
        <f>[1]DES!A258</f>
        <v>46011</v>
      </c>
      <c r="B257" s="424">
        <f>[1]DES!B258</f>
        <v>3</v>
      </c>
      <c r="C257" s="425" t="str">
        <f>[1]DES!K258</f>
        <v>K00</v>
      </c>
      <c r="D257" s="424">
        <f>[1]DES!J258</f>
        <v>6</v>
      </c>
      <c r="E257" s="425" t="str">
        <f>[1]DES!I258</f>
        <v>P</v>
      </c>
      <c r="F257" s="426" t="str">
        <f>[1]DES!L258</f>
        <v>BARU</v>
      </c>
      <c r="AA257" s="497"/>
    </row>
    <row r="258" spans="1:27" ht="15.75" customHeight="1" x14ac:dyDescent="0.3">
      <c r="A258" s="423">
        <f>[1]DES!A259</f>
        <v>46011</v>
      </c>
      <c r="B258" s="424">
        <f>[1]DES!B259</f>
        <v>4</v>
      </c>
      <c r="C258" s="425" t="str">
        <f>[1]DES!K259</f>
        <v>K08</v>
      </c>
      <c r="D258" s="424">
        <f>[1]DES!J259</f>
        <v>59</v>
      </c>
      <c r="E258" s="425" t="str">
        <f>[1]DES!I259</f>
        <v>P</v>
      </c>
      <c r="F258" s="426" t="str">
        <f>[1]DES!L259</f>
        <v>BARU</v>
      </c>
      <c r="AA258" s="497"/>
    </row>
    <row r="259" spans="1:27" ht="15.75" customHeight="1" x14ac:dyDescent="0.3">
      <c r="A259" s="423">
        <f>[1]DES!A260</f>
        <v>46011</v>
      </c>
      <c r="B259" s="424">
        <f>[1]DES!B260</f>
        <v>5</v>
      </c>
      <c r="C259" s="425" t="str">
        <f>[1]DES!K260</f>
        <v>K04</v>
      </c>
      <c r="D259" s="424">
        <f>[1]DES!J260</f>
        <v>61</v>
      </c>
      <c r="E259" s="425" t="str">
        <f>[1]DES!I260</f>
        <v>L</v>
      </c>
      <c r="F259" s="426" t="str">
        <f>[1]DES!L260</f>
        <v>BARU</v>
      </c>
      <c r="AA259" s="497"/>
    </row>
    <row r="260" spans="1:27" ht="15.75" customHeight="1" x14ac:dyDescent="0.3">
      <c r="A260" s="423">
        <f>[1]DES!A261</f>
        <v>46011</v>
      </c>
      <c r="B260" s="424">
        <f>[1]DES!B261</f>
        <v>6</v>
      </c>
      <c r="C260" s="425" t="str">
        <f>[1]DES!K261</f>
        <v>K02</v>
      </c>
      <c r="D260" s="424">
        <f>[1]DES!J261</f>
        <v>33</v>
      </c>
      <c r="E260" s="425" t="str">
        <f>[1]DES!I261</f>
        <v>L</v>
      </c>
      <c r="F260" s="426" t="str">
        <f>[1]DES!L261</f>
        <v>LAMA</v>
      </c>
      <c r="AA260" s="497"/>
    </row>
    <row r="261" spans="1:27" ht="15.75" customHeight="1" x14ac:dyDescent="0.3">
      <c r="A261" s="423">
        <f>[1]DES!A262</f>
        <v>46011</v>
      </c>
      <c r="B261" s="424">
        <f>[1]DES!B262</f>
        <v>7</v>
      </c>
      <c r="C261" s="425" t="str">
        <f>[1]DES!K262</f>
        <v>K08</v>
      </c>
      <c r="D261" s="424">
        <f>[1]DES!J262</f>
        <v>23</v>
      </c>
      <c r="E261" s="425" t="str">
        <f>[1]DES!I262</f>
        <v>L</v>
      </c>
      <c r="F261" s="426" t="str">
        <f>[1]DES!L262</f>
        <v>BARU</v>
      </c>
      <c r="AA261" s="497"/>
    </row>
    <row r="262" spans="1:27" ht="15.75" customHeight="1" x14ac:dyDescent="0.3">
      <c r="A262" s="423">
        <f>[1]DES!A263</f>
        <v>46011</v>
      </c>
      <c r="B262" s="424">
        <f>[1]DES!B263</f>
        <v>8</v>
      </c>
      <c r="C262" s="425" t="str">
        <f>[1]DES!K263</f>
        <v>K05</v>
      </c>
      <c r="D262" s="424">
        <f>[1]DES!J263</f>
        <v>31</v>
      </c>
      <c r="E262" s="425" t="str">
        <f>[1]DES!I263</f>
        <v>P</v>
      </c>
      <c r="F262" s="426" t="str">
        <f>[1]DES!L263</f>
        <v>BARU</v>
      </c>
      <c r="AA262" s="497"/>
    </row>
    <row r="263" spans="1:27" ht="15.75" customHeight="1" x14ac:dyDescent="0.3">
      <c r="A263" s="423">
        <f>[1]DES!A264</f>
        <v>46011</v>
      </c>
      <c r="B263" s="424">
        <f>[1]DES!B264</f>
        <v>9</v>
      </c>
      <c r="C263" s="425" t="str">
        <f>[1]DES!K264</f>
        <v>K04</v>
      </c>
      <c r="D263" s="424">
        <f>[1]DES!J264</f>
        <v>14</v>
      </c>
      <c r="E263" s="425" t="str">
        <f>[1]DES!I264</f>
        <v>L</v>
      </c>
      <c r="F263" s="426" t="str">
        <f>[1]DES!L264</f>
        <v>BARU</v>
      </c>
      <c r="AA263" s="497"/>
    </row>
    <row r="264" spans="1:27" ht="15.75" customHeight="1" x14ac:dyDescent="0.3">
      <c r="A264" s="423">
        <f>[1]DES!A265</f>
        <v>46011</v>
      </c>
      <c r="B264" s="424">
        <f>[1]DES!B265</f>
        <v>10</v>
      </c>
      <c r="C264" s="425" t="str">
        <f>[1]DES!K265</f>
        <v>K05</v>
      </c>
      <c r="D264" s="424">
        <f>[1]DES!J265</f>
        <v>44</v>
      </c>
      <c r="E264" s="425" t="str">
        <f>[1]DES!I265</f>
        <v>P</v>
      </c>
      <c r="F264" s="426" t="str">
        <f>[1]DES!L265</f>
        <v>BARU</v>
      </c>
      <c r="AA264" s="497"/>
    </row>
    <row r="265" spans="1:27" ht="15.75" customHeight="1" x14ac:dyDescent="0.3">
      <c r="A265" s="423">
        <f>[1]DES!A266</f>
        <v>46011</v>
      </c>
      <c r="B265" s="424">
        <f>[1]DES!B266</f>
        <v>11</v>
      </c>
      <c r="C265" s="425" t="str">
        <f>[1]DES!K266</f>
        <v>K02</v>
      </c>
      <c r="D265" s="424">
        <f>[1]DES!J266</f>
        <v>42</v>
      </c>
      <c r="E265" s="425" t="str">
        <f>[1]DES!I266</f>
        <v>P</v>
      </c>
      <c r="F265" s="426" t="str">
        <f>[1]DES!L266</f>
        <v>BARU</v>
      </c>
      <c r="AA265" s="497"/>
    </row>
    <row r="266" spans="1:27" ht="15.75" customHeight="1" x14ac:dyDescent="0.3">
      <c r="A266" s="423">
        <f>[1]DES!A267</f>
        <v>46011</v>
      </c>
      <c r="B266" s="424">
        <f>[1]DES!B267</f>
        <v>12</v>
      </c>
      <c r="C266" s="425" t="str">
        <f>[1]DES!K267</f>
        <v>K00</v>
      </c>
      <c r="D266" s="424">
        <f>[1]DES!J267</f>
        <v>6</v>
      </c>
      <c r="E266" s="425" t="str">
        <f>[1]DES!I267</f>
        <v>P</v>
      </c>
      <c r="F266" s="426" t="str">
        <f>[1]DES!L267</f>
        <v>BARU</v>
      </c>
      <c r="AA266" s="497"/>
    </row>
    <row r="267" spans="1:27" ht="15.75" customHeight="1" x14ac:dyDescent="0.3">
      <c r="A267" s="423">
        <f>[1]DES!A268</f>
        <v>46011</v>
      </c>
      <c r="B267" s="424">
        <f>[1]DES!B268</f>
        <v>13</v>
      </c>
      <c r="C267" s="425" t="str">
        <f>[1]DES!K268</f>
        <v>K03</v>
      </c>
      <c r="D267" s="424">
        <f>[1]DES!J268</f>
        <v>27</v>
      </c>
      <c r="E267" s="425" t="str">
        <f>[1]DES!I268</f>
        <v>P</v>
      </c>
      <c r="F267" s="426" t="str">
        <f>[1]DES!L268</f>
        <v>BARU</v>
      </c>
      <c r="AA267" s="497"/>
    </row>
    <row r="268" spans="1:27" ht="15.75" customHeight="1" x14ac:dyDescent="0.3">
      <c r="A268" s="423">
        <f>[1]DES!A269</f>
        <v>46013</v>
      </c>
      <c r="B268" s="424">
        <f>[1]DES!B269</f>
        <v>1</v>
      </c>
      <c r="C268" s="425" t="str">
        <f>[1]DES!K269</f>
        <v>K04</v>
      </c>
      <c r="D268" s="424">
        <f>[1]DES!J269</f>
        <v>61</v>
      </c>
      <c r="E268" s="425" t="str">
        <f>[1]DES!I269</f>
        <v>P</v>
      </c>
      <c r="F268" s="426" t="str">
        <f>[1]DES!L269</f>
        <v>LAMA</v>
      </c>
      <c r="AA268" s="497"/>
    </row>
    <row r="269" spans="1:27" ht="15.75" customHeight="1" x14ac:dyDescent="0.3">
      <c r="A269" s="423">
        <f>[1]DES!A270</f>
        <v>46013</v>
      </c>
      <c r="B269" s="424">
        <f>[1]DES!B270</f>
        <v>2</v>
      </c>
      <c r="C269" s="425" t="str">
        <f>[1]DES!K270</f>
        <v>K04</v>
      </c>
      <c r="D269" s="424">
        <f>[1]DES!J270</f>
        <v>35</v>
      </c>
      <c r="E269" s="425" t="str">
        <f>[1]DES!I270</f>
        <v>P</v>
      </c>
      <c r="F269" s="426" t="str">
        <f>[1]DES!L270</f>
        <v>BARU</v>
      </c>
      <c r="AA269" s="497"/>
    </row>
    <row r="270" spans="1:27" ht="15.75" customHeight="1" x14ac:dyDescent="0.3">
      <c r="A270" s="423">
        <f>[1]DES!A271</f>
        <v>46013</v>
      </c>
      <c r="B270" s="424">
        <f>[1]DES!B271</f>
        <v>3</v>
      </c>
      <c r="C270" s="425" t="str">
        <f>[1]DES!K271</f>
        <v>K02</v>
      </c>
      <c r="D270" s="424">
        <f>[1]DES!J271</f>
        <v>41</v>
      </c>
      <c r="E270" s="425" t="str">
        <f>[1]DES!I271</f>
        <v>P</v>
      </c>
      <c r="F270" s="426" t="str">
        <f>[1]DES!L271</f>
        <v>BARU</v>
      </c>
      <c r="AA270" s="497"/>
    </row>
    <row r="271" spans="1:27" ht="15.75" customHeight="1" x14ac:dyDescent="0.3">
      <c r="A271" s="423">
        <f>[1]DES!A272</f>
        <v>46013</v>
      </c>
      <c r="B271" s="424">
        <f>[1]DES!B272</f>
        <v>4</v>
      </c>
      <c r="C271" s="425" t="str">
        <f>[1]DES!K272</f>
        <v>K08</v>
      </c>
      <c r="D271" s="424">
        <f>[1]DES!J272</f>
        <v>51</v>
      </c>
      <c r="E271" s="425" t="str">
        <f>[1]DES!I272</f>
        <v>P</v>
      </c>
      <c r="F271" s="426" t="str">
        <f>[1]DES!L272</f>
        <v>BARU</v>
      </c>
      <c r="AA271" s="497"/>
    </row>
    <row r="272" spans="1:27" ht="15.75" customHeight="1" x14ac:dyDescent="0.3">
      <c r="A272" s="423">
        <f>[1]DES!A273</f>
        <v>46013</v>
      </c>
      <c r="B272" s="424">
        <f>[1]DES!B273</f>
        <v>5</v>
      </c>
      <c r="C272" s="425" t="str">
        <f>[1]DES!K273</f>
        <v>K04</v>
      </c>
      <c r="D272" s="424">
        <f>[1]DES!J273</f>
        <v>18</v>
      </c>
      <c r="E272" s="425" t="str">
        <f>[1]DES!I273</f>
        <v>L</v>
      </c>
      <c r="F272" s="426" t="str">
        <f>[1]DES!L273</f>
        <v>LAMA</v>
      </c>
      <c r="AA272" s="497"/>
    </row>
    <row r="273" spans="1:27" ht="15.75" customHeight="1" x14ac:dyDescent="0.3">
      <c r="A273" s="423">
        <f>[1]DES!A274</f>
        <v>46013</v>
      </c>
      <c r="B273" s="424">
        <f>[1]DES!B274</f>
        <v>6</v>
      </c>
      <c r="C273" s="425" t="str">
        <f>[1]DES!K274</f>
        <v>K04</v>
      </c>
      <c r="D273" s="424">
        <f>[1]DES!J274</f>
        <v>34</v>
      </c>
      <c r="E273" s="425" t="str">
        <f>[1]DES!I274</f>
        <v>L</v>
      </c>
      <c r="F273" s="426" t="str">
        <f>[1]DES!L274</f>
        <v>BARU</v>
      </c>
      <c r="AA273" s="497"/>
    </row>
    <row r="274" spans="1:27" ht="15.75" customHeight="1" x14ac:dyDescent="0.3">
      <c r="A274" s="423">
        <f>[1]DES!A275</f>
        <v>46013</v>
      </c>
      <c r="B274" s="424">
        <f>[1]DES!B275</f>
        <v>7</v>
      </c>
      <c r="C274" s="425" t="str">
        <f>[1]DES!K275</f>
        <v>K04</v>
      </c>
      <c r="D274" s="424">
        <f>[1]DES!J275</f>
        <v>9</v>
      </c>
      <c r="E274" s="425" t="str">
        <f>[1]DES!I275</f>
        <v>P</v>
      </c>
      <c r="F274" s="426" t="str">
        <f>[1]DES!L275</f>
        <v>BARU</v>
      </c>
      <c r="AA274" s="497"/>
    </row>
    <row r="275" spans="1:27" ht="15.75" customHeight="1" x14ac:dyDescent="0.3">
      <c r="A275" s="423">
        <f>[1]DES!A276</f>
        <v>46013</v>
      </c>
      <c r="B275" s="424">
        <f>[1]DES!B276</f>
        <v>8</v>
      </c>
      <c r="C275" s="425" t="str">
        <f>[1]DES!K276</f>
        <v>K00</v>
      </c>
      <c r="D275" s="424">
        <f>[1]DES!J276</f>
        <v>7</v>
      </c>
      <c r="E275" s="425" t="str">
        <f>[1]DES!I276</f>
        <v>L</v>
      </c>
      <c r="F275" s="426" t="str">
        <f>[1]DES!L276</f>
        <v>BARU</v>
      </c>
      <c r="AA275" s="497"/>
    </row>
    <row r="276" spans="1:27" ht="15.75" customHeight="1" x14ac:dyDescent="0.3">
      <c r="A276" s="423">
        <f>[1]DES!A277</f>
        <v>46013</v>
      </c>
      <c r="B276" s="424">
        <f>[1]DES!B277</f>
        <v>9</v>
      </c>
      <c r="C276" s="425" t="str">
        <f>[1]DES!K277</f>
        <v>K03</v>
      </c>
      <c r="D276" s="424">
        <f>[1]DES!J277</f>
        <v>42</v>
      </c>
      <c r="E276" s="425" t="str">
        <f>[1]DES!I277</f>
        <v>P</v>
      </c>
      <c r="F276" s="426" t="str">
        <f>[1]DES!L277</f>
        <v>BARU</v>
      </c>
      <c r="AA276" s="497"/>
    </row>
    <row r="277" spans="1:27" ht="15.75" customHeight="1" x14ac:dyDescent="0.3">
      <c r="A277" s="423">
        <f>[1]DES!A278</f>
        <v>46013</v>
      </c>
      <c r="B277" s="424">
        <f>[1]DES!B278</f>
        <v>10</v>
      </c>
      <c r="C277" s="425" t="str">
        <f>[1]DES!K278</f>
        <v>K04</v>
      </c>
      <c r="D277" s="424">
        <f>[1]DES!J278</f>
        <v>18</v>
      </c>
      <c r="E277" s="425" t="str">
        <f>[1]DES!I278</f>
        <v>P</v>
      </c>
      <c r="F277" s="426" t="str">
        <f>[1]DES!L278</f>
        <v>LAMA</v>
      </c>
      <c r="AA277" s="497"/>
    </row>
    <row r="278" spans="1:27" ht="15.75" customHeight="1" x14ac:dyDescent="0.3">
      <c r="A278" s="423">
        <f>[1]DES!A279</f>
        <v>46013</v>
      </c>
      <c r="B278" s="424">
        <f>[1]DES!B279</f>
        <v>11</v>
      </c>
      <c r="C278" s="425" t="str">
        <f>[1]DES!K279</f>
        <v>K00</v>
      </c>
      <c r="D278" s="424">
        <f>[1]DES!J279</f>
        <v>7</v>
      </c>
      <c r="E278" s="425" t="str">
        <f>[1]DES!I279</f>
        <v>L</v>
      </c>
      <c r="F278" s="426" t="str">
        <f>[1]DES!L279</f>
        <v>BARU</v>
      </c>
      <c r="AA278" s="497"/>
    </row>
    <row r="279" spans="1:27" ht="15.75" customHeight="1" x14ac:dyDescent="0.3">
      <c r="A279" s="423">
        <f>[1]DES!A280</f>
        <v>46013</v>
      </c>
      <c r="B279" s="424">
        <f>[1]DES!B280</f>
        <v>12</v>
      </c>
      <c r="C279" s="425" t="str">
        <f>[1]DES!K280</f>
        <v>K04</v>
      </c>
      <c r="D279" s="424">
        <f>[1]DES!J280</f>
        <v>24</v>
      </c>
      <c r="E279" s="425" t="str">
        <f>[1]DES!I280</f>
        <v>P</v>
      </c>
      <c r="F279" s="426" t="str">
        <f>[1]DES!L280</f>
        <v>LAMA</v>
      </c>
      <c r="AA279" s="497"/>
    </row>
    <row r="280" spans="1:27" ht="15.75" customHeight="1" x14ac:dyDescent="0.3">
      <c r="A280" s="423">
        <f>[1]DES!A281</f>
        <v>46013</v>
      </c>
      <c r="B280" s="424">
        <f>[1]DES!B281</f>
        <v>13</v>
      </c>
      <c r="C280" s="425" t="str">
        <f>[1]DES!K281</f>
        <v>K04</v>
      </c>
      <c r="D280" s="424">
        <f>[1]DES!J281</f>
        <v>25</v>
      </c>
      <c r="E280" s="425" t="str">
        <f>[1]DES!I281</f>
        <v>L</v>
      </c>
      <c r="F280" s="426" t="str">
        <f>[1]DES!L281</f>
        <v>LAMA</v>
      </c>
      <c r="AA280" s="497"/>
    </row>
    <row r="281" spans="1:27" ht="15.75" customHeight="1" x14ac:dyDescent="0.3">
      <c r="A281" s="423">
        <f>[1]DES!A282</f>
        <v>46013</v>
      </c>
      <c r="B281" s="424">
        <f>[1]DES!B282</f>
        <v>14</v>
      </c>
      <c r="C281" s="425" t="str">
        <f>[1]DES!K282</f>
        <v>K03</v>
      </c>
      <c r="D281" s="424">
        <f>[1]DES!J282</f>
        <v>35</v>
      </c>
      <c r="E281" s="425" t="str">
        <f>[1]DES!I282</f>
        <v>P</v>
      </c>
      <c r="F281" s="426" t="str">
        <f>[1]DES!L282</f>
        <v>BARU</v>
      </c>
      <c r="AA281" s="497"/>
    </row>
    <row r="282" spans="1:27" ht="15.75" customHeight="1" x14ac:dyDescent="0.3">
      <c r="A282" s="423">
        <f>[1]DES!A283</f>
        <v>46013</v>
      </c>
      <c r="B282" s="424">
        <f>[1]DES!B283</f>
        <v>15</v>
      </c>
      <c r="C282" s="425" t="str">
        <f>[1]DES!K283</f>
        <v>K04</v>
      </c>
      <c r="D282" s="424">
        <f>[1]DES!J283</f>
        <v>23</v>
      </c>
      <c r="E282" s="425" t="str">
        <f>[1]DES!I283</f>
        <v>P</v>
      </c>
      <c r="F282" s="426" t="str">
        <f>[1]DES!L283</f>
        <v>BARU</v>
      </c>
      <c r="AA282" s="497"/>
    </row>
    <row r="283" spans="1:27" ht="15.75" customHeight="1" x14ac:dyDescent="0.3">
      <c r="A283" s="423">
        <f>[1]DES!A284</f>
        <v>46013</v>
      </c>
      <c r="B283" s="424">
        <f>[1]DES!B284</f>
        <v>16</v>
      </c>
      <c r="C283" s="425" t="str">
        <f>[1]DES!K284</f>
        <v>K08</v>
      </c>
      <c r="D283" s="424">
        <f>[1]DES!J284</f>
        <v>40</v>
      </c>
      <c r="E283" s="425" t="str">
        <f>[1]DES!I284</f>
        <v>L</v>
      </c>
      <c r="F283" s="426" t="str">
        <f>[1]DES!L284</f>
        <v>BARU</v>
      </c>
      <c r="AA283" s="497"/>
    </row>
    <row r="284" spans="1:27" ht="15.75" customHeight="1" x14ac:dyDescent="0.3">
      <c r="A284" s="423">
        <f>[1]DES!A285</f>
        <v>46013</v>
      </c>
      <c r="B284" s="424">
        <f>[1]DES!B285</f>
        <v>17</v>
      </c>
      <c r="C284" s="425" t="str">
        <f>[1]DES!K285</f>
        <v>K04</v>
      </c>
      <c r="D284" s="424">
        <f>[1]DES!J285</f>
        <v>37</v>
      </c>
      <c r="E284" s="425" t="str">
        <f>[1]DES!I285</f>
        <v>P</v>
      </c>
      <c r="F284" s="426" t="str">
        <f>[1]DES!L285</f>
        <v>BARU</v>
      </c>
      <c r="AA284" s="497"/>
    </row>
    <row r="285" spans="1:27" ht="15.75" customHeight="1" x14ac:dyDescent="0.3">
      <c r="A285" s="423">
        <f>[1]DES!A286</f>
        <v>46013</v>
      </c>
      <c r="B285" s="424">
        <f>[1]DES!B286</f>
        <v>18</v>
      </c>
      <c r="C285" s="425" t="str">
        <f>[1]DES!K286</f>
        <v>K03</v>
      </c>
      <c r="D285" s="424">
        <f>[1]DES!J286</f>
        <v>30</v>
      </c>
      <c r="E285" s="425" t="str">
        <f>[1]DES!I286</f>
        <v>P</v>
      </c>
      <c r="F285" s="426" t="str">
        <f>[1]DES!L286</f>
        <v>BARU</v>
      </c>
      <c r="AA285" s="497"/>
    </row>
    <row r="286" spans="1:27" ht="15.75" customHeight="1" x14ac:dyDescent="0.3">
      <c r="A286" s="423">
        <f>[1]DES!A287</f>
        <v>46013</v>
      </c>
      <c r="B286" s="424">
        <f>[1]DES!B287</f>
        <v>19</v>
      </c>
      <c r="C286" s="425" t="str">
        <f>[1]DES!K287</f>
        <v>K04</v>
      </c>
      <c r="D286" s="424">
        <f>[1]DES!J287</f>
        <v>16</v>
      </c>
      <c r="E286" s="425" t="str">
        <f>[1]DES!I287</f>
        <v>P</v>
      </c>
      <c r="F286" s="426" t="str">
        <f>[1]DES!L287</f>
        <v>BARU</v>
      </c>
      <c r="AA286" s="497"/>
    </row>
    <row r="287" spans="1:27" ht="15.75" customHeight="1" x14ac:dyDescent="0.3">
      <c r="A287" s="423">
        <f>[1]DES!A288</f>
        <v>46013</v>
      </c>
      <c r="B287" s="424">
        <f>[1]DES!B288</f>
        <v>20</v>
      </c>
      <c r="C287" s="425" t="str">
        <f>[1]DES!K288</f>
        <v>K04</v>
      </c>
      <c r="D287" s="424">
        <f>[1]DES!J288</f>
        <v>24</v>
      </c>
      <c r="E287" s="425" t="str">
        <f>[1]DES!I288</f>
        <v>P</v>
      </c>
      <c r="F287" s="426" t="str">
        <f>[1]DES!L288</f>
        <v>BARU</v>
      </c>
      <c r="AA287" s="497"/>
    </row>
    <row r="288" spans="1:27" ht="15.75" customHeight="1" x14ac:dyDescent="0.3">
      <c r="A288" s="423">
        <f>[1]DES!A289</f>
        <v>46014</v>
      </c>
      <c r="B288" s="424">
        <f>[1]DES!B289</f>
        <v>1</v>
      </c>
      <c r="C288" s="425" t="str">
        <f>[1]DES!K289</f>
        <v>K04</v>
      </c>
      <c r="D288" s="424">
        <f>[1]DES!J289</f>
        <v>37</v>
      </c>
      <c r="E288" s="425" t="str">
        <f>[1]DES!I289</f>
        <v>L</v>
      </c>
      <c r="F288" s="426" t="str">
        <f>[1]DES!L289</f>
        <v>BARU</v>
      </c>
      <c r="AA288" s="497"/>
    </row>
    <row r="289" spans="1:27" ht="15.75" customHeight="1" x14ac:dyDescent="0.3">
      <c r="A289" s="423">
        <f>[1]DES!A290</f>
        <v>46014</v>
      </c>
      <c r="B289" s="424">
        <f>[1]DES!B290</f>
        <v>2</v>
      </c>
      <c r="C289" s="425" t="str">
        <f>[1]DES!K290</f>
        <v>K05</v>
      </c>
      <c r="D289" s="424">
        <f>[1]DES!J290</f>
        <v>4</v>
      </c>
      <c r="E289" s="425" t="str">
        <f>[1]DES!I290</f>
        <v>P</v>
      </c>
      <c r="F289" s="426" t="str">
        <f>[1]DES!L290</f>
        <v>LAMA</v>
      </c>
      <c r="AA289" s="497"/>
    </row>
    <row r="290" spans="1:27" ht="15.75" customHeight="1" x14ac:dyDescent="0.3">
      <c r="A290" s="423">
        <f>[1]DES!A291</f>
        <v>46014</v>
      </c>
      <c r="B290" s="424">
        <f>[1]DES!B291</f>
        <v>3</v>
      </c>
      <c r="C290" s="425" t="str">
        <f>[1]DES!K291</f>
        <v>K01</v>
      </c>
      <c r="D290" s="424">
        <f>[1]DES!J291</f>
        <v>29</v>
      </c>
      <c r="E290" s="425" t="str">
        <f>[1]DES!I291</f>
        <v>P</v>
      </c>
      <c r="F290" s="426" t="str">
        <f>[1]DES!L291</f>
        <v>LAMA</v>
      </c>
      <c r="AA290" s="497"/>
    </row>
    <row r="291" spans="1:27" ht="15.75" customHeight="1" x14ac:dyDescent="0.3">
      <c r="A291" s="423">
        <f>[1]DES!A292</f>
        <v>46014</v>
      </c>
      <c r="B291" s="424">
        <f>[1]DES!B292</f>
        <v>4</v>
      </c>
      <c r="C291" s="425" t="str">
        <f>[1]DES!K292</f>
        <v>K08</v>
      </c>
      <c r="D291" s="424">
        <f>[1]DES!J292</f>
        <v>12</v>
      </c>
      <c r="E291" s="425" t="str">
        <f>[1]DES!I292</f>
        <v>P</v>
      </c>
      <c r="F291" s="426" t="str">
        <f>[1]DES!L292</f>
        <v>BARU</v>
      </c>
      <c r="AA291" s="497"/>
    </row>
    <row r="292" spans="1:27" ht="15.75" customHeight="1" x14ac:dyDescent="0.3">
      <c r="A292" s="423">
        <f>[1]DES!A293</f>
        <v>46014</v>
      </c>
      <c r="B292" s="424">
        <f>[1]DES!B293</f>
        <v>5</v>
      </c>
      <c r="C292" s="425" t="str">
        <f>[1]DES!K293</f>
        <v>K04</v>
      </c>
      <c r="D292" s="424">
        <f>[1]DES!J293</f>
        <v>5</v>
      </c>
      <c r="E292" s="425" t="str">
        <f>[1]DES!I293</f>
        <v>L</v>
      </c>
      <c r="F292" s="426" t="str">
        <f>[1]DES!L293</f>
        <v>BARU</v>
      </c>
      <c r="AA292" s="497"/>
    </row>
    <row r="293" spans="1:27" ht="15.75" customHeight="1" x14ac:dyDescent="0.3">
      <c r="A293" s="423">
        <f>[1]DES!A294</f>
        <v>46014</v>
      </c>
      <c r="B293" s="424">
        <f>[1]DES!B294</f>
        <v>6</v>
      </c>
      <c r="C293" s="425" t="str">
        <f>[1]DES!K294</f>
        <v>K04</v>
      </c>
      <c r="D293" s="424">
        <f>[1]DES!J294</f>
        <v>11</v>
      </c>
      <c r="E293" s="425" t="str">
        <f>[1]DES!I294</f>
        <v>L</v>
      </c>
      <c r="F293" s="426" t="str">
        <f>[1]DES!L294</f>
        <v>LAMA</v>
      </c>
      <c r="AA293" s="497"/>
    </row>
    <row r="294" spans="1:27" ht="15.75" customHeight="1" x14ac:dyDescent="0.3">
      <c r="A294" s="423">
        <f>[1]DES!A295</f>
        <v>46014</v>
      </c>
      <c r="B294" s="424">
        <f>[1]DES!B295</f>
        <v>7</v>
      </c>
      <c r="C294" s="425" t="str">
        <f>[1]DES!K295</f>
        <v>K04</v>
      </c>
      <c r="D294" s="424">
        <f>[1]DES!J295</f>
        <v>30</v>
      </c>
      <c r="E294" s="425" t="str">
        <f>[1]DES!I295</f>
        <v>L</v>
      </c>
      <c r="F294" s="426" t="str">
        <f>[1]DES!L295</f>
        <v>BARU</v>
      </c>
      <c r="AA294" s="497"/>
    </row>
    <row r="295" spans="1:27" ht="15.75" customHeight="1" x14ac:dyDescent="0.3">
      <c r="A295" s="423">
        <f>[1]DES!A296</f>
        <v>46014</v>
      </c>
      <c r="B295" s="424">
        <f>[1]DES!B296</f>
        <v>8</v>
      </c>
      <c r="C295" s="425" t="str">
        <f>[1]DES!K296</f>
        <v>K08</v>
      </c>
      <c r="D295" s="424">
        <f>[1]DES!J296</f>
        <v>35</v>
      </c>
      <c r="E295" s="425" t="str">
        <f>[1]DES!I296</f>
        <v>P</v>
      </c>
      <c r="F295" s="426" t="str">
        <f>[1]DES!L296</f>
        <v>LAMA</v>
      </c>
      <c r="AA295" s="497"/>
    </row>
    <row r="296" spans="1:27" ht="15.75" customHeight="1" x14ac:dyDescent="0.3">
      <c r="A296" s="423">
        <f>[1]DES!A297</f>
        <v>46014</v>
      </c>
      <c r="B296" s="424">
        <f>[1]DES!B297</f>
        <v>9</v>
      </c>
      <c r="C296" s="425" t="str">
        <f>[1]DES!K297</f>
        <v>K05</v>
      </c>
      <c r="D296" s="424">
        <f>[1]DES!J297</f>
        <v>34</v>
      </c>
      <c r="E296" s="425" t="str">
        <f>[1]DES!I297</f>
        <v>P</v>
      </c>
      <c r="F296" s="426" t="str">
        <f>[1]DES!L297</f>
        <v>BARU</v>
      </c>
      <c r="AA296" s="497"/>
    </row>
    <row r="297" spans="1:27" ht="15.75" customHeight="1" x14ac:dyDescent="0.3">
      <c r="A297" s="423">
        <f>[1]DES!A298</f>
        <v>46014</v>
      </c>
      <c r="B297" s="424">
        <f>[1]DES!B298</f>
        <v>10</v>
      </c>
      <c r="C297" s="425" t="str">
        <f>[1]DES!K298</f>
        <v>K02</v>
      </c>
      <c r="D297" s="424">
        <f>[1]DES!J298</f>
        <v>40</v>
      </c>
      <c r="E297" s="425" t="str">
        <f>[1]DES!I298</f>
        <v>L</v>
      </c>
      <c r="F297" s="426" t="str">
        <f>[1]DES!L298</f>
        <v>BARU</v>
      </c>
      <c r="AA297" s="497"/>
    </row>
    <row r="298" spans="1:27" ht="15.75" customHeight="1" x14ac:dyDescent="0.3">
      <c r="A298" s="423">
        <f>[1]DES!A299</f>
        <v>46014</v>
      </c>
      <c r="B298" s="424">
        <f>[1]DES!B299</f>
        <v>11</v>
      </c>
      <c r="C298" s="425" t="str">
        <f>[1]DES!K299</f>
        <v>K02</v>
      </c>
      <c r="D298" s="424">
        <f>[1]DES!J299</f>
        <v>35</v>
      </c>
      <c r="E298" s="425" t="str">
        <f>[1]DES!I299</f>
        <v>L</v>
      </c>
      <c r="F298" s="426" t="str">
        <f>[1]DES!L299</f>
        <v>LAMA</v>
      </c>
      <c r="AA298" s="497"/>
    </row>
    <row r="299" spans="1:27" ht="15.75" customHeight="1" x14ac:dyDescent="0.3">
      <c r="A299" s="423">
        <f>[1]DES!A300</f>
        <v>46015</v>
      </c>
      <c r="B299" s="424">
        <f>[1]DES!B300</f>
        <v>1</v>
      </c>
      <c r="C299" s="425" t="str">
        <f>[1]DES!K300</f>
        <v>K04</v>
      </c>
      <c r="D299" s="424">
        <f>[1]DES!J300</f>
        <v>18</v>
      </c>
      <c r="E299" s="425" t="str">
        <f>[1]DES!I300</f>
        <v>L</v>
      </c>
      <c r="F299" s="426" t="str">
        <f>[1]DES!L300</f>
        <v>LAMA</v>
      </c>
      <c r="AA299" s="497"/>
    </row>
    <row r="300" spans="1:27" ht="15.75" customHeight="1" x14ac:dyDescent="0.3">
      <c r="A300" s="423">
        <f>[1]DES!A301</f>
        <v>46015</v>
      </c>
      <c r="B300" s="424">
        <f>[1]DES!B301</f>
        <v>2</v>
      </c>
      <c r="C300" s="425" t="str">
        <f>[1]DES!K301</f>
        <v>K08</v>
      </c>
      <c r="D300" s="424">
        <f>[1]DES!J301</f>
        <v>48</v>
      </c>
      <c r="E300" s="425" t="str">
        <f>[1]DES!I301</f>
        <v>L</v>
      </c>
      <c r="F300" s="426" t="str">
        <f>[1]DES!L301</f>
        <v>BARU</v>
      </c>
      <c r="AA300" s="497"/>
    </row>
    <row r="301" spans="1:27" ht="15.75" customHeight="1" x14ac:dyDescent="0.3">
      <c r="A301" s="423">
        <f>[1]DES!A302</f>
        <v>46015</v>
      </c>
      <c r="B301" s="424">
        <f>[1]DES!B302</f>
        <v>3</v>
      </c>
      <c r="C301" s="425" t="str">
        <f>[1]DES!K302</f>
        <v>K02</v>
      </c>
      <c r="D301" s="424">
        <f>[1]DES!J302</f>
        <v>54</v>
      </c>
      <c r="E301" s="425" t="str">
        <f>[1]DES!I302</f>
        <v>P</v>
      </c>
      <c r="F301" s="426" t="str">
        <f>[1]DES!L302</f>
        <v>LAMA</v>
      </c>
      <c r="AA301" s="497"/>
    </row>
    <row r="302" spans="1:27" ht="15.75" customHeight="1" x14ac:dyDescent="0.3">
      <c r="A302" s="423">
        <f>[1]DES!A303</f>
        <v>46015</v>
      </c>
      <c r="B302" s="424">
        <f>[1]DES!B303</f>
        <v>4</v>
      </c>
      <c r="C302" s="425" t="str">
        <f>[1]DES!K303</f>
        <v>K00</v>
      </c>
      <c r="D302" s="424">
        <f>[1]DES!J303</f>
        <v>8</v>
      </c>
      <c r="E302" s="425" t="str">
        <f>[1]DES!I303</f>
        <v>L</v>
      </c>
      <c r="F302" s="426" t="str">
        <f>[1]DES!L303</f>
        <v>BARU</v>
      </c>
      <c r="AA302" s="497"/>
    </row>
    <row r="303" spans="1:27" ht="15.75" customHeight="1" x14ac:dyDescent="0.3">
      <c r="A303" s="423">
        <f>[1]DES!A304</f>
        <v>46015</v>
      </c>
      <c r="B303" s="424">
        <f>[1]DES!B304</f>
        <v>5</v>
      </c>
      <c r="C303" s="425" t="str">
        <f>[1]DES!K304</f>
        <v>K05</v>
      </c>
      <c r="D303" s="424">
        <f>[1]DES!J304</f>
        <v>24</v>
      </c>
      <c r="E303" s="425" t="str">
        <f>[1]DES!I304</f>
        <v>P</v>
      </c>
      <c r="F303" s="426" t="str">
        <f>[1]DES!L304</f>
        <v>LAMA</v>
      </c>
      <c r="AA303" s="497"/>
    </row>
    <row r="304" spans="1:27" ht="15.75" customHeight="1" x14ac:dyDescent="0.3">
      <c r="A304" s="423">
        <f>[1]DES!A305</f>
        <v>46015</v>
      </c>
      <c r="B304" s="424">
        <f>[1]DES!B305</f>
        <v>6</v>
      </c>
      <c r="C304" s="425" t="str">
        <f>[1]DES!K305</f>
        <v>K00</v>
      </c>
      <c r="D304" s="424">
        <f>[1]DES!J305</f>
        <v>7</v>
      </c>
      <c r="E304" s="425" t="str">
        <f>[1]DES!I305</f>
        <v>P</v>
      </c>
      <c r="F304" s="426" t="str">
        <f>[1]DES!L305</f>
        <v>BARU</v>
      </c>
      <c r="AA304" s="497"/>
    </row>
    <row r="305" spans="1:27" ht="15.75" customHeight="1" x14ac:dyDescent="0.3">
      <c r="A305" s="423">
        <f>[1]DES!A306</f>
        <v>46015</v>
      </c>
      <c r="B305" s="424">
        <f>[1]DES!B306</f>
        <v>7</v>
      </c>
      <c r="C305" s="425" t="str">
        <f>[1]DES!K306</f>
        <v>K04</v>
      </c>
      <c r="D305" s="424">
        <f>[1]DES!J306</f>
        <v>40</v>
      </c>
      <c r="E305" s="425" t="str">
        <f>[1]DES!I306</f>
        <v>L</v>
      </c>
      <c r="F305" s="426" t="str">
        <f>[1]DES!L306</f>
        <v>BARU</v>
      </c>
      <c r="AA305" s="497"/>
    </row>
    <row r="306" spans="1:27" ht="15.75" customHeight="1" x14ac:dyDescent="0.3">
      <c r="A306" s="423">
        <f>[1]DES!A307</f>
        <v>46015</v>
      </c>
      <c r="B306" s="424">
        <f>[1]DES!B307</f>
        <v>8</v>
      </c>
      <c r="C306" s="425" t="str">
        <f>[1]DES!K307</f>
        <v>K02</v>
      </c>
      <c r="D306" s="424">
        <f>[1]DES!J307</f>
        <v>40</v>
      </c>
      <c r="E306" s="425" t="str">
        <f>[1]DES!I307</f>
        <v>L</v>
      </c>
      <c r="F306" s="426" t="str">
        <f>[1]DES!L307</f>
        <v>BARU</v>
      </c>
      <c r="AA306" s="497"/>
    </row>
    <row r="307" spans="1:27" ht="15.75" customHeight="1" x14ac:dyDescent="0.3">
      <c r="A307" s="423">
        <f>[1]DES!A308</f>
        <v>46015</v>
      </c>
      <c r="B307" s="424">
        <f>[1]DES!B308</f>
        <v>9</v>
      </c>
      <c r="C307" s="425" t="str">
        <f>[1]DES!K308</f>
        <v>K04</v>
      </c>
      <c r="D307" s="424">
        <f>[1]DES!J308</f>
        <v>9</v>
      </c>
      <c r="E307" s="425" t="str">
        <f>[1]DES!I308</f>
        <v>P</v>
      </c>
      <c r="F307" s="426" t="str">
        <f>[1]DES!L308</f>
        <v>LAMA</v>
      </c>
      <c r="AA307" s="497"/>
    </row>
    <row r="308" spans="1:27" ht="15.75" customHeight="1" x14ac:dyDescent="0.3">
      <c r="A308" s="423">
        <f>[1]DES!A309</f>
        <v>0</v>
      </c>
      <c r="B308" s="424">
        <f>[1]DES!B309</f>
        <v>0</v>
      </c>
      <c r="C308" s="425">
        <f>[1]DES!K309</f>
        <v>0</v>
      </c>
      <c r="D308" s="424">
        <f>[1]DES!J309</f>
        <v>0</v>
      </c>
      <c r="E308" s="425">
        <f>[1]DES!I309</f>
        <v>0</v>
      </c>
      <c r="F308" s="426">
        <f>[1]DES!L309</f>
        <v>0</v>
      </c>
      <c r="AA308" s="497"/>
    </row>
    <row r="309" spans="1:27" ht="15.75" customHeight="1" x14ac:dyDescent="0.3">
      <c r="A309" s="423">
        <f>[1]DES!A310</f>
        <v>0</v>
      </c>
      <c r="B309" s="424">
        <f>[1]DES!B310</f>
        <v>0</v>
      </c>
      <c r="C309" s="425">
        <f>[1]DES!K310</f>
        <v>0</v>
      </c>
      <c r="D309" s="424">
        <f>[1]DES!J310</f>
        <v>0</v>
      </c>
      <c r="E309" s="425">
        <f>[1]DES!I310</f>
        <v>0</v>
      </c>
      <c r="F309" s="426">
        <f>[1]DES!L310</f>
        <v>0</v>
      </c>
      <c r="AA309" s="497"/>
    </row>
    <row r="310" spans="1:27" ht="15.75" customHeight="1" x14ac:dyDescent="0.3">
      <c r="A310" s="423">
        <f>[1]DES!A311</f>
        <v>0</v>
      </c>
      <c r="B310" s="424">
        <f>[1]DES!B311</f>
        <v>0</v>
      </c>
      <c r="C310" s="425">
        <f>[1]DES!K311</f>
        <v>0</v>
      </c>
      <c r="D310" s="424">
        <f>[1]DES!J311</f>
        <v>0</v>
      </c>
      <c r="E310" s="425">
        <f>[1]DES!I311</f>
        <v>0</v>
      </c>
      <c r="F310" s="426">
        <f>[1]DES!L311</f>
        <v>0</v>
      </c>
      <c r="AA310" s="497"/>
    </row>
    <row r="311" spans="1:27" ht="15.75" customHeight="1" x14ac:dyDescent="0.3">
      <c r="A311" s="423">
        <f>[1]DES!A312</f>
        <v>0</v>
      </c>
      <c r="B311" s="424">
        <f>[1]DES!B312</f>
        <v>0</v>
      </c>
      <c r="C311" s="425">
        <f>[1]DES!K312</f>
        <v>0</v>
      </c>
      <c r="D311" s="424">
        <f>[1]DES!J312</f>
        <v>0</v>
      </c>
      <c r="E311" s="425">
        <f>[1]DES!I312</f>
        <v>0</v>
      </c>
      <c r="F311" s="426">
        <f>[1]DES!L312</f>
        <v>0</v>
      </c>
      <c r="AA311" s="497"/>
    </row>
    <row r="312" spans="1:27" ht="15.75" customHeight="1" x14ac:dyDescent="0.3">
      <c r="A312" s="423">
        <f>[1]DES!A313</f>
        <v>0</v>
      </c>
      <c r="B312" s="424">
        <f>[1]DES!B313</f>
        <v>0</v>
      </c>
      <c r="C312" s="425">
        <f>[1]DES!K313</f>
        <v>0</v>
      </c>
      <c r="D312" s="424">
        <f>[1]DES!J313</f>
        <v>0</v>
      </c>
      <c r="E312" s="425">
        <f>[1]DES!I313</f>
        <v>0</v>
      </c>
      <c r="F312" s="426">
        <f>[1]DES!L313</f>
        <v>0</v>
      </c>
      <c r="AA312" s="497"/>
    </row>
    <row r="313" spans="1:27" ht="15.75" customHeight="1" x14ac:dyDescent="0.3">
      <c r="A313" s="423">
        <f>[1]DES!A314</f>
        <v>0</v>
      </c>
      <c r="B313" s="424">
        <f>[1]DES!B314</f>
        <v>0</v>
      </c>
      <c r="C313" s="425">
        <f>[1]DES!K314</f>
        <v>0</v>
      </c>
      <c r="D313" s="424">
        <f>[1]DES!J314</f>
        <v>0</v>
      </c>
      <c r="E313" s="425">
        <f>[1]DES!I314</f>
        <v>0</v>
      </c>
      <c r="F313" s="426">
        <f>[1]DES!L314</f>
        <v>0</v>
      </c>
      <c r="AA313" s="497"/>
    </row>
    <row r="314" spans="1:27" ht="15.75" customHeight="1" x14ac:dyDescent="0.3">
      <c r="A314" s="423">
        <f>[1]DES!A315</f>
        <v>0</v>
      </c>
      <c r="B314" s="424">
        <f>[1]DES!B315</f>
        <v>0</v>
      </c>
      <c r="C314" s="425">
        <f>[1]DES!K315</f>
        <v>0</v>
      </c>
      <c r="D314" s="424">
        <f>[1]DES!J315</f>
        <v>0</v>
      </c>
      <c r="E314" s="425">
        <f>[1]DES!I315</f>
        <v>0</v>
      </c>
      <c r="F314" s="426">
        <f>[1]DES!L315</f>
        <v>0</v>
      </c>
      <c r="AA314" s="497"/>
    </row>
    <row r="315" spans="1:27" ht="15.75" customHeight="1" x14ac:dyDescent="0.3">
      <c r="A315" s="423">
        <f>[1]DES!A316</f>
        <v>0</v>
      </c>
      <c r="B315" s="424">
        <f>[1]DES!B316</f>
        <v>0</v>
      </c>
      <c r="C315" s="425">
        <f>[1]DES!K316</f>
        <v>0</v>
      </c>
      <c r="D315" s="424">
        <f>[1]DES!J316</f>
        <v>0</v>
      </c>
      <c r="E315" s="425">
        <f>[1]DES!I316</f>
        <v>0</v>
      </c>
      <c r="F315" s="426">
        <f>[1]DES!L316</f>
        <v>0</v>
      </c>
      <c r="AA315" s="497"/>
    </row>
    <row r="316" spans="1:27" ht="15.75" customHeight="1" x14ac:dyDescent="0.3">
      <c r="A316" s="423">
        <f>[1]DES!A317</f>
        <v>0</v>
      </c>
      <c r="B316" s="424">
        <f>[1]DES!B317</f>
        <v>0</v>
      </c>
      <c r="C316" s="425">
        <f>[1]DES!K317</f>
        <v>0</v>
      </c>
      <c r="D316" s="424">
        <f>[1]DES!J317</f>
        <v>0</v>
      </c>
      <c r="E316" s="425">
        <f>[1]DES!I317</f>
        <v>0</v>
      </c>
      <c r="F316" s="426">
        <f>[1]DES!L317</f>
        <v>0</v>
      </c>
      <c r="AA316" s="497"/>
    </row>
    <row r="317" spans="1:27" ht="15.75" customHeight="1" x14ac:dyDescent="0.3">
      <c r="A317" s="423">
        <f>[1]DES!A318</f>
        <v>0</v>
      </c>
      <c r="B317" s="424">
        <f>[1]DES!B318</f>
        <v>0</v>
      </c>
      <c r="C317" s="425">
        <f>[1]DES!K318</f>
        <v>0</v>
      </c>
      <c r="D317" s="424">
        <f>[1]DES!J318</f>
        <v>0</v>
      </c>
      <c r="E317" s="425">
        <f>[1]DES!I318</f>
        <v>0</v>
      </c>
      <c r="F317" s="426">
        <f>[1]DES!L318</f>
        <v>0</v>
      </c>
      <c r="AA317" s="497"/>
    </row>
    <row r="318" spans="1:27" ht="15.75" customHeight="1" x14ac:dyDescent="0.3">
      <c r="A318" s="423">
        <f>[1]DES!A319</f>
        <v>0</v>
      </c>
      <c r="B318" s="424">
        <f>[1]DES!B319</f>
        <v>0</v>
      </c>
      <c r="C318" s="425">
        <f>[1]DES!K319</f>
        <v>0</v>
      </c>
      <c r="D318" s="424">
        <f>[1]DES!J319</f>
        <v>0</v>
      </c>
      <c r="E318" s="425">
        <f>[1]DES!I319</f>
        <v>0</v>
      </c>
      <c r="F318" s="426">
        <f>[1]DES!L319</f>
        <v>0</v>
      </c>
      <c r="AA318" s="497"/>
    </row>
    <row r="319" spans="1:27" ht="15.75" customHeight="1" x14ac:dyDescent="0.3">
      <c r="A319" s="423">
        <f>[1]DES!A320</f>
        <v>0</v>
      </c>
      <c r="B319" s="424">
        <f>[1]DES!B320</f>
        <v>0</v>
      </c>
      <c r="C319" s="425">
        <f>[1]DES!K320</f>
        <v>0</v>
      </c>
      <c r="D319" s="424">
        <f>[1]DES!J320</f>
        <v>0</v>
      </c>
      <c r="E319" s="425">
        <f>[1]DES!I320</f>
        <v>0</v>
      </c>
      <c r="F319" s="426">
        <f>[1]DES!L320</f>
        <v>0</v>
      </c>
      <c r="AA319" s="497"/>
    </row>
    <row r="320" spans="1:27" ht="15.75" customHeight="1" x14ac:dyDescent="0.3">
      <c r="A320" s="423">
        <f>[1]DES!A321</f>
        <v>0</v>
      </c>
      <c r="B320" s="424">
        <f>[1]DES!B321</f>
        <v>0</v>
      </c>
      <c r="C320" s="425">
        <f>[1]DES!K321</f>
        <v>0</v>
      </c>
      <c r="D320" s="424">
        <f>[1]DES!J321</f>
        <v>0</v>
      </c>
      <c r="E320" s="425">
        <f>[1]DES!I321</f>
        <v>0</v>
      </c>
      <c r="F320" s="426">
        <f>[1]DES!L321</f>
        <v>0</v>
      </c>
      <c r="AA320" s="497"/>
    </row>
    <row r="321" spans="1:27" ht="15.75" customHeight="1" x14ac:dyDescent="0.3">
      <c r="A321" s="423">
        <f>[1]DES!A322</f>
        <v>0</v>
      </c>
      <c r="B321" s="424">
        <f>[1]DES!B322</f>
        <v>0</v>
      </c>
      <c r="C321" s="425">
        <f>[1]DES!K322</f>
        <v>0</v>
      </c>
      <c r="D321" s="424">
        <f>[1]DES!J322</f>
        <v>0</v>
      </c>
      <c r="E321" s="425">
        <f>[1]DES!I322</f>
        <v>0</v>
      </c>
      <c r="F321" s="426">
        <f>[1]DES!L322</f>
        <v>0</v>
      </c>
      <c r="AA321" s="497"/>
    </row>
    <row r="322" spans="1:27" ht="15.75" customHeight="1" x14ac:dyDescent="0.3">
      <c r="A322" s="423">
        <f>[1]DES!A323</f>
        <v>0</v>
      </c>
      <c r="B322" s="424">
        <f>[1]DES!B323</f>
        <v>0</v>
      </c>
      <c r="C322" s="425">
        <f>[1]DES!K323</f>
        <v>0</v>
      </c>
      <c r="D322" s="424">
        <f>[1]DES!J323</f>
        <v>0</v>
      </c>
      <c r="E322" s="425">
        <f>[1]DES!I323</f>
        <v>0</v>
      </c>
      <c r="F322" s="426">
        <f>[1]DES!L323</f>
        <v>0</v>
      </c>
      <c r="AA322" s="497"/>
    </row>
    <row r="323" spans="1:27" ht="15.75" customHeight="1" x14ac:dyDescent="0.3">
      <c r="A323" s="423">
        <f>[1]DES!A324</f>
        <v>0</v>
      </c>
      <c r="B323" s="424">
        <f>[1]DES!B324</f>
        <v>0</v>
      </c>
      <c r="C323" s="425">
        <f>[1]DES!K324</f>
        <v>0</v>
      </c>
      <c r="D323" s="424">
        <f>[1]DES!J324</f>
        <v>0</v>
      </c>
      <c r="E323" s="425">
        <f>[1]DES!I324</f>
        <v>0</v>
      </c>
      <c r="F323" s="426">
        <f>[1]DES!L324</f>
        <v>0</v>
      </c>
      <c r="AA323" s="497"/>
    </row>
    <row r="324" spans="1:27" ht="15.75" customHeight="1" x14ac:dyDescent="0.3">
      <c r="A324" s="423">
        <f>[1]DES!A325</f>
        <v>0</v>
      </c>
      <c r="B324" s="424">
        <f>[1]DES!B325</f>
        <v>0</v>
      </c>
      <c r="C324" s="425">
        <f>[1]DES!K325</f>
        <v>0</v>
      </c>
      <c r="D324" s="424">
        <f>[1]DES!J325</f>
        <v>0</v>
      </c>
      <c r="E324" s="425">
        <f>[1]DES!I325</f>
        <v>0</v>
      </c>
      <c r="F324" s="426">
        <f>[1]DES!L325</f>
        <v>0</v>
      </c>
      <c r="AA324" s="497"/>
    </row>
    <row r="325" spans="1:27" ht="15.75" customHeight="1" x14ac:dyDescent="0.3">
      <c r="A325" s="423">
        <f>[1]DES!A326</f>
        <v>0</v>
      </c>
      <c r="B325" s="424">
        <f>[1]DES!B326</f>
        <v>0</v>
      </c>
      <c r="C325" s="425">
        <f>[1]DES!K326</f>
        <v>0</v>
      </c>
      <c r="D325" s="424">
        <f>[1]DES!J326</f>
        <v>0</v>
      </c>
      <c r="E325" s="425">
        <f>[1]DES!I326</f>
        <v>0</v>
      </c>
      <c r="F325" s="426">
        <f>[1]DES!L326</f>
        <v>0</v>
      </c>
      <c r="AA325" s="497"/>
    </row>
    <row r="326" spans="1:27" ht="15.75" customHeight="1" x14ac:dyDescent="0.3">
      <c r="A326" s="423">
        <f>[1]DES!A327</f>
        <v>0</v>
      </c>
      <c r="B326" s="424">
        <f>[1]DES!B327</f>
        <v>0</v>
      </c>
      <c r="C326" s="425">
        <f>[1]DES!K327</f>
        <v>0</v>
      </c>
      <c r="D326" s="424">
        <f>[1]DES!J327</f>
        <v>0</v>
      </c>
      <c r="E326" s="425">
        <f>[1]DES!I327</f>
        <v>0</v>
      </c>
      <c r="F326" s="426">
        <f>[1]DES!L327</f>
        <v>0</v>
      </c>
      <c r="AA326" s="497"/>
    </row>
    <row r="327" spans="1:27" ht="15.75" customHeight="1" x14ac:dyDescent="0.3">
      <c r="A327" s="423">
        <f>[1]DES!A328</f>
        <v>0</v>
      </c>
      <c r="B327" s="424">
        <f>[1]DES!B328</f>
        <v>0</v>
      </c>
      <c r="C327" s="425">
        <f>[1]DES!K328</f>
        <v>0</v>
      </c>
      <c r="D327" s="424">
        <f>[1]DES!J328</f>
        <v>0</v>
      </c>
      <c r="E327" s="425">
        <f>[1]DES!I328</f>
        <v>0</v>
      </c>
      <c r="F327" s="426">
        <f>[1]DES!L328</f>
        <v>0</v>
      </c>
      <c r="AA327" s="497"/>
    </row>
    <row r="328" spans="1:27" ht="15.75" customHeight="1" x14ac:dyDescent="0.3">
      <c r="A328" s="423">
        <f>[1]DES!A329</f>
        <v>0</v>
      </c>
      <c r="B328" s="424">
        <f>[1]DES!B329</f>
        <v>0</v>
      </c>
      <c r="C328" s="425">
        <f>[1]DES!K329</f>
        <v>0</v>
      </c>
      <c r="D328" s="424">
        <f>[1]DES!J329</f>
        <v>0</v>
      </c>
      <c r="E328" s="425">
        <f>[1]DES!I329</f>
        <v>0</v>
      </c>
      <c r="F328" s="426">
        <f>[1]DES!L329</f>
        <v>0</v>
      </c>
      <c r="AA328" s="497"/>
    </row>
    <row r="329" spans="1:27" ht="15.75" customHeight="1" x14ac:dyDescent="0.3">
      <c r="A329" s="423">
        <f>[1]DES!A330</f>
        <v>0</v>
      </c>
      <c r="B329" s="424">
        <f>[1]DES!B330</f>
        <v>0</v>
      </c>
      <c r="C329" s="425">
        <f>[1]DES!K330</f>
        <v>0</v>
      </c>
      <c r="D329" s="424">
        <f>[1]DES!J330</f>
        <v>0</v>
      </c>
      <c r="E329" s="425">
        <f>[1]DES!I330</f>
        <v>0</v>
      </c>
      <c r="F329" s="426">
        <f>[1]DES!L330</f>
        <v>0</v>
      </c>
      <c r="AA329" s="497"/>
    </row>
    <row r="330" spans="1:27" ht="15.75" customHeight="1" x14ac:dyDescent="0.3">
      <c r="A330" s="423">
        <f>[1]DES!A331</f>
        <v>0</v>
      </c>
      <c r="B330" s="424">
        <f>[1]DES!B331</f>
        <v>0</v>
      </c>
      <c r="C330" s="425">
        <f>[1]DES!K331</f>
        <v>0</v>
      </c>
      <c r="D330" s="424">
        <f>[1]DES!J331</f>
        <v>0</v>
      </c>
      <c r="E330" s="425">
        <f>[1]DES!I331</f>
        <v>0</v>
      </c>
      <c r="F330" s="426">
        <f>[1]DES!L331</f>
        <v>0</v>
      </c>
      <c r="AA330" s="497"/>
    </row>
    <row r="331" spans="1:27" ht="15.75" customHeight="1" x14ac:dyDescent="0.3">
      <c r="A331" s="423">
        <f>[1]DES!A332</f>
        <v>0</v>
      </c>
      <c r="B331" s="424">
        <f>[1]DES!B332</f>
        <v>0</v>
      </c>
      <c r="C331" s="425">
        <f>[1]DES!K332</f>
        <v>0</v>
      </c>
      <c r="D331" s="424">
        <f>[1]DES!J332</f>
        <v>0</v>
      </c>
      <c r="E331" s="425">
        <f>[1]DES!I332</f>
        <v>0</v>
      </c>
      <c r="F331" s="426">
        <f>[1]DES!L332</f>
        <v>0</v>
      </c>
      <c r="AA331" s="497"/>
    </row>
    <row r="332" spans="1:27" ht="15.75" customHeight="1" x14ac:dyDescent="0.3">
      <c r="A332" s="423">
        <f>[1]DES!A333</f>
        <v>0</v>
      </c>
      <c r="B332" s="424">
        <f>[1]DES!B333</f>
        <v>0</v>
      </c>
      <c r="C332" s="425">
        <f>[1]DES!K333</f>
        <v>0</v>
      </c>
      <c r="D332" s="424">
        <f>[1]DES!J333</f>
        <v>0</v>
      </c>
      <c r="E332" s="425">
        <f>[1]DES!I333</f>
        <v>0</v>
      </c>
      <c r="F332" s="426">
        <f>[1]DES!L333</f>
        <v>0</v>
      </c>
      <c r="AA332" s="497"/>
    </row>
    <row r="333" spans="1:27" ht="15.75" customHeight="1" x14ac:dyDescent="0.3">
      <c r="A333" s="423">
        <f>[1]DES!A334</f>
        <v>0</v>
      </c>
      <c r="B333" s="424">
        <f>[1]DES!B334</f>
        <v>0</v>
      </c>
      <c r="C333" s="425">
        <f>[1]DES!K334</f>
        <v>0</v>
      </c>
      <c r="D333" s="424">
        <f>[1]DES!J334</f>
        <v>0</v>
      </c>
      <c r="E333" s="425">
        <f>[1]DES!I334</f>
        <v>0</v>
      </c>
      <c r="F333" s="426">
        <f>[1]DES!L334</f>
        <v>0</v>
      </c>
      <c r="AA333" s="497"/>
    </row>
    <row r="334" spans="1:27" ht="15.75" customHeight="1" x14ac:dyDescent="0.3">
      <c r="A334" s="423">
        <f>[1]DES!A335</f>
        <v>0</v>
      </c>
      <c r="B334" s="424">
        <f>[1]DES!B335</f>
        <v>0</v>
      </c>
      <c r="C334" s="425">
        <f>[1]DES!K335</f>
        <v>0</v>
      </c>
      <c r="D334" s="424">
        <f>[1]DES!J335</f>
        <v>0</v>
      </c>
      <c r="E334" s="425">
        <f>[1]DES!I335</f>
        <v>0</v>
      </c>
      <c r="F334" s="426">
        <f>[1]DES!L335</f>
        <v>0</v>
      </c>
      <c r="AA334" s="497"/>
    </row>
    <row r="335" spans="1:27" ht="15.75" customHeight="1" x14ac:dyDescent="0.3">
      <c r="A335" s="423">
        <f>[1]DES!A336</f>
        <v>0</v>
      </c>
      <c r="B335" s="424">
        <f>[1]DES!B336</f>
        <v>0</v>
      </c>
      <c r="C335" s="425">
        <f>[1]DES!K336</f>
        <v>0</v>
      </c>
      <c r="D335" s="424">
        <f>[1]DES!J336</f>
        <v>0</v>
      </c>
      <c r="E335" s="425">
        <f>[1]DES!I336</f>
        <v>0</v>
      </c>
      <c r="F335" s="426">
        <f>[1]DES!L336</f>
        <v>0</v>
      </c>
      <c r="AA335" s="497"/>
    </row>
    <row r="336" spans="1:27" ht="15.75" customHeight="1" x14ac:dyDescent="0.3">
      <c r="A336" s="423">
        <f>[1]DES!A337</f>
        <v>0</v>
      </c>
      <c r="B336" s="424">
        <f>[1]DES!B337</f>
        <v>0</v>
      </c>
      <c r="C336" s="425">
        <f>[1]DES!K337</f>
        <v>0</v>
      </c>
      <c r="D336" s="424">
        <f>[1]DES!J337</f>
        <v>0</v>
      </c>
      <c r="E336" s="425">
        <f>[1]DES!I337</f>
        <v>0</v>
      </c>
      <c r="F336" s="426">
        <f>[1]DES!L337</f>
        <v>0</v>
      </c>
      <c r="AA336" s="497"/>
    </row>
    <row r="337" spans="1:27" ht="15.75" customHeight="1" x14ac:dyDescent="0.3">
      <c r="A337" s="423">
        <f>[1]DES!A338</f>
        <v>0</v>
      </c>
      <c r="B337" s="424">
        <f>[1]DES!B338</f>
        <v>0</v>
      </c>
      <c r="C337" s="425">
        <f>[1]DES!K338</f>
        <v>0</v>
      </c>
      <c r="D337" s="424">
        <f>[1]DES!J338</f>
        <v>0</v>
      </c>
      <c r="E337" s="425">
        <f>[1]DES!I338</f>
        <v>0</v>
      </c>
      <c r="F337" s="426">
        <f>[1]DES!L338</f>
        <v>0</v>
      </c>
      <c r="AA337" s="497"/>
    </row>
    <row r="338" spans="1:27" ht="15.75" customHeight="1" x14ac:dyDescent="0.3">
      <c r="A338" s="423">
        <f>[1]DES!A339</f>
        <v>0</v>
      </c>
      <c r="B338" s="424">
        <f>[1]DES!B339</f>
        <v>0</v>
      </c>
      <c r="C338" s="425">
        <f>[1]DES!K339</f>
        <v>0</v>
      </c>
      <c r="D338" s="424">
        <f>[1]DES!J339</f>
        <v>0</v>
      </c>
      <c r="E338" s="425">
        <f>[1]DES!I339</f>
        <v>0</v>
      </c>
      <c r="F338" s="426">
        <f>[1]DES!L339</f>
        <v>0</v>
      </c>
      <c r="AA338" s="497"/>
    </row>
    <row r="339" spans="1:27" ht="15.75" customHeight="1" x14ac:dyDescent="0.3">
      <c r="A339" s="423">
        <f>[1]DES!A340</f>
        <v>0</v>
      </c>
      <c r="B339" s="424">
        <f>[1]DES!B340</f>
        <v>0</v>
      </c>
      <c r="C339" s="425">
        <f>[1]DES!K340</f>
        <v>0</v>
      </c>
      <c r="D339" s="424">
        <f>[1]DES!J340</f>
        <v>0</v>
      </c>
      <c r="E339" s="425">
        <f>[1]DES!I340</f>
        <v>0</v>
      </c>
      <c r="F339" s="426">
        <f>[1]DES!L340</f>
        <v>0</v>
      </c>
      <c r="AA339" s="497"/>
    </row>
    <row r="340" spans="1:27" ht="15.75" customHeight="1" x14ac:dyDescent="0.3">
      <c r="A340" s="423">
        <f>[1]DES!A341</f>
        <v>0</v>
      </c>
      <c r="B340" s="424">
        <f>[1]DES!B341</f>
        <v>0</v>
      </c>
      <c r="C340" s="425">
        <f>[1]DES!K341</f>
        <v>0</v>
      </c>
      <c r="D340" s="424">
        <f>[1]DES!J341</f>
        <v>0</v>
      </c>
      <c r="E340" s="425">
        <f>[1]DES!I341</f>
        <v>0</v>
      </c>
      <c r="F340" s="426">
        <f>[1]DES!L341</f>
        <v>0</v>
      </c>
      <c r="AA340" s="497"/>
    </row>
    <row r="341" spans="1:27" ht="15.75" customHeight="1" x14ac:dyDescent="0.3">
      <c r="A341" s="423">
        <f>[1]DES!A342</f>
        <v>0</v>
      </c>
      <c r="B341" s="424">
        <f>[1]DES!B342</f>
        <v>0</v>
      </c>
      <c r="C341" s="425">
        <f>[1]DES!K342</f>
        <v>0</v>
      </c>
      <c r="D341" s="424">
        <f>[1]DES!J342</f>
        <v>0</v>
      </c>
      <c r="E341" s="425">
        <f>[1]DES!I342</f>
        <v>0</v>
      </c>
      <c r="F341" s="426">
        <f>[1]DES!L342</f>
        <v>0</v>
      </c>
      <c r="AA341" s="497"/>
    </row>
    <row r="342" spans="1:27" ht="15.75" customHeight="1" x14ac:dyDescent="0.3">
      <c r="A342" s="423">
        <f>[1]DES!A343</f>
        <v>0</v>
      </c>
      <c r="B342" s="424">
        <f>[1]DES!B343</f>
        <v>0</v>
      </c>
      <c r="C342" s="425">
        <f>[1]DES!K343</f>
        <v>0</v>
      </c>
      <c r="D342" s="424">
        <f>[1]DES!J343</f>
        <v>0</v>
      </c>
      <c r="E342" s="425">
        <f>[1]DES!I343</f>
        <v>0</v>
      </c>
      <c r="F342" s="426">
        <f>[1]DES!L343</f>
        <v>0</v>
      </c>
      <c r="AA342" s="497"/>
    </row>
    <row r="343" spans="1:27" ht="15.75" customHeight="1" x14ac:dyDescent="0.3">
      <c r="A343" s="423">
        <f>[1]DES!A344</f>
        <v>0</v>
      </c>
      <c r="B343" s="424">
        <f>[1]DES!B344</f>
        <v>0</v>
      </c>
      <c r="C343" s="425">
        <f>[1]DES!K344</f>
        <v>0</v>
      </c>
      <c r="D343" s="424">
        <f>[1]DES!J344</f>
        <v>0</v>
      </c>
      <c r="E343" s="425">
        <f>[1]DES!I344</f>
        <v>0</v>
      </c>
      <c r="F343" s="426">
        <f>[1]DES!L344</f>
        <v>0</v>
      </c>
      <c r="AA343" s="497"/>
    </row>
    <row r="344" spans="1:27" ht="15.75" customHeight="1" x14ac:dyDescent="0.3">
      <c r="A344" s="423">
        <f>[1]DES!A345</f>
        <v>0</v>
      </c>
      <c r="B344" s="424">
        <f>[1]DES!B345</f>
        <v>0</v>
      </c>
      <c r="C344" s="425">
        <f>[1]DES!K345</f>
        <v>0</v>
      </c>
      <c r="D344" s="424">
        <f>[1]DES!J345</f>
        <v>0</v>
      </c>
      <c r="E344" s="425">
        <f>[1]DES!I345</f>
        <v>0</v>
      </c>
      <c r="F344" s="426">
        <f>[1]DES!L345</f>
        <v>0</v>
      </c>
      <c r="AA344" s="497"/>
    </row>
    <row r="345" spans="1:27" ht="15.75" customHeight="1" x14ac:dyDescent="0.3">
      <c r="A345" s="423">
        <f>[1]DES!A346</f>
        <v>0</v>
      </c>
      <c r="B345" s="424">
        <f>[1]DES!B346</f>
        <v>0</v>
      </c>
      <c r="C345" s="425">
        <f>[1]DES!K346</f>
        <v>0</v>
      </c>
      <c r="D345" s="424">
        <f>[1]DES!J346</f>
        <v>0</v>
      </c>
      <c r="E345" s="425">
        <f>[1]DES!I346</f>
        <v>0</v>
      </c>
      <c r="F345" s="426">
        <f>[1]DES!L346</f>
        <v>0</v>
      </c>
      <c r="AA345" s="497"/>
    </row>
    <row r="346" spans="1:27" ht="15.75" customHeight="1" x14ac:dyDescent="0.3">
      <c r="A346" s="423">
        <f>[1]DES!A347</f>
        <v>0</v>
      </c>
      <c r="B346" s="424">
        <f>[1]DES!B347</f>
        <v>0</v>
      </c>
      <c r="C346" s="425">
        <f>[1]DES!K347</f>
        <v>0</v>
      </c>
      <c r="D346" s="424">
        <f>[1]DES!J347</f>
        <v>0</v>
      </c>
      <c r="E346" s="425">
        <f>[1]DES!I347</f>
        <v>0</v>
      </c>
      <c r="F346" s="426">
        <f>[1]DES!L347</f>
        <v>0</v>
      </c>
      <c r="AA346" s="497"/>
    </row>
    <row r="347" spans="1:27" ht="15.75" customHeight="1" x14ac:dyDescent="0.3">
      <c r="A347" s="423">
        <f>[1]DES!A348</f>
        <v>0</v>
      </c>
      <c r="B347" s="424">
        <f>[1]DES!B348</f>
        <v>0</v>
      </c>
      <c r="C347" s="425">
        <f>[1]DES!K348</f>
        <v>0</v>
      </c>
      <c r="D347" s="424">
        <f>[1]DES!J348</f>
        <v>0</v>
      </c>
      <c r="E347" s="425">
        <f>[1]DES!I348</f>
        <v>0</v>
      </c>
      <c r="F347" s="426">
        <f>[1]DES!L348</f>
        <v>0</v>
      </c>
      <c r="AA347" s="497"/>
    </row>
    <row r="348" spans="1:27" ht="15.75" customHeight="1" x14ac:dyDescent="0.3">
      <c r="A348" s="423">
        <f>[1]DES!A349</f>
        <v>0</v>
      </c>
      <c r="B348" s="424">
        <f>[1]DES!B349</f>
        <v>0</v>
      </c>
      <c r="C348" s="425">
        <f>[1]DES!K349</f>
        <v>0</v>
      </c>
      <c r="D348" s="424">
        <f>[1]DES!J349</f>
        <v>0</v>
      </c>
      <c r="E348" s="425">
        <f>[1]DES!I349</f>
        <v>0</v>
      </c>
      <c r="F348" s="426">
        <f>[1]DES!L349</f>
        <v>0</v>
      </c>
      <c r="AA348" s="497"/>
    </row>
    <row r="349" spans="1:27" ht="15.75" customHeight="1" x14ac:dyDescent="0.3">
      <c r="A349" s="423">
        <f>[1]DES!A350</f>
        <v>0</v>
      </c>
      <c r="B349" s="424">
        <f>[1]DES!B350</f>
        <v>0</v>
      </c>
      <c r="C349" s="425">
        <f>[1]DES!K350</f>
        <v>0</v>
      </c>
      <c r="D349" s="424">
        <f>[1]DES!J350</f>
        <v>0</v>
      </c>
      <c r="E349" s="425">
        <f>[1]DES!I350</f>
        <v>0</v>
      </c>
      <c r="F349" s="426">
        <f>[1]DES!L350</f>
        <v>0</v>
      </c>
      <c r="AA349" s="497"/>
    </row>
    <row r="350" spans="1:27" ht="15.75" customHeight="1" x14ac:dyDescent="0.3">
      <c r="A350" s="423">
        <f>[1]DES!A351</f>
        <v>0</v>
      </c>
      <c r="B350" s="424">
        <f>[1]DES!B351</f>
        <v>0</v>
      </c>
      <c r="C350" s="425">
        <f>[1]DES!K351</f>
        <v>0</v>
      </c>
      <c r="D350" s="424">
        <f>[1]DES!J351</f>
        <v>0</v>
      </c>
      <c r="E350" s="425">
        <f>[1]DES!I351</f>
        <v>0</v>
      </c>
      <c r="F350" s="426">
        <f>[1]DES!L351</f>
        <v>0</v>
      </c>
      <c r="AA350" s="497"/>
    </row>
    <row r="351" spans="1:27" ht="15.75" customHeight="1" x14ac:dyDescent="0.3">
      <c r="A351" s="423">
        <f>[1]DES!A352</f>
        <v>0</v>
      </c>
      <c r="B351" s="424">
        <f>[1]DES!B352</f>
        <v>0</v>
      </c>
      <c r="C351" s="425">
        <f>[1]DES!K352</f>
        <v>0</v>
      </c>
      <c r="D351" s="424">
        <f>[1]DES!J352</f>
        <v>0</v>
      </c>
      <c r="E351" s="425">
        <f>[1]DES!I352</f>
        <v>0</v>
      </c>
      <c r="F351" s="426">
        <f>[1]DES!L352</f>
        <v>0</v>
      </c>
      <c r="AA351" s="497"/>
    </row>
    <row r="352" spans="1:27" ht="15.75" customHeight="1" x14ac:dyDescent="0.3">
      <c r="A352" s="423">
        <f>[1]DES!A353</f>
        <v>0</v>
      </c>
      <c r="B352" s="424">
        <f>[1]DES!B353</f>
        <v>0</v>
      </c>
      <c r="C352" s="425">
        <f>[1]DES!K353</f>
        <v>0</v>
      </c>
      <c r="D352" s="424">
        <f>[1]DES!J353</f>
        <v>0</v>
      </c>
      <c r="E352" s="425">
        <f>[1]DES!I353</f>
        <v>0</v>
      </c>
      <c r="F352" s="426">
        <f>[1]DES!L353</f>
        <v>0</v>
      </c>
      <c r="AA352" s="497"/>
    </row>
    <row r="353" spans="1:27" ht="15.75" customHeight="1" x14ac:dyDescent="0.3">
      <c r="A353" s="423">
        <f>[1]DES!A354</f>
        <v>0</v>
      </c>
      <c r="B353" s="424">
        <f>[1]DES!B354</f>
        <v>0</v>
      </c>
      <c r="C353" s="425">
        <f>[1]DES!K354</f>
        <v>0</v>
      </c>
      <c r="D353" s="424">
        <f>[1]DES!J354</f>
        <v>0</v>
      </c>
      <c r="E353" s="425">
        <f>[1]DES!I354</f>
        <v>0</v>
      </c>
      <c r="F353" s="426">
        <f>[1]DES!L354</f>
        <v>0</v>
      </c>
      <c r="AA353" s="497"/>
    </row>
    <row r="354" spans="1:27" ht="15.75" customHeight="1" x14ac:dyDescent="0.3">
      <c r="A354" s="423">
        <f>[1]DES!A355</f>
        <v>0</v>
      </c>
      <c r="B354" s="424">
        <f>[1]DES!B355</f>
        <v>0</v>
      </c>
      <c r="C354" s="425">
        <f>[1]DES!K355</f>
        <v>0</v>
      </c>
      <c r="D354" s="424">
        <f>[1]DES!J355</f>
        <v>0</v>
      </c>
      <c r="E354" s="425">
        <f>[1]DES!I355</f>
        <v>0</v>
      </c>
      <c r="F354" s="426">
        <f>[1]DES!L355</f>
        <v>0</v>
      </c>
      <c r="AA354" s="497"/>
    </row>
    <row r="355" spans="1:27" ht="15.75" customHeight="1" x14ac:dyDescent="0.3">
      <c r="A355" s="423">
        <f>[1]DES!A356</f>
        <v>0</v>
      </c>
      <c r="B355" s="424">
        <f>[1]DES!B356</f>
        <v>0</v>
      </c>
      <c r="C355" s="425">
        <f>[1]DES!K356</f>
        <v>0</v>
      </c>
      <c r="D355" s="424">
        <f>[1]DES!J356</f>
        <v>0</v>
      </c>
      <c r="E355" s="425">
        <f>[1]DES!I356</f>
        <v>0</v>
      </c>
      <c r="F355" s="426">
        <f>[1]DES!L356</f>
        <v>0</v>
      </c>
      <c r="AA355" s="497"/>
    </row>
    <row r="356" spans="1:27" ht="15.75" customHeight="1" x14ac:dyDescent="0.3">
      <c r="A356" s="423">
        <f>[1]DES!A357</f>
        <v>0</v>
      </c>
      <c r="B356" s="424">
        <f>[1]DES!B357</f>
        <v>0</v>
      </c>
      <c r="C356" s="425">
        <f>[1]DES!K357</f>
        <v>0</v>
      </c>
      <c r="D356" s="424">
        <f>[1]DES!J357</f>
        <v>0</v>
      </c>
      <c r="E356" s="425">
        <f>[1]DES!I357</f>
        <v>0</v>
      </c>
      <c r="F356" s="426">
        <f>[1]DES!L357</f>
        <v>0</v>
      </c>
      <c r="AA356" s="497"/>
    </row>
    <row r="357" spans="1:27" ht="15.75" customHeight="1" x14ac:dyDescent="0.3">
      <c r="A357" s="423">
        <f>[1]DES!A358</f>
        <v>0</v>
      </c>
      <c r="B357" s="424">
        <f>[1]DES!B358</f>
        <v>0</v>
      </c>
      <c r="C357" s="425">
        <f>[1]DES!K358</f>
        <v>0</v>
      </c>
      <c r="D357" s="424">
        <f>[1]DES!J358</f>
        <v>0</v>
      </c>
      <c r="E357" s="425">
        <f>[1]DES!I358</f>
        <v>0</v>
      </c>
      <c r="F357" s="426">
        <f>[1]DES!L358</f>
        <v>0</v>
      </c>
      <c r="AA357" s="497"/>
    </row>
    <row r="358" spans="1:27" ht="15.75" customHeight="1" x14ac:dyDescent="0.3">
      <c r="A358" s="423">
        <f>[1]DES!A359</f>
        <v>0</v>
      </c>
      <c r="B358" s="424">
        <f>[1]DES!B359</f>
        <v>0</v>
      </c>
      <c r="C358" s="425">
        <f>[1]DES!K359</f>
        <v>0</v>
      </c>
      <c r="D358" s="424">
        <f>[1]DES!J359</f>
        <v>0</v>
      </c>
      <c r="E358" s="425">
        <f>[1]DES!I359</f>
        <v>0</v>
      </c>
      <c r="F358" s="426">
        <f>[1]DES!L359</f>
        <v>0</v>
      </c>
      <c r="AA358" s="497"/>
    </row>
    <row r="359" spans="1:27" ht="15.75" customHeight="1" x14ac:dyDescent="0.3">
      <c r="A359" s="423">
        <f>[1]DES!A360</f>
        <v>0</v>
      </c>
      <c r="B359" s="424">
        <f>[1]DES!B360</f>
        <v>0</v>
      </c>
      <c r="C359" s="425">
        <f>[1]DES!K360</f>
        <v>0</v>
      </c>
      <c r="D359" s="424">
        <f>[1]DES!J360</f>
        <v>0</v>
      </c>
      <c r="E359" s="425">
        <f>[1]DES!I360</f>
        <v>0</v>
      </c>
      <c r="F359" s="426">
        <f>[1]DES!L360</f>
        <v>0</v>
      </c>
      <c r="AA359" s="497"/>
    </row>
    <row r="360" spans="1:27" ht="15.75" customHeight="1" x14ac:dyDescent="0.3">
      <c r="A360" s="423">
        <f>[1]DES!A361</f>
        <v>0</v>
      </c>
      <c r="B360" s="424">
        <f>[1]DES!B361</f>
        <v>0</v>
      </c>
      <c r="C360" s="425">
        <f>[1]DES!K361</f>
        <v>0</v>
      </c>
      <c r="D360" s="424">
        <f>[1]DES!J361</f>
        <v>0</v>
      </c>
      <c r="E360" s="425">
        <f>[1]DES!I361</f>
        <v>0</v>
      </c>
      <c r="F360" s="426">
        <f>[1]DES!L361</f>
        <v>0</v>
      </c>
      <c r="AA360" s="497"/>
    </row>
    <row r="361" spans="1:27" ht="15.75" customHeight="1" x14ac:dyDescent="0.3">
      <c r="A361" s="423">
        <f>[1]DES!A362</f>
        <v>0</v>
      </c>
      <c r="B361" s="424">
        <f>[1]DES!B362</f>
        <v>0</v>
      </c>
      <c r="C361" s="425">
        <f>[1]DES!K362</f>
        <v>0</v>
      </c>
      <c r="D361" s="424">
        <f>[1]DES!J362</f>
        <v>0</v>
      </c>
      <c r="E361" s="425">
        <f>[1]DES!I362</f>
        <v>0</v>
      </c>
      <c r="F361" s="426">
        <f>[1]DES!L362</f>
        <v>0</v>
      </c>
      <c r="AA361" s="497"/>
    </row>
    <row r="362" spans="1:27" ht="15.75" customHeight="1" x14ac:dyDescent="0.3">
      <c r="A362" s="423">
        <f>[1]DES!A363</f>
        <v>0</v>
      </c>
      <c r="B362" s="424">
        <f>[1]DES!B363</f>
        <v>0</v>
      </c>
      <c r="C362" s="425">
        <f>[1]DES!K363</f>
        <v>0</v>
      </c>
      <c r="D362" s="424">
        <f>[1]DES!J363</f>
        <v>0</v>
      </c>
      <c r="E362" s="425">
        <f>[1]DES!I363</f>
        <v>0</v>
      </c>
      <c r="F362" s="426">
        <f>[1]DES!L363</f>
        <v>0</v>
      </c>
      <c r="AA362" s="497"/>
    </row>
    <row r="363" spans="1:27" ht="15.75" customHeight="1" x14ac:dyDescent="0.3">
      <c r="A363" s="423">
        <f>[1]DES!A364</f>
        <v>0</v>
      </c>
      <c r="B363" s="424">
        <f>[1]DES!B364</f>
        <v>0</v>
      </c>
      <c r="C363" s="425">
        <f>[1]DES!K364</f>
        <v>0</v>
      </c>
      <c r="D363" s="424">
        <f>[1]DES!J364</f>
        <v>0</v>
      </c>
      <c r="E363" s="425">
        <f>[1]DES!I364</f>
        <v>0</v>
      </c>
      <c r="F363" s="426">
        <f>[1]DES!L364</f>
        <v>0</v>
      </c>
      <c r="AA363" s="497"/>
    </row>
    <row r="364" spans="1:27" ht="15.75" customHeight="1" x14ac:dyDescent="0.3">
      <c r="A364" s="423">
        <f>[1]DES!A365</f>
        <v>0</v>
      </c>
      <c r="B364" s="424">
        <f>[1]DES!B365</f>
        <v>0</v>
      </c>
      <c r="C364" s="425">
        <f>[1]DES!K365</f>
        <v>0</v>
      </c>
      <c r="D364" s="424">
        <f>[1]DES!J365</f>
        <v>0</v>
      </c>
      <c r="E364" s="425">
        <f>[1]DES!I365</f>
        <v>0</v>
      </c>
      <c r="F364" s="426">
        <f>[1]DES!L365</f>
        <v>0</v>
      </c>
      <c r="AA364" s="497"/>
    </row>
    <row r="365" spans="1:27" ht="15.75" customHeight="1" x14ac:dyDescent="0.3">
      <c r="A365" s="423">
        <f>[1]DES!A366</f>
        <v>0</v>
      </c>
      <c r="B365" s="424">
        <f>[1]DES!B366</f>
        <v>0</v>
      </c>
      <c r="C365" s="425">
        <f>[1]DES!K366</f>
        <v>0</v>
      </c>
      <c r="D365" s="424">
        <f>[1]DES!J366</f>
        <v>0</v>
      </c>
      <c r="E365" s="425">
        <f>[1]DES!I366</f>
        <v>0</v>
      </c>
      <c r="F365" s="426">
        <f>[1]DES!L366</f>
        <v>0</v>
      </c>
      <c r="AA365" s="497"/>
    </row>
    <row r="366" spans="1:27" ht="15.75" customHeight="1" x14ac:dyDescent="0.3">
      <c r="A366" s="423">
        <f>[1]DES!A367</f>
        <v>0</v>
      </c>
      <c r="B366" s="424">
        <f>[1]DES!B367</f>
        <v>0</v>
      </c>
      <c r="C366" s="425">
        <f>[1]DES!K367</f>
        <v>0</v>
      </c>
      <c r="D366" s="424">
        <f>[1]DES!J367</f>
        <v>0</v>
      </c>
      <c r="E366" s="425">
        <f>[1]DES!I367</f>
        <v>0</v>
      </c>
      <c r="F366" s="426">
        <f>[1]DES!L367</f>
        <v>0</v>
      </c>
      <c r="AA366" s="497"/>
    </row>
    <row r="367" spans="1:27" ht="15.75" customHeight="1" x14ac:dyDescent="0.3">
      <c r="A367" s="423">
        <f>[1]DES!A368</f>
        <v>0</v>
      </c>
      <c r="B367" s="424">
        <f>[1]DES!B368</f>
        <v>0</v>
      </c>
      <c r="C367" s="425">
        <f>[1]DES!K368</f>
        <v>0</v>
      </c>
      <c r="D367" s="424">
        <f>[1]DES!J368</f>
        <v>0</v>
      </c>
      <c r="E367" s="425">
        <f>[1]DES!I368</f>
        <v>0</v>
      </c>
      <c r="F367" s="426">
        <f>[1]DES!L368</f>
        <v>0</v>
      </c>
      <c r="AA367" s="497"/>
    </row>
    <row r="368" spans="1:27" ht="15.75" customHeight="1" x14ac:dyDescent="0.3">
      <c r="A368" s="423">
        <f>[1]DES!A369</f>
        <v>0</v>
      </c>
      <c r="B368" s="424">
        <f>[1]DES!B369</f>
        <v>0</v>
      </c>
      <c r="C368" s="425">
        <f>[1]DES!K369</f>
        <v>0</v>
      </c>
      <c r="D368" s="424">
        <f>[1]DES!J369</f>
        <v>0</v>
      </c>
      <c r="E368" s="425">
        <f>[1]DES!I369</f>
        <v>0</v>
      </c>
      <c r="F368" s="426">
        <f>[1]DES!L369</f>
        <v>0</v>
      </c>
      <c r="AA368" s="497"/>
    </row>
    <row r="369" spans="1:27" ht="15.75" customHeight="1" x14ac:dyDescent="0.3">
      <c r="A369" s="423">
        <f>[1]DES!A370</f>
        <v>0</v>
      </c>
      <c r="B369" s="424">
        <f>[1]DES!B370</f>
        <v>0</v>
      </c>
      <c r="C369" s="425">
        <f>[1]DES!K370</f>
        <v>0</v>
      </c>
      <c r="D369" s="424">
        <f>[1]DES!J370</f>
        <v>0</v>
      </c>
      <c r="E369" s="425">
        <f>[1]DES!I370</f>
        <v>0</v>
      </c>
      <c r="F369" s="426">
        <f>[1]DES!L370</f>
        <v>0</v>
      </c>
      <c r="AA369" s="497"/>
    </row>
    <row r="370" spans="1:27" ht="15.75" customHeight="1" x14ac:dyDescent="0.3">
      <c r="A370" s="423">
        <f>[1]DES!A371</f>
        <v>0</v>
      </c>
      <c r="B370" s="424">
        <f>[1]DES!B371</f>
        <v>0</v>
      </c>
      <c r="C370" s="425">
        <f>[1]DES!K371</f>
        <v>0</v>
      </c>
      <c r="D370" s="424">
        <f>[1]DES!J371</f>
        <v>0</v>
      </c>
      <c r="E370" s="425">
        <f>[1]DES!I371</f>
        <v>0</v>
      </c>
      <c r="F370" s="426">
        <f>[1]DES!L371</f>
        <v>0</v>
      </c>
      <c r="AA370" s="497"/>
    </row>
    <row r="371" spans="1:27" ht="15.75" customHeight="1" x14ac:dyDescent="0.3">
      <c r="A371" s="423">
        <f>[1]DES!A372</f>
        <v>0</v>
      </c>
      <c r="B371" s="424">
        <f>[1]DES!B372</f>
        <v>0</v>
      </c>
      <c r="C371" s="425">
        <f>[1]DES!K372</f>
        <v>0</v>
      </c>
      <c r="D371" s="424">
        <f>[1]DES!J372</f>
        <v>0</v>
      </c>
      <c r="E371" s="425">
        <f>[1]DES!I372</f>
        <v>0</v>
      </c>
      <c r="F371" s="426">
        <f>[1]DES!L372</f>
        <v>0</v>
      </c>
      <c r="AA371" s="497"/>
    </row>
    <row r="372" spans="1:27" ht="15.75" customHeight="1" x14ac:dyDescent="0.3">
      <c r="A372" s="423">
        <f>[1]DES!A373</f>
        <v>0</v>
      </c>
      <c r="B372" s="424">
        <f>[1]DES!B373</f>
        <v>0</v>
      </c>
      <c r="C372" s="425">
        <f>[1]DES!K373</f>
        <v>0</v>
      </c>
      <c r="D372" s="424">
        <f>[1]DES!J373</f>
        <v>0</v>
      </c>
      <c r="E372" s="425">
        <f>[1]DES!I373</f>
        <v>0</v>
      </c>
      <c r="F372" s="426">
        <f>[1]DES!L373</f>
        <v>0</v>
      </c>
      <c r="AA372" s="497"/>
    </row>
    <row r="373" spans="1:27" ht="15.75" customHeight="1" x14ac:dyDescent="0.3">
      <c r="A373" s="423">
        <f>[1]DES!A374</f>
        <v>0</v>
      </c>
      <c r="B373" s="424">
        <f>[1]DES!B374</f>
        <v>0</v>
      </c>
      <c r="C373" s="425">
        <f>[1]DES!K374</f>
        <v>0</v>
      </c>
      <c r="D373" s="424">
        <f>[1]DES!J374</f>
        <v>0</v>
      </c>
      <c r="E373" s="425">
        <f>[1]DES!I374</f>
        <v>0</v>
      </c>
      <c r="F373" s="426">
        <f>[1]DES!L374</f>
        <v>0</v>
      </c>
      <c r="AA373" s="497"/>
    </row>
    <row r="374" spans="1:27" ht="15.75" customHeight="1" x14ac:dyDescent="0.3">
      <c r="A374" s="423">
        <f>[1]DES!A375</f>
        <v>0</v>
      </c>
      <c r="B374" s="424">
        <f>[1]DES!B375</f>
        <v>0</v>
      </c>
      <c r="C374" s="425">
        <f>[1]DES!K375</f>
        <v>0</v>
      </c>
      <c r="D374" s="424">
        <f>[1]DES!J375</f>
        <v>0</v>
      </c>
      <c r="E374" s="425">
        <f>[1]DES!I375</f>
        <v>0</v>
      </c>
      <c r="F374" s="426">
        <f>[1]DES!L375</f>
        <v>0</v>
      </c>
      <c r="AA374" s="497"/>
    </row>
    <row r="375" spans="1:27" ht="15.75" customHeight="1" x14ac:dyDescent="0.3">
      <c r="A375" s="423">
        <f>[1]DES!A376</f>
        <v>0</v>
      </c>
      <c r="B375" s="424">
        <f>[1]DES!B376</f>
        <v>0</v>
      </c>
      <c r="C375" s="425">
        <f>[1]DES!K376</f>
        <v>0</v>
      </c>
      <c r="D375" s="424">
        <f>[1]DES!J376</f>
        <v>0</v>
      </c>
      <c r="E375" s="425">
        <f>[1]DES!I376</f>
        <v>0</v>
      </c>
      <c r="F375" s="426">
        <f>[1]DES!L376</f>
        <v>0</v>
      </c>
      <c r="AA375" s="497"/>
    </row>
    <row r="376" spans="1:27" ht="15.75" customHeight="1" x14ac:dyDescent="0.3">
      <c r="A376" s="423"/>
      <c r="B376" s="424"/>
      <c r="C376" s="425"/>
      <c r="D376" s="424"/>
      <c r="E376" s="425"/>
      <c r="F376" s="426"/>
      <c r="AA376" s="497"/>
    </row>
    <row r="377" spans="1:27" ht="15.75" customHeight="1" x14ac:dyDescent="0.3">
      <c r="A377" s="423"/>
      <c r="B377" s="424"/>
      <c r="C377" s="425"/>
      <c r="D377" s="424"/>
      <c r="E377" s="425"/>
      <c r="F377" s="426"/>
      <c r="AA377" s="497"/>
    </row>
    <row r="378" spans="1:27" ht="15.75" customHeight="1" x14ac:dyDescent="0.3">
      <c r="A378" s="423"/>
      <c r="B378" s="424"/>
      <c r="C378" s="425"/>
      <c r="D378" s="424"/>
      <c r="E378" s="425"/>
      <c r="F378" s="426"/>
      <c r="AA378" s="497"/>
    </row>
    <row r="379" spans="1:27" ht="15.75" customHeight="1" x14ac:dyDescent="0.3">
      <c r="A379" s="423"/>
      <c r="B379" s="424"/>
      <c r="C379" s="425"/>
      <c r="D379" s="424"/>
      <c r="E379" s="425"/>
      <c r="F379" s="426"/>
      <c r="AA379" s="497"/>
    </row>
    <row r="380" spans="1:27" ht="15.75" customHeight="1" x14ac:dyDescent="0.3">
      <c r="A380" s="423"/>
      <c r="B380" s="424"/>
      <c r="C380" s="425"/>
      <c r="D380" s="424"/>
      <c r="E380" s="425"/>
      <c r="F380" s="426"/>
      <c r="AA380" s="497"/>
    </row>
    <row r="381" spans="1:27" ht="15.75" customHeight="1" x14ac:dyDescent="0.3">
      <c r="A381" s="423"/>
      <c r="B381" s="424"/>
      <c r="C381" s="425"/>
      <c r="D381" s="424"/>
      <c r="E381" s="425"/>
      <c r="F381" s="426"/>
      <c r="AA381" s="497"/>
    </row>
    <row r="382" spans="1:27" ht="15.75" customHeight="1" x14ac:dyDescent="0.3">
      <c r="A382" s="423"/>
      <c r="B382" s="424"/>
      <c r="C382" s="425"/>
      <c r="D382" s="424"/>
      <c r="E382" s="425"/>
      <c r="F382" s="426"/>
      <c r="AA382" s="497"/>
    </row>
    <row r="383" spans="1:27" ht="15.75" customHeight="1" x14ac:dyDescent="0.3">
      <c r="A383" s="423"/>
      <c r="B383" s="424"/>
      <c r="C383" s="425"/>
      <c r="D383" s="424"/>
      <c r="E383" s="425"/>
      <c r="F383" s="426"/>
      <c r="AA383" s="497"/>
    </row>
    <row r="384" spans="1:27" ht="15.75" customHeight="1" x14ac:dyDescent="0.3">
      <c r="A384" s="423"/>
      <c r="B384" s="424"/>
      <c r="C384" s="425"/>
      <c r="D384" s="424"/>
      <c r="E384" s="425"/>
      <c r="F384" s="426"/>
      <c r="AA384" s="497"/>
    </row>
    <row r="385" spans="1:27" ht="15.75" customHeight="1" x14ac:dyDescent="0.3">
      <c r="A385" s="423"/>
      <c r="B385" s="424"/>
      <c r="C385" s="425"/>
      <c r="D385" s="424"/>
      <c r="E385" s="425"/>
      <c r="F385" s="426"/>
      <c r="AA385" s="497"/>
    </row>
    <row r="386" spans="1:27" ht="15.75" customHeight="1" x14ac:dyDescent="0.3">
      <c r="A386" s="423"/>
      <c r="B386" s="424"/>
      <c r="C386" s="425"/>
      <c r="D386" s="424"/>
      <c r="E386" s="425"/>
      <c r="F386" s="426"/>
      <c r="AA386" s="497"/>
    </row>
    <row r="387" spans="1:27" ht="15.75" customHeight="1" x14ac:dyDescent="0.3">
      <c r="A387" s="423"/>
      <c r="B387" s="424"/>
      <c r="C387" s="425"/>
      <c r="D387" s="424"/>
      <c r="E387" s="425"/>
      <c r="F387" s="426"/>
      <c r="AA387" s="497"/>
    </row>
    <row r="388" spans="1:27" ht="15.75" customHeight="1" x14ac:dyDescent="0.3">
      <c r="A388" s="423"/>
      <c r="B388" s="424"/>
      <c r="C388" s="425"/>
      <c r="D388" s="424"/>
      <c r="E388" s="425"/>
      <c r="F388" s="426"/>
      <c r="AA388" s="497"/>
    </row>
    <row r="389" spans="1:27" ht="15.75" customHeight="1" x14ac:dyDescent="0.3">
      <c r="A389" s="423"/>
      <c r="B389" s="424"/>
      <c r="C389" s="425"/>
      <c r="D389" s="424"/>
      <c r="E389" s="425"/>
      <c r="F389" s="426"/>
      <c r="AA389" s="497"/>
    </row>
    <row r="390" spans="1:27" ht="15.75" customHeight="1" x14ac:dyDescent="0.3">
      <c r="A390" s="423"/>
      <c r="B390" s="424"/>
      <c r="C390" s="425"/>
      <c r="D390" s="424"/>
      <c r="E390" s="425"/>
      <c r="F390" s="426"/>
      <c r="AA390" s="497"/>
    </row>
    <row r="391" spans="1:27" ht="15.75" customHeight="1" x14ac:dyDescent="0.3">
      <c r="A391" s="423"/>
      <c r="B391" s="424"/>
      <c r="C391" s="425"/>
      <c r="D391" s="424"/>
      <c r="E391" s="425"/>
      <c r="F391" s="426"/>
      <c r="AA391" s="497"/>
    </row>
    <row r="392" spans="1:27" ht="15.75" customHeight="1" x14ac:dyDescent="0.3">
      <c r="A392" s="423"/>
      <c r="B392" s="424"/>
      <c r="C392" s="425"/>
      <c r="D392" s="424"/>
      <c r="E392" s="425"/>
      <c r="F392" s="426"/>
      <c r="AA392" s="497"/>
    </row>
    <row r="393" spans="1:27" ht="15.75" customHeight="1" x14ac:dyDescent="0.3">
      <c r="A393" s="423"/>
      <c r="B393" s="424"/>
      <c r="C393" s="425"/>
      <c r="D393" s="424"/>
      <c r="E393" s="425"/>
      <c r="F393" s="426"/>
      <c r="AA393" s="497"/>
    </row>
    <row r="394" spans="1:27" ht="15.75" customHeight="1" x14ac:dyDescent="0.3">
      <c r="A394" s="423"/>
      <c r="B394" s="424"/>
      <c r="C394" s="425"/>
      <c r="D394" s="424"/>
      <c r="E394" s="425"/>
      <c r="F394" s="426"/>
      <c r="AA394" s="497"/>
    </row>
    <row r="395" spans="1:27" ht="15.75" customHeight="1" x14ac:dyDescent="0.3">
      <c r="A395" s="423"/>
      <c r="B395" s="424"/>
      <c r="C395" s="425"/>
      <c r="D395" s="424"/>
      <c r="E395" s="425"/>
      <c r="F395" s="426"/>
      <c r="AA395" s="497"/>
    </row>
    <row r="396" spans="1:27" ht="15.75" customHeight="1" x14ac:dyDescent="0.3">
      <c r="A396" s="423"/>
      <c r="B396" s="424"/>
      <c r="C396" s="425"/>
      <c r="D396" s="424"/>
      <c r="E396" s="425"/>
      <c r="F396" s="426"/>
      <c r="AA396" s="497"/>
    </row>
    <row r="397" spans="1:27" ht="15.75" customHeight="1" x14ac:dyDescent="0.3">
      <c r="A397" s="423"/>
      <c r="B397" s="424"/>
      <c r="C397" s="425"/>
      <c r="D397" s="424"/>
      <c r="E397" s="425"/>
      <c r="F397" s="426"/>
      <c r="AA397" s="497"/>
    </row>
    <row r="398" spans="1:27" ht="15.75" customHeight="1" x14ac:dyDescent="0.3">
      <c r="AA398" s="497"/>
    </row>
    <row r="399" spans="1:27" ht="15.75" customHeight="1" x14ac:dyDescent="0.3">
      <c r="AA399" s="497"/>
    </row>
    <row r="400" spans="1:27" ht="15.75" customHeight="1" x14ac:dyDescent="0.3">
      <c r="AA400" s="497"/>
    </row>
    <row r="401" spans="27:27" ht="15.75" customHeight="1" x14ac:dyDescent="0.3">
      <c r="AA401" s="497"/>
    </row>
    <row r="402" spans="27:27" ht="15.75" customHeight="1" x14ac:dyDescent="0.3">
      <c r="AA402" s="497"/>
    </row>
    <row r="403" spans="27:27" ht="15.75" customHeight="1" x14ac:dyDescent="0.3">
      <c r="AA403" s="497"/>
    </row>
    <row r="404" spans="27:27" ht="15.75" customHeight="1" x14ac:dyDescent="0.3">
      <c r="AA404" s="497"/>
    </row>
    <row r="405" spans="27:27" ht="15.75" customHeight="1" x14ac:dyDescent="0.3">
      <c r="AA405" s="497"/>
    </row>
    <row r="406" spans="27:27" ht="15.75" customHeight="1" x14ac:dyDescent="0.3">
      <c r="AA406" s="497"/>
    </row>
    <row r="407" spans="27:27" ht="15.75" customHeight="1" x14ac:dyDescent="0.3">
      <c r="AA407" s="497"/>
    </row>
    <row r="408" spans="27:27" ht="15.75" customHeight="1" x14ac:dyDescent="0.3">
      <c r="AA408" s="497"/>
    </row>
    <row r="409" spans="27:27" ht="15.75" customHeight="1" x14ac:dyDescent="0.3">
      <c r="AA409" s="497"/>
    </row>
    <row r="410" spans="27:27" ht="15.75" customHeight="1" x14ac:dyDescent="0.3">
      <c r="AA410" s="497"/>
    </row>
    <row r="411" spans="27:27" ht="15.75" customHeight="1" x14ac:dyDescent="0.3">
      <c r="AA411" s="497"/>
    </row>
    <row r="412" spans="27:27" ht="15.75" customHeight="1" x14ac:dyDescent="0.3">
      <c r="AA412" s="497"/>
    </row>
    <row r="413" spans="27:27" ht="15.75" customHeight="1" x14ac:dyDescent="0.3">
      <c r="AA413" s="497"/>
    </row>
    <row r="414" spans="27:27" ht="15.75" customHeight="1" x14ac:dyDescent="0.3">
      <c r="AA414" s="497"/>
    </row>
    <row r="415" spans="27:27" ht="15.75" customHeight="1" x14ac:dyDescent="0.3">
      <c r="AA415" s="497"/>
    </row>
    <row r="416" spans="27:27" ht="15.75" customHeight="1" x14ac:dyDescent="0.3">
      <c r="AA416" s="497"/>
    </row>
    <row r="417" spans="27:27" ht="15.75" customHeight="1" x14ac:dyDescent="0.3">
      <c r="AA417" s="497"/>
    </row>
    <row r="418" spans="27:27" ht="15.75" customHeight="1" x14ac:dyDescent="0.3">
      <c r="AA418" s="497"/>
    </row>
    <row r="419" spans="27:27" ht="15.75" customHeight="1" x14ac:dyDescent="0.3">
      <c r="AA419" s="497"/>
    </row>
    <row r="420" spans="27:27" ht="15.75" customHeight="1" x14ac:dyDescent="0.3">
      <c r="AA420" s="497"/>
    </row>
    <row r="421" spans="27:27" ht="15.75" customHeight="1" x14ac:dyDescent="0.3">
      <c r="AA421" s="497"/>
    </row>
    <row r="422" spans="27:27" ht="15.75" customHeight="1" x14ac:dyDescent="0.3">
      <c r="AA422" s="497"/>
    </row>
    <row r="423" spans="27:27" ht="15.75" customHeight="1" x14ac:dyDescent="0.3">
      <c r="AA423" s="497"/>
    </row>
    <row r="424" spans="27:27" ht="15.75" customHeight="1" x14ac:dyDescent="0.3">
      <c r="AA424" s="497"/>
    </row>
    <row r="425" spans="27:27" ht="15.75" customHeight="1" x14ac:dyDescent="0.3">
      <c r="AA425" s="497"/>
    </row>
    <row r="426" spans="27:27" ht="15.75" customHeight="1" x14ac:dyDescent="0.3">
      <c r="AA426" s="497"/>
    </row>
    <row r="427" spans="27:27" ht="15.75" customHeight="1" x14ac:dyDescent="0.3">
      <c r="AA427" s="497"/>
    </row>
    <row r="428" spans="27:27" ht="15.75" customHeight="1" x14ac:dyDescent="0.3">
      <c r="AA428" s="497"/>
    </row>
    <row r="429" spans="27:27" ht="15.75" customHeight="1" x14ac:dyDescent="0.3">
      <c r="AA429" s="497"/>
    </row>
    <row r="430" spans="27:27" ht="15.75" customHeight="1" x14ac:dyDescent="0.3">
      <c r="AA430" s="497"/>
    </row>
    <row r="431" spans="27:27" ht="15.75" customHeight="1" x14ac:dyDescent="0.3">
      <c r="AA431" s="497"/>
    </row>
    <row r="432" spans="27:27" ht="15.75" customHeight="1" x14ac:dyDescent="0.3">
      <c r="AA432" s="497"/>
    </row>
    <row r="433" spans="27:27" ht="15.75" customHeight="1" x14ac:dyDescent="0.3">
      <c r="AA433" s="497"/>
    </row>
    <row r="434" spans="27:27" ht="15.75" customHeight="1" x14ac:dyDescent="0.3">
      <c r="AA434" s="497"/>
    </row>
    <row r="435" spans="27:27" ht="15.75" customHeight="1" x14ac:dyDescent="0.3">
      <c r="AA435" s="497"/>
    </row>
    <row r="436" spans="27:27" ht="15.75" customHeight="1" x14ac:dyDescent="0.3">
      <c r="AA436" s="497"/>
    </row>
    <row r="437" spans="27:27" ht="15.75" customHeight="1" x14ac:dyDescent="0.3">
      <c r="AA437" s="497"/>
    </row>
    <row r="438" spans="27:27" ht="15.75" customHeight="1" x14ac:dyDescent="0.3">
      <c r="AA438" s="497"/>
    </row>
    <row r="439" spans="27:27" ht="15.75" customHeight="1" x14ac:dyDescent="0.3">
      <c r="AA439" s="497"/>
    </row>
    <row r="440" spans="27:27" ht="15.75" customHeight="1" x14ac:dyDescent="0.3">
      <c r="AA440" s="497"/>
    </row>
    <row r="441" spans="27:27" ht="15.75" customHeight="1" x14ac:dyDescent="0.3">
      <c r="AA441" s="497"/>
    </row>
    <row r="442" spans="27:27" ht="15.75" customHeight="1" x14ac:dyDescent="0.3">
      <c r="AA442" s="497"/>
    </row>
    <row r="443" spans="27:27" ht="15.75" customHeight="1" x14ac:dyDescent="0.3">
      <c r="AA443" s="497"/>
    </row>
    <row r="444" spans="27:27" ht="15.75" customHeight="1" x14ac:dyDescent="0.3">
      <c r="AA444" s="497"/>
    </row>
    <row r="445" spans="27:27" ht="15.75" customHeight="1" x14ac:dyDescent="0.3">
      <c r="AA445" s="497"/>
    </row>
    <row r="446" spans="27:27" ht="15.75" customHeight="1" x14ac:dyDescent="0.3">
      <c r="AA446" s="497"/>
    </row>
    <row r="447" spans="27:27" ht="15.75" customHeight="1" x14ac:dyDescent="0.3">
      <c r="AA447" s="497"/>
    </row>
    <row r="448" spans="27:27" ht="15.75" customHeight="1" x14ac:dyDescent="0.3">
      <c r="AA448" s="497"/>
    </row>
    <row r="449" spans="27:27" ht="15.75" customHeight="1" x14ac:dyDescent="0.3">
      <c r="AA449" s="497"/>
    </row>
    <row r="450" spans="27:27" ht="15.75" customHeight="1" x14ac:dyDescent="0.3">
      <c r="AA450" s="497"/>
    </row>
    <row r="451" spans="27:27" ht="15.75" customHeight="1" x14ac:dyDescent="0.3">
      <c r="AA451" s="497"/>
    </row>
    <row r="452" spans="27:27" ht="15.75" customHeight="1" x14ac:dyDescent="0.3">
      <c r="AA452" s="497"/>
    </row>
    <row r="453" spans="27:27" ht="15.75" customHeight="1" x14ac:dyDescent="0.3">
      <c r="AA453" s="497"/>
    </row>
    <row r="454" spans="27:27" ht="15.75" customHeight="1" x14ac:dyDescent="0.3">
      <c r="AA454" s="497"/>
    </row>
    <row r="455" spans="27:27" ht="15.75" customHeight="1" x14ac:dyDescent="0.3">
      <c r="AA455" s="497"/>
    </row>
    <row r="456" spans="27:27" ht="15.75" customHeight="1" x14ac:dyDescent="0.3">
      <c r="AA456" s="497"/>
    </row>
    <row r="457" spans="27:27" ht="15.75" customHeight="1" x14ac:dyDescent="0.3">
      <c r="AA457" s="497"/>
    </row>
    <row r="458" spans="27:27" ht="15.75" customHeight="1" x14ac:dyDescent="0.3">
      <c r="AA458" s="497"/>
    </row>
    <row r="459" spans="27:27" ht="15.75" customHeight="1" x14ac:dyDescent="0.3">
      <c r="AA459" s="497"/>
    </row>
    <row r="460" spans="27:27" ht="15.75" customHeight="1" x14ac:dyDescent="0.3">
      <c r="AA460" s="497"/>
    </row>
    <row r="461" spans="27:27" ht="15.75" customHeight="1" x14ac:dyDescent="0.3">
      <c r="AA461" s="497"/>
    </row>
    <row r="462" spans="27:27" ht="15.75" customHeight="1" x14ac:dyDescent="0.3">
      <c r="AA462" s="497"/>
    </row>
    <row r="463" spans="27:27" ht="15.75" customHeight="1" x14ac:dyDescent="0.3">
      <c r="AA463" s="497"/>
    </row>
    <row r="464" spans="27:27" ht="15.75" customHeight="1" x14ac:dyDescent="0.3">
      <c r="AA464" s="497"/>
    </row>
    <row r="465" spans="27:27" ht="15.75" customHeight="1" x14ac:dyDescent="0.3">
      <c r="AA465" s="497"/>
    </row>
    <row r="466" spans="27:27" ht="15.75" customHeight="1" x14ac:dyDescent="0.3">
      <c r="AA466" s="497"/>
    </row>
    <row r="467" spans="27:27" ht="15.75" customHeight="1" x14ac:dyDescent="0.3">
      <c r="AA467" s="497"/>
    </row>
    <row r="468" spans="27:27" ht="15.75" customHeight="1" x14ac:dyDescent="0.3">
      <c r="AA468" s="497"/>
    </row>
    <row r="469" spans="27:27" ht="15.75" customHeight="1" x14ac:dyDescent="0.3">
      <c r="AA469" s="497"/>
    </row>
    <row r="470" spans="27:27" ht="15.75" customHeight="1" x14ac:dyDescent="0.3">
      <c r="AA470" s="497"/>
    </row>
    <row r="471" spans="27:27" ht="15.75" customHeight="1" x14ac:dyDescent="0.3">
      <c r="AA471" s="497"/>
    </row>
    <row r="472" spans="27:27" ht="15.75" customHeight="1" x14ac:dyDescent="0.3">
      <c r="AA472" s="497"/>
    </row>
    <row r="473" spans="27:27" ht="15.75" customHeight="1" x14ac:dyDescent="0.3">
      <c r="AA473" s="497"/>
    </row>
    <row r="474" spans="27:27" ht="15.75" customHeight="1" x14ac:dyDescent="0.3">
      <c r="AA474" s="497"/>
    </row>
    <row r="475" spans="27:27" ht="15.75" customHeight="1" x14ac:dyDescent="0.3">
      <c r="AA475" s="497"/>
    </row>
    <row r="476" spans="27:27" ht="15.75" customHeight="1" x14ac:dyDescent="0.3">
      <c r="AA476" s="497"/>
    </row>
    <row r="477" spans="27:27" ht="15.75" customHeight="1" x14ac:dyDescent="0.3">
      <c r="AA477" s="497"/>
    </row>
    <row r="478" spans="27:27" ht="15.75" customHeight="1" x14ac:dyDescent="0.3">
      <c r="AA478" s="497"/>
    </row>
    <row r="479" spans="27:27" ht="15.75" customHeight="1" x14ac:dyDescent="0.3">
      <c r="AA479" s="497"/>
    </row>
    <row r="480" spans="27:27" ht="15.75" customHeight="1" x14ac:dyDescent="0.3">
      <c r="AA480" s="497"/>
    </row>
    <row r="481" spans="27:27" ht="15.75" customHeight="1" x14ac:dyDescent="0.3">
      <c r="AA481" s="497"/>
    </row>
    <row r="482" spans="27:27" ht="15.75" customHeight="1" x14ac:dyDescent="0.3">
      <c r="AA482" s="497"/>
    </row>
    <row r="483" spans="27:27" ht="15.75" customHeight="1" x14ac:dyDescent="0.3">
      <c r="AA483" s="497"/>
    </row>
    <row r="484" spans="27:27" ht="15.75" customHeight="1" x14ac:dyDescent="0.3">
      <c r="AA484" s="497"/>
    </row>
    <row r="485" spans="27:27" ht="15.75" customHeight="1" x14ac:dyDescent="0.3">
      <c r="AA485" s="497"/>
    </row>
    <row r="486" spans="27:27" ht="15.75" customHeight="1" x14ac:dyDescent="0.3">
      <c r="AA486" s="497"/>
    </row>
    <row r="487" spans="27:27" ht="15.75" customHeight="1" x14ac:dyDescent="0.3">
      <c r="AA487" s="497"/>
    </row>
    <row r="488" spans="27:27" ht="15.75" customHeight="1" x14ac:dyDescent="0.3">
      <c r="AA488" s="497"/>
    </row>
    <row r="489" spans="27:27" ht="15.75" customHeight="1" x14ac:dyDescent="0.3">
      <c r="AA489" s="497"/>
    </row>
    <row r="490" spans="27:27" ht="15.75" customHeight="1" x14ac:dyDescent="0.3">
      <c r="AA490" s="497"/>
    </row>
    <row r="491" spans="27:27" ht="15.75" customHeight="1" x14ac:dyDescent="0.3">
      <c r="AA491" s="497"/>
    </row>
    <row r="492" spans="27:27" ht="15.75" customHeight="1" x14ac:dyDescent="0.3">
      <c r="AA492" s="497"/>
    </row>
    <row r="493" spans="27:27" ht="15.75" customHeight="1" x14ac:dyDescent="0.3">
      <c r="AA493" s="497"/>
    </row>
    <row r="494" spans="27:27" ht="15.75" customHeight="1" x14ac:dyDescent="0.3">
      <c r="AA494" s="497"/>
    </row>
    <row r="495" spans="27:27" ht="15.75" customHeight="1" x14ac:dyDescent="0.3">
      <c r="AA495" s="497"/>
    </row>
    <row r="496" spans="27:27" ht="15.75" customHeight="1" x14ac:dyDescent="0.3">
      <c r="AA496" s="497"/>
    </row>
    <row r="497" spans="27:27" ht="15.75" customHeight="1" x14ac:dyDescent="0.3">
      <c r="AA497" s="497"/>
    </row>
    <row r="498" spans="27:27" ht="15.75" customHeight="1" x14ac:dyDescent="0.3">
      <c r="AA498" s="497"/>
    </row>
    <row r="499" spans="27:27" ht="15.75" customHeight="1" x14ac:dyDescent="0.3">
      <c r="AA499" s="497"/>
    </row>
    <row r="500" spans="27:27" ht="15.75" customHeight="1" x14ac:dyDescent="0.3">
      <c r="AA500" s="497"/>
    </row>
    <row r="501" spans="27:27" ht="15.75" customHeight="1" x14ac:dyDescent="0.3">
      <c r="AA501" s="497"/>
    </row>
    <row r="502" spans="27:27" ht="15.75" customHeight="1" x14ac:dyDescent="0.3">
      <c r="AA502" s="497"/>
    </row>
    <row r="503" spans="27:27" ht="15.75" customHeight="1" x14ac:dyDescent="0.3">
      <c r="AA503" s="497"/>
    </row>
    <row r="504" spans="27:27" ht="15.75" customHeight="1" x14ac:dyDescent="0.3">
      <c r="AA504" s="497"/>
    </row>
    <row r="505" spans="27:27" ht="15.75" customHeight="1" x14ac:dyDescent="0.3">
      <c r="AA505" s="497"/>
    </row>
    <row r="506" spans="27:27" ht="15.75" customHeight="1" x14ac:dyDescent="0.3">
      <c r="AA506" s="497"/>
    </row>
    <row r="507" spans="27:27" ht="15.75" customHeight="1" x14ac:dyDescent="0.3">
      <c r="AA507" s="497"/>
    </row>
    <row r="508" spans="27:27" ht="15.75" customHeight="1" x14ac:dyDescent="0.3">
      <c r="AA508" s="497"/>
    </row>
    <row r="509" spans="27:27" ht="15.75" customHeight="1" x14ac:dyDescent="0.3">
      <c r="AA509" s="497"/>
    </row>
    <row r="510" spans="27:27" ht="15.75" customHeight="1" x14ac:dyDescent="0.3">
      <c r="AA510" s="497"/>
    </row>
    <row r="511" spans="27:27" ht="15.75" customHeight="1" x14ac:dyDescent="0.3">
      <c r="AA511" s="497"/>
    </row>
    <row r="512" spans="27:27" ht="15.75" customHeight="1" x14ac:dyDescent="0.3">
      <c r="AA512" s="497"/>
    </row>
    <row r="513" spans="27:27" ht="15.75" customHeight="1" x14ac:dyDescent="0.3">
      <c r="AA513" s="497"/>
    </row>
    <row r="514" spans="27:27" ht="15.75" customHeight="1" x14ac:dyDescent="0.3">
      <c r="AA514" s="497"/>
    </row>
    <row r="515" spans="27:27" ht="15.75" customHeight="1" x14ac:dyDescent="0.3">
      <c r="AA515" s="497"/>
    </row>
    <row r="516" spans="27:27" ht="15.75" customHeight="1" x14ac:dyDescent="0.3">
      <c r="AA516" s="497"/>
    </row>
    <row r="517" spans="27:27" ht="15.75" customHeight="1" x14ac:dyDescent="0.3">
      <c r="AA517" s="497"/>
    </row>
    <row r="518" spans="27:27" ht="15.75" customHeight="1" x14ac:dyDescent="0.3">
      <c r="AA518" s="497"/>
    </row>
    <row r="519" spans="27:27" ht="15.75" customHeight="1" x14ac:dyDescent="0.3">
      <c r="AA519" s="497"/>
    </row>
    <row r="520" spans="27:27" ht="15.75" customHeight="1" x14ac:dyDescent="0.3">
      <c r="AA520" s="497"/>
    </row>
    <row r="521" spans="27:27" ht="15.75" customHeight="1" x14ac:dyDescent="0.3">
      <c r="AA521" s="497"/>
    </row>
    <row r="522" spans="27:27" ht="15.75" customHeight="1" x14ac:dyDescent="0.3">
      <c r="AA522" s="497"/>
    </row>
    <row r="523" spans="27:27" ht="15.75" customHeight="1" x14ac:dyDescent="0.3">
      <c r="AA523" s="497"/>
    </row>
    <row r="524" spans="27:27" ht="15.75" customHeight="1" x14ac:dyDescent="0.3">
      <c r="AA524" s="497"/>
    </row>
    <row r="525" spans="27:27" ht="15.75" customHeight="1" x14ac:dyDescent="0.3">
      <c r="AA525" s="497"/>
    </row>
    <row r="526" spans="27:27" ht="15.75" customHeight="1" x14ac:dyDescent="0.3">
      <c r="AA526" s="497"/>
    </row>
    <row r="527" spans="27:27" ht="15.75" customHeight="1" x14ac:dyDescent="0.3">
      <c r="AA527" s="497"/>
    </row>
    <row r="528" spans="27:27" ht="15.75" customHeight="1" x14ac:dyDescent="0.3">
      <c r="AA528" s="497"/>
    </row>
    <row r="529" spans="27:27" ht="15.75" customHeight="1" x14ac:dyDescent="0.3">
      <c r="AA529" s="497"/>
    </row>
    <row r="530" spans="27:27" ht="15.75" customHeight="1" x14ac:dyDescent="0.3">
      <c r="AA530" s="497"/>
    </row>
    <row r="531" spans="27:27" ht="15.75" customHeight="1" x14ac:dyDescent="0.3">
      <c r="AA531" s="497"/>
    </row>
    <row r="532" spans="27:27" ht="15.75" customHeight="1" x14ac:dyDescent="0.3">
      <c r="AA532" s="497"/>
    </row>
    <row r="533" spans="27:27" ht="15.75" customHeight="1" x14ac:dyDescent="0.3">
      <c r="AA533" s="497"/>
    </row>
    <row r="534" spans="27:27" ht="15.75" customHeight="1" x14ac:dyDescent="0.3">
      <c r="AA534" s="497"/>
    </row>
    <row r="535" spans="27:27" ht="15.75" customHeight="1" x14ac:dyDescent="0.3">
      <c r="AA535" s="497"/>
    </row>
    <row r="536" spans="27:27" ht="15.75" customHeight="1" x14ac:dyDescent="0.3">
      <c r="AA536" s="497"/>
    </row>
    <row r="537" spans="27:27" ht="15.75" customHeight="1" x14ac:dyDescent="0.3">
      <c r="AA537" s="497"/>
    </row>
    <row r="538" spans="27:27" ht="15.75" customHeight="1" x14ac:dyDescent="0.3">
      <c r="AA538" s="497"/>
    </row>
    <row r="539" spans="27:27" ht="15.75" customHeight="1" x14ac:dyDescent="0.3">
      <c r="AA539" s="497"/>
    </row>
    <row r="540" spans="27:27" ht="15.75" customHeight="1" x14ac:dyDescent="0.3">
      <c r="AA540" s="497"/>
    </row>
    <row r="541" spans="27:27" ht="15.75" customHeight="1" x14ac:dyDescent="0.3">
      <c r="AA541" s="497"/>
    </row>
    <row r="542" spans="27:27" ht="15.75" customHeight="1" x14ac:dyDescent="0.3">
      <c r="AA542" s="497"/>
    </row>
    <row r="543" spans="27:27" ht="15.75" customHeight="1" x14ac:dyDescent="0.3">
      <c r="AA543" s="497"/>
    </row>
    <row r="544" spans="27:27" ht="15.75" customHeight="1" x14ac:dyDescent="0.3">
      <c r="AA544" s="497"/>
    </row>
    <row r="545" spans="27:27" ht="15.75" customHeight="1" x14ac:dyDescent="0.3">
      <c r="AA545" s="497"/>
    </row>
    <row r="546" spans="27:27" ht="15.75" customHeight="1" x14ac:dyDescent="0.3">
      <c r="AA546" s="497"/>
    </row>
    <row r="547" spans="27:27" ht="15.75" customHeight="1" x14ac:dyDescent="0.3">
      <c r="AA547" s="497"/>
    </row>
    <row r="548" spans="27:27" ht="15.75" customHeight="1" x14ac:dyDescent="0.3">
      <c r="AA548" s="497"/>
    </row>
    <row r="549" spans="27:27" ht="15.75" customHeight="1" x14ac:dyDescent="0.3">
      <c r="AA549" s="497"/>
    </row>
    <row r="550" spans="27:27" ht="15.75" customHeight="1" x14ac:dyDescent="0.3">
      <c r="AA550" s="497"/>
    </row>
    <row r="551" spans="27:27" ht="15.75" customHeight="1" x14ac:dyDescent="0.3">
      <c r="AA551" s="497"/>
    </row>
    <row r="552" spans="27:27" ht="15.75" customHeight="1" x14ac:dyDescent="0.3">
      <c r="AA552" s="497"/>
    </row>
    <row r="553" spans="27:27" ht="15.75" customHeight="1" x14ac:dyDescent="0.3">
      <c r="AA553" s="497"/>
    </row>
    <row r="554" spans="27:27" ht="15.75" customHeight="1" x14ac:dyDescent="0.3">
      <c r="AA554" s="497"/>
    </row>
    <row r="555" spans="27:27" ht="15.75" customHeight="1" x14ac:dyDescent="0.3">
      <c r="AA555" s="497"/>
    </row>
    <row r="556" spans="27:27" ht="15.75" customHeight="1" x14ac:dyDescent="0.3">
      <c r="AA556" s="497"/>
    </row>
    <row r="557" spans="27:27" ht="15.75" customHeight="1" x14ac:dyDescent="0.3">
      <c r="AA557" s="497"/>
    </row>
    <row r="558" spans="27:27" ht="15.75" customHeight="1" x14ac:dyDescent="0.3">
      <c r="AA558" s="497"/>
    </row>
    <row r="559" spans="27:27" ht="15.75" customHeight="1" x14ac:dyDescent="0.3">
      <c r="AA559" s="497"/>
    </row>
    <row r="560" spans="27:27" ht="15.75" customHeight="1" x14ac:dyDescent="0.3">
      <c r="AA560" s="497"/>
    </row>
    <row r="561" spans="27:27" ht="15.75" customHeight="1" x14ac:dyDescent="0.3">
      <c r="AA561" s="497"/>
    </row>
    <row r="562" spans="27:27" ht="15.75" customHeight="1" x14ac:dyDescent="0.3">
      <c r="AA562" s="497"/>
    </row>
    <row r="563" spans="27:27" ht="15.75" customHeight="1" x14ac:dyDescent="0.3">
      <c r="AA563" s="497"/>
    </row>
    <row r="564" spans="27:27" ht="15.75" customHeight="1" x14ac:dyDescent="0.3">
      <c r="AA564" s="497"/>
    </row>
    <row r="565" spans="27:27" ht="15.75" customHeight="1" x14ac:dyDescent="0.3">
      <c r="AA565" s="497"/>
    </row>
    <row r="566" spans="27:27" ht="15.75" customHeight="1" x14ac:dyDescent="0.3">
      <c r="AA566" s="497"/>
    </row>
    <row r="567" spans="27:27" ht="15.75" customHeight="1" x14ac:dyDescent="0.3">
      <c r="AA567" s="497"/>
    </row>
    <row r="568" spans="27:27" ht="15.75" customHeight="1" x14ac:dyDescent="0.3">
      <c r="AA568" s="497"/>
    </row>
    <row r="569" spans="27:27" ht="15.75" customHeight="1" x14ac:dyDescent="0.3">
      <c r="AA569" s="497"/>
    </row>
    <row r="570" spans="27:27" ht="15.75" customHeight="1" x14ac:dyDescent="0.3">
      <c r="AA570" s="497"/>
    </row>
    <row r="571" spans="27:27" ht="15.75" customHeight="1" x14ac:dyDescent="0.3">
      <c r="AA571" s="497"/>
    </row>
    <row r="572" spans="27:27" ht="15.75" customHeight="1" x14ac:dyDescent="0.3">
      <c r="AA572" s="497"/>
    </row>
    <row r="573" spans="27:27" ht="15.75" customHeight="1" x14ac:dyDescent="0.3">
      <c r="AA573" s="497"/>
    </row>
    <row r="574" spans="27:27" ht="15.75" customHeight="1" x14ac:dyDescent="0.3">
      <c r="AA574" s="497"/>
    </row>
    <row r="575" spans="27:27" ht="15.75" customHeight="1" x14ac:dyDescent="0.3">
      <c r="AA575" s="497"/>
    </row>
    <row r="576" spans="27:27" ht="15.75" customHeight="1" x14ac:dyDescent="0.3">
      <c r="AA576" s="497"/>
    </row>
    <row r="577" spans="27:27" ht="15.75" customHeight="1" x14ac:dyDescent="0.3">
      <c r="AA577" s="497"/>
    </row>
    <row r="578" spans="27:27" ht="15.75" customHeight="1" x14ac:dyDescent="0.3">
      <c r="AA578" s="497"/>
    </row>
    <row r="579" spans="27:27" ht="15.75" customHeight="1" x14ac:dyDescent="0.3">
      <c r="AA579" s="497"/>
    </row>
    <row r="580" spans="27:27" ht="15.75" customHeight="1" x14ac:dyDescent="0.3">
      <c r="AA580" s="497"/>
    </row>
    <row r="581" spans="27:27" ht="15.75" customHeight="1" x14ac:dyDescent="0.3">
      <c r="AA581" s="497"/>
    </row>
    <row r="582" spans="27:27" ht="15.75" customHeight="1" x14ac:dyDescent="0.3">
      <c r="AA582" s="497"/>
    </row>
    <row r="583" spans="27:27" ht="15.75" customHeight="1" x14ac:dyDescent="0.3">
      <c r="AA583" s="497"/>
    </row>
    <row r="584" spans="27:27" ht="15.75" customHeight="1" x14ac:dyDescent="0.3">
      <c r="AA584" s="497"/>
    </row>
    <row r="585" spans="27:27" ht="15.75" customHeight="1" x14ac:dyDescent="0.3">
      <c r="AA585" s="497"/>
    </row>
    <row r="586" spans="27:27" ht="15.75" customHeight="1" x14ac:dyDescent="0.3">
      <c r="AA586" s="497"/>
    </row>
    <row r="587" spans="27:27" ht="15.75" customHeight="1" x14ac:dyDescent="0.3">
      <c r="AA587" s="497"/>
    </row>
    <row r="588" spans="27:27" ht="15.75" customHeight="1" x14ac:dyDescent="0.3">
      <c r="AA588" s="497"/>
    </row>
    <row r="589" spans="27:27" ht="15.75" customHeight="1" x14ac:dyDescent="0.3">
      <c r="AA589" s="497"/>
    </row>
    <row r="590" spans="27:27" ht="15.75" customHeight="1" x14ac:dyDescent="0.3">
      <c r="AA590" s="497"/>
    </row>
    <row r="591" spans="27:27" ht="15.75" customHeight="1" x14ac:dyDescent="0.3">
      <c r="AA591" s="497"/>
    </row>
    <row r="592" spans="27:27" ht="15.75" customHeight="1" x14ac:dyDescent="0.3">
      <c r="AA592" s="497"/>
    </row>
    <row r="593" spans="27:27" ht="15.75" customHeight="1" x14ac:dyDescent="0.3">
      <c r="AA593" s="497"/>
    </row>
    <row r="594" spans="27:27" ht="15.75" customHeight="1" x14ac:dyDescent="0.3">
      <c r="AA594" s="497"/>
    </row>
    <row r="595" spans="27:27" ht="15.75" customHeight="1" x14ac:dyDescent="0.3">
      <c r="AA595" s="497"/>
    </row>
    <row r="596" spans="27:27" ht="15.75" customHeight="1" x14ac:dyDescent="0.3">
      <c r="AA596" s="497"/>
    </row>
    <row r="597" spans="27:27" ht="15.75" customHeight="1" x14ac:dyDescent="0.3">
      <c r="AA597" s="497"/>
    </row>
    <row r="598" spans="27:27" ht="15.75" customHeight="1" x14ac:dyDescent="0.3">
      <c r="AA598" s="497"/>
    </row>
    <row r="599" spans="27:27" ht="15.75" customHeight="1" x14ac:dyDescent="0.3">
      <c r="AA599" s="497"/>
    </row>
    <row r="600" spans="27:27" ht="15.75" customHeight="1" x14ac:dyDescent="0.3">
      <c r="AA600" s="497"/>
    </row>
    <row r="601" spans="27:27" ht="15.75" customHeight="1" x14ac:dyDescent="0.3">
      <c r="AA601" s="497"/>
    </row>
    <row r="602" spans="27:27" ht="15.75" customHeight="1" x14ac:dyDescent="0.3">
      <c r="AA602" s="497"/>
    </row>
    <row r="603" spans="27:27" ht="15.75" customHeight="1" x14ac:dyDescent="0.3">
      <c r="AA603" s="497"/>
    </row>
    <row r="604" spans="27:27" ht="15.75" customHeight="1" x14ac:dyDescent="0.3">
      <c r="AA604" s="497"/>
    </row>
    <row r="605" spans="27:27" ht="15.75" customHeight="1" x14ac:dyDescent="0.3">
      <c r="AA605" s="497"/>
    </row>
    <row r="606" spans="27:27" ht="15.75" customHeight="1" x14ac:dyDescent="0.3">
      <c r="AA606" s="497"/>
    </row>
    <row r="607" spans="27:27" ht="15.75" customHeight="1" x14ac:dyDescent="0.3">
      <c r="AA607" s="497"/>
    </row>
    <row r="608" spans="27:27" ht="15.75" customHeight="1" x14ac:dyDescent="0.3">
      <c r="AA608" s="497"/>
    </row>
    <row r="609" spans="27:27" ht="15.75" customHeight="1" x14ac:dyDescent="0.3">
      <c r="AA609" s="497"/>
    </row>
    <row r="610" spans="27:27" ht="15.75" customHeight="1" x14ac:dyDescent="0.3">
      <c r="AA610" s="497"/>
    </row>
    <row r="611" spans="27:27" ht="15.75" customHeight="1" x14ac:dyDescent="0.3">
      <c r="AA611" s="497"/>
    </row>
    <row r="612" spans="27:27" ht="15.75" customHeight="1" x14ac:dyDescent="0.3">
      <c r="AA612" s="497"/>
    </row>
    <row r="613" spans="27:27" ht="15.75" customHeight="1" x14ac:dyDescent="0.3">
      <c r="AA613" s="497"/>
    </row>
    <row r="614" spans="27:27" ht="15.75" customHeight="1" x14ac:dyDescent="0.3">
      <c r="AA614" s="497"/>
    </row>
    <row r="615" spans="27:27" ht="15.75" customHeight="1" x14ac:dyDescent="0.3">
      <c r="AA615" s="497"/>
    </row>
    <row r="616" spans="27:27" ht="15.75" customHeight="1" x14ac:dyDescent="0.3">
      <c r="AA616" s="497"/>
    </row>
    <row r="617" spans="27:27" ht="15.75" customHeight="1" x14ac:dyDescent="0.3">
      <c r="AA617" s="497"/>
    </row>
    <row r="618" spans="27:27" ht="15.75" customHeight="1" x14ac:dyDescent="0.3">
      <c r="AA618" s="497"/>
    </row>
    <row r="619" spans="27:27" ht="15.75" customHeight="1" x14ac:dyDescent="0.3">
      <c r="AA619" s="497"/>
    </row>
    <row r="620" spans="27:27" ht="15.75" customHeight="1" x14ac:dyDescent="0.3">
      <c r="AA620" s="497"/>
    </row>
    <row r="621" spans="27:27" ht="15.75" customHeight="1" x14ac:dyDescent="0.3">
      <c r="AA621" s="497"/>
    </row>
    <row r="622" spans="27:27" ht="15.75" customHeight="1" x14ac:dyDescent="0.3">
      <c r="AA622" s="497"/>
    </row>
    <row r="623" spans="27:27" ht="15.75" customHeight="1" x14ac:dyDescent="0.3">
      <c r="AA623" s="497"/>
    </row>
    <row r="624" spans="27:27" ht="15.75" customHeight="1" x14ac:dyDescent="0.3">
      <c r="AA624" s="497"/>
    </row>
    <row r="625" spans="27:27" ht="15.75" customHeight="1" x14ac:dyDescent="0.3">
      <c r="AA625" s="497"/>
    </row>
    <row r="626" spans="27:27" ht="15.75" customHeight="1" x14ac:dyDescent="0.3">
      <c r="AA626" s="497"/>
    </row>
    <row r="627" spans="27:27" ht="15.75" customHeight="1" x14ac:dyDescent="0.3">
      <c r="AA627" s="497"/>
    </row>
    <row r="628" spans="27:27" ht="15.75" customHeight="1" x14ac:dyDescent="0.3">
      <c r="AA628" s="497"/>
    </row>
    <row r="629" spans="27:27" ht="15.75" customHeight="1" x14ac:dyDescent="0.3">
      <c r="AA629" s="497"/>
    </row>
    <row r="630" spans="27:27" ht="15.75" customHeight="1" x14ac:dyDescent="0.3">
      <c r="AA630" s="497"/>
    </row>
    <row r="631" spans="27:27" ht="15.75" customHeight="1" x14ac:dyDescent="0.3">
      <c r="AA631" s="497"/>
    </row>
    <row r="632" spans="27:27" ht="15.75" customHeight="1" x14ac:dyDescent="0.3">
      <c r="AA632" s="497"/>
    </row>
    <row r="633" spans="27:27" ht="15.75" customHeight="1" x14ac:dyDescent="0.3">
      <c r="AA633" s="497"/>
    </row>
    <row r="634" spans="27:27" ht="15.75" customHeight="1" x14ac:dyDescent="0.3">
      <c r="AA634" s="497"/>
    </row>
    <row r="635" spans="27:27" ht="15.75" customHeight="1" x14ac:dyDescent="0.3">
      <c r="AA635" s="497"/>
    </row>
    <row r="636" spans="27:27" ht="15.75" customHeight="1" x14ac:dyDescent="0.3">
      <c r="AA636" s="497"/>
    </row>
    <row r="637" spans="27:27" ht="15.75" customHeight="1" x14ac:dyDescent="0.3">
      <c r="AA637" s="497"/>
    </row>
    <row r="638" spans="27:27" ht="15.75" customHeight="1" x14ac:dyDescent="0.3">
      <c r="AA638" s="497"/>
    </row>
    <row r="639" spans="27:27" ht="15.75" customHeight="1" x14ac:dyDescent="0.3">
      <c r="AA639" s="497"/>
    </row>
    <row r="640" spans="27:27" ht="15.75" customHeight="1" x14ac:dyDescent="0.3">
      <c r="AA640" s="497"/>
    </row>
    <row r="641" spans="27:27" ht="15.75" customHeight="1" x14ac:dyDescent="0.3">
      <c r="AA641" s="497"/>
    </row>
    <row r="642" spans="27:27" ht="15.75" customHeight="1" x14ac:dyDescent="0.3">
      <c r="AA642" s="497"/>
    </row>
    <row r="643" spans="27:27" ht="15.75" customHeight="1" x14ac:dyDescent="0.3">
      <c r="AA643" s="497"/>
    </row>
    <row r="644" spans="27:27" ht="15.75" customHeight="1" x14ac:dyDescent="0.3">
      <c r="AA644" s="497"/>
    </row>
    <row r="645" spans="27:27" ht="15.75" customHeight="1" x14ac:dyDescent="0.3">
      <c r="AA645" s="497"/>
    </row>
    <row r="646" spans="27:27" ht="15.75" customHeight="1" x14ac:dyDescent="0.3">
      <c r="AA646" s="497"/>
    </row>
    <row r="647" spans="27:27" ht="15.75" customHeight="1" x14ac:dyDescent="0.3">
      <c r="AA647" s="497"/>
    </row>
    <row r="648" spans="27:27" ht="15.75" customHeight="1" x14ac:dyDescent="0.3">
      <c r="AA648" s="497"/>
    </row>
    <row r="649" spans="27:27" ht="15.75" customHeight="1" x14ac:dyDescent="0.3">
      <c r="AA649" s="497"/>
    </row>
    <row r="650" spans="27:27" ht="15.75" customHeight="1" x14ac:dyDescent="0.3">
      <c r="AA650" s="497"/>
    </row>
    <row r="651" spans="27:27" ht="15.75" customHeight="1" x14ac:dyDescent="0.3">
      <c r="AA651" s="497"/>
    </row>
    <row r="652" spans="27:27" ht="15.75" customHeight="1" x14ac:dyDescent="0.3">
      <c r="AA652" s="497"/>
    </row>
    <row r="653" spans="27:27" ht="15.75" customHeight="1" x14ac:dyDescent="0.3">
      <c r="AA653" s="497"/>
    </row>
    <row r="654" spans="27:27" ht="15.75" customHeight="1" x14ac:dyDescent="0.3">
      <c r="AA654" s="497"/>
    </row>
    <row r="655" spans="27:27" ht="15.75" customHeight="1" x14ac:dyDescent="0.3">
      <c r="AA655" s="497"/>
    </row>
    <row r="656" spans="27:27" ht="15.75" customHeight="1" x14ac:dyDescent="0.3">
      <c r="AA656" s="497"/>
    </row>
    <row r="657" spans="27:27" ht="15.75" customHeight="1" x14ac:dyDescent="0.3">
      <c r="AA657" s="497"/>
    </row>
    <row r="658" spans="27:27" ht="15.75" customHeight="1" x14ac:dyDescent="0.3">
      <c r="AA658" s="497"/>
    </row>
    <row r="659" spans="27:27" ht="15.75" customHeight="1" x14ac:dyDescent="0.3">
      <c r="AA659" s="497"/>
    </row>
    <row r="660" spans="27:27" ht="15.75" customHeight="1" x14ac:dyDescent="0.3">
      <c r="AA660" s="497"/>
    </row>
    <row r="661" spans="27:27" ht="15.75" customHeight="1" x14ac:dyDescent="0.3">
      <c r="AA661" s="497"/>
    </row>
    <row r="662" spans="27:27" ht="15.75" customHeight="1" x14ac:dyDescent="0.3">
      <c r="AA662" s="497"/>
    </row>
    <row r="663" spans="27:27" ht="15.75" customHeight="1" x14ac:dyDescent="0.3">
      <c r="AA663" s="497"/>
    </row>
    <row r="664" spans="27:27" ht="15.75" customHeight="1" x14ac:dyDescent="0.3">
      <c r="AA664" s="497"/>
    </row>
    <row r="665" spans="27:27" ht="15.75" customHeight="1" x14ac:dyDescent="0.3">
      <c r="AA665" s="497"/>
    </row>
    <row r="666" spans="27:27" ht="15.75" customHeight="1" x14ac:dyDescent="0.3">
      <c r="AA666" s="497"/>
    </row>
    <row r="667" spans="27:27" ht="15.75" customHeight="1" x14ac:dyDescent="0.3">
      <c r="AA667" s="497"/>
    </row>
    <row r="668" spans="27:27" ht="15.75" customHeight="1" x14ac:dyDescent="0.3">
      <c r="AA668" s="497"/>
    </row>
    <row r="669" spans="27:27" ht="15.75" customHeight="1" x14ac:dyDescent="0.3">
      <c r="AA669" s="497"/>
    </row>
    <row r="670" spans="27:27" ht="15.75" customHeight="1" x14ac:dyDescent="0.3">
      <c r="AA670" s="497"/>
    </row>
    <row r="671" spans="27:27" ht="15.75" customHeight="1" x14ac:dyDescent="0.3">
      <c r="AA671" s="497"/>
    </row>
    <row r="672" spans="27:27" ht="15.75" customHeight="1" x14ac:dyDescent="0.3">
      <c r="AA672" s="497"/>
    </row>
    <row r="673" spans="27:27" ht="15.75" customHeight="1" x14ac:dyDescent="0.3">
      <c r="AA673" s="497"/>
    </row>
    <row r="674" spans="27:27" ht="15.75" customHeight="1" x14ac:dyDescent="0.3">
      <c r="AA674" s="497"/>
    </row>
    <row r="675" spans="27:27" ht="15.75" customHeight="1" x14ac:dyDescent="0.3">
      <c r="AA675" s="497"/>
    </row>
    <row r="676" spans="27:27" ht="15.75" customHeight="1" x14ac:dyDescent="0.3">
      <c r="AA676" s="497"/>
    </row>
    <row r="677" spans="27:27" ht="15.75" customHeight="1" x14ac:dyDescent="0.3">
      <c r="AA677" s="497"/>
    </row>
    <row r="678" spans="27:27" ht="15.75" customHeight="1" x14ac:dyDescent="0.3">
      <c r="AA678" s="497"/>
    </row>
    <row r="679" spans="27:27" ht="15.75" customHeight="1" x14ac:dyDescent="0.3">
      <c r="AA679" s="497"/>
    </row>
    <row r="680" spans="27:27" ht="15.75" customHeight="1" x14ac:dyDescent="0.3">
      <c r="AA680" s="497"/>
    </row>
    <row r="681" spans="27:27" ht="15.75" customHeight="1" x14ac:dyDescent="0.3">
      <c r="AA681" s="497"/>
    </row>
    <row r="682" spans="27:27" ht="15.75" customHeight="1" x14ac:dyDescent="0.3">
      <c r="AA682" s="497"/>
    </row>
    <row r="683" spans="27:27" ht="15.75" customHeight="1" x14ac:dyDescent="0.3">
      <c r="AA683" s="497"/>
    </row>
    <row r="684" spans="27:27" ht="15.75" customHeight="1" x14ac:dyDescent="0.3">
      <c r="AA684" s="497"/>
    </row>
    <row r="685" spans="27:27" ht="15.75" customHeight="1" x14ac:dyDescent="0.3">
      <c r="AA685" s="497"/>
    </row>
    <row r="686" spans="27:27" ht="15.75" customHeight="1" x14ac:dyDescent="0.3">
      <c r="AA686" s="497"/>
    </row>
    <row r="687" spans="27:27" ht="15.75" customHeight="1" x14ac:dyDescent="0.3">
      <c r="AA687" s="497"/>
    </row>
    <row r="688" spans="27:27" ht="15.75" customHeight="1" x14ac:dyDescent="0.3">
      <c r="AA688" s="497"/>
    </row>
    <row r="689" spans="27:27" ht="15.75" customHeight="1" x14ac:dyDescent="0.3">
      <c r="AA689" s="497"/>
    </row>
    <row r="690" spans="27:27" ht="15.75" customHeight="1" x14ac:dyDescent="0.3">
      <c r="AA690" s="497"/>
    </row>
    <row r="691" spans="27:27" ht="15.75" customHeight="1" x14ac:dyDescent="0.3">
      <c r="AA691" s="497"/>
    </row>
    <row r="692" spans="27:27" ht="15.75" customHeight="1" x14ac:dyDescent="0.3">
      <c r="AA692" s="497"/>
    </row>
    <row r="693" spans="27:27" ht="15.75" customHeight="1" x14ac:dyDescent="0.3">
      <c r="AA693" s="497"/>
    </row>
    <row r="694" spans="27:27" ht="15.75" customHeight="1" x14ac:dyDescent="0.3">
      <c r="AA694" s="497"/>
    </row>
    <row r="695" spans="27:27" ht="15.75" customHeight="1" x14ac:dyDescent="0.3">
      <c r="AA695" s="497"/>
    </row>
    <row r="696" spans="27:27" ht="15.75" customHeight="1" x14ac:dyDescent="0.3">
      <c r="AA696" s="497"/>
    </row>
    <row r="697" spans="27:27" ht="15.75" customHeight="1" x14ac:dyDescent="0.3">
      <c r="AA697" s="497"/>
    </row>
    <row r="698" spans="27:27" ht="15.75" customHeight="1" x14ac:dyDescent="0.3">
      <c r="AA698" s="497"/>
    </row>
    <row r="699" spans="27:27" ht="15.75" customHeight="1" x14ac:dyDescent="0.3">
      <c r="AA699" s="497"/>
    </row>
    <row r="700" spans="27:27" ht="15.75" customHeight="1" x14ac:dyDescent="0.3">
      <c r="AA700" s="497"/>
    </row>
    <row r="701" spans="27:27" ht="15.75" customHeight="1" x14ac:dyDescent="0.3">
      <c r="AA701" s="497"/>
    </row>
    <row r="702" spans="27:27" ht="15.75" customHeight="1" x14ac:dyDescent="0.3">
      <c r="AA702" s="497"/>
    </row>
    <row r="703" spans="27:27" ht="15.75" customHeight="1" x14ac:dyDescent="0.3">
      <c r="AA703" s="497"/>
    </row>
    <row r="704" spans="27:27" ht="15.75" customHeight="1" x14ac:dyDescent="0.3">
      <c r="AA704" s="497"/>
    </row>
    <row r="705" spans="27:27" ht="15.75" customHeight="1" x14ac:dyDescent="0.3">
      <c r="AA705" s="497"/>
    </row>
    <row r="706" spans="27:27" ht="15.75" customHeight="1" x14ac:dyDescent="0.3">
      <c r="AA706" s="497"/>
    </row>
    <row r="707" spans="27:27" ht="15.75" customHeight="1" x14ac:dyDescent="0.3">
      <c r="AA707" s="497"/>
    </row>
    <row r="708" spans="27:27" ht="15.75" customHeight="1" x14ac:dyDescent="0.3">
      <c r="AA708" s="497"/>
    </row>
    <row r="709" spans="27:27" ht="15.75" customHeight="1" x14ac:dyDescent="0.3">
      <c r="AA709" s="497"/>
    </row>
    <row r="710" spans="27:27" ht="15.75" customHeight="1" x14ac:dyDescent="0.3">
      <c r="AA710" s="497"/>
    </row>
    <row r="711" spans="27:27" ht="15.75" customHeight="1" x14ac:dyDescent="0.3">
      <c r="AA711" s="497"/>
    </row>
    <row r="712" spans="27:27" ht="15.75" customHeight="1" x14ac:dyDescent="0.3">
      <c r="AA712" s="497"/>
    </row>
    <row r="713" spans="27:27" ht="15.75" customHeight="1" x14ac:dyDescent="0.3">
      <c r="AA713" s="497"/>
    </row>
    <row r="714" spans="27:27" ht="15.75" customHeight="1" x14ac:dyDescent="0.3">
      <c r="AA714" s="497"/>
    </row>
    <row r="715" spans="27:27" ht="15.75" customHeight="1" x14ac:dyDescent="0.3">
      <c r="AA715" s="497"/>
    </row>
    <row r="716" spans="27:27" ht="15.75" customHeight="1" x14ac:dyDescent="0.3">
      <c r="AA716" s="497"/>
    </row>
    <row r="717" spans="27:27" ht="15.75" customHeight="1" x14ac:dyDescent="0.3">
      <c r="AA717" s="497"/>
    </row>
    <row r="718" spans="27:27" ht="15.75" customHeight="1" x14ac:dyDescent="0.3">
      <c r="AA718" s="497"/>
    </row>
    <row r="719" spans="27:27" ht="15.75" customHeight="1" x14ac:dyDescent="0.3">
      <c r="AA719" s="497"/>
    </row>
    <row r="720" spans="27:27" ht="15.75" customHeight="1" x14ac:dyDescent="0.3">
      <c r="AA720" s="497"/>
    </row>
    <row r="721" spans="27:27" ht="15.75" customHeight="1" x14ac:dyDescent="0.3">
      <c r="AA721" s="497"/>
    </row>
    <row r="722" spans="27:27" ht="15.75" customHeight="1" x14ac:dyDescent="0.3">
      <c r="AA722" s="497"/>
    </row>
    <row r="723" spans="27:27" ht="15.75" customHeight="1" x14ac:dyDescent="0.3">
      <c r="AA723" s="497"/>
    </row>
    <row r="724" spans="27:27" ht="15.75" customHeight="1" x14ac:dyDescent="0.3">
      <c r="AA724" s="497"/>
    </row>
    <row r="725" spans="27:27" ht="15.75" customHeight="1" x14ac:dyDescent="0.3">
      <c r="AA725" s="497"/>
    </row>
    <row r="726" spans="27:27" ht="15.75" customHeight="1" x14ac:dyDescent="0.3">
      <c r="AA726" s="497"/>
    </row>
    <row r="727" spans="27:27" ht="15.75" customHeight="1" x14ac:dyDescent="0.3">
      <c r="AA727" s="497"/>
    </row>
    <row r="728" spans="27:27" ht="15.75" customHeight="1" x14ac:dyDescent="0.3">
      <c r="AA728" s="497"/>
    </row>
    <row r="729" spans="27:27" ht="15.75" customHeight="1" x14ac:dyDescent="0.3">
      <c r="AA729" s="497"/>
    </row>
    <row r="730" spans="27:27" ht="15.75" customHeight="1" x14ac:dyDescent="0.3">
      <c r="AA730" s="497"/>
    </row>
    <row r="731" spans="27:27" ht="15.75" customHeight="1" x14ac:dyDescent="0.3">
      <c r="AA731" s="497"/>
    </row>
    <row r="732" spans="27:27" ht="15.75" customHeight="1" x14ac:dyDescent="0.3">
      <c r="AA732" s="497"/>
    </row>
    <row r="733" spans="27:27" ht="15.75" customHeight="1" x14ac:dyDescent="0.3">
      <c r="AA733" s="497"/>
    </row>
    <row r="734" spans="27:27" ht="15.75" customHeight="1" x14ac:dyDescent="0.3">
      <c r="AA734" s="497"/>
    </row>
    <row r="735" spans="27:27" ht="15.75" customHeight="1" x14ac:dyDescent="0.3">
      <c r="AA735" s="497"/>
    </row>
    <row r="736" spans="27:27" ht="15.75" customHeight="1" x14ac:dyDescent="0.3">
      <c r="AA736" s="497"/>
    </row>
    <row r="737" spans="27:27" ht="15.75" customHeight="1" x14ac:dyDescent="0.3">
      <c r="AA737" s="497"/>
    </row>
    <row r="738" spans="27:27" ht="15.75" customHeight="1" x14ac:dyDescent="0.3">
      <c r="AA738" s="497"/>
    </row>
    <row r="739" spans="27:27" ht="15.75" customHeight="1" x14ac:dyDescent="0.3">
      <c r="AA739" s="497"/>
    </row>
    <row r="740" spans="27:27" ht="15.75" customHeight="1" x14ac:dyDescent="0.3">
      <c r="AA740" s="497"/>
    </row>
    <row r="741" spans="27:27" ht="15.75" customHeight="1" x14ac:dyDescent="0.3">
      <c r="AA741" s="497"/>
    </row>
    <row r="742" spans="27:27" ht="15.75" customHeight="1" x14ac:dyDescent="0.3">
      <c r="AA742" s="497"/>
    </row>
    <row r="743" spans="27:27" ht="15.75" customHeight="1" x14ac:dyDescent="0.3">
      <c r="AA743" s="497"/>
    </row>
    <row r="744" spans="27:27" ht="15.75" customHeight="1" x14ac:dyDescent="0.3">
      <c r="AA744" s="497"/>
    </row>
    <row r="745" spans="27:27" ht="15.75" customHeight="1" x14ac:dyDescent="0.3">
      <c r="AA745" s="497"/>
    </row>
    <row r="746" spans="27:27" ht="15.75" customHeight="1" x14ac:dyDescent="0.3">
      <c r="AA746" s="497"/>
    </row>
    <row r="747" spans="27:27" ht="15.75" customHeight="1" x14ac:dyDescent="0.3">
      <c r="AA747" s="497"/>
    </row>
    <row r="748" spans="27:27" ht="15.75" customHeight="1" x14ac:dyDescent="0.3">
      <c r="AA748" s="497"/>
    </row>
    <row r="749" spans="27:27" ht="15.75" customHeight="1" x14ac:dyDescent="0.3">
      <c r="AA749" s="497"/>
    </row>
    <row r="750" spans="27:27" ht="15.75" customHeight="1" x14ac:dyDescent="0.3">
      <c r="AA750" s="497"/>
    </row>
    <row r="751" spans="27:27" ht="15.75" customHeight="1" x14ac:dyDescent="0.3">
      <c r="AA751" s="497"/>
    </row>
    <row r="752" spans="27:27" ht="15.75" customHeight="1" x14ac:dyDescent="0.3">
      <c r="AA752" s="497"/>
    </row>
    <row r="753" spans="27:27" ht="15.75" customHeight="1" x14ac:dyDescent="0.3">
      <c r="AA753" s="497"/>
    </row>
    <row r="754" spans="27:27" ht="15.75" customHeight="1" x14ac:dyDescent="0.3">
      <c r="AA754" s="497"/>
    </row>
    <row r="755" spans="27:27" ht="15.75" customHeight="1" x14ac:dyDescent="0.3">
      <c r="AA755" s="497"/>
    </row>
    <row r="756" spans="27:27" ht="15.75" customHeight="1" x14ac:dyDescent="0.3">
      <c r="AA756" s="497"/>
    </row>
    <row r="757" spans="27:27" ht="15.75" customHeight="1" x14ac:dyDescent="0.3">
      <c r="AA757" s="497"/>
    </row>
    <row r="758" spans="27:27" ht="15.75" customHeight="1" x14ac:dyDescent="0.3">
      <c r="AA758" s="497"/>
    </row>
    <row r="759" spans="27:27" ht="15.75" customHeight="1" x14ac:dyDescent="0.3">
      <c r="AA759" s="497"/>
    </row>
    <row r="760" spans="27:27" ht="15.75" customHeight="1" x14ac:dyDescent="0.3">
      <c r="AA760" s="497"/>
    </row>
    <row r="761" spans="27:27" ht="15.75" customHeight="1" x14ac:dyDescent="0.3">
      <c r="AA761" s="497"/>
    </row>
    <row r="762" spans="27:27" ht="15.75" customHeight="1" x14ac:dyDescent="0.3">
      <c r="AA762" s="497"/>
    </row>
    <row r="763" spans="27:27" ht="15.75" customHeight="1" x14ac:dyDescent="0.3">
      <c r="AA763" s="497"/>
    </row>
    <row r="764" spans="27:27" ht="15.75" customHeight="1" x14ac:dyDescent="0.3">
      <c r="AA764" s="497"/>
    </row>
    <row r="765" spans="27:27" ht="15.75" customHeight="1" x14ac:dyDescent="0.3">
      <c r="AA765" s="497"/>
    </row>
    <row r="766" spans="27:27" ht="15.75" customHeight="1" x14ac:dyDescent="0.3">
      <c r="AA766" s="497"/>
    </row>
    <row r="767" spans="27:27" ht="15.75" customHeight="1" x14ac:dyDescent="0.3">
      <c r="AA767" s="497"/>
    </row>
    <row r="768" spans="27:27" ht="15.75" customHeight="1" x14ac:dyDescent="0.3">
      <c r="AA768" s="497"/>
    </row>
    <row r="769" spans="27:27" ht="15.75" customHeight="1" x14ac:dyDescent="0.3">
      <c r="AA769" s="497"/>
    </row>
    <row r="770" spans="27:27" ht="15.75" customHeight="1" x14ac:dyDescent="0.3">
      <c r="AA770" s="497"/>
    </row>
    <row r="771" spans="27:27" ht="15.75" customHeight="1" x14ac:dyDescent="0.3">
      <c r="AA771" s="497"/>
    </row>
    <row r="772" spans="27:27" ht="15.75" customHeight="1" x14ac:dyDescent="0.3">
      <c r="AA772" s="497"/>
    </row>
    <row r="773" spans="27:27" ht="15.75" customHeight="1" x14ac:dyDescent="0.3">
      <c r="AA773" s="497"/>
    </row>
    <row r="774" spans="27:27" ht="15.75" customHeight="1" x14ac:dyDescent="0.3">
      <c r="AA774" s="497"/>
    </row>
    <row r="775" spans="27:27" ht="15.75" customHeight="1" x14ac:dyDescent="0.3">
      <c r="AA775" s="497"/>
    </row>
    <row r="776" spans="27:27" ht="15.75" customHeight="1" x14ac:dyDescent="0.3">
      <c r="AA776" s="497"/>
    </row>
    <row r="777" spans="27:27" ht="15.75" customHeight="1" x14ac:dyDescent="0.3">
      <c r="AA777" s="497"/>
    </row>
    <row r="778" spans="27:27" ht="15.75" customHeight="1" x14ac:dyDescent="0.3">
      <c r="AA778" s="497"/>
    </row>
    <row r="779" spans="27:27" ht="15.75" customHeight="1" x14ac:dyDescent="0.3">
      <c r="AA779" s="497"/>
    </row>
    <row r="780" spans="27:27" ht="15.75" customHeight="1" x14ac:dyDescent="0.3">
      <c r="AA780" s="497"/>
    </row>
    <row r="781" spans="27:27" ht="15.75" customHeight="1" x14ac:dyDescent="0.3">
      <c r="AA781" s="497"/>
    </row>
    <row r="782" spans="27:27" ht="15.75" customHeight="1" x14ac:dyDescent="0.3">
      <c r="AA782" s="497"/>
    </row>
    <row r="783" spans="27:27" ht="15.75" customHeight="1" x14ac:dyDescent="0.3">
      <c r="AA783" s="497"/>
    </row>
    <row r="784" spans="27:27" ht="15.75" customHeight="1" x14ac:dyDescent="0.3">
      <c r="AA784" s="497"/>
    </row>
    <row r="785" spans="27:27" ht="15.75" customHeight="1" x14ac:dyDescent="0.3">
      <c r="AA785" s="497"/>
    </row>
    <row r="786" spans="27:27" ht="15.75" customHeight="1" x14ac:dyDescent="0.3">
      <c r="AA786" s="497"/>
    </row>
    <row r="787" spans="27:27" ht="15.75" customHeight="1" x14ac:dyDescent="0.3">
      <c r="AA787" s="497"/>
    </row>
    <row r="788" spans="27:27" ht="15.75" customHeight="1" x14ac:dyDescent="0.3">
      <c r="AA788" s="497"/>
    </row>
    <row r="789" spans="27:27" ht="15.75" customHeight="1" x14ac:dyDescent="0.3">
      <c r="AA789" s="497"/>
    </row>
    <row r="790" spans="27:27" ht="15.75" customHeight="1" x14ac:dyDescent="0.3">
      <c r="AA790" s="497"/>
    </row>
    <row r="791" spans="27:27" ht="15.75" customHeight="1" x14ac:dyDescent="0.3">
      <c r="AA791" s="497"/>
    </row>
    <row r="792" spans="27:27" ht="15.75" customHeight="1" x14ac:dyDescent="0.3">
      <c r="AA792" s="497"/>
    </row>
    <row r="793" spans="27:27" ht="15.75" customHeight="1" x14ac:dyDescent="0.3">
      <c r="AA793" s="497"/>
    </row>
    <row r="794" spans="27:27" ht="15.75" customHeight="1" x14ac:dyDescent="0.3">
      <c r="AA794" s="497"/>
    </row>
    <row r="795" spans="27:27" ht="15.75" customHeight="1" x14ac:dyDescent="0.3">
      <c r="AA795" s="497"/>
    </row>
    <row r="796" spans="27:27" ht="15.75" customHeight="1" x14ac:dyDescent="0.3">
      <c r="AA796" s="497"/>
    </row>
    <row r="797" spans="27:27" ht="15.75" customHeight="1" x14ac:dyDescent="0.3">
      <c r="AA797" s="497"/>
    </row>
    <row r="798" spans="27:27" ht="15.75" customHeight="1" x14ac:dyDescent="0.3">
      <c r="AA798" s="497"/>
    </row>
    <row r="799" spans="27:27" ht="15.75" customHeight="1" x14ac:dyDescent="0.3">
      <c r="AA799" s="497"/>
    </row>
    <row r="800" spans="27:27" ht="15.75" customHeight="1" x14ac:dyDescent="0.3">
      <c r="AA800" s="497"/>
    </row>
    <row r="801" spans="27:27" ht="15.75" customHeight="1" x14ac:dyDescent="0.3">
      <c r="AA801" s="497"/>
    </row>
    <row r="802" spans="27:27" ht="15.75" customHeight="1" x14ac:dyDescent="0.3">
      <c r="AA802" s="497"/>
    </row>
    <row r="803" spans="27:27" ht="15.75" customHeight="1" x14ac:dyDescent="0.3">
      <c r="AA803" s="497"/>
    </row>
    <row r="804" spans="27:27" ht="15.75" customHeight="1" x14ac:dyDescent="0.3">
      <c r="AA804" s="497"/>
    </row>
    <row r="805" spans="27:27" ht="15.75" customHeight="1" x14ac:dyDescent="0.3">
      <c r="AA805" s="497"/>
    </row>
    <row r="806" spans="27:27" ht="15.75" customHeight="1" x14ac:dyDescent="0.3">
      <c r="AA806" s="497"/>
    </row>
    <row r="807" spans="27:27" ht="15.75" customHeight="1" x14ac:dyDescent="0.3">
      <c r="AA807" s="497"/>
    </row>
    <row r="808" spans="27:27" ht="15.75" customHeight="1" x14ac:dyDescent="0.3">
      <c r="AA808" s="497"/>
    </row>
    <row r="809" spans="27:27" ht="15.75" customHeight="1" x14ac:dyDescent="0.3">
      <c r="AA809" s="497"/>
    </row>
    <row r="810" spans="27:27" ht="15.75" customHeight="1" x14ac:dyDescent="0.3">
      <c r="AA810" s="497"/>
    </row>
    <row r="811" spans="27:27" ht="15.75" customHeight="1" x14ac:dyDescent="0.3">
      <c r="AA811" s="497"/>
    </row>
    <row r="812" spans="27:27" ht="15.75" customHeight="1" x14ac:dyDescent="0.3">
      <c r="AA812" s="497"/>
    </row>
    <row r="813" spans="27:27" ht="15.75" customHeight="1" x14ac:dyDescent="0.3">
      <c r="AA813" s="497"/>
    </row>
    <row r="814" spans="27:27" ht="15.75" customHeight="1" x14ac:dyDescent="0.3">
      <c r="AA814" s="497"/>
    </row>
    <row r="815" spans="27:27" ht="15.75" customHeight="1" x14ac:dyDescent="0.3">
      <c r="AA815" s="497"/>
    </row>
    <row r="816" spans="27:27" ht="15.75" customHeight="1" x14ac:dyDescent="0.3">
      <c r="AA816" s="497"/>
    </row>
    <row r="817" spans="27:27" ht="15.75" customHeight="1" x14ac:dyDescent="0.3">
      <c r="AA817" s="497"/>
    </row>
    <row r="818" spans="27:27" ht="15.75" customHeight="1" x14ac:dyDescent="0.3">
      <c r="AA818" s="497"/>
    </row>
    <row r="819" spans="27:27" ht="15.75" customHeight="1" x14ac:dyDescent="0.3">
      <c r="AA819" s="497"/>
    </row>
    <row r="820" spans="27:27" ht="15.75" customHeight="1" x14ac:dyDescent="0.3">
      <c r="AA820" s="497"/>
    </row>
    <row r="821" spans="27:27" ht="15.75" customHeight="1" x14ac:dyDescent="0.3">
      <c r="AA821" s="497"/>
    </row>
    <row r="822" spans="27:27" ht="15.75" customHeight="1" x14ac:dyDescent="0.3">
      <c r="AA822" s="497"/>
    </row>
    <row r="823" spans="27:27" ht="15.75" customHeight="1" x14ac:dyDescent="0.3">
      <c r="AA823" s="497"/>
    </row>
    <row r="824" spans="27:27" ht="15.75" customHeight="1" x14ac:dyDescent="0.3">
      <c r="AA824" s="497"/>
    </row>
    <row r="825" spans="27:27" ht="15.75" customHeight="1" x14ac:dyDescent="0.3">
      <c r="AA825" s="497"/>
    </row>
    <row r="826" spans="27:27" ht="15.75" customHeight="1" x14ac:dyDescent="0.3">
      <c r="AA826" s="497"/>
    </row>
    <row r="827" spans="27:27" ht="15.75" customHeight="1" x14ac:dyDescent="0.3">
      <c r="AA827" s="497"/>
    </row>
    <row r="828" spans="27:27" ht="15.75" customHeight="1" x14ac:dyDescent="0.3">
      <c r="AA828" s="497"/>
    </row>
    <row r="829" spans="27:27" ht="15.75" customHeight="1" x14ac:dyDescent="0.3">
      <c r="AA829" s="497"/>
    </row>
    <row r="830" spans="27:27" ht="15.75" customHeight="1" x14ac:dyDescent="0.3">
      <c r="AA830" s="497"/>
    </row>
    <row r="831" spans="27:27" ht="15.75" customHeight="1" x14ac:dyDescent="0.3">
      <c r="AA831" s="497"/>
    </row>
    <row r="832" spans="27:27" ht="15.75" customHeight="1" x14ac:dyDescent="0.3">
      <c r="AA832" s="497"/>
    </row>
    <row r="833" spans="27:27" ht="15.75" customHeight="1" x14ac:dyDescent="0.3">
      <c r="AA833" s="497"/>
    </row>
    <row r="834" spans="27:27" ht="15.75" customHeight="1" x14ac:dyDescent="0.3">
      <c r="AA834" s="497"/>
    </row>
    <row r="835" spans="27:27" ht="15.75" customHeight="1" x14ac:dyDescent="0.3">
      <c r="AA835" s="497"/>
    </row>
    <row r="836" spans="27:27" ht="15.75" customHeight="1" x14ac:dyDescent="0.3">
      <c r="AA836" s="497"/>
    </row>
    <row r="837" spans="27:27" ht="15.75" customHeight="1" x14ac:dyDescent="0.3">
      <c r="AA837" s="497"/>
    </row>
    <row r="838" spans="27:27" ht="15.75" customHeight="1" x14ac:dyDescent="0.3">
      <c r="AA838" s="497"/>
    </row>
    <row r="839" spans="27:27" ht="15.75" customHeight="1" x14ac:dyDescent="0.3">
      <c r="AA839" s="497"/>
    </row>
    <row r="840" spans="27:27" ht="15.75" customHeight="1" x14ac:dyDescent="0.3">
      <c r="AA840" s="497"/>
    </row>
    <row r="841" spans="27:27" ht="15.75" customHeight="1" x14ac:dyDescent="0.3">
      <c r="AA841" s="497"/>
    </row>
    <row r="842" spans="27:27" ht="15.75" customHeight="1" x14ac:dyDescent="0.3">
      <c r="AA842" s="497"/>
    </row>
    <row r="843" spans="27:27" ht="15.75" customHeight="1" x14ac:dyDescent="0.3">
      <c r="AA843" s="497"/>
    </row>
    <row r="844" spans="27:27" ht="15.75" customHeight="1" x14ac:dyDescent="0.3">
      <c r="AA844" s="497"/>
    </row>
    <row r="845" spans="27:27" ht="15.75" customHeight="1" x14ac:dyDescent="0.3">
      <c r="AA845" s="497"/>
    </row>
    <row r="846" spans="27:27" ht="15.75" customHeight="1" x14ac:dyDescent="0.3">
      <c r="AA846" s="497"/>
    </row>
    <row r="847" spans="27:27" ht="15.75" customHeight="1" x14ac:dyDescent="0.3">
      <c r="AA847" s="497"/>
    </row>
    <row r="848" spans="27:27" ht="15.75" customHeight="1" x14ac:dyDescent="0.3">
      <c r="AA848" s="497"/>
    </row>
    <row r="849" spans="27:27" ht="15.75" customHeight="1" x14ac:dyDescent="0.3">
      <c r="AA849" s="497"/>
    </row>
    <row r="850" spans="27:27" ht="15.75" customHeight="1" x14ac:dyDescent="0.3">
      <c r="AA850" s="497"/>
    </row>
    <row r="851" spans="27:27" ht="15.75" customHeight="1" x14ac:dyDescent="0.3">
      <c r="AA851" s="497"/>
    </row>
    <row r="852" spans="27:27" ht="15.75" customHeight="1" x14ac:dyDescent="0.3">
      <c r="AA852" s="497"/>
    </row>
    <row r="853" spans="27:27" ht="15.75" customHeight="1" x14ac:dyDescent="0.3">
      <c r="AA853" s="497"/>
    </row>
    <row r="854" spans="27:27" ht="15.75" customHeight="1" x14ac:dyDescent="0.3">
      <c r="AA854" s="497"/>
    </row>
    <row r="855" spans="27:27" ht="15.75" customHeight="1" x14ac:dyDescent="0.3">
      <c r="AA855" s="497"/>
    </row>
    <row r="856" spans="27:27" ht="15.75" customHeight="1" x14ac:dyDescent="0.3">
      <c r="AA856" s="497"/>
    </row>
    <row r="857" spans="27:27" ht="15.75" customHeight="1" x14ac:dyDescent="0.3">
      <c r="AA857" s="497"/>
    </row>
    <row r="858" spans="27:27" ht="15.75" customHeight="1" x14ac:dyDescent="0.3">
      <c r="AA858" s="497"/>
    </row>
    <row r="859" spans="27:27" ht="15.75" customHeight="1" x14ac:dyDescent="0.3">
      <c r="AA859" s="497"/>
    </row>
    <row r="860" spans="27:27" ht="15.75" customHeight="1" x14ac:dyDescent="0.3">
      <c r="AA860" s="497"/>
    </row>
    <row r="861" spans="27:27" ht="15.75" customHeight="1" x14ac:dyDescent="0.3">
      <c r="AA861" s="497"/>
    </row>
    <row r="862" spans="27:27" ht="15.75" customHeight="1" x14ac:dyDescent="0.3">
      <c r="AA862" s="497"/>
    </row>
    <row r="863" spans="27:27" ht="15.75" customHeight="1" x14ac:dyDescent="0.3">
      <c r="AA863" s="497"/>
    </row>
    <row r="864" spans="27:27" ht="15.75" customHeight="1" x14ac:dyDescent="0.3">
      <c r="AA864" s="497"/>
    </row>
    <row r="865" spans="27:27" ht="15.75" customHeight="1" x14ac:dyDescent="0.3">
      <c r="AA865" s="497"/>
    </row>
    <row r="866" spans="27:27" ht="15.75" customHeight="1" x14ac:dyDescent="0.3">
      <c r="AA866" s="497"/>
    </row>
    <row r="867" spans="27:27" ht="15.75" customHeight="1" x14ac:dyDescent="0.3">
      <c r="AA867" s="497"/>
    </row>
    <row r="868" spans="27:27" ht="15.75" customHeight="1" x14ac:dyDescent="0.3">
      <c r="AA868" s="497"/>
    </row>
    <row r="869" spans="27:27" ht="15.75" customHeight="1" x14ac:dyDescent="0.3">
      <c r="AA869" s="497"/>
    </row>
    <row r="870" spans="27:27" ht="15.75" customHeight="1" x14ac:dyDescent="0.3">
      <c r="AA870" s="497"/>
    </row>
    <row r="871" spans="27:27" ht="15.75" customHeight="1" x14ac:dyDescent="0.3">
      <c r="AA871" s="497"/>
    </row>
    <row r="872" spans="27:27" ht="15.75" customHeight="1" x14ac:dyDescent="0.3">
      <c r="AA872" s="497"/>
    </row>
    <row r="873" spans="27:27" ht="15.75" customHeight="1" x14ac:dyDescent="0.3">
      <c r="AA873" s="497"/>
    </row>
    <row r="874" spans="27:27" ht="15.75" customHeight="1" x14ac:dyDescent="0.3">
      <c r="AA874" s="497"/>
    </row>
    <row r="875" spans="27:27" ht="15.75" customHeight="1" x14ac:dyDescent="0.3">
      <c r="AA875" s="497"/>
    </row>
    <row r="876" spans="27:27" ht="15.75" customHeight="1" x14ac:dyDescent="0.3">
      <c r="AA876" s="497"/>
    </row>
    <row r="877" spans="27:27" ht="15.75" customHeight="1" x14ac:dyDescent="0.3">
      <c r="AA877" s="497"/>
    </row>
    <row r="878" spans="27:27" ht="15.75" customHeight="1" x14ac:dyDescent="0.3">
      <c r="AA878" s="497"/>
    </row>
    <row r="879" spans="27:27" ht="15.75" customHeight="1" x14ac:dyDescent="0.3">
      <c r="AA879" s="497"/>
    </row>
    <row r="880" spans="27:27" ht="15.75" customHeight="1" x14ac:dyDescent="0.3">
      <c r="AA880" s="497"/>
    </row>
    <row r="881" spans="27:27" ht="15.75" customHeight="1" x14ac:dyDescent="0.3">
      <c r="AA881" s="497"/>
    </row>
    <row r="882" spans="27:27" ht="15.75" customHeight="1" x14ac:dyDescent="0.3">
      <c r="AA882" s="497"/>
    </row>
    <row r="883" spans="27:27" ht="15.75" customHeight="1" x14ac:dyDescent="0.3">
      <c r="AA883" s="497"/>
    </row>
    <row r="884" spans="27:27" ht="15.75" customHeight="1" x14ac:dyDescent="0.3">
      <c r="AA884" s="497"/>
    </row>
    <row r="885" spans="27:27" ht="15.75" customHeight="1" x14ac:dyDescent="0.3">
      <c r="AA885" s="497"/>
    </row>
    <row r="886" spans="27:27" ht="15.75" customHeight="1" x14ac:dyDescent="0.3">
      <c r="AA886" s="497"/>
    </row>
    <row r="887" spans="27:27" ht="15.75" customHeight="1" x14ac:dyDescent="0.3">
      <c r="AA887" s="497"/>
    </row>
    <row r="888" spans="27:27" ht="15.75" customHeight="1" x14ac:dyDescent="0.3">
      <c r="AA888" s="497"/>
    </row>
    <row r="889" spans="27:27" ht="15.75" customHeight="1" x14ac:dyDescent="0.3">
      <c r="AA889" s="497"/>
    </row>
    <row r="890" spans="27:27" ht="15.75" customHeight="1" x14ac:dyDescent="0.3">
      <c r="AA890" s="497"/>
    </row>
    <row r="891" spans="27:27" ht="15.75" customHeight="1" x14ac:dyDescent="0.3">
      <c r="AA891" s="497"/>
    </row>
    <row r="892" spans="27:27" ht="15.75" customHeight="1" x14ac:dyDescent="0.3">
      <c r="AA892" s="497"/>
    </row>
    <row r="893" spans="27:27" ht="15.75" customHeight="1" x14ac:dyDescent="0.3">
      <c r="AA893" s="497"/>
    </row>
    <row r="894" spans="27:27" ht="15.75" customHeight="1" x14ac:dyDescent="0.3">
      <c r="AA894" s="497"/>
    </row>
    <row r="895" spans="27:27" ht="15.75" customHeight="1" x14ac:dyDescent="0.3">
      <c r="AA895" s="497"/>
    </row>
    <row r="896" spans="27:27" ht="15.75" customHeight="1" x14ac:dyDescent="0.3">
      <c r="AA896" s="497"/>
    </row>
    <row r="897" spans="27:27" ht="15.75" customHeight="1" x14ac:dyDescent="0.3">
      <c r="AA897" s="497"/>
    </row>
    <row r="898" spans="27:27" ht="15.75" customHeight="1" x14ac:dyDescent="0.3">
      <c r="AA898" s="497"/>
    </row>
    <row r="899" spans="27:27" ht="15.75" customHeight="1" x14ac:dyDescent="0.3">
      <c r="AA899" s="497"/>
    </row>
    <row r="900" spans="27:27" ht="15.75" customHeight="1" x14ac:dyDescent="0.3">
      <c r="AA900" s="497"/>
    </row>
    <row r="901" spans="27:27" ht="15.75" customHeight="1" x14ac:dyDescent="0.3">
      <c r="AA901" s="497"/>
    </row>
    <row r="902" spans="27:27" ht="15.75" customHeight="1" x14ac:dyDescent="0.3">
      <c r="AA902" s="497"/>
    </row>
    <row r="903" spans="27:27" ht="15.75" customHeight="1" x14ac:dyDescent="0.3">
      <c r="AA903" s="497"/>
    </row>
    <row r="904" spans="27:27" ht="15.75" customHeight="1" x14ac:dyDescent="0.3">
      <c r="AA904" s="497"/>
    </row>
    <row r="905" spans="27:27" ht="15.75" customHeight="1" x14ac:dyDescent="0.3">
      <c r="AA905" s="497"/>
    </row>
    <row r="906" spans="27:27" ht="15.75" customHeight="1" x14ac:dyDescent="0.3">
      <c r="AA906" s="497"/>
    </row>
    <row r="907" spans="27:27" ht="15.75" customHeight="1" x14ac:dyDescent="0.3">
      <c r="AA907" s="497"/>
    </row>
    <row r="908" spans="27:27" ht="15.75" customHeight="1" x14ac:dyDescent="0.3">
      <c r="AA908" s="497"/>
    </row>
    <row r="909" spans="27:27" ht="15.75" customHeight="1" x14ac:dyDescent="0.3">
      <c r="AA909" s="497"/>
    </row>
    <row r="910" spans="27:27" ht="15.75" customHeight="1" x14ac:dyDescent="0.3">
      <c r="AA910" s="497"/>
    </row>
    <row r="911" spans="27:27" ht="15.75" customHeight="1" x14ac:dyDescent="0.3">
      <c r="AA911" s="497"/>
    </row>
    <row r="912" spans="27:27" ht="15.75" customHeight="1" x14ac:dyDescent="0.3">
      <c r="AA912" s="497"/>
    </row>
    <row r="913" spans="27:27" ht="15.75" customHeight="1" x14ac:dyDescent="0.3">
      <c r="AA913" s="497"/>
    </row>
    <row r="914" spans="27:27" ht="15.75" customHeight="1" x14ac:dyDescent="0.3">
      <c r="AA914" s="497"/>
    </row>
    <row r="915" spans="27:27" ht="15.75" customHeight="1" x14ac:dyDescent="0.3">
      <c r="AA915" s="497"/>
    </row>
    <row r="916" spans="27:27" ht="15.75" customHeight="1" x14ac:dyDescent="0.3">
      <c r="AA916" s="497"/>
    </row>
    <row r="917" spans="27:27" ht="15.75" customHeight="1" x14ac:dyDescent="0.3">
      <c r="AA917" s="497"/>
    </row>
    <row r="918" spans="27:27" ht="15.75" customHeight="1" x14ac:dyDescent="0.3">
      <c r="AA918" s="497"/>
    </row>
    <row r="919" spans="27:27" ht="15.75" customHeight="1" x14ac:dyDescent="0.3">
      <c r="AA919" s="497"/>
    </row>
    <row r="920" spans="27:27" ht="15.75" customHeight="1" x14ac:dyDescent="0.3">
      <c r="AA920" s="497"/>
    </row>
    <row r="921" spans="27:27" ht="15.75" customHeight="1" x14ac:dyDescent="0.3">
      <c r="AA921" s="497"/>
    </row>
    <row r="922" spans="27:27" ht="15.75" customHeight="1" x14ac:dyDescent="0.3">
      <c r="AA922" s="497"/>
    </row>
    <row r="923" spans="27:27" ht="15.75" customHeight="1" x14ac:dyDescent="0.3">
      <c r="AA923" s="497"/>
    </row>
    <row r="924" spans="27:27" ht="15.75" customHeight="1" x14ac:dyDescent="0.3">
      <c r="AA924" s="497"/>
    </row>
    <row r="925" spans="27:27" ht="15.75" customHeight="1" x14ac:dyDescent="0.3">
      <c r="AA925" s="497"/>
    </row>
    <row r="926" spans="27:27" ht="15.75" customHeight="1" x14ac:dyDescent="0.3">
      <c r="AA926" s="497"/>
    </row>
    <row r="927" spans="27:27" ht="15.75" customHeight="1" x14ac:dyDescent="0.3">
      <c r="AA927" s="497"/>
    </row>
    <row r="928" spans="27:27" ht="15.75" customHeight="1" x14ac:dyDescent="0.3">
      <c r="AA928" s="497"/>
    </row>
    <row r="929" spans="27:27" ht="15.75" customHeight="1" x14ac:dyDescent="0.3">
      <c r="AA929" s="497"/>
    </row>
    <row r="930" spans="27:27" ht="15.75" customHeight="1" x14ac:dyDescent="0.3">
      <c r="AA930" s="497"/>
    </row>
    <row r="931" spans="27:27" ht="15.75" customHeight="1" x14ac:dyDescent="0.3">
      <c r="AA931" s="497"/>
    </row>
    <row r="932" spans="27:27" ht="15.75" customHeight="1" x14ac:dyDescent="0.3">
      <c r="AA932" s="497"/>
    </row>
    <row r="933" spans="27:27" ht="15.75" customHeight="1" x14ac:dyDescent="0.3">
      <c r="AA933" s="497"/>
    </row>
    <row r="934" spans="27:27" ht="15.75" customHeight="1" x14ac:dyDescent="0.3">
      <c r="AA934" s="497"/>
    </row>
    <row r="935" spans="27:27" ht="15.75" customHeight="1" x14ac:dyDescent="0.3">
      <c r="AA935" s="497"/>
    </row>
    <row r="936" spans="27:27" ht="15.75" customHeight="1" x14ac:dyDescent="0.3">
      <c r="AA936" s="497"/>
    </row>
    <row r="937" spans="27:27" ht="15.75" customHeight="1" x14ac:dyDescent="0.3">
      <c r="AA937" s="497"/>
    </row>
    <row r="938" spans="27:27" ht="15.75" customHeight="1" x14ac:dyDescent="0.3">
      <c r="AA938" s="497"/>
    </row>
    <row r="939" spans="27:27" ht="15.75" customHeight="1" x14ac:dyDescent="0.3">
      <c r="AA939" s="497"/>
    </row>
    <row r="940" spans="27:27" ht="15.75" customHeight="1" x14ac:dyDescent="0.3">
      <c r="AA940" s="497"/>
    </row>
    <row r="941" spans="27:27" ht="15.75" customHeight="1" x14ac:dyDescent="0.3">
      <c r="AA941" s="497"/>
    </row>
    <row r="942" spans="27:27" ht="15.75" customHeight="1" x14ac:dyDescent="0.3">
      <c r="AA942" s="497"/>
    </row>
    <row r="943" spans="27:27" ht="15.75" customHeight="1" x14ac:dyDescent="0.3">
      <c r="AA943" s="497"/>
    </row>
    <row r="944" spans="27:27" ht="15.75" customHeight="1" x14ac:dyDescent="0.3">
      <c r="AA944" s="497"/>
    </row>
    <row r="945" spans="27:27" ht="15.75" customHeight="1" x14ac:dyDescent="0.3">
      <c r="AA945" s="497"/>
    </row>
    <row r="946" spans="27:27" ht="15.75" customHeight="1" x14ac:dyDescent="0.3">
      <c r="AA946" s="497"/>
    </row>
    <row r="947" spans="27:27" ht="15.75" customHeight="1" x14ac:dyDescent="0.3">
      <c r="AA947" s="497"/>
    </row>
    <row r="948" spans="27:27" ht="15.75" customHeight="1" x14ac:dyDescent="0.3">
      <c r="AA948" s="497"/>
    </row>
    <row r="949" spans="27:27" ht="15.75" customHeight="1" x14ac:dyDescent="0.3">
      <c r="AA949" s="497"/>
    </row>
    <row r="950" spans="27:27" ht="15.75" customHeight="1" x14ac:dyDescent="0.3">
      <c r="AA950" s="497"/>
    </row>
    <row r="951" spans="27:27" ht="15.75" customHeight="1" x14ac:dyDescent="0.3">
      <c r="AA951" s="497"/>
    </row>
    <row r="952" spans="27:27" ht="15.75" customHeight="1" x14ac:dyDescent="0.3">
      <c r="AA952" s="497"/>
    </row>
    <row r="953" spans="27:27" ht="15.75" customHeight="1" x14ac:dyDescent="0.3">
      <c r="AA953" s="497"/>
    </row>
    <row r="954" spans="27:27" ht="15.75" customHeight="1" x14ac:dyDescent="0.3">
      <c r="AA954" s="497"/>
    </row>
    <row r="955" spans="27:27" ht="15.75" customHeight="1" x14ac:dyDescent="0.3">
      <c r="AA955" s="497"/>
    </row>
    <row r="956" spans="27:27" ht="15.75" customHeight="1" x14ac:dyDescent="0.3">
      <c r="AA956" s="497"/>
    </row>
    <row r="957" spans="27:27" ht="15.75" customHeight="1" x14ac:dyDescent="0.3">
      <c r="AA957" s="497"/>
    </row>
    <row r="958" spans="27:27" ht="15.75" customHeight="1" x14ac:dyDescent="0.3">
      <c r="AA958" s="497"/>
    </row>
    <row r="959" spans="27:27" ht="15.75" customHeight="1" x14ac:dyDescent="0.3">
      <c r="AA959" s="497"/>
    </row>
    <row r="960" spans="27:27" ht="15.75" customHeight="1" x14ac:dyDescent="0.3">
      <c r="AA960" s="497"/>
    </row>
    <row r="961" spans="27:27" ht="15.75" customHeight="1" x14ac:dyDescent="0.3">
      <c r="AA961" s="497"/>
    </row>
  </sheetData>
  <autoFilter ref="A3:F139" xr:uid="{00000000-0009-0000-0000-00001A000000}"/>
  <mergeCells count="6">
    <mergeCell ref="K1:R1"/>
    <mergeCell ref="S1:T2"/>
    <mergeCell ref="K2:L2"/>
    <mergeCell ref="M2:N2"/>
    <mergeCell ref="O2:P2"/>
    <mergeCell ref="Q2:R2"/>
  </mergeCells>
  <pageMargins left="0.7" right="0.7" top="0.75" bottom="0.75" header="0" footer="0"/>
  <pageSetup fitToWidth="0" orientation="portrait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23429-98C0-4B5E-AA1F-1BBF981408A8}">
  <sheetPr>
    <outlinePr summaryBelow="0" summaryRight="0"/>
  </sheetPr>
  <dimension ref="A1:BI14"/>
  <sheetViews>
    <sheetView workbookViewId="0">
      <selection activeCell="D22" sqref="D22"/>
    </sheetView>
  </sheetViews>
  <sheetFormatPr defaultColWidth="12.6640625" defaultRowHeight="15" customHeight="1" x14ac:dyDescent="0.3"/>
  <cols>
    <col min="1" max="1" width="6.77734375" customWidth="1"/>
    <col min="2" max="2" width="5.88671875" customWidth="1"/>
    <col min="3" max="3" width="21" customWidth="1"/>
    <col min="4" max="4" width="30.21875" customWidth="1"/>
    <col min="5" max="6" width="8.88671875" customWidth="1"/>
    <col min="13" max="36" width="10.88671875" customWidth="1"/>
  </cols>
  <sheetData>
    <row r="1" spans="1:61" ht="15" customHeight="1" x14ac:dyDescent="0.4">
      <c r="A1" s="106"/>
      <c r="B1" s="3"/>
      <c r="C1" s="107"/>
      <c r="D1" s="107"/>
      <c r="E1" s="107"/>
      <c r="F1" s="107"/>
      <c r="G1" s="107"/>
      <c r="H1" s="107"/>
      <c r="I1" s="107"/>
      <c r="J1" s="107"/>
      <c r="K1" s="107"/>
      <c r="L1" s="12"/>
      <c r="M1" s="108"/>
      <c r="N1" s="108"/>
      <c r="O1" s="108"/>
      <c r="P1" s="108"/>
      <c r="Q1" s="108"/>
      <c r="R1" s="108"/>
      <c r="S1" s="108"/>
      <c r="T1" s="108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</row>
    <row r="2" spans="1:61" ht="15" customHeight="1" x14ac:dyDescent="0.3">
      <c r="A2" s="12"/>
      <c r="B2" s="12"/>
      <c r="C2" s="12"/>
      <c r="D2" s="12"/>
      <c r="E2" s="12"/>
      <c r="F2" s="109"/>
      <c r="G2" s="110"/>
      <c r="H2" s="110"/>
      <c r="I2" s="110"/>
      <c r="J2" s="110"/>
      <c r="K2" s="110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</row>
    <row r="3" spans="1:61" ht="15" customHeight="1" x14ac:dyDescent="0.3">
      <c r="A3" s="111" t="s">
        <v>120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</row>
    <row r="4" spans="1:61" ht="15" customHeight="1" x14ac:dyDescent="0.3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09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</row>
    <row r="5" spans="1:61" ht="15" customHeight="1" x14ac:dyDescent="0.35">
      <c r="A5" s="112" t="s">
        <v>121</v>
      </c>
      <c r="B5" s="113" t="s">
        <v>122</v>
      </c>
      <c r="C5" s="114"/>
      <c r="D5" s="112" t="s">
        <v>123</v>
      </c>
      <c r="E5" s="113" t="s">
        <v>124</v>
      </c>
      <c r="F5" s="114"/>
      <c r="G5" s="115" t="s">
        <v>125</v>
      </c>
      <c r="H5" s="115" t="s">
        <v>126</v>
      </c>
      <c r="I5" s="115" t="s">
        <v>127</v>
      </c>
      <c r="J5" s="115" t="s">
        <v>128</v>
      </c>
      <c r="K5" s="115" t="s">
        <v>129</v>
      </c>
      <c r="L5" s="116"/>
      <c r="M5" s="117" t="s">
        <v>130</v>
      </c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9"/>
      <c r="AK5" s="116"/>
      <c r="AL5" s="120" t="s">
        <v>131</v>
      </c>
      <c r="AM5" s="118"/>
      <c r="AN5" s="118"/>
      <c r="AO5" s="118"/>
      <c r="AP5" s="119"/>
      <c r="AQ5" s="121" t="s">
        <v>132</v>
      </c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</row>
    <row r="6" spans="1:61" ht="15" customHeight="1" x14ac:dyDescent="0.3">
      <c r="A6" s="54"/>
      <c r="B6" s="122"/>
      <c r="C6" s="123"/>
      <c r="D6" s="54"/>
      <c r="E6" s="122"/>
      <c r="F6" s="123"/>
      <c r="G6" s="54"/>
      <c r="H6" s="54"/>
      <c r="I6" s="54"/>
      <c r="J6" s="54"/>
      <c r="K6" s="54"/>
      <c r="L6" s="116"/>
      <c r="M6" s="124" t="s">
        <v>133</v>
      </c>
      <c r="N6" s="119"/>
      <c r="O6" s="124" t="s">
        <v>134</v>
      </c>
      <c r="P6" s="119"/>
      <c r="Q6" s="124" t="s">
        <v>135</v>
      </c>
      <c r="R6" s="119"/>
      <c r="S6" s="124" t="s">
        <v>136</v>
      </c>
      <c r="T6" s="119"/>
      <c r="U6" s="124" t="s">
        <v>137</v>
      </c>
      <c r="V6" s="119"/>
      <c r="W6" s="124" t="s">
        <v>138</v>
      </c>
      <c r="X6" s="119"/>
      <c r="Y6" s="124" t="s">
        <v>139</v>
      </c>
      <c r="Z6" s="119"/>
      <c r="AA6" s="124" t="s">
        <v>140</v>
      </c>
      <c r="AB6" s="119"/>
      <c r="AC6" s="124" t="s">
        <v>141</v>
      </c>
      <c r="AD6" s="119"/>
      <c r="AE6" s="124" t="s">
        <v>142</v>
      </c>
      <c r="AF6" s="119"/>
      <c r="AG6" s="124" t="s">
        <v>143</v>
      </c>
      <c r="AH6" s="119"/>
      <c r="AI6" s="124" t="s">
        <v>144</v>
      </c>
      <c r="AJ6" s="119"/>
      <c r="AK6" s="125"/>
      <c r="AL6" s="126" t="s">
        <v>145</v>
      </c>
      <c r="AM6" s="127" t="s">
        <v>146</v>
      </c>
      <c r="AN6" s="127" t="s">
        <v>147</v>
      </c>
      <c r="AO6" s="127" t="s">
        <v>148</v>
      </c>
      <c r="AP6" s="127" t="s">
        <v>149</v>
      </c>
      <c r="AQ6" s="37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</row>
    <row r="7" spans="1:61" ht="15" customHeight="1" x14ac:dyDescent="0.3">
      <c r="A7" s="129" t="s">
        <v>150</v>
      </c>
      <c r="B7" s="130" t="s">
        <v>151</v>
      </c>
      <c r="C7" s="119"/>
      <c r="D7" s="129" t="s">
        <v>152</v>
      </c>
      <c r="E7" s="108"/>
      <c r="F7" s="131" t="s">
        <v>153</v>
      </c>
      <c r="G7" s="131" t="s">
        <v>154</v>
      </c>
      <c r="H7" s="131" t="s">
        <v>155</v>
      </c>
      <c r="I7" s="108"/>
      <c r="J7" s="108"/>
      <c r="K7" s="108"/>
      <c r="L7" s="116"/>
      <c r="M7" s="132" t="s">
        <v>156</v>
      </c>
      <c r="N7" s="132" t="s">
        <v>157</v>
      </c>
      <c r="O7" s="132" t="s">
        <v>156</v>
      </c>
      <c r="P7" s="132" t="s">
        <v>157</v>
      </c>
      <c r="Q7" s="132" t="s">
        <v>156</v>
      </c>
      <c r="R7" s="132" t="s">
        <v>157</v>
      </c>
      <c r="S7" s="132" t="s">
        <v>156</v>
      </c>
      <c r="T7" s="132" t="s">
        <v>157</v>
      </c>
      <c r="U7" s="132" t="s">
        <v>156</v>
      </c>
      <c r="V7" s="132" t="s">
        <v>157</v>
      </c>
      <c r="W7" s="132" t="s">
        <v>156</v>
      </c>
      <c r="X7" s="132" t="s">
        <v>157</v>
      </c>
      <c r="Y7" s="132" t="s">
        <v>156</v>
      </c>
      <c r="Z7" s="132" t="s">
        <v>157</v>
      </c>
      <c r="AA7" s="132" t="s">
        <v>156</v>
      </c>
      <c r="AB7" s="132" t="s">
        <v>157</v>
      </c>
      <c r="AC7" s="132" t="s">
        <v>156</v>
      </c>
      <c r="AD7" s="132" t="s">
        <v>157</v>
      </c>
      <c r="AE7" s="132" t="s">
        <v>156</v>
      </c>
      <c r="AF7" s="132" t="s">
        <v>157</v>
      </c>
      <c r="AG7" s="132" t="s">
        <v>156</v>
      </c>
      <c r="AH7" s="132" t="s">
        <v>157</v>
      </c>
      <c r="AI7" s="132" t="s">
        <v>156</v>
      </c>
      <c r="AJ7" s="132" t="s">
        <v>157</v>
      </c>
      <c r="AK7" s="125"/>
      <c r="AL7" s="54"/>
      <c r="AM7" s="54"/>
      <c r="AN7" s="54"/>
      <c r="AO7" s="54"/>
      <c r="AP7" s="54"/>
      <c r="AQ7" s="54"/>
      <c r="AR7" s="128"/>
      <c r="AS7" s="128" t="s">
        <v>158</v>
      </c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</row>
    <row r="8" spans="1:61" ht="15" customHeight="1" x14ac:dyDescent="0.3">
      <c r="A8" s="133" t="s">
        <v>159</v>
      </c>
      <c r="B8" s="134" t="s">
        <v>160</v>
      </c>
      <c r="C8" s="118"/>
      <c r="D8" s="119"/>
      <c r="E8" s="135"/>
      <c r="F8" s="135"/>
      <c r="G8" s="136"/>
      <c r="H8" s="136"/>
      <c r="I8" s="137"/>
      <c r="J8" s="138"/>
      <c r="K8" s="139"/>
      <c r="L8" s="116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40"/>
      <c r="AL8" s="138"/>
      <c r="AM8" s="138"/>
      <c r="AN8" s="138"/>
      <c r="AO8" s="138"/>
      <c r="AP8" s="138"/>
      <c r="AQ8" s="138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</row>
    <row r="9" spans="1:61" ht="15" customHeight="1" x14ac:dyDescent="0.3">
      <c r="A9" s="141" t="s">
        <v>161</v>
      </c>
      <c r="B9" s="142"/>
      <c r="C9" s="142"/>
      <c r="D9" s="142"/>
      <c r="E9" s="143"/>
      <c r="F9" s="144"/>
      <c r="G9" s="145"/>
      <c r="H9" s="145"/>
      <c r="I9" s="146"/>
      <c r="J9" s="147"/>
      <c r="K9" s="148">
        <f>SUM(K10:K24)/15</f>
        <v>9.2948152470126263E-2</v>
      </c>
      <c r="L9" s="116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0"/>
      <c r="AL9" s="147"/>
      <c r="AM9" s="147"/>
      <c r="AN9" s="147"/>
      <c r="AO9" s="147"/>
      <c r="AP9" s="147"/>
      <c r="AQ9" s="147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</row>
    <row r="10" spans="1:61" ht="15" customHeight="1" x14ac:dyDescent="0.3">
      <c r="B10" s="149" t="s">
        <v>162</v>
      </c>
      <c r="C10" s="150" t="s">
        <v>163</v>
      </c>
      <c r="D10" s="151" t="s">
        <v>164</v>
      </c>
      <c r="E10" s="152"/>
      <c r="F10" s="153">
        <v>1</v>
      </c>
      <c r="G10" s="154" t="s">
        <v>165</v>
      </c>
      <c r="H10" s="155">
        <v>555</v>
      </c>
      <c r="I10" s="155">
        <f>F10*H10</f>
        <v>555</v>
      </c>
      <c r="J10" s="155">
        <f>SUMIF($M$7:$AJ$7,"CAPAIAN",M10:AJ10)</f>
        <v>270</v>
      </c>
      <c r="K10" s="156">
        <f>J10/I10</f>
        <v>0.48648648648648651</v>
      </c>
      <c r="L10" s="116"/>
      <c r="M10" s="157">
        <f>AS10*1</f>
        <v>46.25</v>
      </c>
      <c r="N10" s="155">
        <v>36</v>
      </c>
      <c r="O10" s="157">
        <f>AS10*2</f>
        <v>92.5</v>
      </c>
      <c r="P10" s="155">
        <v>26</v>
      </c>
      <c r="Q10" s="157">
        <f>AS10*3</f>
        <v>138.75</v>
      </c>
      <c r="R10" s="155">
        <v>31</v>
      </c>
      <c r="S10" s="157">
        <f>AS10*4</f>
        <v>185</v>
      </c>
      <c r="T10" s="155">
        <v>33</v>
      </c>
      <c r="U10" s="157">
        <f>AS10*5</f>
        <v>231.25</v>
      </c>
      <c r="V10" s="155">
        <v>46</v>
      </c>
      <c r="W10" s="157">
        <f>AS10*6</f>
        <v>277.5</v>
      </c>
      <c r="X10" s="155">
        <v>43</v>
      </c>
      <c r="Y10" s="157">
        <f>AS10*7</f>
        <v>323.75</v>
      </c>
      <c r="Z10" s="155">
        <v>29</v>
      </c>
      <c r="AA10" s="157">
        <f>AS10*8</f>
        <v>370</v>
      </c>
      <c r="AB10" s="155">
        <v>26</v>
      </c>
      <c r="AC10" s="157">
        <f>AS10*9</f>
        <v>416.25</v>
      </c>
      <c r="AD10" s="158"/>
      <c r="AE10" s="157">
        <f>AS10*10</f>
        <v>462.5</v>
      </c>
      <c r="AF10" s="158"/>
      <c r="AG10" s="157">
        <f>AS10*11</f>
        <v>508.75</v>
      </c>
      <c r="AH10" s="158"/>
      <c r="AI10" s="157">
        <f>AS10*12</f>
        <v>555</v>
      </c>
      <c r="AJ10" s="158"/>
      <c r="AK10" s="159"/>
      <c r="AL10" s="108"/>
      <c r="AM10" s="108"/>
      <c r="AN10" s="108"/>
      <c r="AO10" s="108"/>
      <c r="AP10" s="108"/>
      <c r="AQ10" s="108"/>
      <c r="AS10" s="160">
        <f>I10/12</f>
        <v>46.25</v>
      </c>
    </row>
    <row r="11" spans="1:61" ht="15" customHeight="1" x14ac:dyDescent="0.3">
      <c r="A11" s="161" t="s">
        <v>166</v>
      </c>
      <c r="B11" s="162"/>
      <c r="C11" s="163"/>
      <c r="D11" s="145"/>
      <c r="E11" s="145"/>
      <c r="F11" s="164"/>
      <c r="G11" s="164"/>
      <c r="H11" s="162"/>
      <c r="I11" s="165"/>
      <c r="J11" s="165"/>
      <c r="K11" s="166"/>
      <c r="L11" s="116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7"/>
      <c r="AL11" s="165"/>
      <c r="AM11" s="165"/>
      <c r="AN11" s="165"/>
      <c r="AO11" s="165"/>
      <c r="AP11" s="165"/>
      <c r="AQ11" s="165"/>
      <c r="AR11" s="12"/>
      <c r="AS11" s="160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</row>
    <row r="12" spans="1:61" ht="15" customHeight="1" x14ac:dyDescent="0.3">
      <c r="A12" s="168"/>
      <c r="B12" s="149" t="s">
        <v>162</v>
      </c>
      <c r="C12" s="150" t="s">
        <v>167</v>
      </c>
      <c r="D12" s="169" t="s">
        <v>168</v>
      </c>
      <c r="E12" s="152"/>
      <c r="F12" s="153">
        <v>0.25</v>
      </c>
      <c r="G12" s="154" t="s">
        <v>169</v>
      </c>
      <c r="H12" s="155">
        <v>3891</v>
      </c>
      <c r="I12" s="155">
        <f>F12*H12</f>
        <v>972.75</v>
      </c>
      <c r="J12" s="155">
        <f>SUMIF($M$7:$AJ$7,"CAPAIAN",M12:AJ12)</f>
        <v>883</v>
      </c>
      <c r="K12" s="156">
        <f>J12/I12</f>
        <v>0.90773580056540737</v>
      </c>
      <c r="L12" s="116"/>
      <c r="M12" s="157">
        <f>AS12*1</f>
        <v>81.0625</v>
      </c>
      <c r="N12" s="155">
        <v>0</v>
      </c>
      <c r="O12" s="157">
        <f>AS12*2</f>
        <v>162.125</v>
      </c>
      <c r="P12" s="155">
        <v>0</v>
      </c>
      <c r="Q12" s="157">
        <f>AS12*3</f>
        <v>243.1875</v>
      </c>
      <c r="R12" s="155">
        <v>0</v>
      </c>
      <c r="S12" s="157">
        <f>AS12*4</f>
        <v>324.25</v>
      </c>
      <c r="T12" s="155">
        <v>0</v>
      </c>
      <c r="U12" s="157">
        <f>AS12*5</f>
        <v>405.3125</v>
      </c>
      <c r="V12" s="155">
        <v>0</v>
      </c>
      <c r="W12" s="157">
        <f>AS12*6</f>
        <v>486.375</v>
      </c>
      <c r="X12" s="155">
        <v>0</v>
      </c>
      <c r="Y12" s="157">
        <f>AS12*7</f>
        <v>567.4375</v>
      </c>
      <c r="Z12" s="155">
        <v>0</v>
      </c>
      <c r="AA12" s="157">
        <f>AS12*8</f>
        <v>648.5</v>
      </c>
      <c r="AB12" s="155">
        <v>883</v>
      </c>
      <c r="AC12" s="157">
        <f>AS12*9</f>
        <v>729.5625</v>
      </c>
      <c r="AD12" s="158"/>
      <c r="AE12" s="157">
        <f>AS12*10</f>
        <v>810.625</v>
      </c>
      <c r="AF12" s="158"/>
      <c r="AG12" s="157">
        <f>AS12*11</f>
        <v>891.6875</v>
      </c>
      <c r="AH12" s="158"/>
      <c r="AI12" s="157">
        <f>AS12*12</f>
        <v>972.75</v>
      </c>
      <c r="AJ12" s="158"/>
      <c r="AK12" s="159"/>
      <c r="AL12" s="108"/>
      <c r="AM12" s="108"/>
      <c r="AN12" s="108"/>
      <c r="AO12" s="108"/>
      <c r="AP12" s="108"/>
      <c r="AQ12" s="108"/>
      <c r="AR12" s="12"/>
      <c r="AS12" s="160">
        <f>I12/12</f>
        <v>81.0625</v>
      </c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</row>
    <row r="14" spans="1:61" ht="13.8" x14ac:dyDescent="0.3">
      <c r="H14" s="7">
        <v>6869</v>
      </c>
      <c r="I14" s="7" t="s">
        <v>170</v>
      </c>
    </row>
  </sheetData>
  <mergeCells count="34">
    <mergeCell ref="B7:C7"/>
    <mergeCell ref="B8:D8"/>
    <mergeCell ref="AI6:AJ6"/>
    <mergeCell ref="AL6:AL7"/>
    <mergeCell ref="AM6:AM7"/>
    <mergeCell ref="AN6:AN7"/>
    <mergeCell ref="AO6:AO7"/>
    <mergeCell ref="AP6:AP7"/>
    <mergeCell ref="W6:X6"/>
    <mergeCell ref="Y6:Z6"/>
    <mergeCell ref="AA6:AB6"/>
    <mergeCell ref="AC6:AD6"/>
    <mergeCell ref="AE6:AF6"/>
    <mergeCell ref="AG6:AH6"/>
    <mergeCell ref="J5:J6"/>
    <mergeCell ref="K5:K6"/>
    <mergeCell ref="M5:AJ5"/>
    <mergeCell ref="AL5:AP5"/>
    <mergeCell ref="AQ5:AQ7"/>
    <mergeCell ref="M6:N6"/>
    <mergeCell ref="O6:P6"/>
    <mergeCell ref="Q6:R6"/>
    <mergeCell ref="S6:T6"/>
    <mergeCell ref="U6:V6"/>
    <mergeCell ref="F2:K2"/>
    <mergeCell ref="A3:K3"/>
    <mergeCell ref="M4:AJ4"/>
    <mergeCell ref="A5:A6"/>
    <mergeCell ref="B5:C6"/>
    <mergeCell ref="D5:D6"/>
    <mergeCell ref="E5:F6"/>
    <mergeCell ref="G5:G6"/>
    <mergeCell ref="H5:H6"/>
    <mergeCell ref="I5:I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80006-9BCF-4379-9865-EC337C9D937D}">
  <sheetPr>
    <outlinePr summaryBelow="0" summaryRight="0"/>
  </sheetPr>
  <dimension ref="A1:BU1008"/>
  <sheetViews>
    <sheetView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H12" sqref="H12"/>
    </sheetView>
  </sheetViews>
  <sheetFormatPr defaultColWidth="12.6640625" defaultRowHeight="15" customHeight="1" x14ac:dyDescent="0.3"/>
  <cols>
    <col min="1" max="1" width="3.109375" customWidth="1"/>
    <col min="2" max="2" width="45.109375" customWidth="1"/>
    <col min="3" max="3" width="12.6640625" customWidth="1"/>
    <col min="4" max="71" width="6" customWidth="1"/>
  </cols>
  <sheetData>
    <row r="1" spans="1:73" ht="15.75" customHeight="1" x14ac:dyDescent="0.3">
      <c r="A1" s="12"/>
      <c r="B1" s="12"/>
      <c r="C1" s="12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0"/>
      <c r="BS1" s="170"/>
      <c r="BT1" s="170"/>
      <c r="BU1" s="170"/>
    </row>
    <row r="2" spans="1:73" ht="15.75" customHeight="1" x14ac:dyDescent="0.3">
      <c r="A2" s="12"/>
      <c r="B2" s="12"/>
      <c r="C2" s="12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</row>
    <row r="3" spans="1:73" ht="15.75" customHeight="1" thickBot="1" x14ac:dyDescent="0.35">
      <c r="A3" s="12"/>
      <c r="B3" s="12"/>
      <c r="C3" s="12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  <c r="BP3" s="170"/>
      <c r="BQ3" s="170"/>
      <c r="BR3" s="170"/>
      <c r="BS3" s="170"/>
      <c r="BT3" s="170"/>
      <c r="BU3" s="170"/>
    </row>
    <row r="4" spans="1:73" ht="15.75" customHeight="1" thickBot="1" x14ac:dyDescent="0.45">
      <c r="A4" s="12"/>
      <c r="B4" s="171" t="s">
        <v>171</v>
      </c>
      <c r="C4" s="172"/>
      <c r="D4" s="173" t="s">
        <v>34</v>
      </c>
      <c r="E4" s="174"/>
      <c r="F4" s="174"/>
      <c r="G4" s="175"/>
      <c r="H4" s="173" t="s">
        <v>38</v>
      </c>
      <c r="I4" s="174"/>
      <c r="J4" s="174"/>
      <c r="K4" s="175"/>
      <c r="L4" s="173" t="s">
        <v>42</v>
      </c>
      <c r="M4" s="174"/>
      <c r="N4" s="174"/>
      <c r="O4" s="175"/>
      <c r="P4" s="176" t="s">
        <v>172</v>
      </c>
      <c r="Q4" s="174"/>
      <c r="R4" s="174"/>
      <c r="S4" s="175"/>
      <c r="T4" s="173" t="s">
        <v>45</v>
      </c>
      <c r="U4" s="174"/>
      <c r="V4" s="174"/>
      <c r="W4" s="175"/>
      <c r="X4" s="173" t="s">
        <v>13</v>
      </c>
      <c r="Y4" s="174"/>
      <c r="Z4" s="174"/>
      <c r="AA4" s="175"/>
      <c r="AB4" s="173" t="s">
        <v>51</v>
      </c>
      <c r="AC4" s="174"/>
      <c r="AD4" s="174"/>
      <c r="AE4" s="175"/>
      <c r="AF4" s="176" t="s">
        <v>173</v>
      </c>
      <c r="AG4" s="174"/>
      <c r="AH4" s="174"/>
      <c r="AI4" s="175"/>
      <c r="AJ4" s="173" t="s">
        <v>54</v>
      </c>
      <c r="AK4" s="174"/>
      <c r="AL4" s="174"/>
      <c r="AM4" s="175"/>
      <c r="AN4" s="173" t="s">
        <v>33</v>
      </c>
      <c r="AO4" s="174"/>
      <c r="AP4" s="174"/>
      <c r="AQ4" s="175"/>
      <c r="AR4" s="173" t="s">
        <v>58</v>
      </c>
      <c r="AS4" s="174"/>
      <c r="AT4" s="174"/>
      <c r="AU4" s="175"/>
      <c r="AV4" s="176" t="s">
        <v>174</v>
      </c>
      <c r="AW4" s="174"/>
      <c r="AX4" s="174"/>
      <c r="AY4" s="175"/>
      <c r="AZ4" s="173" t="s">
        <v>61</v>
      </c>
      <c r="BA4" s="174"/>
      <c r="BB4" s="174"/>
      <c r="BC4" s="175"/>
      <c r="BD4" s="173" t="s">
        <v>175</v>
      </c>
      <c r="BE4" s="174"/>
      <c r="BF4" s="174"/>
      <c r="BG4" s="175"/>
      <c r="BH4" s="173" t="s">
        <v>66</v>
      </c>
      <c r="BI4" s="174"/>
      <c r="BJ4" s="174"/>
      <c r="BK4" s="175"/>
      <c r="BL4" s="176" t="s">
        <v>176</v>
      </c>
      <c r="BM4" s="174"/>
      <c r="BN4" s="174"/>
      <c r="BO4" s="175"/>
      <c r="BP4" s="177" t="s">
        <v>177</v>
      </c>
      <c r="BQ4" s="174"/>
      <c r="BR4" s="174"/>
      <c r="BS4" s="175"/>
      <c r="BT4" s="12"/>
      <c r="BU4" s="12"/>
    </row>
    <row r="5" spans="1:73" ht="15.75" customHeight="1" x14ac:dyDescent="0.3">
      <c r="A5" s="12"/>
      <c r="B5" s="178"/>
      <c r="C5" s="12"/>
      <c r="D5" s="179" t="s">
        <v>178</v>
      </c>
      <c r="E5" s="180"/>
      <c r="F5" s="180"/>
      <c r="G5" s="123"/>
      <c r="H5" s="179" t="s">
        <v>178</v>
      </c>
      <c r="I5" s="180"/>
      <c r="J5" s="180"/>
      <c r="K5" s="123"/>
      <c r="L5" s="179" t="s">
        <v>178</v>
      </c>
      <c r="M5" s="180"/>
      <c r="N5" s="180"/>
      <c r="O5" s="123"/>
      <c r="P5" s="181" t="s">
        <v>178</v>
      </c>
      <c r="Q5" s="180"/>
      <c r="R5" s="180"/>
      <c r="S5" s="182"/>
      <c r="T5" s="179" t="s">
        <v>178</v>
      </c>
      <c r="U5" s="180"/>
      <c r="V5" s="180"/>
      <c r="W5" s="123"/>
      <c r="X5" s="179" t="s">
        <v>178</v>
      </c>
      <c r="Y5" s="180"/>
      <c r="Z5" s="180"/>
      <c r="AA5" s="123"/>
      <c r="AB5" s="179" t="s">
        <v>178</v>
      </c>
      <c r="AC5" s="180"/>
      <c r="AD5" s="180"/>
      <c r="AE5" s="123"/>
      <c r="AF5" s="181" t="s">
        <v>178</v>
      </c>
      <c r="AG5" s="180"/>
      <c r="AH5" s="180"/>
      <c r="AI5" s="182"/>
      <c r="AJ5" s="179" t="s">
        <v>178</v>
      </c>
      <c r="AK5" s="180"/>
      <c r="AL5" s="180"/>
      <c r="AM5" s="123"/>
      <c r="AN5" s="179" t="s">
        <v>178</v>
      </c>
      <c r="AO5" s="180"/>
      <c r="AP5" s="180"/>
      <c r="AQ5" s="123"/>
      <c r="AR5" s="179" t="s">
        <v>178</v>
      </c>
      <c r="AS5" s="180"/>
      <c r="AT5" s="180"/>
      <c r="AU5" s="123"/>
      <c r="AV5" s="181" t="s">
        <v>178</v>
      </c>
      <c r="AW5" s="180"/>
      <c r="AX5" s="180"/>
      <c r="AY5" s="182"/>
      <c r="AZ5" s="179" t="s">
        <v>178</v>
      </c>
      <c r="BA5" s="180"/>
      <c r="BB5" s="180"/>
      <c r="BC5" s="123"/>
      <c r="BD5" s="179" t="s">
        <v>178</v>
      </c>
      <c r="BE5" s="180"/>
      <c r="BF5" s="180"/>
      <c r="BG5" s="123"/>
      <c r="BH5" s="179" t="s">
        <v>178</v>
      </c>
      <c r="BI5" s="180"/>
      <c r="BJ5" s="180"/>
      <c r="BK5" s="123"/>
      <c r="BL5" s="181" t="s">
        <v>178</v>
      </c>
      <c r="BM5" s="180"/>
      <c r="BN5" s="180"/>
      <c r="BO5" s="182"/>
      <c r="BP5" s="179" t="s">
        <v>178</v>
      </c>
      <c r="BQ5" s="180"/>
      <c r="BR5" s="180"/>
      <c r="BS5" s="182"/>
      <c r="BT5" s="12"/>
      <c r="BU5" s="12"/>
    </row>
    <row r="6" spans="1:73" ht="15.75" customHeight="1" x14ac:dyDescent="0.3">
      <c r="A6" s="12"/>
      <c r="B6" s="178"/>
      <c r="C6" s="12"/>
      <c r="D6" s="183" t="s">
        <v>179</v>
      </c>
      <c r="E6" s="119"/>
      <c r="F6" s="184" t="s">
        <v>180</v>
      </c>
      <c r="G6" s="119"/>
      <c r="H6" s="183" t="s">
        <v>179</v>
      </c>
      <c r="I6" s="119"/>
      <c r="J6" s="184" t="s">
        <v>180</v>
      </c>
      <c r="K6" s="119"/>
      <c r="L6" s="183" t="s">
        <v>179</v>
      </c>
      <c r="M6" s="119"/>
      <c r="N6" s="184" t="s">
        <v>180</v>
      </c>
      <c r="O6" s="119"/>
      <c r="P6" s="185" t="s">
        <v>179</v>
      </c>
      <c r="Q6" s="119"/>
      <c r="R6" s="186" t="s">
        <v>180</v>
      </c>
      <c r="S6" s="187"/>
      <c r="T6" s="183" t="s">
        <v>179</v>
      </c>
      <c r="U6" s="119"/>
      <c r="V6" s="184" t="s">
        <v>180</v>
      </c>
      <c r="W6" s="119"/>
      <c r="X6" s="183" t="s">
        <v>179</v>
      </c>
      <c r="Y6" s="119"/>
      <c r="Z6" s="184" t="s">
        <v>180</v>
      </c>
      <c r="AA6" s="119"/>
      <c r="AB6" s="183" t="s">
        <v>179</v>
      </c>
      <c r="AC6" s="119"/>
      <c r="AD6" s="184" t="s">
        <v>180</v>
      </c>
      <c r="AE6" s="119"/>
      <c r="AF6" s="185" t="s">
        <v>179</v>
      </c>
      <c r="AG6" s="119"/>
      <c r="AH6" s="186" t="s">
        <v>180</v>
      </c>
      <c r="AI6" s="187"/>
      <c r="AJ6" s="183" t="s">
        <v>179</v>
      </c>
      <c r="AK6" s="119"/>
      <c r="AL6" s="184" t="s">
        <v>180</v>
      </c>
      <c r="AM6" s="119"/>
      <c r="AN6" s="183" t="s">
        <v>179</v>
      </c>
      <c r="AO6" s="119"/>
      <c r="AP6" s="184" t="s">
        <v>180</v>
      </c>
      <c r="AQ6" s="119"/>
      <c r="AR6" s="183" t="s">
        <v>179</v>
      </c>
      <c r="AS6" s="119"/>
      <c r="AT6" s="184" t="s">
        <v>180</v>
      </c>
      <c r="AU6" s="119"/>
      <c r="AV6" s="185" t="s">
        <v>179</v>
      </c>
      <c r="AW6" s="119"/>
      <c r="AX6" s="186" t="s">
        <v>180</v>
      </c>
      <c r="AY6" s="187"/>
      <c r="AZ6" s="183" t="s">
        <v>179</v>
      </c>
      <c r="BA6" s="119"/>
      <c r="BB6" s="184" t="s">
        <v>180</v>
      </c>
      <c r="BC6" s="119"/>
      <c r="BD6" s="183" t="s">
        <v>179</v>
      </c>
      <c r="BE6" s="119"/>
      <c r="BF6" s="184" t="s">
        <v>180</v>
      </c>
      <c r="BG6" s="119"/>
      <c r="BH6" s="183" t="s">
        <v>179</v>
      </c>
      <c r="BI6" s="119"/>
      <c r="BJ6" s="184" t="s">
        <v>180</v>
      </c>
      <c r="BK6" s="119"/>
      <c r="BL6" s="185" t="s">
        <v>179</v>
      </c>
      <c r="BM6" s="119"/>
      <c r="BN6" s="186" t="s">
        <v>180</v>
      </c>
      <c r="BO6" s="187"/>
      <c r="BP6" s="183" t="s">
        <v>179</v>
      </c>
      <c r="BQ6" s="119"/>
      <c r="BR6" s="184" t="s">
        <v>180</v>
      </c>
      <c r="BS6" s="187"/>
      <c r="BT6" s="12"/>
      <c r="BU6" s="12"/>
    </row>
    <row r="7" spans="1:73" ht="15.75" customHeight="1" thickBot="1" x14ac:dyDescent="0.35">
      <c r="A7" s="12"/>
      <c r="B7" s="188"/>
      <c r="C7" s="189"/>
      <c r="D7" s="190" t="s">
        <v>32</v>
      </c>
      <c r="E7" s="191" t="s">
        <v>37</v>
      </c>
      <c r="F7" s="191" t="s">
        <v>32</v>
      </c>
      <c r="G7" s="191" t="s">
        <v>37</v>
      </c>
      <c r="H7" s="190" t="s">
        <v>32</v>
      </c>
      <c r="I7" s="191" t="s">
        <v>37</v>
      </c>
      <c r="J7" s="191" t="s">
        <v>32</v>
      </c>
      <c r="K7" s="191" t="s">
        <v>37</v>
      </c>
      <c r="L7" s="190" t="s">
        <v>32</v>
      </c>
      <c r="M7" s="191" t="s">
        <v>37</v>
      </c>
      <c r="N7" s="191" t="s">
        <v>32</v>
      </c>
      <c r="O7" s="191" t="s">
        <v>37</v>
      </c>
      <c r="P7" s="192" t="s">
        <v>32</v>
      </c>
      <c r="Q7" s="193" t="s">
        <v>37</v>
      </c>
      <c r="R7" s="193" t="s">
        <v>32</v>
      </c>
      <c r="S7" s="194" t="s">
        <v>37</v>
      </c>
      <c r="T7" s="190" t="s">
        <v>32</v>
      </c>
      <c r="U7" s="191" t="s">
        <v>37</v>
      </c>
      <c r="V7" s="191" t="s">
        <v>32</v>
      </c>
      <c r="W7" s="191" t="s">
        <v>37</v>
      </c>
      <c r="X7" s="190" t="s">
        <v>32</v>
      </c>
      <c r="Y7" s="191" t="s">
        <v>37</v>
      </c>
      <c r="Z7" s="191" t="s">
        <v>32</v>
      </c>
      <c r="AA7" s="191" t="s">
        <v>37</v>
      </c>
      <c r="AB7" s="190" t="s">
        <v>32</v>
      </c>
      <c r="AC7" s="191" t="s">
        <v>37</v>
      </c>
      <c r="AD7" s="191" t="s">
        <v>32</v>
      </c>
      <c r="AE7" s="191" t="s">
        <v>37</v>
      </c>
      <c r="AF7" s="192" t="s">
        <v>32</v>
      </c>
      <c r="AG7" s="193" t="s">
        <v>37</v>
      </c>
      <c r="AH7" s="193" t="s">
        <v>32</v>
      </c>
      <c r="AI7" s="194" t="s">
        <v>37</v>
      </c>
      <c r="AJ7" s="190" t="s">
        <v>32</v>
      </c>
      <c r="AK7" s="191" t="s">
        <v>37</v>
      </c>
      <c r="AL7" s="191" t="s">
        <v>32</v>
      </c>
      <c r="AM7" s="191" t="s">
        <v>37</v>
      </c>
      <c r="AN7" s="190" t="s">
        <v>32</v>
      </c>
      <c r="AO7" s="191" t="s">
        <v>37</v>
      </c>
      <c r="AP7" s="191" t="s">
        <v>32</v>
      </c>
      <c r="AQ7" s="191" t="s">
        <v>37</v>
      </c>
      <c r="AR7" s="190" t="s">
        <v>32</v>
      </c>
      <c r="AS7" s="191" t="s">
        <v>37</v>
      </c>
      <c r="AT7" s="191" t="s">
        <v>32</v>
      </c>
      <c r="AU7" s="191" t="s">
        <v>37</v>
      </c>
      <c r="AV7" s="192" t="s">
        <v>32</v>
      </c>
      <c r="AW7" s="193" t="s">
        <v>37</v>
      </c>
      <c r="AX7" s="193" t="s">
        <v>32</v>
      </c>
      <c r="AY7" s="194" t="s">
        <v>37</v>
      </c>
      <c r="AZ7" s="190" t="s">
        <v>32</v>
      </c>
      <c r="BA7" s="191" t="s">
        <v>37</v>
      </c>
      <c r="BB7" s="191" t="s">
        <v>32</v>
      </c>
      <c r="BC7" s="191" t="s">
        <v>37</v>
      </c>
      <c r="BD7" s="190" t="s">
        <v>32</v>
      </c>
      <c r="BE7" s="191" t="s">
        <v>37</v>
      </c>
      <c r="BF7" s="191" t="s">
        <v>32</v>
      </c>
      <c r="BG7" s="191" t="s">
        <v>37</v>
      </c>
      <c r="BH7" s="190" t="s">
        <v>32</v>
      </c>
      <c r="BI7" s="191" t="s">
        <v>37</v>
      </c>
      <c r="BJ7" s="191" t="s">
        <v>32</v>
      </c>
      <c r="BK7" s="191" t="s">
        <v>37</v>
      </c>
      <c r="BL7" s="192" t="s">
        <v>32</v>
      </c>
      <c r="BM7" s="193" t="s">
        <v>37</v>
      </c>
      <c r="BN7" s="193" t="s">
        <v>32</v>
      </c>
      <c r="BO7" s="194" t="s">
        <v>37</v>
      </c>
      <c r="BP7" s="190" t="s">
        <v>32</v>
      </c>
      <c r="BQ7" s="191" t="s">
        <v>37</v>
      </c>
      <c r="BR7" s="191" t="s">
        <v>32</v>
      </c>
      <c r="BS7" s="195" t="s">
        <v>37</v>
      </c>
      <c r="BT7" s="12"/>
      <c r="BU7" s="12"/>
    </row>
    <row r="8" spans="1:73" ht="15.75" customHeight="1" x14ac:dyDescent="0.3">
      <c r="A8" s="12"/>
      <c r="B8" s="196" t="s">
        <v>181</v>
      </c>
      <c r="C8" s="197" t="s">
        <v>40</v>
      </c>
      <c r="D8" s="198" t="str">
        <f>[1]JAN!AH11</f>
        <v>-</v>
      </c>
      <c r="E8" s="198">
        <f>[1]JAN!AI11</f>
        <v>26</v>
      </c>
      <c r="F8" s="198" t="str">
        <f>[1]JAN!AJ11</f>
        <v>-</v>
      </c>
      <c r="G8" s="198">
        <f>[1]JAN!AK11</f>
        <v>8</v>
      </c>
      <c r="H8" s="199" t="str">
        <f>[1]FEB!AH11</f>
        <v>-</v>
      </c>
      <c r="I8" s="199">
        <f>[1]FEB!AI11</f>
        <v>21</v>
      </c>
      <c r="J8" s="199" t="str">
        <f>[1]FEB!AJ11</f>
        <v>-</v>
      </c>
      <c r="K8" s="199">
        <f>[1]FEB!AK11</f>
        <v>4</v>
      </c>
      <c r="L8" s="199" t="str">
        <f>[1]MART!AI11</f>
        <v>-</v>
      </c>
      <c r="M8" s="199">
        <f>[1]MART!AJ11</f>
        <v>26</v>
      </c>
      <c r="N8" s="199" t="str">
        <f>[1]MART!AK11</f>
        <v>-</v>
      </c>
      <c r="O8" s="199">
        <f>[1]MART!AL11</f>
        <v>5</v>
      </c>
      <c r="P8" s="200" t="s">
        <v>182</v>
      </c>
      <c r="Q8" s="200">
        <f t="shared" ref="Q8:Q9" si="0">SUM(E8,I8,M8)</f>
        <v>73</v>
      </c>
      <c r="R8" s="200" t="s">
        <v>182</v>
      </c>
      <c r="S8" s="200">
        <f t="shared" ref="S8:S9" si="1">SUM(G8,K8,O8)</f>
        <v>17</v>
      </c>
      <c r="T8" s="199" t="str">
        <f>[1]APRIL!Y8</f>
        <v>-</v>
      </c>
      <c r="U8" s="199">
        <f>[1]APRIL!Z8</f>
        <v>24</v>
      </c>
      <c r="V8" s="199" t="str">
        <f>[1]APRIL!AA8</f>
        <v>-</v>
      </c>
      <c r="W8" s="199">
        <f>[1]APRIL!AB8</f>
        <v>8</v>
      </c>
      <c r="X8" s="199" t="str">
        <f>[1]MEI!Y8</f>
        <v>-</v>
      </c>
      <c r="Y8" s="199">
        <f>[1]MEI!Z8</f>
        <v>34</v>
      </c>
      <c r="Z8" s="199" t="str">
        <f>[1]MEI!AA8</f>
        <v>-</v>
      </c>
      <c r="AA8" s="199">
        <f>[1]MEI!AB8</f>
        <v>11</v>
      </c>
      <c r="AB8" s="199" t="str">
        <f>[1]JUNI!Y8</f>
        <v>-</v>
      </c>
      <c r="AC8" s="199">
        <f>[1]JUNI!Z8</f>
        <v>41</v>
      </c>
      <c r="AD8" s="199" t="str">
        <f>[1]JUNI!AA8</f>
        <v>-</v>
      </c>
      <c r="AE8" s="199">
        <f>[1]JUNI!AB8</f>
        <v>2</v>
      </c>
      <c r="AF8" s="200">
        <f t="shared" ref="AF8:AI16" si="2">SUM(T8,X8,AB8)</f>
        <v>0</v>
      </c>
      <c r="AG8" s="200">
        <f t="shared" si="2"/>
        <v>99</v>
      </c>
      <c r="AH8" s="200">
        <f t="shared" si="2"/>
        <v>0</v>
      </c>
      <c r="AI8" s="200">
        <f t="shared" si="2"/>
        <v>21</v>
      </c>
      <c r="AJ8" s="199" t="str">
        <f>[1]JULI!Y8</f>
        <v>-</v>
      </c>
      <c r="AK8" s="199">
        <f>[1]JULI!Z8</f>
        <v>21</v>
      </c>
      <c r="AL8" s="199" t="str">
        <f>[1]JULI!AA8</f>
        <v>-</v>
      </c>
      <c r="AM8" s="199">
        <f>[1]JULI!AB8</f>
        <v>6</v>
      </c>
      <c r="AN8" s="199"/>
      <c r="AO8" s="199"/>
      <c r="AP8" s="199"/>
      <c r="AQ8" s="199"/>
      <c r="AR8" s="199"/>
      <c r="AS8" s="199"/>
      <c r="AT8" s="199"/>
      <c r="AU8" s="199"/>
      <c r="AV8" s="200"/>
      <c r="AW8" s="200"/>
      <c r="AX8" s="200"/>
      <c r="AY8" s="200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200"/>
      <c r="BM8" s="200"/>
      <c r="BN8" s="200"/>
      <c r="BO8" s="200"/>
      <c r="BP8" s="199"/>
      <c r="BQ8" s="199"/>
      <c r="BR8" s="199"/>
      <c r="BS8" s="199"/>
      <c r="BT8" s="170"/>
      <c r="BU8" s="170"/>
    </row>
    <row r="9" spans="1:73" ht="15.75" customHeight="1" x14ac:dyDescent="0.3">
      <c r="A9" s="12"/>
      <c r="B9" s="201" t="s">
        <v>183</v>
      </c>
      <c r="C9" s="202" t="s">
        <v>50</v>
      </c>
      <c r="D9" s="198" t="str">
        <f>[1]JAN!AH12</f>
        <v>-</v>
      </c>
      <c r="E9" s="198">
        <f>[1]JAN!AI12</f>
        <v>1</v>
      </c>
      <c r="F9" s="198" t="str">
        <f>[1]JAN!AJ12</f>
        <v>-</v>
      </c>
      <c r="G9" s="198">
        <f>[1]JAN!AK12</f>
        <v>1</v>
      </c>
      <c r="H9" s="199" t="str">
        <f>[1]FEB!AH12</f>
        <v>-</v>
      </c>
      <c r="I9" s="199">
        <f>[1]FEB!AI12</f>
        <v>1</v>
      </c>
      <c r="J9" s="199" t="str">
        <f>[1]FEB!AJ12</f>
        <v>-</v>
      </c>
      <c r="K9" s="199">
        <f>[1]FEB!AK12</f>
        <v>0</v>
      </c>
      <c r="L9" s="199" t="str">
        <f>[1]MART!AI12</f>
        <v>-</v>
      </c>
      <c r="M9" s="199">
        <f>[1]MART!AJ12</f>
        <v>0</v>
      </c>
      <c r="N9" s="199" t="str">
        <f>[1]MART!AK12</f>
        <v>-</v>
      </c>
      <c r="O9" s="199">
        <f>[1]MART!AL12</f>
        <v>0</v>
      </c>
      <c r="P9" s="203" t="s">
        <v>182</v>
      </c>
      <c r="Q9" s="200">
        <f t="shared" si="0"/>
        <v>2</v>
      </c>
      <c r="R9" s="203" t="s">
        <v>182</v>
      </c>
      <c r="S9" s="200">
        <f t="shared" si="1"/>
        <v>1</v>
      </c>
      <c r="T9" s="199" t="str">
        <f>[1]APRIL!Y9</f>
        <v>-</v>
      </c>
      <c r="U9" s="199">
        <f>[1]APRIL!Z9</f>
        <v>1</v>
      </c>
      <c r="V9" s="199" t="str">
        <f>[1]APRIL!AA9</f>
        <v>-</v>
      </c>
      <c r="W9" s="199">
        <f>[1]APRIL!AB9</f>
        <v>8</v>
      </c>
      <c r="X9" s="199" t="str">
        <f>[1]MEI!Y9</f>
        <v>-</v>
      </c>
      <c r="Y9" s="199">
        <f>[1]MEI!Z9</f>
        <v>1</v>
      </c>
      <c r="Z9" s="199" t="str">
        <f>[1]MEI!AA9</f>
        <v>-</v>
      </c>
      <c r="AA9" s="199">
        <f>[1]MEI!AB9</f>
        <v>11</v>
      </c>
      <c r="AB9" s="199" t="str">
        <f>[1]JUNI!Y9</f>
        <v>-</v>
      </c>
      <c r="AC9" s="199">
        <f>[1]JUNI!Z9</f>
        <v>0</v>
      </c>
      <c r="AD9" s="199" t="str">
        <f>[1]JUNI!AA9</f>
        <v>-</v>
      </c>
      <c r="AE9" s="199">
        <f>[1]JUNI!AB9</f>
        <v>2</v>
      </c>
      <c r="AF9" s="200">
        <f t="shared" si="2"/>
        <v>0</v>
      </c>
      <c r="AG9" s="200">
        <f t="shared" si="2"/>
        <v>2</v>
      </c>
      <c r="AH9" s="200">
        <f t="shared" si="2"/>
        <v>0</v>
      </c>
      <c r="AI9" s="200">
        <f t="shared" si="2"/>
        <v>21</v>
      </c>
      <c r="AJ9" s="199" t="str">
        <f>[1]JULI!Y9</f>
        <v>-</v>
      </c>
      <c r="AK9" s="199">
        <f>[1]JULI!Z9</f>
        <v>2</v>
      </c>
      <c r="AL9" s="199" t="str">
        <f>[1]JULI!AA9</f>
        <v>-</v>
      </c>
      <c r="AM9" s="199">
        <f>[1]JULI!AB9</f>
        <v>6</v>
      </c>
      <c r="AN9" s="204"/>
      <c r="AO9" s="204"/>
      <c r="AP9" s="204"/>
      <c r="AQ9" s="204"/>
      <c r="AR9" s="204"/>
      <c r="AS9" s="204"/>
      <c r="AT9" s="204"/>
      <c r="AU9" s="204"/>
      <c r="AV9" s="203"/>
      <c r="AW9" s="203"/>
      <c r="AX9" s="203"/>
      <c r="AY9" s="203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3"/>
      <c r="BM9" s="203"/>
      <c r="BN9" s="203"/>
      <c r="BO9" s="203"/>
      <c r="BP9" s="204"/>
      <c r="BQ9" s="204"/>
      <c r="BR9" s="204"/>
      <c r="BS9" s="204"/>
      <c r="BT9" s="170"/>
      <c r="BU9" s="170"/>
    </row>
    <row r="10" spans="1:73" ht="15.75" customHeight="1" x14ac:dyDescent="0.3">
      <c r="A10" s="12"/>
      <c r="B10" s="201" t="s">
        <v>184</v>
      </c>
      <c r="C10" s="202" t="s">
        <v>40</v>
      </c>
      <c r="D10" s="198">
        <f>[1]JAN!AH13</f>
        <v>6</v>
      </c>
      <c r="E10" s="198">
        <f>[1]JAN!AI13</f>
        <v>14</v>
      </c>
      <c r="F10" s="198">
        <f>[1]JAN!AJ13</f>
        <v>4</v>
      </c>
      <c r="G10" s="198">
        <f>[1]JAN!AK13</f>
        <v>2</v>
      </c>
      <c r="H10" s="199">
        <f>[1]FEB!AH13</f>
        <v>3</v>
      </c>
      <c r="I10" s="199">
        <f>[1]FEB!AI13</f>
        <v>9</v>
      </c>
      <c r="J10" s="199">
        <f>[1]FEB!AJ13</f>
        <v>3</v>
      </c>
      <c r="K10" s="199">
        <f>[1]FEB!AK13</f>
        <v>4</v>
      </c>
      <c r="L10" s="199">
        <f>[1]MART!AI13</f>
        <v>7</v>
      </c>
      <c r="M10" s="199">
        <f>[1]MART!AJ13</f>
        <v>6</v>
      </c>
      <c r="N10" s="199">
        <f>[1]MART!AK13</f>
        <v>1</v>
      </c>
      <c r="O10" s="199">
        <f>[1]MART!AL13</f>
        <v>4</v>
      </c>
      <c r="P10" s="203">
        <f t="shared" ref="P10:S16" si="3">SUM(D10,H10,L10)</f>
        <v>16</v>
      </c>
      <c r="Q10" s="203">
        <f t="shared" si="3"/>
        <v>29</v>
      </c>
      <c r="R10" s="203">
        <f t="shared" si="3"/>
        <v>8</v>
      </c>
      <c r="S10" s="203">
        <f t="shared" si="3"/>
        <v>10</v>
      </c>
      <c r="T10" s="199">
        <f>[1]APRIL!Y10</f>
        <v>5</v>
      </c>
      <c r="U10" s="199">
        <f>[1]APRIL!Z10</f>
        <v>3</v>
      </c>
      <c r="V10" s="199">
        <f>[1]APRIL!AA10</f>
        <v>1</v>
      </c>
      <c r="W10" s="199">
        <f>[1]APRIL!AB10</f>
        <v>2</v>
      </c>
      <c r="X10" s="199">
        <f>[1]MEI!Y10</f>
        <v>2</v>
      </c>
      <c r="Y10" s="199">
        <f>[1]MEI!Z10</f>
        <v>4</v>
      </c>
      <c r="Z10" s="199">
        <f>[1]MEI!AA10</f>
        <v>2</v>
      </c>
      <c r="AA10" s="199">
        <f>[1]MEI!AB10</f>
        <v>9</v>
      </c>
      <c r="AB10" s="199">
        <f>[1]JUNI!Y10</f>
        <v>3</v>
      </c>
      <c r="AC10" s="199">
        <f>[1]JUNI!Z10</f>
        <v>8</v>
      </c>
      <c r="AD10" s="199">
        <f>[1]JUNI!AA10</f>
        <v>1</v>
      </c>
      <c r="AE10" s="199">
        <f>[1]JUNI!AB10</f>
        <v>4</v>
      </c>
      <c r="AF10" s="200">
        <f t="shared" si="2"/>
        <v>10</v>
      </c>
      <c r="AG10" s="200">
        <f t="shared" si="2"/>
        <v>15</v>
      </c>
      <c r="AH10" s="200">
        <f t="shared" si="2"/>
        <v>4</v>
      </c>
      <c r="AI10" s="200">
        <f t="shared" si="2"/>
        <v>15</v>
      </c>
      <c r="AJ10" s="199">
        <f>[1]JULI!Y10</f>
        <v>7</v>
      </c>
      <c r="AK10" s="199">
        <f>[1]JULI!Z10</f>
        <v>12</v>
      </c>
      <c r="AL10" s="199">
        <f>[1]JULI!AA10</f>
        <v>3</v>
      </c>
      <c r="AM10" s="199">
        <f>[1]JULI!AB10</f>
        <v>4</v>
      </c>
      <c r="AN10" s="204"/>
      <c r="AO10" s="204"/>
      <c r="AP10" s="204"/>
      <c r="AQ10" s="204"/>
      <c r="AR10" s="204"/>
      <c r="AS10" s="204"/>
      <c r="AT10" s="204"/>
      <c r="AU10" s="204"/>
      <c r="AV10" s="203"/>
      <c r="AW10" s="203"/>
      <c r="AX10" s="203"/>
      <c r="AY10" s="203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3"/>
      <c r="BM10" s="203"/>
      <c r="BN10" s="203"/>
      <c r="BO10" s="203"/>
      <c r="BP10" s="204"/>
      <c r="BQ10" s="204"/>
      <c r="BR10" s="204"/>
      <c r="BS10" s="204"/>
      <c r="BT10" s="170"/>
      <c r="BU10" s="170"/>
    </row>
    <row r="11" spans="1:73" ht="15.75" customHeight="1" x14ac:dyDescent="0.3">
      <c r="A11" s="12"/>
      <c r="B11" s="201" t="s">
        <v>185</v>
      </c>
      <c r="C11" s="202" t="s">
        <v>50</v>
      </c>
      <c r="D11" s="198">
        <f>[1]JAN!AH14</f>
        <v>0</v>
      </c>
      <c r="E11" s="198">
        <f>[1]JAN!AI14</f>
        <v>3</v>
      </c>
      <c r="F11" s="198">
        <f>[1]JAN!AJ14</f>
        <v>0</v>
      </c>
      <c r="G11" s="198">
        <f>[1]JAN!AK14</f>
        <v>2</v>
      </c>
      <c r="H11" s="199">
        <f>[1]FEB!AH14</f>
        <v>1</v>
      </c>
      <c r="I11" s="199">
        <f>[1]FEB!AI14</f>
        <v>3</v>
      </c>
      <c r="J11" s="199">
        <f>[1]FEB!AJ14</f>
        <v>0</v>
      </c>
      <c r="K11" s="199">
        <f>[1]FEB!AK14</f>
        <v>2</v>
      </c>
      <c r="L11" s="199">
        <f>[1]MART!AI14</f>
        <v>7</v>
      </c>
      <c r="M11" s="199">
        <f>[1]MART!AJ14</f>
        <v>1</v>
      </c>
      <c r="N11" s="199">
        <f>[1]MART!AK14</f>
        <v>0</v>
      </c>
      <c r="O11" s="199">
        <f>[1]MART!AL14</f>
        <v>2</v>
      </c>
      <c r="P11" s="203">
        <f t="shared" si="3"/>
        <v>8</v>
      </c>
      <c r="Q11" s="203">
        <f t="shared" si="3"/>
        <v>7</v>
      </c>
      <c r="R11" s="203">
        <f t="shared" si="3"/>
        <v>0</v>
      </c>
      <c r="S11" s="203">
        <f t="shared" si="3"/>
        <v>6</v>
      </c>
      <c r="T11" s="199">
        <f>[1]APRIL!Y11</f>
        <v>1</v>
      </c>
      <c r="U11" s="199">
        <f>[1]APRIL!Z11</f>
        <v>3</v>
      </c>
      <c r="V11" s="199">
        <f>[1]APRIL!AA11</f>
        <v>0</v>
      </c>
      <c r="W11" s="199">
        <f>[1]APRIL!AB11</f>
        <v>0</v>
      </c>
      <c r="X11" s="199">
        <f>[1]MEI!Y11</f>
        <v>0</v>
      </c>
      <c r="Y11" s="199">
        <f>[1]MEI!Z11</f>
        <v>1</v>
      </c>
      <c r="Z11" s="199">
        <f>[1]MEI!AA11</f>
        <v>0</v>
      </c>
      <c r="AA11" s="199">
        <f>[1]MEI!AB11</f>
        <v>0</v>
      </c>
      <c r="AB11" s="199">
        <f>[1]JUNI!Y11</f>
        <v>2</v>
      </c>
      <c r="AC11" s="199">
        <f>[1]JUNI!Z11</f>
        <v>4</v>
      </c>
      <c r="AD11" s="199">
        <f>[1]JUNI!AA11</f>
        <v>0</v>
      </c>
      <c r="AE11" s="199">
        <f>[1]JUNI!AB11</f>
        <v>0</v>
      </c>
      <c r="AF11" s="200">
        <f t="shared" si="2"/>
        <v>3</v>
      </c>
      <c r="AG11" s="200">
        <f t="shared" si="2"/>
        <v>8</v>
      </c>
      <c r="AH11" s="200">
        <f t="shared" si="2"/>
        <v>0</v>
      </c>
      <c r="AI11" s="200">
        <f t="shared" si="2"/>
        <v>0</v>
      </c>
      <c r="AJ11" s="199">
        <f>[1]JULI!Y11</f>
        <v>3</v>
      </c>
      <c r="AK11" s="199">
        <f>[1]JULI!Z11</f>
        <v>7</v>
      </c>
      <c r="AL11" s="199">
        <f>[1]JULI!AA11</f>
        <v>3</v>
      </c>
      <c r="AM11" s="199">
        <f>[1]JULI!AB11</f>
        <v>4</v>
      </c>
      <c r="AN11" s="204"/>
      <c r="AO11" s="204"/>
      <c r="AP11" s="204"/>
      <c r="AQ11" s="204"/>
      <c r="AR11" s="204"/>
      <c r="AS11" s="204"/>
      <c r="AT11" s="204"/>
      <c r="AU11" s="204"/>
      <c r="AV11" s="203"/>
      <c r="AW11" s="203"/>
      <c r="AX11" s="203"/>
      <c r="AY11" s="203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3"/>
      <c r="BM11" s="203"/>
      <c r="BN11" s="203"/>
      <c r="BO11" s="203"/>
      <c r="BP11" s="204"/>
      <c r="BQ11" s="204"/>
      <c r="BR11" s="204"/>
      <c r="BS11" s="204"/>
      <c r="BT11" s="170"/>
      <c r="BU11" s="170"/>
    </row>
    <row r="12" spans="1:73" ht="15.75" customHeight="1" x14ac:dyDescent="0.3">
      <c r="A12" s="12"/>
      <c r="B12" s="201" t="s">
        <v>186</v>
      </c>
      <c r="C12" s="202" t="s">
        <v>40</v>
      </c>
      <c r="D12" s="198">
        <f>[1]JAN!AH15</f>
        <v>6</v>
      </c>
      <c r="E12" s="198">
        <f>[1]JAN!AI15</f>
        <v>9</v>
      </c>
      <c r="F12" s="198">
        <f>[1]JAN!AJ15</f>
        <v>1</v>
      </c>
      <c r="G12" s="198">
        <f>[1]JAN!AK15</f>
        <v>0</v>
      </c>
      <c r="H12" s="199">
        <f>[1]FEB!AH15</f>
        <v>3</v>
      </c>
      <c r="I12" s="199">
        <f>[1]FEB!AI15</f>
        <v>2</v>
      </c>
      <c r="J12" s="199">
        <f>[1]FEB!AJ15</f>
        <v>0</v>
      </c>
      <c r="K12" s="199">
        <f>[1]FEB!AK15</f>
        <v>2</v>
      </c>
      <c r="L12" s="199">
        <f>[1]MART!AI15</f>
        <v>1</v>
      </c>
      <c r="M12" s="199">
        <f>[1]MART!AJ15</f>
        <v>0</v>
      </c>
      <c r="N12" s="199">
        <f>[1]MART!AK15</f>
        <v>0</v>
      </c>
      <c r="O12" s="199">
        <f>[1]MART!AL15</f>
        <v>1</v>
      </c>
      <c r="P12" s="203">
        <f t="shared" si="3"/>
        <v>10</v>
      </c>
      <c r="Q12" s="203">
        <f t="shared" si="3"/>
        <v>11</v>
      </c>
      <c r="R12" s="203">
        <f t="shared" si="3"/>
        <v>1</v>
      </c>
      <c r="S12" s="203">
        <f t="shared" si="3"/>
        <v>3</v>
      </c>
      <c r="T12" s="199">
        <f>[1]APRIL!Y12</f>
        <v>1</v>
      </c>
      <c r="U12" s="199">
        <f>[1]APRIL!Z12</f>
        <v>0</v>
      </c>
      <c r="V12" s="199">
        <f>[1]APRIL!AA12</f>
        <v>0</v>
      </c>
      <c r="W12" s="199">
        <f>[1]APRIL!AB12</f>
        <v>1</v>
      </c>
      <c r="X12" s="199">
        <f>[1]MEI!Y12</f>
        <v>3</v>
      </c>
      <c r="Y12" s="199">
        <f>[1]MEI!Z12</f>
        <v>8</v>
      </c>
      <c r="Z12" s="199">
        <f>[1]MEI!AA12</f>
        <v>2</v>
      </c>
      <c r="AA12" s="199">
        <f>[1]MEI!AB12</f>
        <v>2</v>
      </c>
      <c r="AB12" s="199">
        <f>[1]JUNI!Y12</f>
        <v>2</v>
      </c>
      <c r="AC12" s="199">
        <f>[1]JUNI!Z12</f>
        <v>0</v>
      </c>
      <c r="AD12" s="199">
        <f>[1]JUNI!AA12</f>
        <v>1</v>
      </c>
      <c r="AE12" s="199">
        <f>[1]JUNI!AB12</f>
        <v>0</v>
      </c>
      <c r="AF12" s="200">
        <f t="shared" si="2"/>
        <v>6</v>
      </c>
      <c r="AG12" s="200">
        <f t="shared" si="2"/>
        <v>8</v>
      </c>
      <c r="AH12" s="200">
        <f t="shared" si="2"/>
        <v>3</v>
      </c>
      <c r="AI12" s="200">
        <f t="shared" si="2"/>
        <v>3</v>
      </c>
      <c r="AJ12" s="199">
        <f>[1]JULI!Y12</f>
        <v>0</v>
      </c>
      <c r="AK12" s="199">
        <f>[1]JULI!Z12</f>
        <v>1</v>
      </c>
      <c r="AL12" s="199">
        <f>[1]JULI!AA12</f>
        <v>0</v>
      </c>
      <c r="AM12" s="199">
        <f>[1]JULI!AB12</f>
        <v>0</v>
      </c>
      <c r="AN12" s="204"/>
      <c r="AO12" s="204"/>
      <c r="AP12" s="204"/>
      <c r="AQ12" s="204"/>
      <c r="AR12" s="204"/>
      <c r="AS12" s="204"/>
      <c r="AT12" s="204"/>
      <c r="AU12" s="204"/>
      <c r="AV12" s="203"/>
      <c r="AW12" s="203"/>
      <c r="AX12" s="203"/>
      <c r="AY12" s="203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3"/>
      <c r="BM12" s="203"/>
      <c r="BN12" s="203"/>
      <c r="BO12" s="203"/>
      <c r="BP12" s="204"/>
      <c r="BQ12" s="204"/>
      <c r="BR12" s="204"/>
      <c r="BS12" s="204"/>
      <c r="BT12" s="170"/>
      <c r="BU12" s="170"/>
    </row>
    <row r="13" spans="1:73" ht="15.75" customHeight="1" x14ac:dyDescent="0.3">
      <c r="A13" s="12"/>
      <c r="B13" s="201" t="s">
        <v>187</v>
      </c>
      <c r="C13" s="202" t="s">
        <v>50</v>
      </c>
      <c r="D13" s="198">
        <f>[1]JAN!AH16</f>
        <v>1</v>
      </c>
      <c r="E13" s="198">
        <f>[1]JAN!AI16</f>
        <v>1</v>
      </c>
      <c r="F13" s="198">
        <f>[1]JAN!AJ16</f>
        <v>0</v>
      </c>
      <c r="G13" s="198">
        <f>[1]JAN!AK16</f>
        <v>0</v>
      </c>
      <c r="H13" s="199">
        <f>[1]FEB!AH16</f>
        <v>0</v>
      </c>
      <c r="I13" s="199">
        <f>[1]FEB!AI16</f>
        <v>0</v>
      </c>
      <c r="J13" s="199">
        <f>[1]FEB!AJ16</f>
        <v>1</v>
      </c>
      <c r="K13" s="199">
        <f>[1]FEB!AK16</f>
        <v>0</v>
      </c>
      <c r="L13" s="199">
        <f>[1]MART!AI16</f>
        <v>7</v>
      </c>
      <c r="M13" s="199">
        <f>[1]MART!AJ16</f>
        <v>0</v>
      </c>
      <c r="N13" s="199">
        <f>[1]MART!AK16</f>
        <v>0</v>
      </c>
      <c r="O13" s="199">
        <f>[1]MART!AL16</f>
        <v>0</v>
      </c>
      <c r="P13" s="203">
        <f t="shared" si="3"/>
        <v>8</v>
      </c>
      <c r="Q13" s="203">
        <f t="shared" si="3"/>
        <v>1</v>
      </c>
      <c r="R13" s="203">
        <f t="shared" si="3"/>
        <v>1</v>
      </c>
      <c r="S13" s="203">
        <f t="shared" si="3"/>
        <v>0</v>
      </c>
      <c r="T13" s="199">
        <f>[1]APRIL!Y13</f>
        <v>0</v>
      </c>
      <c r="U13" s="199">
        <f>[1]APRIL!Z13</f>
        <v>0</v>
      </c>
      <c r="V13" s="199">
        <f>[1]APRIL!AA13</f>
        <v>0</v>
      </c>
      <c r="W13" s="199">
        <f>[1]APRIL!AB13</f>
        <v>0</v>
      </c>
      <c r="X13" s="199">
        <f>[1]MEI!Y13</f>
        <v>0</v>
      </c>
      <c r="Y13" s="199">
        <f>[1]MEI!Z13</f>
        <v>0</v>
      </c>
      <c r="Z13" s="199">
        <f>[1]MEI!AA13</f>
        <v>0</v>
      </c>
      <c r="AA13" s="199">
        <f>[1]MEI!AB13</f>
        <v>0</v>
      </c>
      <c r="AB13" s="199">
        <f>[1]JUNI!Y13</f>
        <v>2</v>
      </c>
      <c r="AC13" s="199">
        <f>[1]JUNI!Z13</f>
        <v>0</v>
      </c>
      <c r="AD13" s="199">
        <f>[1]JUNI!AA13</f>
        <v>0</v>
      </c>
      <c r="AE13" s="199">
        <f>[1]JUNI!AB13</f>
        <v>0</v>
      </c>
      <c r="AF13" s="200">
        <f t="shared" si="2"/>
        <v>2</v>
      </c>
      <c r="AG13" s="200">
        <f t="shared" si="2"/>
        <v>0</v>
      </c>
      <c r="AH13" s="200">
        <f t="shared" si="2"/>
        <v>0</v>
      </c>
      <c r="AI13" s="200">
        <f t="shared" si="2"/>
        <v>0</v>
      </c>
      <c r="AJ13" s="199">
        <f>[1]JULI!Y13</f>
        <v>0</v>
      </c>
      <c r="AK13" s="199">
        <f>[1]JULI!Z13</f>
        <v>0</v>
      </c>
      <c r="AL13" s="199">
        <f>[1]JULI!AA13</f>
        <v>0</v>
      </c>
      <c r="AM13" s="199">
        <f>[1]JULI!AB13</f>
        <v>0</v>
      </c>
      <c r="AN13" s="204"/>
      <c r="AO13" s="204"/>
      <c r="AP13" s="204"/>
      <c r="AQ13" s="204"/>
      <c r="AR13" s="204"/>
      <c r="AS13" s="204"/>
      <c r="AT13" s="204"/>
      <c r="AU13" s="204"/>
      <c r="AV13" s="203"/>
      <c r="AW13" s="203"/>
      <c r="AX13" s="203"/>
      <c r="AY13" s="203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3"/>
      <c r="BM13" s="203"/>
      <c r="BN13" s="203"/>
      <c r="BO13" s="203"/>
      <c r="BP13" s="204"/>
      <c r="BQ13" s="204"/>
      <c r="BR13" s="204"/>
      <c r="BS13" s="204"/>
      <c r="BT13" s="170"/>
      <c r="BU13" s="170"/>
    </row>
    <row r="14" spans="1:73" ht="15.75" customHeight="1" x14ac:dyDescent="0.3">
      <c r="A14" s="205"/>
      <c r="B14" s="206" t="s">
        <v>188</v>
      </c>
      <c r="C14" s="207" t="s">
        <v>40</v>
      </c>
      <c r="D14" s="208">
        <f t="shared" ref="D14:O15" si="4">D18-D20</f>
        <v>39</v>
      </c>
      <c r="E14" s="208">
        <f t="shared" si="4"/>
        <v>70</v>
      </c>
      <c r="F14" s="208">
        <f t="shared" si="4"/>
        <v>16</v>
      </c>
      <c r="G14" s="208">
        <f t="shared" si="4"/>
        <v>22</v>
      </c>
      <c r="H14" s="208">
        <f t="shared" si="4"/>
        <v>25</v>
      </c>
      <c r="I14" s="208">
        <f t="shared" si="4"/>
        <v>53</v>
      </c>
      <c r="J14" s="208">
        <f t="shared" si="4"/>
        <v>19</v>
      </c>
      <c r="K14" s="208">
        <f t="shared" si="4"/>
        <v>30</v>
      </c>
      <c r="L14" s="208">
        <f t="shared" si="4"/>
        <v>18</v>
      </c>
      <c r="M14" s="208">
        <f t="shared" si="4"/>
        <v>35</v>
      </c>
      <c r="N14" s="208">
        <f t="shared" si="4"/>
        <v>9</v>
      </c>
      <c r="O14" s="208">
        <f t="shared" si="4"/>
        <v>15</v>
      </c>
      <c r="P14" s="209">
        <f t="shared" si="3"/>
        <v>82</v>
      </c>
      <c r="Q14" s="209">
        <f t="shared" si="3"/>
        <v>158</v>
      </c>
      <c r="R14" s="209">
        <f t="shared" si="3"/>
        <v>44</v>
      </c>
      <c r="S14" s="209">
        <f t="shared" si="3"/>
        <v>67</v>
      </c>
      <c r="T14" s="209">
        <f t="shared" ref="T14:AE15" si="5">T18-T20</f>
        <v>22</v>
      </c>
      <c r="U14" s="209">
        <f t="shared" si="5"/>
        <v>37</v>
      </c>
      <c r="V14" s="209">
        <f t="shared" si="5"/>
        <v>13</v>
      </c>
      <c r="W14" s="209">
        <f t="shared" si="5"/>
        <v>24</v>
      </c>
      <c r="X14" s="209">
        <f t="shared" si="5"/>
        <v>36</v>
      </c>
      <c r="Y14" s="209">
        <f t="shared" si="5"/>
        <v>53</v>
      </c>
      <c r="Z14" s="209">
        <f t="shared" si="5"/>
        <v>18</v>
      </c>
      <c r="AA14" s="209">
        <f t="shared" si="5"/>
        <v>38</v>
      </c>
      <c r="AB14" s="209">
        <f t="shared" si="5"/>
        <v>39</v>
      </c>
      <c r="AC14" s="209">
        <f t="shared" si="5"/>
        <v>48</v>
      </c>
      <c r="AD14" s="209">
        <f t="shared" si="5"/>
        <v>14</v>
      </c>
      <c r="AE14" s="209">
        <f t="shared" si="5"/>
        <v>26</v>
      </c>
      <c r="AF14" s="209">
        <f t="shared" si="2"/>
        <v>97</v>
      </c>
      <c r="AG14" s="209">
        <f t="shared" si="2"/>
        <v>138</v>
      </c>
      <c r="AH14" s="209">
        <f t="shared" si="2"/>
        <v>45</v>
      </c>
      <c r="AI14" s="209">
        <f t="shared" si="2"/>
        <v>88</v>
      </c>
      <c r="AJ14" s="209">
        <f t="shared" ref="AJ14:AM15" si="6">AJ18-AJ20</f>
        <v>34</v>
      </c>
      <c r="AK14" s="209">
        <f t="shared" si="6"/>
        <v>65</v>
      </c>
      <c r="AL14" s="209">
        <f t="shared" si="6"/>
        <v>17</v>
      </c>
      <c r="AM14" s="209">
        <f t="shared" si="6"/>
        <v>31</v>
      </c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  <c r="BI14" s="209"/>
      <c r="BJ14" s="209"/>
      <c r="BK14" s="209"/>
      <c r="BL14" s="209"/>
      <c r="BM14" s="209"/>
      <c r="BN14" s="209"/>
      <c r="BO14" s="209"/>
      <c r="BP14" s="209"/>
      <c r="BQ14" s="209"/>
      <c r="BR14" s="209"/>
      <c r="BS14" s="209"/>
      <c r="BT14" s="210"/>
      <c r="BU14" s="210"/>
    </row>
    <row r="15" spans="1:73" ht="15.75" customHeight="1" x14ac:dyDescent="0.3">
      <c r="A15" s="205"/>
      <c r="B15" s="211" t="s">
        <v>189</v>
      </c>
      <c r="C15" s="212" t="s">
        <v>50</v>
      </c>
      <c r="D15" s="208">
        <f t="shared" si="4"/>
        <v>12</v>
      </c>
      <c r="E15" s="208">
        <f t="shared" si="4"/>
        <v>29</v>
      </c>
      <c r="F15" s="208">
        <f t="shared" si="4"/>
        <v>14</v>
      </c>
      <c r="G15" s="208">
        <f t="shared" si="4"/>
        <v>3</v>
      </c>
      <c r="H15" s="208">
        <f t="shared" si="4"/>
        <v>15</v>
      </c>
      <c r="I15" s="208">
        <f t="shared" si="4"/>
        <v>33</v>
      </c>
      <c r="J15" s="208">
        <f t="shared" si="4"/>
        <v>7</v>
      </c>
      <c r="K15" s="208">
        <f t="shared" si="4"/>
        <v>18</v>
      </c>
      <c r="L15" s="208">
        <f t="shared" si="4"/>
        <v>27</v>
      </c>
      <c r="M15" s="208">
        <f t="shared" si="4"/>
        <v>54</v>
      </c>
      <c r="N15" s="208">
        <f t="shared" si="4"/>
        <v>5</v>
      </c>
      <c r="O15" s="208">
        <f t="shared" si="4"/>
        <v>16</v>
      </c>
      <c r="P15" s="209">
        <f t="shared" si="3"/>
        <v>54</v>
      </c>
      <c r="Q15" s="209">
        <f t="shared" si="3"/>
        <v>116</v>
      </c>
      <c r="R15" s="209">
        <f t="shared" si="3"/>
        <v>26</v>
      </c>
      <c r="S15" s="209">
        <f t="shared" si="3"/>
        <v>37</v>
      </c>
      <c r="T15" s="209">
        <f t="shared" si="5"/>
        <v>10</v>
      </c>
      <c r="U15" s="209">
        <f t="shared" si="5"/>
        <v>45</v>
      </c>
      <c r="V15" s="209">
        <f t="shared" si="5"/>
        <v>9</v>
      </c>
      <c r="W15" s="209">
        <f t="shared" si="5"/>
        <v>-1</v>
      </c>
      <c r="X15" s="209">
        <f t="shared" si="5"/>
        <v>17</v>
      </c>
      <c r="Y15" s="209">
        <f t="shared" si="5"/>
        <v>54</v>
      </c>
      <c r="Z15" s="209">
        <f t="shared" si="5"/>
        <v>3</v>
      </c>
      <c r="AA15" s="209">
        <f t="shared" si="5"/>
        <v>2</v>
      </c>
      <c r="AB15" s="209">
        <f t="shared" si="5"/>
        <v>26</v>
      </c>
      <c r="AC15" s="209">
        <f t="shared" si="5"/>
        <v>40</v>
      </c>
      <c r="AD15" s="209">
        <f t="shared" si="5"/>
        <v>6</v>
      </c>
      <c r="AE15" s="209">
        <f t="shared" si="5"/>
        <v>10</v>
      </c>
      <c r="AF15" s="209">
        <f t="shared" si="2"/>
        <v>53</v>
      </c>
      <c r="AG15" s="209">
        <f t="shared" si="2"/>
        <v>139</v>
      </c>
      <c r="AH15" s="209">
        <f t="shared" si="2"/>
        <v>18</v>
      </c>
      <c r="AI15" s="209">
        <f t="shared" si="2"/>
        <v>11</v>
      </c>
      <c r="AJ15" s="209">
        <f t="shared" si="6"/>
        <v>18</v>
      </c>
      <c r="AK15" s="209">
        <f t="shared" si="6"/>
        <v>47</v>
      </c>
      <c r="AL15" s="209">
        <f t="shared" si="6"/>
        <v>13</v>
      </c>
      <c r="AM15" s="209">
        <f t="shared" si="6"/>
        <v>39</v>
      </c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  <c r="BI15" s="209"/>
      <c r="BJ15" s="209"/>
      <c r="BK15" s="209"/>
      <c r="BL15" s="209"/>
      <c r="BM15" s="209"/>
      <c r="BN15" s="209"/>
      <c r="BO15" s="209"/>
      <c r="BP15" s="209"/>
      <c r="BQ15" s="209"/>
      <c r="BR15" s="209"/>
      <c r="BS15" s="209"/>
      <c r="BT15" s="210"/>
      <c r="BU15" s="210"/>
    </row>
    <row r="16" spans="1:73" ht="15.75" customHeight="1" thickBot="1" x14ac:dyDescent="0.35">
      <c r="A16" s="12"/>
      <c r="B16" s="213" t="s">
        <v>190</v>
      </c>
      <c r="C16" s="214"/>
      <c r="D16" s="215">
        <f>[1]JAN!AH15</f>
        <v>6</v>
      </c>
      <c r="E16" s="215">
        <f>[1]JAN!AI15</f>
        <v>9</v>
      </c>
      <c r="F16" s="215">
        <f>[1]JAN!AJ15</f>
        <v>1</v>
      </c>
      <c r="G16" s="215">
        <f>[1]JAN!AK15</f>
        <v>0</v>
      </c>
      <c r="H16" s="204">
        <f>[1]FEB!AH17</f>
        <v>6</v>
      </c>
      <c r="I16" s="204">
        <f>[1]FEB!AI17</f>
        <v>10</v>
      </c>
      <c r="J16" s="204">
        <f>[1]FEB!AJ17</f>
        <v>1</v>
      </c>
      <c r="K16" s="204">
        <f>[1]FEB!AK17</f>
        <v>5</v>
      </c>
      <c r="L16" s="204">
        <f>[1]MART!AI17</f>
        <v>8</v>
      </c>
      <c r="M16" s="204">
        <f>[1]MART!AJ17</f>
        <v>9</v>
      </c>
      <c r="N16" s="204">
        <f>[1]MART!AK17</f>
        <v>1</v>
      </c>
      <c r="O16" s="204">
        <f>[1]MART!AL17</f>
        <v>3</v>
      </c>
      <c r="P16" s="203">
        <f t="shared" si="3"/>
        <v>20</v>
      </c>
      <c r="Q16" s="203">
        <f t="shared" si="3"/>
        <v>28</v>
      </c>
      <c r="R16" s="203">
        <f t="shared" si="3"/>
        <v>3</v>
      </c>
      <c r="S16" s="203">
        <f t="shared" si="3"/>
        <v>8</v>
      </c>
      <c r="T16" s="204">
        <f>[1]APRIL!Y14</f>
        <v>5</v>
      </c>
      <c r="U16" s="204">
        <f>[1]APRIL!Z14</f>
        <v>13</v>
      </c>
      <c r="V16" s="204">
        <f>[1]APRIL!AA14</f>
        <v>2</v>
      </c>
      <c r="W16" s="204">
        <f>[1]APRIL!AB14</f>
        <v>4</v>
      </c>
      <c r="X16" s="204">
        <f>[1]MEI!Y14</f>
        <v>7</v>
      </c>
      <c r="Y16" s="204">
        <f>[1]MEI!Z14</f>
        <v>17</v>
      </c>
      <c r="Z16" s="204">
        <f>[1]MEI!AA14</f>
        <v>3</v>
      </c>
      <c r="AA16" s="204">
        <f>[1]MEI!AB14</f>
        <v>4</v>
      </c>
      <c r="AB16" s="204">
        <f>[1]JUNI!Y14</f>
        <v>10</v>
      </c>
      <c r="AC16" s="204">
        <f>[1]JUNI!Z14</f>
        <v>17</v>
      </c>
      <c r="AD16" s="204">
        <f>[1]JUNI!AA14</f>
        <v>1</v>
      </c>
      <c r="AE16" s="204">
        <f>[1]JUNI!AB14</f>
        <v>1</v>
      </c>
      <c r="AF16" s="203">
        <f t="shared" si="2"/>
        <v>22</v>
      </c>
      <c r="AG16" s="203">
        <f t="shared" si="2"/>
        <v>47</v>
      </c>
      <c r="AH16" s="203">
        <f t="shared" si="2"/>
        <v>6</v>
      </c>
      <c r="AI16" s="203">
        <f t="shared" si="2"/>
        <v>9</v>
      </c>
      <c r="AJ16" s="204">
        <f>[1]JULI!Y14</f>
        <v>4</v>
      </c>
      <c r="AK16" s="204">
        <f>[1]JULI!Z14</f>
        <v>13</v>
      </c>
      <c r="AL16" s="204">
        <f>[1]JULI!AA14</f>
        <v>1</v>
      </c>
      <c r="AM16" s="204">
        <f>[1]JULI!AB14</f>
        <v>6</v>
      </c>
      <c r="AN16" s="204"/>
      <c r="AO16" s="204"/>
      <c r="AP16" s="204"/>
      <c r="AQ16" s="204"/>
      <c r="AR16" s="204"/>
      <c r="AS16" s="204"/>
      <c r="AT16" s="204"/>
      <c r="AU16" s="204"/>
      <c r="AV16" s="203"/>
      <c r="AW16" s="203"/>
      <c r="AX16" s="203"/>
      <c r="AY16" s="203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3"/>
      <c r="BM16" s="203"/>
      <c r="BN16" s="203"/>
      <c r="BO16" s="203"/>
      <c r="BP16" s="204"/>
      <c r="BQ16" s="204"/>
      <c r="BR16" s="204"/>
      <c r="BS16" s="204"/>
      <c r="BT16" s="170"/>
      <c r="BU16" s="170"/>
    </row>
    <row r="17" spans="1:73" ht="15.75" customHeight="1" x14ac:dyDescent="0.3">
      <c r="A17" s="216"/>
      <c r="B17" s="216"/>
      <c r="C17" s="216"/>
      <c r="D17" s="217"/>
      <c r="E17" s="217"/>
      <c r="F17" s="217"/>
      <c r="G17" s="217"/>
      <c r="H17" s="218"/>
      <c r="I17" s="218"/>
      <c r="J17" s="218"/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218"/>
      <c r="AF17" s="218"/>
      <c r="AG17" s="218"/>
      <c r="AH17" s="218"/>
      <c r="AI17" s="218"/>
      <c r="AJ17" s="218"/>
      <c r="AK17" s="218"/>
      <c r="AL17" s="218"/>
      <c r="AM17" s="218"/>
      <c r="AN17" s="218"/>
      <c r="AO17" s="218"/>
      <c r="AP17" s="218"/>
      <c r="AQ17" s="218"/>
      <c r="AR17" s="218"/>
      <c r="AS17" s="218"/>
      <c r="AT17" s="218"/>
      <c r="AU17" s="218"/>
      <c r="AV17" s="218"/>
      <c r="AW17" s="218"/>
      <c r="AX17" s="218"/>
      <c r="AY17" s="218"/>
      <c r="AZ17" s="218"/>
      <c r="BA17" s="218"/>
      <c r="BB17" s="218"/>
      <c r="BC17" s="218"/>
      <c r="BD17" s="218"/>
      <c r="BE17" s="218"/>
      <c r="BF17" s="218"/>
      <c r="BG17" s="218"/>
      <c r="BH17" s="218"/>
      <c r="BI17" s="218"/>
      <c r="BJ17" s="218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</row>
    <row r="18" spans="1:73" ht="15.75" customHeight="1" x14ac:dyDescent="0.3">
      <c r="A18" s="12"/>
      <c r="B18" s="219" t="s">
        <v>191</v>
      </c>
      <c r="C18" s="220" t="s">
        <v>40</v>
      </c>
      <c r="D18" s="215">
        <f>[1]JAN!AH18</f>
        <v>51</v>
      </c>
      <c r="E18" s="215">
        <f>[1]JAN!AI18</f>
        <v>119</v>
      </c>
      <c r="F18" s="215">
        <f>[1]JAN!AJ18</f>
        <v>21</v>
      </c>
      <c r="G18" s="215">
        <f>[1]JAN!AK18</f>
        <v>32</v>
      </c>
      <c r="H18" s="204">
        <f>[1]FEB!AH18</f>
        <v>31</v>
      </c>
      <c r="I18" s="204">
        <f>[1]FEB!AI18</f>
        <v>85</v>
      </c>
      <c r="J18" s="204">
        <f>[1]FEB!AJ18</f>
        <v>22</v>
      </c>
      <c r="K18" s="204">
        <f>[1]FEB!AK18</f>
        <v>40</v>
      </c>
      <c r="L18" s="204">
        <f>[1]MART!AI18</f>
        <v>26</v>
      </c>
      <c r="M18" s="204">
        <f>[1]MART!AJ18</f>
        <v>67</v>
      </c>
      <c r="N18" s="204">
        <f>[1]MART!AK18</f>
        <v>10</v>
      </c>
      <c r="O18" s="204">
        <f>[1]MART!AL18</f>
        <v>25</v>
      </c>
      <c r="P18" s="203">
        <f t="shared" ref="P18:S21" si="7">SUM(D18,H18,L18)</f>
        <v>108</v>
      </c>
      <c r="Q18" s="203">
        <f t="shared" si="7"/>
        <v>271</v>
      </c>
      <c r="R18" s="203">
        <f t="shared" si="7"/>
        <v>53</v>
      </c>
      <c r="S18" s="203">
        <f t="shared" si="7"/>
        <v>97</v>
      </c>
      <c r="T18" s="204">
        <f>[1]APRIL!Y15</f>
        <v>28</v>
      </c>
      <c r="U18" s="204">
        <f>[1]APRIL!Z15</f>
        <v>64</v>
      </c>
      <c r="V18" s="204">
        <f>[1]APRIL!AA15</f>
        <v>14</v>
      </c>
      <c r="W18" s="204">
        <f>[1]APRIL!AB15</f>
        <v>35</v>
      </c>
      <c r="X18" s="204">
        <f>[1]MEI!Y15</f>
        <v>41</v>
      </c>
      <c r="Y18" s="204">
        <f>[1]MEI!Z15</f>
        <v>99</v>
      </c>
      <c r="Z18" s="204">
        <f>[1]MEI!AA15</f>
        <v>22</v>
      </c>
      <c r="AA18" s="204">
        <f>[1]MEI!AB15</f>
        <v>60</v>
      </c>
      <c r="AB18" s="204">
        <f>[1]JUNI!Y15</f>
        <v>44</v>
      </c>
      <c r="AC18" s="204">
        <f>[1]JUNI!Z15</f>
        <v>97</v>
      </c>
      <c r="AD18" s="204">
        <f>[1]JUNI!AA15</f>
        <v>16</v>
      </c>
      <c r="AE18" s="204">
        <f>[1]JUNI!AB15</f>
        <v>32</v>
      </c>
      <c r="AF18" s="203">
        <f t="shared" ref="AF18:AI21" si="8">SUM(T18,X18,AB18)</f>
        <v>113</v>
      </c>
      <c r="AG18" s="203">
        <f t="shared" si="8"/>
        <v>260</v>
      </c>
      <c r="AH18" s="203">
        <f t="shared" si="8"/>
        <v>52</v>
      </c>
      <c r="AI18" s="203">
        <f t="shared" si="8"/>
        <v>127</v>
      </c>
      <c r="AJ18" s="204">
        <f>[1]JULI!Y15</f>
        <v>41</v>
      </c>
      <c r="AK18" s="204">
        <f>[1]JULI!Z15</f>
        <v>99</v>
      </c>
      <c r="AL18" s="204">
        <f>[1]JULI!AA15</f>
        <v>20</v>
      </c>
      <c r="AM18" s="204">
        <f>[1]JULI!AB15</f>
        <v>41</v>
      </c>
      <c r="AN18" s="204"/>
      <c r="AO18" s="204"/>
      <c r="AP18" s="204"/>
      <c r="AQ18" s="204"/>
      <c r="AR18" s="204"/>
      <c r="AS18" s="204"/>
      <c r="AT18" s="204"/>
      <c r="AU18" s="204"/>
      <c r="AV18" s="203"/>
      <c r="AW18" s="203"/>
      <c r="AX18" s="203"/>
      <c r="AY18" s="203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  <c r="BJ18" s="204"/>
      <c r="BK18" s="204"/>
      <c r="BL18" s="203"/>
      <c r="BM18" s="203"/>
      <c r="BN18" s="203"/>
      <c r="BO18" s="203"/>
      <c r="BP18" s="204"/>
      <c r="BQ18" s="204"/>
      <c r="BR18" s="204"/>
      <c r="BS18" s="204"/>
      <c r="BT18" s="170"/>
      <c r="BU18" s="170"/>
    </row>
    <row r="19" spans="1:73" ht="15.75" customHeight="1" x14ac:dyDescent="0.3">
      <c r="A19" s="12"/>
      <c r="B19" s="108"/>
      <c r="C19" s="220" t="s">
        <v>50</v>
      </c>
      <c r="D19" s="215">
        <f>[1]JAN!AH19</f>
        <v>13</v>
      </c>
      <c r="E19" s="215">
        <f>[1]JAN!AI19</f>
        <v>34</v>
      </c>
      <c r="F19" s="215">
        <f>[1]JAN!AJ19</f>
        <v>14</v>
      </c>
      <c r="G19" s="215">
        <f>[1]JAN!AK19</f>
        <v>6</v>
      </c>
      <c r="H19" s="204">
        <f>[1]FEB!AH19</f>
        <v>16</v>
      </c>
      <c r="I19" s="204">
        <f>[1]FEB!AI19</f>
        <v>37</v>
      </c>
      <c r="J19" s="204">
        <f>[1]FEB!AJ19</f>
        <v>8</v>
      </c>
      <c r="K19" s="204">
        <f>[1]FEB!AK19</f>
        <v>20</v>
      </c>
      <c r="L19" s="204">
        <f>[1]MART!AI19</f>
        <v>41</v>
      </c>
      <c r="M19" s="204">
        <f>[1]MART!AJ19</f>
        <v>55</v>
      </c>
      <c r="N19" s="204">
        <f>[1]MART!AK19</f>
        <v>5</v>
      </c>
      <c r="O19" s="204">
        <f>[1]MART!AL19</f>
        <v>18</v>
      </c>
      <c r="P19" s="203">
        <f t="shared" si="7"/>
        <v>70</v>
      </c>
      <c r="Q19" s="203">
        <f t="shared" si="7"/>
        <v>126</v>
      </c>
      <c r="R19" s="203">
        <f t="shared" si="7"/>
        <v>27</v>
      </c>
      <c r="S19" s="203">
        <f t="shared" si="7"/>
        <v>44</v>
      </c>
      <c r="T19" s="204">
        <f>[1]APRIL!Y16</f>
        <v>11</v>
      </c>
      <c r="U19" s="204">
        <f>[1]APRIL!Z16</f>
        <v>49</v>
      </c>
      <c r="V19" s="204">
        <f>[1]APRIL!AA16</f>
        <v>9</v>
      </c>
      <c r="W19" s="204">
        <f>[1]APRIL!AB16</f>
        <v>7</v>
      </c>
      <c r="X19" s="204">
        <f>[1]MEI!Y16</f>
        <v>17</v>
      </c>
      <c r="Y19" s="204">
        <f>[1]MEI!Z16</f>
        <v>56</v>
      </c>
      <c r="Z19" s="204">
        <f>[1]MEI!AA16</f>
        <v>3</v>
      </c>
      <c r="AA19" s="204">
        <f>[1]MEI!AB16</f>
        <v>13</v>
      </c>
      <c r="AB19" s="204">
        <f>[1]JUNI!Y16</f>
        <v>30</v>
      </c>
      <c r="AC19" s="204">
        <f>[1]JUNI!Z16</f>
        <v>44</v>
      </c>
      <c r="AD19" s="204">
        <f>[1]JUNI!AA16</f>
        <v>6</v>
      </c>
      <c r="AE19" s="204">
        <f>[1]JUNI!AB16</f>
        <v>12</v>
      </c>
      <c r="AF19" s="203">
        <f t="shared" si="8"/>
        <v>58</v>
      </c>
      <c r="AG19" s="203">
        <f t="shared" si="8"/>
        <v>149</v>
      </c>
      <c r="AH19" s="203">
        <f t="shared" si="8"/>
        <v>18</v>
      </c>
      <c r="AI19" s="203">
        <f t="shared" si="8"/>
        <v>32</v>
      </c>
      <c r="AJ19" s="204">
        <f>[1]JULI!Y16</f>
        <v>21</v>
      </c>
      <c r="AK19" s="204">
        <f>[1]JULI!Z16</f>
        <v>56</v>
      </c>
      <c r="AL19" s="204">
        <f>[1]JULI!AA16</f>
        <v>16</v>
      </c>
      <c r="AM19" s="204">
        <f>[1]JULI!AB16</f>
        <v>49</v>
      </c>
      <c r="AN19" s="204"/>
      <c r="AO19" s="204"/>
      <c r="AP19" s="204"/>
      <c r="AQ19" s="204"/>
      <c r="AR19" s="204"/>
      <c r="AS19" s="204"/>
      <c r="AT19" s="204"/>
      <c r="AU19" s="204"/>
      <c r="AV19" s="203"/>
      <c r="AW19" s="203"/>
      <c r="AX19" s="203"/>
      <c r="AY19" s="203"/>
      <c r="AZ19" s="204"/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3"/>
      <c r="BM19" s="203"/>
      <c r="BN19" s="203"/>
      <c r="BO19" s="203"/>
      <c r="BP19" s="204"/>
      <c r="BQ19" s="204"/>
      <c r="BR19" s="204"/>
      <c r="BS19" s="204"/>
      <c r="BT19" s="170"/>
      <c r="BU19" s="170"/>
    </row>
    <row r="20" spans="1:73" ht="15.75" customHeight="1" x14ac:dyDescent="0.3">
      <c r="A20" s="205"/>
      <c r="B20" s="205" t="s">
        <v>192</v>
      </c>
      <c r="C20" s="221" t="s">
        <v>40</v>
      </c>
      <c r="D20" s="208">
        <f t="shared" ref="D20:D21" si="9">SUM(D10,D12)</f>
        <v>12</v>
      </c>
      <c r="E20" s="208">
        <f t="shared" ref="E20:E21" si="10">SUM(E8,E10,E12)</f>
        <v>49</v>
      </c>
      <c r="F20" s="208">
        <f t="shared" ref="F20:F21" si="11">SUM(F10,F12)</f>
        <v>5</v>
      </c>
      <c r="G20" s="208">
        <f t="shared" ref="G20:O21" si="12">SUM(G8,G10,G12)</f>
        <v>10</v>
      </c>
      <c r="H20" s="208">
        <f t="shared" si="12"/>
        <v>6</v>
      </c>
      <c r="I20" s="208">
        <f t="shared" si="12"/>
        <v>32</v>
      </c>
      <c r="J20" s="208">
        <f t="shared" si="12"/>
        <v>3</v>
      </c>
      <c r="K20" s="208">
        <f t="shared" si="12"/>
        <v>10</v>
      </c>
      <c r="L20" s="208">
        <f t="shared" si="12"/>
        <v>8</v>
      </c>
      <c r="M20" s="208">
        <f t="shared" si="12"/>
        <v>32</v>
      </c>
      <c r="N20" s="208">
        <f t="shared" si="12"/>
        <v>1</v>
      </c>
      <c r="O20" s="208">
        <f t="shared" si="12"/>
        <v>10</v>
      </c>
      <c r="P20" s="209">
        <f t="shared" si="7"/>
        <v>26</v>
      </c>
      <c r="Q20" s="209">
        <f t="shared" si="7"/>
        <v>113</v>
      </c>
      <c r="R20" s="209">
        <f t="shared" si="7"/>
        <v>9</v>
      </c>
      <c r="S20" s="209">
        <f t="shared" si="7"/>
        <v>30</v>
      </c>
      <c r="T20" s="209">
        <f t="shared" ref="T20:AE21" si="13">SUM(T8,T10,T12)</f>
        <v>6</v>
      </c>
      <c r="U20" s="209">
        <f t="shared" si="13"/>
        <v>27</v>
      </c>
      <c r="V20" s="209">
        <f t="shared" si="13"/>
        <v>1</v>
      </c>
      <c r="W20" s="209">
        <f t="shared" si="13"/>
        <v>11</v>
      </c>
      <c r="X20" s="209">
        <f t="shared" si="13"/>
        <v>5</v>
      </c>
      <c r="Y20" s="209">
        <f t="shared" si="13"/>
        <v>46</v>
      </c>
      <c r="Z20" s="209">
        <f t="shared" si="13"/>
        <v>4</v>
      </c>
      <c r="AA20" s="209">
        <f t="shared" si="13"/>
        <v>22</v>
      </c>
      <c r="AB20" s="209">
        <f t="shared" si="13"/>
        <v>5</v>
      </c>
      <c r="AC20" s="209">
        <f t="shared" si="13"/>
        <v>49</v>
      </c>
      <c r="AD20" s="209">
        <f t="shared" si="13"/>
        <v>2</v>
      </c>
      <c r="AE20" s="209">
        <f t="shared" si="13"/>
        <v>6</v>
      </c>
      <c r="AF20" s="209">
        <f t="shared" si="8"/>
        <v>16</v>
      </c>
      <c r="AG20" s="209">
        <f t="shared" si="8"/>
        <v>122</v>
      </c>
      <c r="AH20" s="209">
        <f t="shared" si="8"/>
        <v>7</v>
      </c>
      <c r="AI20" s="209">
        <f t="shared" si="8"/>
        <v>39</v>
      </c>
      <c r="AJ20" s="209">
        <f t="shared" ref="AJ20:AM21" si="14">SUM(AJ8,AJ10,AJ12)</f>
        <v>7</v>
      </c>
      <c r="AK20" s="209">
        <f t="shared" si="14"/>
        <v>34</v>
      </c>
      <c r="AL20" s="209">
        <f t="shared" si="14"/>
        <v>3</v>
      </c>
      <c r="AM20" s="209">
        <f t="shared" si="14"/>
        <v>10</v>
      </c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  <c r="BI20" s="209"/>
      <c r="BJ20" s="209"/>
      <c r="BK20" s="209"/>
      <c r="BL20" s="209"/>
      <c r="BM20" s="209"/>
      <c r="BN20" s="209"/>
      <c r="BO20" s="209"/>
      <c r="BP20" s="209"/>
      <c r="BQ20" s="209"/>
      <c r="BR20" s="209"/>
      <c r="BS20" s="209"/>
      <c r="BT20" s="210"/>
      <c r="BU20" s="210"/>
    </row>
    <row r="21" spans="1:73" ht="15.75" customHeight="1" x14ac:dyDescent="0.3">
      <c r="A21" s="205"/>
      <c r="B21" s="205"/>
      <c r="C21" s="221" t="s">
        <v>50</v>
      </c>
      <c r="D21" s="208">
        <f t="shared" si="9"/>
        <v>1</v>
      </c>
      <c r="E21" s="208">
        <f t="shared" si="10"/>
        <v>5</v>
      </c>
      <c r="F21" s="208">
        <f t="shared" si="11"/>
        <v>0</v>
      </c>
      <c r="G21" s="208">
        <f t="shared" si="12"/>
        <v>3</v>
      </c>
      <c r="H21" s="208">
        <f t="shared" si="12"/>
        <v>1</v>
      </c>
      <c r="I21" s="208">
        <f t="shared" si="12"/>
        <v>4</v>
      </c>
      <c r="J21" s="208">
        <f t="shared" si="12"/>
        <v>1</v>
      </c>
      <c r="K21" s="208">
        <f t="shared" si="12"/>
        <v>2</v>
      </c>
      <c r="L21" s="208">
        <f t="shared" si="12"/>
        <v>14</v>
      </c>
      <c r="M21" s="208">
        <f t="shared" si="12"/>
        <v>1</v>
      </c>
      <c r="N21" s="208">
        <f t="shared" si="12"/>
        <v>0</v>
      </c>
      <c r="O21" s="208">
        <f t="shared" si="12"/>
        <v>2</v>
      </c>
      <c r="P21" s="209">
        <f t="shared" si="7"/>
        <v>16</v>
      </c>
      <c r="Q21" s="209">
        <f t="shared" si="7"/>
        <v>10</v>
      </c>
      <c r="R21" s="209">
        <f t="shared" si="7"/>
        <v>1</v>
      </c>
      <c r="S21" s="209">
        <f t="shared" si="7"/>
        <v>7</v>
      </c>
      <c r="T21" s="209">
        <f t="shared" si="13"/>
        <v>1</v>
      </c>
      <c r="U21" s="209">
        <f t="shared" si="13"/>
        <v>4</v>
      </c>
      <c r="V21" s="209">
        <f t="shared" si="13"/>
        <v>0</v>
      </c>
      <c r="W21" s="209">
        <f t="shared" si="13"/>
        <v>8</v>
      </c>
      <c r="X21" s="209">
        <f t="shared" si="13"/>
        <v>0</v>
      </c>
      <c r="Y21" s="209">
        <f t="shared" si="13"/>
        <v>2</v>
      </c>
      <c r="Z21" s="209">
        <f t="shared" si="13"/>
        <v>0</v>
      </c>
      <c r="AA21" s="209">
        <f t="shared" si="13"/>
        <v>11</v>
      </c>
      <c r="AB21" s="209">
        <f t="shared" si="13"/>
        <v>4</v>
      </c>
      <c r="AC21" s="209">
        <f t="shared" si="13"/>
        <v>4</v>
      </c>
      <c r="AD21" s="209">
        <f t="shared" si="13"/>
        <v>0</v>
      </c>
      <c r="AE21" s="209">
        <f t="shared" si="13"/>
        <v>2</v>
      </c>
      <c r="AF21" s="209">
        <f t="shared" si="8"/>
        <v>5</v>
      </c>
      <c r="AG21" s="209">
        <f t="shared" si="8"/>
        <v>10</v>
      </c>
      <c r="AH21" s="209">
        <f t="shared" si="8"/>
        <v>0</v>
      </c>
      <c r="AI21" s="209">
        <f t="shared" si="8"/>
        <v>21</v>
      </c>
      <c r="AJ21" s="209">
        <f t="shared" si="14"/>
        <v>3</v>
      </c>
      <c r="AK21" s="209">
        <f t="shared" si="14"/>
        <v>9</v>
      </c>
      <c r="AL21" s="209">
        <f t="shared" si="14"/>
        <v>3</v>
      </c>
      <c r="AM21" s="209">
        <f t="shared" si="14"/>
        <v>10</v>
      </c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  <c r="BI21" s="209"/>
      <c r="BJ21" s="209"/>
      <c r="BK21" s="209"/>
      <c r="BL21" s="209"/>
      <c r="BM21" s="209"/>
      <c r="BN21" s="209"/>
      <c r="BO21" s="209"/>
      <c r="BP21" s="209"/>
      <c r="BQ21" s="209"/>
      <c r="BR21" s="209"/>
      <c r="BS21" s="209"/>
      <c r="BT21" s="210"/>
      <c r="BU21" s="210"/>
    </row>
    <row r="22" spans="1:73" ht="15.75" customHeight="1" x14ac:dyDescent="0.3">
      <c r="A22" s="12"/>
      <c r="B22" s="12"/>
      <c r="C22" s="12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</row>
    <row r="23" spans="1:73" ht="15.75" customHeight="1" x14ac:dyDescent="0.3">
      <c r="A23" s="12"/>
      <c r="B23" s="12"/>
      <c r="C23" s="12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0"/>
      <c r="AD23" s="170"/>
      <c r="AE23" s="170"/>
      <c r="AF23" s="170"/>
      <c r="AG23" s="170"/>
      <c r="AH23" s="170"/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  <c r="BI23" s="170"/>
      <c r="BJ23" s="170"/>
      <c r="BK23" s="170"/>
      <c r="BL23" s="170"/>
      <c r="BM23" s="170"/>
      <c r="BN23" s="170"/>
      <c r="BO23" s="170"/>
      <c r="BP23" s="170"/>
      <c r="BQ23" s="170"/>
      <c r="BR23" s="170"/>
      <c r="BS23" s="170"/>
      <c r="BT23" s="170"/>
      <c r="BU23" s="170"/>
    </row>
    <row r="24" spans="1:73" ht="15.75" customHeight="1" thickBot="1" x14ac:dyDescent="0.45">
      <c r="A24" s="12"/>
      <c r="B24" s="222" t="s">
        <v>193</v>
      </c>
      <c r="C24" s="12"/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0"/>
      <c r="AD24" s="170"/>
      <c r="AE24" s="170"/>
      <c r="AF24" s="170"/>
      <c r="AG24" s="170"/>
      <c r="AH24" s="170"/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  <c r="BI24" s="170"/>
      <c r="BJ24" s="170"/>
      <c r="BK24" s="170"/>
      <c r="BL24" s="170"/>
      <c r="BM24" s="170"/>
      <c r="BN24" s="170"/>
      <c r="BO24" s="170"/>
      <c r="BP24" s="170"/>
      <c r="BQ24" s="170"/>
      <c r="BR24" s="170"/>
      <c r="BS24" s="170"/>
      <c r="BT24" s="170"/>
      <c r="BU24" s="170"/>
    </row>
    <row r="25" spans="1:73" ht="15.75" customHeight="1" thickBot="1" x14ac:dyDescent="0.35">
      <c r="A25" s="12"/>
      <c r="B25" s="223" t="s">
        <v>194</v>
      </c>
      <c r="C25" s="12"/>
      <c r="D25" s="224" t="s">
        <v>9</v>
      </c>
      <c r="E25" s="224" t="s">
        <v>10</v>
      </c>
      <c r="F25" s="224" t="s">
        <v>11</v>
      </c>
      <c r="G25" s="224" t="s">
        <v>12</v>
      </c>
      <c r="H25" s="224" t="s">
        <v>13</v>
      </c>
      <c r="I25" s="224" t="s">
        <v>14</v>
      </c>
      <c r="J25" s="224" t="s">
        <v>15</v>
      </c>
      <c r="K25" s="224" t="s">
        <v>195</v>
      </c>
      <c r="L25" s="224" t="s">
        <v>17</v>
      </c>
      <c r="M25" s="224" t="s">
        <v>18</v>
      </c>
      <c r="N25" s="224" t="s">
        <v>196</v>
      </c>
      <c r="O25" s="224" t="s">
        <v>20</v>
      </c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0"/>
      <c r="AB25" s="170"/>
      <c r="AC25" s="170"/>
      <c r="AD25" s="170"/>
      <c r="AE25" s="170"/>
      <c r="AF25" s="170"/>
      <c r="AG25" s="170"/>
      <c r="AH25" s="170"/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</row>
    <row r="26" spans="1:73" ht="15.75" customHeight="1" x14ac:dyDescent="0.3">
      <c r="A26" s="12"/>
      <c r="B26" s="12" t="s">
        <v>197</v>
      </c>
      <c r="C26" s="12"/>
      <c r="D26" s="215">
        <f>'[1]Dx. JAN'!M29</f>
        <v>4</v>
      </c>
      <c r="E26" s="215">
        <f>'[1]Dx. FEB'!M29</f>
        <v>3</v>
      </c>
      <c r="F26" s="215">
        <f>'[1]Dx. MART'!M29</f>
        <v>11</v>
      </c>
      <c r="G26" s="215">
        <f>[1]Dx.APRL!L29</f>
        <v>24</v>
      </c>
      <c r="H26" s="215">
        <f>[1]Dx.MEI!L30</f>
        <v>3</v>
      </c>
      <c r="I26" s="215">
        <f>[1]Dx.JUNI!L30</f>
        <v>27</v>
      </c>
      <c r="J26" s="215">
        <f>[1]Dx.JULI!L30</f>
        <v>19</v>
      </c>
      <c r="K26" s="215">
        <f>'[1]Dx. AGUST'!L30</f>
        <v>17</v>
      </c>
      <c r="L26" s="215"/>
      <c r="M26" s="215"/>
      <c r="N26" s="215"/>
      <c r="O26" s="215"/>
      <c r="P26" s="170"/>
      <c r="Q26" s="170"/>
      <c r="R26" s="170"/>
      <c r="S26" s="170"/>
      <c r="T26" s="170"/>
      <c r="U26" s="170"/>
      <c r="V26" s="170"/>
      <c r="W26" s="170"/>
      <c r="X26" s="170"/>
      <c r="Y26" s="170"/>
      <c r="Z26" s="170"/>
      <c r="AA26" s="170"/>
      <c r="AB26" s="170"/>
      <c r="AC26" s="170"/>
      <c r="AD26" s="170"/>
      <c r="AE26" s="170"/>
      <c r="AF26" s="170"/>
      <c r="AG26" s="170"/>
      <c r="AH26" s="170"/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  <c r="BI26" s="170"/>
      <c r="BJ26" s="170"/>
      <c r="BK26" s="170"/>
      <c r="BL26" s="170"/>
      <c r="BM26" s="170"/>
      <c r="BN26" s="170"/>
      <c r="BO26" s="170"/>
      <c r="BP26" s="170"/>
      <c r="BQ26" s="170"/>
      <c r="BR26" s="170"/>
      <c r="BS26" s="170"/>
      <c r="BT26" s="170"/>
      <c r="BU26" s="170"/>
    </row>
    <row r="27" spans="1:73" ht="15.75" customHeight="1" x14ac:dyDescent="0.3">
      <c r="A27" s="12"/>
      <c r="B27" s="12" t="s">
        <v>198</v>
      </c>
      <c r="C27" s="12"/>
      <c r="D27" s="215">
        <f>'[1]Dx. JAN'!M30</f>
        <v>42</v>
      </c>
      <c r="E27" s="215">
        <f>'[1]Dx. FEB'!M30</f>
        <v>35</v>
      </c>
      <c r="F27" s="215">
        <f>'[1]Dx. MART'!M30</f>
        <v>29</v>
      </c>
      <c r="G27" s="215">
        <f>[1]Dx.APRL!L30</f>
        <v>41</v>
      </c>
      <c r="H27" s="215">
        <f>[1]Dx.MEI!L31</f>
        <v>28</v>
      </c>
      <c r="I27" s="215">
        <f>[1]Dx.JUNI!L31</f>
        <v>64</v>
      </c>
      <c r="J27" s="215">
        <f>[1]Dx.JULI!L31</f>
        <v>61</v>
      </c>
      <c r="K27" s="215">
        <f>'[1]Dx. AGUST'!L31</f>
        <v>200</v>
      </c>
      <c r="L27" s="215"/>
      <c r="M27" s="215"/>
      <c r="N27" s="215"/>
      <c r="O27" s="215"/>
      <c r="P27" s="170"/>
      <c r="Q27" s="170"/>
      <c r="R27" s="170"/>
      <c r="S27" s="170"/>
      <c r="T27" s="170"/>
      <c r="U27" s="170"/>
      <c r="V27" s="170"/>
      <c r="W27" s="170"/>
      <c r="X27" s="170"/>
      <c r="Y27" s="170"/>
      <c r="Z27" s="170"/>
      <c r="AA27" s="170"/>
      <c r="AB27" s="170"/>
      <c r="AC27" s="170"/>
      <c r="AD27" s="170"/>
      <c r="AE27" s="170"/>
      <c r="AF27" s="170"/>
      <c r="AG27" s="170"/>
      <c r="AH27" s="170"/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  <c r="BI27" s="170"/>
      <c r="BJ27" s="170"/>
      <c r="BK27" s="170"/>
      <c r="BL27" s="170"/>
      <c r="BM27" s="170"/>
      <c r="BN27" s="170"/>
      <c r="BO27" s="170"/>
      <c r="BP27" s="170"/>
      <c r="BQ27" s="170"/>
      <c r="BR27" s="170"/>
      <c r="BS27" s="170"/>
      <c r="BT27" s="170"/>
      <c r="BU27" s="170"/>
    </row>
    <row r="28" spans="1:73" ht="15.75" customHeight="1" thickBot="1" x14ac:dyDescent="0.35">
      <c r="A28" s="12"/>
      <c r="B28" s="12" t="s">
        <v>199</v>
      </c>
      <c r="C28" s="12"/>
      <c r="D28" s="215">
        <f>'[1]Dx. JAN'!M31</f>
        <v>26</v>
      </c>
      <c r="E28" s="215">
        <f>'[1]Dx. FEB'!M31</f>
        <v>25</v>
      </c>
      <c r="F28" s="215">
        <f>'[1]Dx. MART'!M31</f>
        <v>10</v>
      </c>
      <c r="G28" s="215">
        <f>[1]Dx.APRL!L31</f>
        <v>11</v>
      </c>
      <c r="H28" s="215">
        <f>[1]Dx.MEI!L32</f>
        <v>14</v>
      </c>
      <c r="I28" s="215">
        <f>[1]Dx.JUNI!L32</f>
        <v>24</v>
      </c>
      <c r="J28" s="215">
        <f>[1]Dx.JULI!L32</f>
        <v>16</v>
      </c>
      <c r="K28" s="215">
        <f>'[1]Dx. AGUST'!L32</f>
        <v>194</v>
      </c>
      <c r="L28" s="215"/>
      <c r="M28" s="215"/>
      <c r="N28" s="215"/>
      <c r="O28" s="215"/>
      <c r="P28" s="170"/>
      <c r="Q28" s="170"/>
      <c r="R28" s="170"/>
      <c r="S28" s="170"/>
      <c r="T28" s="170"/>
      <c r="U28" s="170"/>
      <c r="V28" s="170"/>
      <c r="W28" s="170"/>
      <c r="X28" s="170"/>
      <c r="Y28" s="170"/>
      <c r="Z28" s="170"/>
      <c r="AA28" s="170"/>
      <c r="AB28" s="170"/>
      <c r="AC28" s="170"/>
      <c r="AD28" s="170"/>
      <c r="AE28" s="170"/>
      <c r="AF28" s="170"/>
      <c r="AG28" s="170"/>
      <c r="AH28" s="170"/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  <c r="BI28" s="170"/>
      <c r="BJ28" s="170"/>
      <c r="BK28" s="170"/>
      <c r="BL28" s="170"/>
      <c r="BM28" s="170"/>
      <c r="BN28" s="170"/>
      <c r="BO28" s="170"/>
      <c r="BP28" s="170"/>
      <c r="BQ28" s="170"/>
      <c r="BR28" s="170"/>
      <c r="BS28" s="170"/>
      <c r="BT28" s="170"/>
      <c r="BU28" s="170"/>
    </row>
    <row r="29" spans="1:73" ht="15.75" customHeight="1" thickBot="1" x14ac:dyDescent="0.35">
      <c r="A29" s="12"/>
      <c r="B29" s="223" t="s">
        <v>200</v>
      </c>
      <c r="C29" s="12"/>
      <c r="D29" s="225">
        <f>'[1]Dx. JAN'!M32</f>
        <v>0</v>
      </c>
      <c r="E29" s="225">
        <f>'[1]Dx. FEB'!M32</f>
        <v>0</v>
      </c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170"/>
      <c r="Q29" s="170"/>
      <c r="R29" s="170"/>
      <c r="S29" s="170"/>
      <c r="T29" s="170"/>
      <c r="U29" s="170"/>
      <c r="V29" s="170"/>
      <c r="W29" s="170"/>
      <c r="X29" s="170"/>
      <c r="Y29" s="170"/>
      <c r="Z29" s="170"/>
      <c r="AA29" s="170"/>
      <c r="AB29" s="170"/>
      <c r="AC29" s="170"/>
      <c r="AD29" s="170"/>
      <c r="AE29" s="170"/>
      <c r="AF29" s="170"/>
      <c r="AG29" s="170"/>
      <c r="AH29" s="170"/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  <c r="BI29" s="170"/>
      <c r="BJ29" s="170"/>
      <c r="BK29" s="170"/>
      <c r="BL29" s="170"/>
      <c r="BM29" s="170"/>
      <c r="BN29" s="170"/>
      <c r="BO29" s="170"/>
      <c r="BP29" s="170"/>
      <c r="BQ29" s="170"/>
      <c r="BR29" s="170"/>
      <c r="BS29" s="170"/>
      <c r="BT29" s="170"/>
      <c r="BU29" s="170"/>
    </row>
    <row r="30" spans="1:73" ht="15.75" customHeight="1" x14ac:dyDescent="0.3">
      <c r="A30" s="12"/>
      <c r="B30" s="12" t="s">
        <v>201</v>
      </c>
      <c r="C30" s="12"/>
      <c r="D30" s="215">
        <f>'[1]Dx. JAN'!M33</f>
        <v>104</v>
      </c>
      <c r="E30" s="215">
        <f>'[1]Dx. FEB'!M33</f>
        <v>92</v>
      </c>
      <c r="F30" s="215">
        <f>'[1]Dx. MART'!M33</f>
        <v>80</v>
      </c>
      <c r="G30" s="215">
        <f>[1]Dx.APRL!L33</f>
        <v>78</v>
      </c>
      <c r="H30" s="215">
        <f>[1]Dx.MEI!L34</f>
        <v>124</v>
      </c>
      <c r="I30" s="215">
        <f>[1]Dx.JUNI!L34</f>
        <v>114</v>
      </c>
      <c r="J30" s="215">
        <f>[1]Dx.JULI!L34</f>
        <v>122</v>
      </c>
      <c r="K30" s="215">
        <f>'[1]Dx. AGUST'!L34</f>
        <v>120</v>
      </c>
      <c r="L30" s="215"/>
      <c r="M30" s="215"/>
      <c r="N30" s="215"/>
      <c r="O30" s="215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</row>
    <row r="31" spans="1:73" ht="15.75" customHeight="1" x14ac:dyDescent="0.3">
      <c r="A31" s="12"/>
      <c r="B31" s="12" t="s">
        <v>202</v>
      </c>
      <c r="C31" s="12"/>
      <c r="D31" s="215">
        <f>'[1]Dx. JAN'!M34</f>
        <v>10</v>
      </c>
      <c r="E31" s="215">
        <f>'[1]Dx. FEB'!M34</f>
        <v>15</v>
      </c>
      <c r="F31" s="215">
        <f>'[1]Dx. MART'!M34</f>
        <v>16</v>
      </c>
      <c r="G31" s="215">
        <f>[1]Dx.APRL!L34</f>
        <v>21</v>
      </c>
      <c r="H31" s="215">
        <f>[1]Dx.MEI!L35</f>
        <v>19</v>
      </c>
      <c r="I31" s="215">
        <f>[1]Dx.JUNI!L35</f>
        <v>17</v>
      </c>
      <c r="J31" s="215">
        <f>[1]Dx.JULI!L35</f>
        <v>19</v>
      </c>
      <c r="K31" s="215">
        <f>'[1]Dx. AGUST'!L35</f>
        <v>14</v>
      </c>
      <c r="L31" s="215"/>
      <c r="M31" s="215"/>
      <c r="N31" s="215"/>
      <c r="O31" s="215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0"/>
      <c r="AE31" s="170"/>
      <c r="AF31" s="170"/>
      <c r="AG31" s="170"/>
      <c r="AH31" s="170"/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  <c r="BI31" s="170"/>
      <c r="BJ31" s="170"/>
      <c r="BK31" s="170"/>
      <c r="BL31" s="170"/>
      <c r="BM31" s="170"/>
      <c r="BN31" s="170"/>
      <c r="BO31" s="170"/>
      <c r="BP31" s="170"/>
      <c r="BQ31" s="170"/>
      <c r="BR31" s="170"/>
      <c r="BS31" s="170"/>
      <c r="BT31" s="170"/>
      <c r="BU31" s="170"/>
    </row>
    <row r="32" spans="1:73" ht="15.75" customHeight="1" x14ac:dyDescent="0.3">
      <c r="A32" s="12"/>
      <c r="B32" s="12"/>
      <c r="C32" s="12"/>
      <c r="D32" s="170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0"/>
      <c r="W32" s="170"/>
      <c r="X32" s="170"/>
      <c r="Y32" s="170"/>
      <c r="Z32" s="170"/>
      <c r="AA32" s="170"/>
      <c r="AB32" s="170"/>
      <c r="AC32" s="170"/>
      <c r="AD32" s="170"/>
      <c r="AE32" s="170"/>
      <c r="AF32" s="170"/>
      <c r="AG32" s="170"/>
      <c r="AH32" s="170"/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  <c r="BI32" s="170"/>
      <c r="BJ32" s="170"/>
      <c r="BK32" s="170"/>
      <c r="BL32" s="170"/>
      <c r="BM32" s="170"/>
      <c r="BN32" s="170"/>
      <c r="BO32" s="170"/>
      <c r="BP32" s="170"/>
      <c r="BQ32" s="170"/>
      <c r="BR32" s="170"/>
      <c r="BS32" s="170"/>
      <c r="BT32" s="170"/>
      <c r="BU32" s="170"/>
    </row>
    <row r="33" spans="1:73" ht="15.75" customHeight="1" thickBot="1" x14ac:dyDescent="0.35">
      <c r="A33" s="12"/>
      <c r="B33" s="12"/>
      <c r="C33" s="12"/>
      <c r="D33" s="170"/>
      <c r="E33" s="170"/>
      <c r="F33" s="170"/>
      <c r="G33" s="170"/>
      <c r="H33" s="170"/>
      <c r="I33" s="170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170"/>
      <c r="W33" s="170"/>
      <c r="X33" s="170"/>
      <c r="Y33" s="170"/>
      <c r="Z33" s="170"/>
      <c r="AA33" s="170"/>
      <c r="AB33" s="170"/>
      <c r="AC33" s="170"/>
      <c r="AD33" s="170"/>
      <c r="AE33" s="170"/>
      <c r="AF33" s="170"/>
      <c r="AG33" s="170"/>
      <c r="AH33" s="170"/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  <c r="BI33" s="170"/>
      <c r="BJ33" s="170"/>
      <c r="BK33" s="170"/>
      <c r="BL33" s="170"/>
      <c r="BM33" s="170"/>
      <c r="BN33" s="170"/>
      <c r="BO33" s="170"/>
      <c r="BP33" s="170"/>
      <c r="BQ33" s="170"/>
      <c r="BR33" s="170"/>
      <c r="BS33" s="170"/>
      <c r="BT33" s="170"/>
      <c r="BU33" s="170"/>
    </row>
    <row r="34" spans="1:73" ht="15.75" customHeight="1" thickBot="1" x14ac:dyDescent="0.35">
      <c r="A34" s="12"/>
      <c r="B34" s="223" t="s">
        <v>194</v>
      </c>
      <c r="C34" s="12"/>
      <c r="D34" s="224" t="s">
        <v>9</v>
      </c>
      <c r="E34" s="224" t="s">
        <v>10</v>
      </c>
      <c r="F34" s="224" t="s">
        <v>11</v>
      </c>
      <c r="G34" s="224" t="s">
        <v>12</v>
      </c>
      <c r="H34" s="224" t="s">
        <v>13</v>
      </c>
      <c r="I34" s="224" t="s">
        <v>14</v>
      </c>
      <c r="J34" s="224" t="s">
        <v>15</v>
      </c>
      <c r="K34" s="224" t="s">
        <v>195</v>
      </c>
      <c r="L34" s="224" t="s">
        <v>17</v>
      </c>
      <c r="M34" s="224" t="s">
        <v>18</v>
      </c>
      <c r="N34" s="224" t="s">
        <v>196</v>
      </c>
      <c r="O34" s="224" t="s">
        <v>20</v>
      </c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70"/>
      <c r="AB34" s="170"/>
      <c r="AC34" s="170"/>
      <c r="AD34" s="170"/>
      <c r="AE34" s="170"/>
      <c r="AF34" s="170"/>
      <c r="AG34" s="170"/>
      <c r="AH34" s="170"/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  <c r="BI34" s="170"/>
      <c r="BJ34" s="170"/>
      <c r="BK34" s="170"/>
      <c r="BL34" s="170"/>
      <c r="BM34" s="170"/>
      <c r="BN34" s="170"/>
      <c r="BO34" s="170"/>
      <c r="BP34" s="170"/>
      <c r="BQ34" s="170"/>
      <c r="BR34" s="170"/>
      <c r="BS34" s="170"/>
      <c r="BT34" s="170"/>
      <c r="BU34" s="170"/>
    </row>
    <row r="35" spans="1:73" ht="15.75" customHeight="1" x14ac:dyDescent="0.3">
      <c r="A35" s="12"/>
      <c r="B35" s="12" t="s">
        <v>203</v>
      </c>
      <c r="C35" s="227" t="s">
        <v>204</v>
      </c>
      <c r="D35" s="215">
        <f>[1]JAN!AH24</f>
        <v>13</v>
      </c>
      <c r="E35" s="215">
        <f>[1]FEB!AH24</f>
        <v>9</v>
      </c>
      <c r="F35" s="215">
        <f>[1]MART!AI24</f>
        <v>16</v>
      </c>
      <c r="G35" s="215">
        <f>[1]APRIL!Y61</f>
        <v>8</v>
      </c>
      <c r="H35" s="215">
        <f>[1]MEI!Y60</f>
        <v>5</v>
      </c>
      <c r="I35" s="215">
        <f>[1]JUNI!Y60</f>
        <v>16</v>
      </c>
      <c r="J35" s="215">
        <f>[1]JULI!Y61</f>
        <v>20</v>
      </c>
      <c r="K35" s="215">
        <f>[1]AGUSTUS!Y60</f>
        <v>18</v>
      </c>
      <c r="L35" s="215"/>
      <c r="M35" s="215"/>
      <c r="N35" s="215"/>
      <c r="O35" s="215"/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  <c r="AB35" s="170"/>
      <c r="AC35" s="170"/>
      <c r="AD35" s="170"/>
      <c r="AE35" s="170"/>
      <c r="AF35" s="170"/>
      <c r="AG35" s="170"/>
      <c r="AH35" s="170"/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  <c r="BI35" s="170"/>
      <c r="BJ35" s="170"/>
      <c r="BK35" s="170"/>
      <c r="BL35" s="170"/>
      <c r="BM35" s="170"/>
      <c r="BN35" s="170"/>
      <c r="BO35" s="170"/>
      <c r="BP35" s="170"/>
      <c r="BQ35" s="170"/>
      <c r="BR35" s="170"/>
      <c r="BS35" s="170"/>
      <c r="BT35" s="170"/>
      <c r="BU35" s="170"/>
    </row>
    <row r="36" spans="1:73" ht="15.75" customHeight="1" x14ac:dyDescent="0.3">
      <c r="A36" s="12"/>
      <c r="B36" s="12"/>
      <c r="C36" s="228" t="s">
        <v>205</v>
      </c>
      <c r="D36" s="215">
        <f>[1]JAN!AH25</f>
        <v>3</v>
      </c>
      <c r="E36" s="215">
        <f>[1]FEB!AH25</f>
        <v>1</v>
      </c>
      <c r="F36" s="215">
        <f>[1]MART!AI25</f>
        <v>3</v>
      </c>
      <c r="G36" s="215">
        <f>[1]APRIL!Y62</f>
        <v>1</v>
      </c>
      <c r="H36" s="215">
        <f>[1]MEI!Y61</f>
        <v>2</v>
      </c>
      <c r="I36" s="215">
        <f>[1]JUNI!Y61</f>
        <v>5</v>
      </c>
      <c r="J36" s="215">
        <f>[1]JULI!Y62</f>
        <v>8</v>
      </c>
      <c r="K36" s="215">
        <f>[1]AGUSTUS!Y61</f>
        <v>2</v>
      </c>
      <c r="L36" s="215"/>
      <c r="M36" s="215"/>
      <c r="N36" s="215"/>
      <c r="O36" s="215"/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170"/>
      <c r="AB36" s="170"/>
      <c r="AC36" s="170"/>
      <c r="AD36" s="170"/>
      <c r="AE36" s="170"/>
      <c r="AF36" s="170"/>
      <c r="AG36" s="170"/>
      <c r="AH36" s="170"/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  <c r="BI36" s="170"/>
      <c r="BJ36" s="170"/>
      <c r="BK36" s="170"/>
      <c r="BL36" s="170"/>
      <c r="BM36" s="170"/>
      <c r="BN36" s="170"/>
      <c r="BO36" s="170"/>
      <c r="BP36" s="170"/>
      <c r="BQ36" s="170"/>
      <c r="BR36" s="170"/>
      <c r="BS36" s="170"/>
      <c r="BT36" s="170"/>
      <c r="BU36" s="170"/>
    </row>
    <row r="37" spans="1:73" ht="15.75" customHeight="1" x14ac:dyDescent="0.3">
      <c r="A37" s="12"/>
      <c r="B37" s="12" t="s">
        <v>206</v>
      </c>
      <c r="C37" s="227" t="s">
        <v>204</v>
      </c>
      <c r="D37" s="215">
        <f>[1]JAN!AH26</f>
        <v>56</v>
      </c>
      <c r="E37" s="215">
        <f>[1]FEB!AH26</f>
        <v>33</v>
      </c>
      <c r="F37" s="215">
        <f>[1]MART!AI26</f>
        <v>33</v>
      </c>
      <c r="G37" s="215">
        <f>[1]APRIL!Y63</f>
        <v>20</v>
      </c>
      <c r="H37" s="215">
        <f>[1]MEI!Y62</f>
        <v>31</v>
      </c>
      <c r="I37" s="215">
        <f>[1]JUNI!Y62</f>
        <v>35</v>
      </c>
      <c r="J37" s="215">
        <f>[1]JULI!Y63</f>
        <v>45</v>
      </c>
      <c r="K37" s="215">
        <f>[1]AGUSTUS!Y62</f>
        <v>48</v>
      </c>
      <c r="L37" s="215"/>
      <c r="M37" s="215"/>
      <c r="N37" s="215"/>
      <c r="O37" s="215"/>
      <c r="P37" s="170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  <c r="BI37" s="170"/>
      <c r="BJ37" s="170"/>
      <c r="BK37" s="170"/>
      <c r="BL37" s="170"/>
      <c r="BM37" s="170"/>
      <c r="BN37" s="170"/>
      <c r="BO37" s="170"/>
      <c r="BP37" s="170"/>
      <c r="BQ37" s="170"/>
      <c r="BR37" s="170"/>
      <c r="BS37" s="170"/>
      <c r="BT37" s="170"/>
      <c r="BU37" s="170"/>
    </row>
    <row r="38" spans="1:73" ht="15.75" customHeight="1" x14ac:dyDescent="0.3">
      <c r="A38" s="12"/>
      <c r="B38" s="12"/>
      <c r="C38" s="228" t="s">
        <v>205</v>
      </c>
      <c r="D38" s="215">
        <f>[1]JAN!AH27</f>
        <v>5</v>
      </c>
      <c r="E38" s="215">
        <f>[1]FEB!AH27</f>
        <v>5</v>
      </c>
      <c r="F38" s="215">
        <f>[1]MART!AI27</f>
        <v>2</v>
      </c>
      <c r="G38" s="215">
        <f>[1]APRIL!Y64</f>
        <v>5</v>
      </c>
      <c r="H38" s="215">
        <f>[1]MEI!Y63</f>
        <v>5</v>
      </c>
      <c r="I38" s="215">
        <f>[1]JUNI!Y63</f>
        <v>3</v>
      </c>
      <c r="J38" s="215">
        <f>[1]JULI!Y64</f>
        <v>3</v>
      </c>
      <c r="K38" s="215">
        <f>[1]AGUSTUS!Y63</f>
        <v>2</v>
      </c>
      <c r="L38" s="215"/>
      <c r="M38" s="215"/>
      <c r="N38" s="215"/>
      <c r="O38" s="215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70"/>
      <c r="AD38" s="170"/>
      <c r="AE38" s="170"/>
      <c r="AF38" s="170"/>
      <c r="AG38" s="170"/>
      <c r="AH38" s="170"/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  <c r="BI38" s="170"/>
      <c r="BJ38" s="170"/>
      <c r="BK38" s="170"/>
      <c r="BL38" s="170"/>
      <c r="BM38" s="170"/>
      <c r="BN38" s="170"/>
      <c r="BO38" s="170"/>
      <c r="BP38" s="170"/>
      <c r="BQ38" s="170"/>
      <c r="BR38" s="170"/>
      <c r="BS38" s="170"/>
      <c r="BT38" s="170"/>
      <c r="BU38" s="170"/>
    </row>
    <row r="39" spans="1:73" ht="15.75" customHeight="1" x14ac:dyDescent="0.3">
      <c r="A39" s="12"/>
      <c r="B39" s="12" t="s">
        <v>207</v>
      </c>
      <c r="C39" s="227" t="s">
        <v>204</v>
      </c>
      <c r="D39" s="215">
        <f>[1]JAN!AH28</f>
        <v>23</v>
      </c>
      <c r="E39" s="215">
        <f>[1]FEB!AH28</f>
        <v>20</v>
      </c>
      <c r="F39" s="215">
        <f>[1]MART!AI28</f>
        <v>39</v>
      </c>
      <c r="G39" s="215">
        <f>[1]APRIL!Y65</f>
        <v>22</v>
      </c>
      <c r="H39" s="215">
        <f>[1]MEI!Y64</f>
        <v>28</v>
      </c>
      <c r="I39" s="215">
        <f>[1]JUNI!Y64</f>
        <v>37</v>
      </c>
      <c r="J39" s="215">
        <f>[1]JULI!Y65</f>
        <v>19</v>
      </c>
      <c r="K39" s="215">
        <f>[1]AGUSTUS!Y64</f>
        <v>19</v>
      </c>
      <c r="L39" s="215"/>
      <c r="M39" s="215"/>
      <c r="N39" s="215"/>
      <c r="O39" s="215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  <c r="AB39" s="170"/>
      <c r="AC39" s="170"/>
      <c r="AD39" s="170"/>
      <c r="AE39" s="170"/>
      <c r="AF39" s="170"/>
      <c r="AG39" s="170"/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  <c r="BI39" s="170"/>
      <c r="BJ39" s="170"/>
      <c r="BK39" s="170"/>
      <c r="BL39" s="170"/>
      <c r="BM39" s="170"/>
      <c r="BN39" s="170"/>
      <c r="BO39" s="170"/>
      <c r="BP39" s="170"/>
      <c r="BQ39" s="170"/>
      <c r="BR39" s="170"/>
      <c r="BS39" s="170"/>
      <c r="BT39" s="170"/>
      <c r="BU39" s="170"/>
    </row>
    <row r="40" spans="1:73" ht="15.75" customHeight="1" thickBot="1" x14ac:dyDescent="0.35">
      <c r="A40" s="12"/>
      <c r="B40" s="12"/>
      <c r="C40" s="228" t="s">
        <v>205</v>
      </c>
      <c r="D40" s="215">
        <f>[1]JAN!AH29</f>
        <v>4</v>
      </c>
      <c r="E40" s="215">
        <f>[1]FEB!AH29</f>
        <v>2</v>
      </c>
      <c r="F40" s="215">
        <f>[1]MART!AI29</f>
        <v>6</v>
      </c>
      <c r="G40" s="215">
        <f>[1]APRIL!Y66</f>
        <v>3</v>
      </c>
      <c r="H40" s="215">
        <f>[1]MEI!Y65</f>
        <v>7</v>
      </c>
      <c r="I40" s="215">
        <f>[1]JUNI!Y65</f>
        <v>11</v>
      </c>
      <c r="J40" s="215">
        <f>[1]JULI!Y66</f>
        <v>10</v>
      </c>
      <c r="K40" s="215">
        <f>[1]AGUSTUS!Y65</f>
        <v>6</v>
      </c>
      <c r="L40" s="215"/>
      <c r="M40" s="215"/>
      <c r="N40" s="215"/>
      <c r="O40" s="215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  <c r="BI40" s="170"/>
      <c r="BJ40" s="170"/>
      <c r="BK40" s="170"/>
      <c r="BL40" s="170"/>
      <c r="BM40" s="170"/>
      <c r="BN40" s="170"/>
      <c r="BO40" s="170"/>
      <c r="BP40" s="170"/>
      <c r="BQ40" s="170"/>
      <c r="BR40" s="170"/>
      <c r="BS40" s="170"/>
      <c r="BT40" s="170"/>
      <c r="BU40" s="170"/>
    </row>
    <row r="41" spans="1:73" ht="15.75" customHeight="1" thickBot="1" x14ac:dyDescent="0.35">
      <c r="A41" s="12"/>
      <c r="B41" s="223" t="s">
        <v>200</v>
      </c>
      <c r="C41" s="10"/>
      <c r="D41" s="229">
        <f>'[1]Dx. JAN'!M44</f>
        <v>0</v>
      </c>
      <c r="E41" s="229">
        <f>'[1]Dx. FEB'!M44</f>
        <v>0</v>
      </c>
      <c r="F41" s="226"/>
      <c r="G41" s="226"/>
      <c r="H41" s="226"/>
      <c r="I41" s="226"/>
      <c r="J41" s="225">
        <f>[1]JULI!Y67</f>
        <v>0</v>
      </c>
      <c r="K41" s="226"/>
      <c r="L41" s="226"/>
      <c r="M41" s="226"/>
      <c r="N41" s="226"/>
      <c r="O41" s="226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170"/>
      <c r="AG41" s="170"/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  <c r="BI41" s="170"/>
      <c r="BJ41" s="170"/>
      <c r="BK41" s="170"/>
      <c r="BL41" s="170"/>
      <c r="BM41" s="170"/>
      <c r="BN41" s="170"/>
      <c r="BO41" s="170"/>
      <c r="BP41" s="170"/>
      <c r="BQ41" s="170"/>
      <c r="BR41" s="170"/>
      <c r="BS41" s="170"/>
      <c r="BT41" s="170"/>
      <c r="BU41" s="170"/>
    </row>
    <row r="42" spans="1:73" ht="15.75" customHeight="1" x14ac:dyDescent="0.3">
      <c r="A42" s="12"/>
      <c r="B42" s="230" t="s">
        <v>208</v>
      </c>
      <c r="C42" s="227" t="s">
        <v>204</v>
      </c>
      <c r="D42" s="204">
        <f>[1]JAN!AT24</f>
        <v>106</v>
      </c>
      <c r="E42" s="204">
        <f>[1]FEB!AT24</f>
        <v>91</v>
      </c>
      <c r="F42" s="204">
        <f>[1]MART!AU24</f>
        <v>116</v>
      </c>
      <c r="G42" s="204">
        <f>[1]APRIL!Y68</f>
        <v>84</v>
      </c>
      <c r="H42" s="204">
        <f>[1]MEI!Y67</f>
        <v>116</v>
      </c>
      <c r="I42" s="204">
        <f>[1]JUNI!Y67</f>
        <v>123</v>
      </c>
      <c r="J42" s="215">
        <f>[1]JULI!Y68</f>
        <v>113</v>
      </c>
      <c r="K42" s="204">
        <f>[1]AGUSTUS!Y67</f>
        <v>123</v>
      </c>
      <c r="L42" s="204"/>
      <c r="M42" s="204"/>
      <c r="N42" s="204"/>
      <c r="O42" s="204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  <c r="BI42" s="170"/>
      <c r="BJ42" s="170"/>
      <c r="BK42" s="170"/>
      <c r="BL42" s="170"/>
      <c r="BM42" s="170"/>
      <c r="BN42" s="170"/>
      <c r="BO42" s="170"/>
      <c r="BP42" s="170"/>
      <c r="BQ42" s="170"/>
      <c r="BR42" s="170"/>
      <c r="BS42" s="170"/>
      <c r="BT42" s="170"/>
      <c r="BU42" s="170"/>
    </row>
    <row r="43" spans="1:73" ht="15.75" customHeight="1" x14ac:dyDescent="0.3">
      <c r="A43" s="12"/>
      <c r="B43" s="12"/>
      <c r="C43" s="228" t="s">
        <v>205</v>
      </c>
      <c r="D43" s="204">
        <f>[1]JAN!AT25</f>
        <v>11</v>
      </c>
      <c r="E43" s="204">
        <f>[1]FEB!AT25</f>
        <v>10</v>
      </c>
      <c r="F43" s="204">
        <f>[1]MART!AU25</f>
        <v>11</v>
      </c>
      <c r="G43" s="204">
        <f>[1]APRIL!Y69</f>
        <v>15</v>
      </c>
      <c r="H43" s="204">
        <f>[1]MEI!Y68</f>
        <v>25</v>
      </c>
      <c r="I43" s="204">
        <f>[1]JUNI!Y68</f>
        <v>24</v>
      </c>
      <c r="J43" s="215">
        <f>[1]JULI!Y69</f>
        <v>19</v>
      </c>
      <c r="K43" s="204">
        <f>[1]AGUSTUS!Y68</f>
        <v>10</v>
      </c>
      <c r="L43" s="204"/>
      <c r="M43" s="204"/>
      <c r="N43" s="204"/>
      <c r="O43" s="204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  <c r="BI43" s="170"/>
      <c r="BJ43" s="170"/>
      <c r="BK43" s="170"/>
      <c r="BL43" s="170"/>
      <c r="BM43" s="170"/>
      <c r="BN43" s="170"/>
      <c r="BO43" s="170"/>
      <c r="BP43" s="170"/>
      <c r="BQ43" s="170"/>
      <c r="BR43" s="170"/>
      <c r="BS43" s="170"/>
      <c r="BT43" s="170"/>
      <c r="BU43" s="170"/>
    </row>
    <row r="44" spans="1:73" ht="15.75" customHeight="1" x14ac:dyDescent="0.3">
      <c r="A44" s="12"/>
      <c r="B44" s="231" t="s">
        <v>209</v>
      </c>
      <c r="C44" s="227" t="s">
        <v>204</v>
      </c>
      <c r="D44" s="204">
        <f>[1]JAN!AT26</f>
        <v>16</v>
      </c>
      <c r="E44" s="204">
        <f>[1]FEB!AT26</f>
        <v>15</v>
      </c>
      <c r="F44" s="204">
        <f>[1]MART!AU26</f>
        <v>18</v>
      </c>
      <c r="G44" s="204">
        <f>[1]APRIL!Y70</f>
        <v>16</v>
      </c>
      <c r="H44" s="204">
        <f>[1]MEI!Y69</f>
        <v>27</v>
      </c>
      <c r="I44" s="204">
        <f>[1]JUNI!Y69</f>
        <v>21</v>
      </c>
      <c r="J44" s="215">
        <f>[1]JULI!Y70</f>
        <v>16</v>
      </c>
      <c r="K44" s="204">
        <f>[1]AGUSTUS!Y69</f>
        <v>14</v>
      </c>
      <c r="L44" s="204"/>
      <c r="M44" s="204"/>
      <c r="N44" s="204"/>
      <c r="O44" s="204"/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0"/>
      <c r="AD44" s="170"/>
      <c r="AE44" s="170"/>
      <c r="AF44" s="170"/>
      <c r="AG44" s="170"/>
      <c r="AH44" s="170"/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  <c r="BI44" s="170"/>
      <c r="BJ44" s="170"/>
      <c r="BK44" s="170"/>
      <c r="BL44" s="170"/>
      <c r="BM44" s="170"/>
      <c r="BN44" s="170"/>
      <c r="BO44" s="170"/>
      <c r="BP44" s="170"/>
      <c r="BQ44" s="170"/>
      <c r="BR44" s="170"/>
      <c r="BS44" s="170"/>
      <c r="BT44" s="170"/>
      <c r="BU44" s="170"/>
    </row>
    <row r="45" spans="1:73" ht="15.75" customHeight="1" x14ac:dyDescent="0.3">
      <c r="A45" s="12"/>
      <c r="B45" s="12"/>
      <c r="C45" s="228" t="s">
        <v>205</v>
      </c>
      <c r="D45" s="204">
        <f>[1]JAN!AT27</f>
        <v>2</v>
      </c>
      <c r="E45" s="204">
        <f>[1]FEB!AT27</f>
        <v>2</v>
      </c>
      <c r="F45" s="204">
        <f>[1]MART!AU27</f>
        <v>7</v>
      </c>
      <c r="G45" s="204">
        <f>[1]APRIL!Y71</f>
        <v>4</v>
      </c>
      <c r="H45" s="204">
        <f>[1]MEI!Y70</f>
        <v>5</v>
      </c>
      <c r="I45" s="204">
        <f>[1]JUNI!Y70</f>
        <v>3</v>
      </c>
      <c r="J45" s="215">
        <f>[1]JULI!Y71</f>
        <v>3</v>
      </c>
      <c r="K45" s="204">
        <f>[1]AGUSTUS!Y70</f>
        <v>3</v>
      </c>
      <c r="L45" s="204"/>
      <c r="M45" s="204"/>
      <c r="N45" s="204"/>
      <c r="O45" s="204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0"/>
      <c r="AD45" s="170"/>
      <c r="AE45" s="170"/>
      <c r="AF45" s="170"/>
      <c r="AG45" s="170"/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  <c r="BI45" s="170"/>
      <c r="BJ45" s="170"/>
      <c r="BK45" s="170"/>
      <c r="BL45" s="170"/>
      <c r="BM45" s="170"/>
      <c r="BN45" s="170"/>
      <c r="BO45" s="170"/>
      <c r="BP45" s="170"/>
      <c r="BQ45" s="170"/>
      <c r="BR45" s="170"/>
      <c r="BS45" s="170"/>
      <c r="BT45" s="170"/>
      <c r="BU45" s="170"/>
    </row>
    <row r="46" spans="1:73" ht="15.75" customHeight="1" x14ac:dyDescent="0.3">
      <c r="A46" s="12"/>
      <c r="B46" s="12"/>
      <c r="C46" s="12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170"/>
      <c r="AD46" s="170"/>
      <c r="AE46" s="170"/>
      <c r="AF46" s="170"/>
      <c r="AG46" s="170"/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  <c r="BI46" s="170"/>
      <c r="BJ46" s="170"/>
      <c r="BK46" s="170"/>
      <c r="BL46" s="170"/>
      <c r="BM46" s="170"/>
      <c r="BN46" s="170"/>
      <c r="BO46" s="170"/>
      <c r="BP46" s="170"/>
      <c r="BQ46" s="170"/>
      <c r="BR46" s="170"/>
      <c r="BS46" s="170"/>
      <c r="BT46" s="170"/>
      <c r="BU46" s="170"/>
    </row>
    <row r="47" spans="1:73" ht="15.75" customHeight="1" x14ac:dyDescent="0.3">
      <c r="A47" s="12"/>
      <c r="B47" s="12"/>
      <c r="C47" s="12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170"/>
      <c r="V47" s="170"/>
      <c r="W47" s="170"/>
      <c r="X47" s="170"/>
      <c r="Y47" s="170"/>
      <c r="Z47" s="170"/>
      <c r="AA47" s="170"/>
      <c r="AB47" s="170"/>
      <c r="AC47" s="170"/>
      <c r="AD47" s="170"/>
      <c r="AE47" s="170"/>
      <c r="AF47" s="170"/>
      <c r="AG47" s="170"/>
      <c r="AH47" s="170"/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  <c r="BI47" s="170"/>
      <c r="BJ47" s="170"/>
      <c r="BK47" s="170"/>
      <c r="BL47" s="170"/>
      <c r="BM47" s="170"/>
      <c r="BN47" s="170"/>
      <c r="BO47" s="170"/>
      <c r="BP47" s="170"/>
      <c r="BQ47" s="170"/>
      <c r="BR47" s="170"/>
      <c r="BS47" s="170"/>
      <c r="BT47" s="170"/>
      <c r="BU47" s="170"/>
    </row>
    <row r="48" spans="1:73" ht="15.75" customHeight="1" x14ac:dyDescent="0.3">
      <c r="A48" s="12"/>
      <c r="B48" s="12"/>
      <c r="C48" s="12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70"/>
      <c r="Z48" s="170"/>
      <c r="AA48" s="170"/>
      <c r="AB48" s="170"/>
      <c r="AC48" s="170"/>
      <c r="AD48" s="170"/>
      <c r="AE48" s="170"/>
      <c r="AF48" s="170"/>
      <c r="AG48" s="170"/>
      <c r="AH48" s="170"/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  <c r="BI48" s="170"/>
      <c r="BJ48" s="170"/>
      <c r="BK48" s="170"/>
      <c r="BL48" s="170"/>
      <c r="BM48" s="170"/>
      <c r="BN48" s="170"/>
      <c r="BO48" s="170"/>
      <c r="BP48" s="170"/>
      <c r="BQ48" s="170"/>
      <c r="BR48" s="170"/>
      <c r="BS48" s="170"/>
      <c r="BT48" s="170"/>
      <c r="BU48" s="170"/>
    </row>
    <row r="49" spans="1:73" ht="15.75" customHeight="1" thickBot="1" x14ac:dyDescent="0.35">
      <c r="A49" s="12"/>
      <c r="B49" s="12"/>
      <c r="C49" s="12"/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O49" s="170"/>
      <c r="P49" s="170"/>
      <c r="Q49" s="170"/>
      <c r="R49" s="170"/>
      <c r="S49" s="170"/>
      <c r="T49" s="170"/>
      <c r="U49" s="170"/>
      <c r="V49" s="170"/>
      <c r="W49" s="170"/>
      <c r="X49" s="170"/>
      <c r="Y49" s="170"/>
      <c r="Z49" s="170"/>
      <c r="AA49" s="170"/>
      <c r="AB49" s="170"/>
      <c r="AC49" s="170"/>
      <c r="AD49" s="170"/>
      <c r="AE49" s="170"/>
      <c r="AF49" s="170"/>
      <c r="AG49" s="170"/>
      <c r="AH49" s="170"/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  <c r="BI49" s="170"/>
      <c r="BJ49" s="170"/>
      <c r="BK49" s="170"/>
      <c r="BL49" s="170"/>
      <c r="BM49" s="170"/>
      <c r="BN49" s="170"/>
      <c r="BO49" s="170"/>
      <c r="BP49" s="170"/>
      <c r="BQ49" s="170"/>
      <c r="BR49" s="170"/>
      <c r="BS49" s="170"/>
      <c r="BT49" s="170"/>
      <c r="BU49" s="170"/>
    </row>
    <row r="50" spans="1:73" ht="15.75" customHeight="1" thickBot="1" x14ac:dyDescent="0.35">
      <c r="A50" s="12"/>
      <c r="B50" s="223" t="s">
        <v>210</v>
      </c>
      <c r="C50" s="12"/>
      <c r="D50" s="224" t="s">
        <v>9</v>
      </c>
      <c r="E50" s="224" t="s">
        <v>10</v>
      </c>
      <c r="F50" s="224" t="s">
        <v>11</v>
      </c>
      <c r="G50" s="224" t="s">
        <v>12</v>
      </c>
      <c r="H50" s="224" t="s">
        <v>13</v>
      </c>
      <c r="I50" s="224" t="s">
        <v>14</v>
      </c>
      <c r="J50" s="224" t="s">
        <v>15</v>
      </c>
      <c r="K50" s="224" t="s">
        <v>195</v>
      </c>
      <c r="L50" s="224" t="s">
        <v>17</v>
      </c>
      <c r="M50" s="224" t="s">
        <v>18</v>
      </c>
      <c r="N50" s="224" t="s">
        <v>196</v>
      </c>
      <c r="O50" s="224" t="s">
        <v>20</v>
      </c>
      <c r="P50" s="170"/>
      <c r="Q50" s="170"/>
      <c r="R50" s="170"/>
      <c r="S50" s="170"/>
      <c r="T50" s="170"/>
      <c r="U50" s="170"/>
      <c r="V50" s="170"/>
      <c r="W50" s="170"/>
      <c r="X50" s="170"/>
      <c r="Y50" s="170"/>
      <c r="Z50" s="170"/>
      <c r="AA50" s="170"/>
      <c r="AB50" s="170"/>
      <c r="AC50" s="170"/>
      <c r="AD50" s="170"/>
      <c r="AE50" s="170"/>
      <c r="AF50" s="170"/>
      <c r="AG50" s="170"/>
      <c r="AH50" s="170"/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  <c r="BI50" s="170"/>
      <c r="BJ50" s="170"/>
      <c r="BK50" s="170"/>
      <c r="BL50" s="170"/>
      <c r="BM50" s="170"/>
      <c r="BN50" s="170"/>
      <c r="BO50" s="170"/>
      <c r="BP50" s="170"/>
      <c r="BQ50" s="170"/>
      <c r="BR50" s="170"/>
      <c r="BS50" s="170"/>
      <c r="BT50" s="170"/>
      <c r="BU50" s="170"/>
    </row>
    <row r="51" spans="1:73" ht="15.75" customHeight="1" x14ac:dyDescent="0.4">
      <c r="A51" s="216"/>
      <c r="B51" s="12" t="s">
        <v>207</v>
      </c>
      <c r="C51" s="232"/>
      <c r="D51" s="233">
        <f>[1]JAN!AD24</f>
        <v>36</v>
      </c>
      <c r="E51" s="233">
        <f>[1]FEB!AD24</f>
        <v>26</v>
      </c>
      <c r="F51" s="233">
        <f>[1]MART!AE24</f>
        <v>31</v>
      </c>
      <c r="G51" s="233">
        <f>[1]APRIL!U21</f>
        <v>33</v>
      </c>
      <c r="H51" s="233">
        <f>[1]MEI!U21</f>
        <v>46</v>
      </c>
      <c r="I51" s="233">
        <f>[1]JUNI!U21</f>
        <v>43</v>
      </c>
      <c r="J51" s="233">
        <f>[1]JULI!U21</f>
        <v>29</v>
      </c>
      <c r="K51" s="233">
        <f>[1]AGUSTUS!U21</f>
        <v>26</v>
      </c>
      <c r="L51" s="233"/>
      <c r="M51" s="233"/>
      <c r="N51" s="233"/>
      <c r="O51" s="233"/>
      <c r="P51" s="218"/>
      <c r="Q51" s="218"/>
      <c r="R51" s="218"/>
      <c r="S51" s="218"/>
      <c r="T51" s="218"/>
      <c r="U51" s="218"/>
      <c r="V51" s="218"/>
      <c r="W51" s="218"/>
      <c r="X51" s="218"/>
      <c r="Y51" s="218"/>
      <c r="Z51" s="218"/>
      <c r="AA51" s="218"/>
      <c r="AB51" s="218"/>
      <c r="AC51" s="218"/>
      <c r="AD51" s="218"/>
      <c r="AE51" s="218"/>
      <c r="AF51" s="218"/>
      <c r="AG51" s="218"/>
      <c r="AH51" s="218"/>
      <c r="AI51" s="218"/>
      <c r="AJ51" s="218"/>
      <c r="AK51" s="218"/>
      <c r="AL51" s="218"/>
      <c r="AM51" s="218"/>
      <c r="AN51" s="218"/>
      <c r="AO51" s="218"/>
      <c r="AP51" s="218"/>
      <c r="AQ51" s="218"/>
      <c r="AR51" s="218"/>
      <c r="AS51" s="218"/>
      <c r="AT51" s="218"/>
      <c r="AU51" s="218"/>
      <c r="AV51" s="218"/>
      <c r="AW51" s="218"/>
      <c r="AX51" s="218"/>
      <c r="AY51" s="218"/>
      <c r="AZ51" s="218"/>
      <c r="BA51" s="218"/>
      <c r="BB51" s="218"/>
      <c r="BC51" s="218"/>
      <c r="BD51" s="218"/>
      <c r="BE51" s="218"/>
      <c r="BF51" s="218"/>
      <c r="BG51" s="218"/>
      <c r="BH51" s="218"/>
      <c r="BI51" s="218"/>
      <c r="BJ51" s="218"/>
      <c r="BK51" s="218"/>
      <c r="BL51" s="218"/>
      <c r="BM51" s="218"/>
      <c r="BN51" s="218"/>
      <c r="BO51" s="218"/>
      <c r="BP51" s="218"/>
      <c r="BQ51" s="218"/>
      <c r="BR51" s="218"/>
      <c r="BS51" s="218"/>
      <c r="BT51" s="218"/>
      <c r="BU51" s="218"/>
    </row>
    <row r="52" spans="1:73" ht="15.75" customHeight="1" x14ac:dyDescent="0.3">
      <c r="A52" s="216"/>
      <c r="B52" s="234"/>
      <c r="C52" s="110"/>
      <c r="D52" s="235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218"/>
      <c r="Q52" s="218"/>
      <c r="R52" s="218"/>
      <c r="S52" s="218"/>
      <c r="T52" s="218"/>
      <c r="U52" s="218"/>
      <c r="V52" s="218"/>
      <c r="W52" s="218"/>
      <c r="X52" s="218"/>
      <c r="Y52" s="218"/>
      <c r="Z52" s="218"/>
      <c r="AA52" s="218"/>
      <c r="AB52" s="218"/>
      <c r="AC52" s="218"/>
      <c r="AD52" s="218"/>
      <c r="AE52" s="218"/>
      <c r="AF52" s="218"/>
      <c r="AG52" s="218"/>
      <c r="AH52" s="218"/>
      <c r="AI52" s="218"/>
      <c r="AJ52" s="218"/>
      <c r="AK52" s="218"/>
      <c r="AL52" s="218"/>
      <c r="AM52" s="218"/>
      <c r="AN52" s="218"/>
      <c r="AO52" s="218"/>
      <c r="AP52" s="218"/>
      <c r="AQ52" s="218"/>
      <c r="AR52" s="218"/>
      <c r="AS52" s="218"/>
      <c r="AT52" s="218"/>
      <c r="AU52" s="218"/>
      <c r="AV52" s="218"/>
      <c r="AW52" s="218"/>
      <c r="AX52" s="218"/>
      <c r="AY52" s="218"/>
      <c r="AZ52" s="218"/>
      <c r="BA52" s="218"/>
      <c r="BB52" s="218"/>
      <c r="BC52" s="218"/>
      <c r="BD52" s="218"/>
      <c r="BE52" s="218"/>
      <c r="BF52" s="218"/>
      <c r="BG52" s="218"/>
      <c r="BH52" s="218"/>
      <c r="BI52" s="218"/>
      <c r="BJ52" s="218"/>
      <c r="BK52" s="218"/>
      <c r="BL52" s="218"/>
      <c r="BM52" s="218"/>
      <c r="BN52" s="218"/>
      <c r="BO52" s="218"/>
      <c r="BP52" s="218"/>
      <c r="BQ52" s="218"/>
      <c r="BR52" s="218"/>
      <c r="BS52" s="218"/>
      <c r="BT52" s="218"/>
      <c r="BU52" s="218"/>
    </row>
    <row r="53" spans="1:73" ht="15.75" customHeight="1" x14ac:dyDescent="0.3">
      <c r="A53" s="216"/>
      <c r="B53" s="216"/>
      <c r="C53" s="236"/>
      <c r="D53" s="237"/>
      <c r="E53" s="23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8"/>
      <c r="Q53" s="218"/>
      <c r="R53" s="218"/>
      <c r="S53" s="218"/>
      <c r="T53" s="218"/>
      <c r="U53" s="218"/>
      <c r="V53" s="218"/>
      <c r="W53" s="218"/>
      <c r="X53" s="218"/>
      <c r="Y53" s="218"/>
      <c r="Z53" s="218"/>
      <c r="AA53" s="218"/>
      <c r="AB53" s="218"/>
      <c r="AC53" s="218"/>
      <c r="AD53" s="218"/>
      <c r="AE53" s="218"/>
      <c r="AF53" s="218"/>
      <c r="AG53" s="218"/>
      <c r="AH53" s="218"/>
      <c r="AI53" s="218"/>
      <c r="AJ53" s="218"/>
      <c r="AK53" s="218"/>
      <c r="AL53" s="218"/>
      <c r="AM53" s="218"/>
      <c r="AN53" s="218"/>
      <c r="AO53" s="218"/>
      <c r="AP53" s="218"/>
      <c r="AQ53" s="218"/>
      <c r="AR53" s="218"/>
      <c r="AS53" s="218"/>
      <c r="AT53" s="218"/>
      <c r="AU53" s="218"/>
      <c r="AV53" s="218"/>
      <c r="AW53" s="218"/>
      <c r="AX53" s="218"/>
      <c r="AY53" s="218"/>
      <c r="AZ53" s="218"/>
      <c r="BA53" s="218"/>
      <c r="BB53" s="218"/>
      <c r="BC53" s="218"/>
      <c r="BD53" s="218"/>
      <c r="BE53" s="218"/>
      <c r="BF53" s="218"/>
      <c r="BG53" s="218"/>
      <c r="BH53" s="218"/>
      <c r="BI53" s="218"/>
      <c r="BJ53" s="218"/>
      <c r="BK53" s="218"/>
      <c r="BL53" s="218"/>
      <c r="BM53" s="218"/>
      <c r="BN53" s="218"/>
      <c r="BO53" s="218"/>
      <c r="BP53" s="218"/>
      <c r="BQ53" s="218"/>
      <c r="BR53" s="218"/>
      <c r="BS53" s="218"/>
      <c r="BT53" s="218"/>
      <c r="BU53" s="218"/>
    </row>
    <row r="54" spans="1:73" ht="15.75" customHeight="1" x14ac:dyDescent="0.3">
      <c r="A54" s="216"/>
      <c r="B54" s="216"/>
      <c r="C54" s="236"/>
      <c r="D54" s="237"/>
      <c r="E54" s="23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8"/>
      <c r="Q54" s="218"/>
      <c r="R54" s="218"/>
      <c r="S54" s="218"/>
      <c r="T54" s="218"/>
      <c r="U54" s="218"/>
      <c r="V54" s="218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18"/>
      <c r="AJ54" s="218"/>
      <c r="AK54" s="218"/>
      <c r="AL54" s="218"/>
      <c r="AM54" s="218"/>
      <c r="AN54" s="218"/>
      <c r="AO54" s="218"/>
      <c r="AP54" s="218"/>
      <c r="AQ54" s="218"/>
      <c r="AR54" s="218"/>
      <c r="AS54" s="218"/>
      <c r="AT54" s="218"/>
      <c r="AU54" s="218"/>
      <c r="AV54" s="218"/>
      <c r="AW54" s="218"/>
      <c r="AX54" s="218"/>
      <c r="AY54" s="218"/>
      <c r="AZ54" s="218"/>
      <c r="BA54" s="218"/>
      <c r="BB54" s="218"/>
      <c r="BC54" s="218"/>
      <c r="BD54" s="218"/>
      <c r="BE54" s="218"/>
      <c r="BF54" s="218"/>
      <c r="BG54" s="218"/>
      <c r="BH54" s="218"/>
      <c r="BI54" s="218"/>
      <c r="BJ54" s="218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</row>
    <row r="55" spans="1:73" ht="15.75" customHeight="1" x14ac:dyDescent="0.3">
      <c r="A55" s="216"/>
      <c r="B55" s="216"/>
      <c r="C55" s="236"/>
      <c r="D55" s="237"/>
      <c r="E55" s="23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8"/>
      <c r="Q55" s="218"/>
      <c r="R55" s="218"/>
      <c r="S55" s="218"/>
      <c r="T55" s="218"/>
      <c r="U55" s="218"/>
      <c r="V55" s="218"/>
      <c r="W55" s="218"/>
      <c r="X55" s="218"/>
      <c r="Y55" s="218"/>
      <c r="Z55" s="218"/>
      <c r="AA55" s="218"/>
      <c r="AB55" s="218"/>
      <c r="AC55" s="218"/>
      <c r="AD55" s="218"/>
      <c r="AE55" s="218"/>
      <c r="AF55" s="218"/>
      <c r="AG55" s="218"/>
      <c r="AH55" s="218"/>
      <c r="AI55" s="218"/>
      <c r="AJ55" s="218"/>
      <c r="AK55" s="218"/>
      <c r="AL55" s="218"/>
      <c r="AM55" s="218"/>
      <c r="AN55" s="218"/>
      <c r="AO55" s="218"/>
      <c r="AP55" s="218"/>
      <c r="AQ55" s="218"/>
      <c r="AR55" s="218"/>
      <c r="AS55" s="218"/>
      <c r="AT55" s="218"/>
      <c r="AU55" s="218"/>
      <c r="AV55" s="218"/>
      <c r="AW55" s="218"/>
      <c r="AX55" s="218"/>
      <c r="AY55" s="218"/>
      <c r="AZ55" s="218"/>
      <c r="BA55" s="218"/>
      <c r="BB55" s="218"/>
      <c r="BC55" s="218"/>
      <c r="BD55" s="218"/>
      <c r="BE55" s="218"/>
      <c r="BF55" s="218"/>
      <c r="BG55" s="218"/>
      <c r="BH55" s="218"/>
      <c r="BI55" s="218"/>
      <c r="BJ55" s="218"/>
      <c r="BK55" s="218"/>
      <c r="BL55" s="218"/>
      <c r="BM55" s="218"/>
      <c r="BN55" s="218"/>
      <c r="BO55" s="218"/>
      <c r="BP55" s="218"/>
      <c r="BQ55" s="218"/>
      <c r="BR55" s="218"/>
      <c r="BS55" s="218"/>
      <c r="BT55" s="218"/>
      <c r="BU55" s="218"/>
    </row>
    <row r="56" spans="1:73" ht="15.75" customHeight="1" x14ac:dyDescent="0.3">
      <c r="A56" s="216"/>
      <c r="B56" s="234"/>
      <c r="C56" s="110"/>
      <c r="D56" s="238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218"/>
      <c r="Q56" s="218"/>
      <c r="R56" s="218"/>
      <c r="S56" s="218"/>
      <c r="T56" s="218"/>
      <c r="U56" s="218"/>
      <c r="V56" s="218"/>
      <c r="W56" s="218"/>
      <c r="X56" s="218"/>
      <c r="Y56" s="218"/>
      <c r="Z56" s="218"/>
      <c r="AA56" s="218"/>
      <c r="AB56" s="218"/>
      <c r="AC56" s="218"/>
      <c r="AD56" s="218"/>
      <c r="AE56" s="218"/>
      <c r="AF56" s="218"/>
      <c r="AG56" s="218"/>
      <c r="AH56" s="218"/>
      <c r="AI56" s="218"/>
      <c r="AJ56" s="218"/>
      <c r="AK56" s="218"/>
      <c r="AL56" s="218"/>
      <c r="AM56" s="218"/>
      <c r="AN56" s="218"/>
      <c r="AO56" s="218"/>
      <c r="AP56" s="218"/>
      <c r="AQ56" s="218"/>
      <c r="AR56" s="218"/>
      <c r="AS56" s="218"/>
      <c r="AT56" s="218"/>
      <c r="AU56" s="218"/>
      <c r="AV56" s="218"/>
      <c r="AW56" s="218"/>
      <c r="AX56" s="218"/>
      <c r="AY56" s="218"/>
      <c r="AZ56" s="218"/>
      <c r="BA56" s="218"/>
      <c r="BB56" s="218"/>
      <c r="BC56" s="218"/>
      <c r="BD56" s="218"/>
      <c r="BE56" s="218"/>
      <c r="BF56" s="218"/>
      <c r="BG56" s="218"/>
      <c r="BH56" s="218"/>
      <c r="BI56" s="218"/>
      <c r="BJ56" s="218"/>
      <c r="BK56" s="218"/>
      <c r="BL56" s="218"/>
      <c r="BM56" s="218"/>
      <c r="BN56" s="218"/>
      <c r="BO56" s="218"/>
      <c r="BP56" s="218"/>
      <c r="BQ56" s="218"/>
      <c r="BR56" s="218"/>
      <c r="BS56" s="218"/>
      <c r="BT56" s="218"/>
      <c r="BU56" s="218"/>
    </row>
    <row r="57" spans="1:73" ht="15.75" customHeight="1" x14ac:dyDescent="0.3">
      <c r="A57" s="216"/>
      <c r="B57" s="239"/>
      <c r="C57" s="110"/>
      <c r="D57" s="237"/>
      <c r="E57" s="23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18"/>
      <c r="AI57" s="218"/>
      <c r="AJ57" s="218"/>
      <c r="AK57" s="218"/>
      <c r="AL57" s="218"/>
      <c r="AM57" s="218"/>
      <c r="AN57" s="218"/>
      <c r="AO57" s="218"/>
      <c r="AP57" s="218"/>
      <c r="AQ57" s="218"/>
      <c r="AR57" s="218"/>
      <c r="AS57" s="218"/>
      <c r="AT57" s="218"/>
      <c r="AU57" s="218"/>
      <c r="AV57" s="218"/>
      <c r="AW57" s="218"/>
      <c r="AX57" s="218"/>
      <c r="AY57" s="218"/>
      <c r="AZ57" s="218"/>
      <c r="BA57" s="218"/>
      <c r="BB57" s="218"/>
      <c r="BC57" s="218"/>
      <c r="BD57" s="218"/>
      <c r="BE57" s="218"/>
      <c r="BF57" s="218"/>
      <c r="BG57" s="218"/>
      <c r="BH57" s="218"/>
      <c r="BI57" s="218"/>
      <c r="BJ57" s="218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</row>
    <row r="58" spans="1:73" ht="15.75" customHeight="1" x14ac:dyDescent="0.3">
      <c r="A58" s="12"/>
      <c r="B58" s="12"/>
      <c r="C58" s="12"/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  <c r="U58" s="170"/>
      <c r="V58" s="170"/>
      <c r="W58" s="170"/>
      <c r="X58" s="170"/>
      <c r="Y58" s="170"/>
      <c r="Z58" s="170"/>
      <c r="AA58" s="170"/>
      <c r="AB58" s="170"/>
      <c r="AC58" s="170"/>
      <c r="AD58" s="170"/>
      <c r="AE58" s="170"/>
      <c r="AF58" s="170"/>
      <c r="AG58" s="170"/>
      <c r="AH58" s="170"/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  <c r="BI58" s="170"/>
      <c r="BJ58" s="170"/>
      <c r="BK58" s="170"/>
      <c r="BL58" s="170"/>
      <c r="BM58" s="170"/>
      <c r="BN58" s="170"/>
      <c r="BO58" s="170"/>
      <c r="BP58" s="170"/>
      <c r="BQ58" s="170"/>
      <c r="BR58" s="170"/>
      <c r="BS58" s="170"/>
      <c r="BT58" s="170"/>
      <c r="BU58" s="170"/>
    </row>
    <row r="59" spans="1:73" ht="15.75" customHeight="1" x14ac:dyDescent="0.3">
      <c r="A59" s="12"/>
      <c r="B59" s="12"/>
      <c r="C59" s="12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0"/>
      <c r="R59" s="170"/>
      <c r="S59" s="170"/>
      <c r="T59" s="170"/>
      <c r="U59" s="170"/>
      <c r="V59" s="170"/>
      <c r="W59" s="170"/>
      <c r="X59" s="170"/>
      <c r="Y59" s="170"/>
      <c r="Z59" s="170"/>
      <c r="AA59" s="170"/>
      <c r="AB59" s="170"/>
      <c r="AC59" s="170"/>
      <c r="AD59" s="170"/>
      <c r="AE59" s="170"/>
      <c r="AF59" s="170"/>
      <c r="AG59" s="170"/>
      <c r="AH59" s="170"/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  <c r="BI59" s="170"/>
      <c r="BJ59" s="170"/>
      <c r="BK59" s="170"/>
      <c r="BL59" s="170"/>
      <c r="BM59" s="170"/>
      <c r="BN59" s="170"/>
      <c r="BO59" s="170"/>
      <c r="BP59" s="170"/>
      <c r="BQ59" s="170"/>
      <c r="BR59" s="170"/>
      <c r="BS59" s="170"/>
      <c r="BT59" s="170"/>
      <c r="BU59" s="170"/>
    </row>
    <row r="60" spans="1:73" ht="15.75" customHeight="1" x14ac:dyDescent="0.3">
      <c r="A60" s="12"/>
      <c r="B60" s="12"/>
      <c r="C60" s="12"/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  <c r="U60" s="170"/>
      <c r="V60" s="170"/>
      <c r="W60" s="170"/>
      <c r="X60" s="170"/>
      <c r="Y60" s="170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  <c r="BI60" s="170"/>
      <c r="BJ60" s="170"/>
      <c r="BK60" s="170"/>
      <c r="BL60" s="170"/>
      <c r="BM60" s="170"/>
      <c r="BN60" s="170"/>
      <c r="BO60" s="170"/>
      <c r="BP60" s="170"/>
      <c r="BQ60" s="170"/>
      <c r="BR60" s="170"/>
      <c r="BS60" s="170"/>
      <c r="BT60" s="170"/>
      <c r="BU60" s="170"/>
    </row>
    <row r="61" spans="1:73" ht="15.75" customHeight="1" x14ac:dyDescent="0.3">
      <c r="A61" s="12"/>
      <c r="B61" s="12"/>
      <c r="C61" s="12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70"/>
      <c r="Y61" s="170"/>
      <c r="Z61" s="170"/>
      <c r="AA61" s="170"/>
      <c r="AB61" s="170"/>
      <c r="AC61" s="170"/>
      <c r="AD61" s="170"/>
      <c r="AE61" s="170"/>
      <c r="AF61" s="170"/>
      <c r="AG61" s="170"/>
      <c r="AH61" s="170"/>
      <c r="AI61" s="170"/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0"/>
      <c r="AV61" s="170"/>
      <c r="AW61" s="170"/>
      <c r="AX61" s="170"/>
      <c r="AY61" s="170"/>
      <c r="AZ61" s="170"/>
      <c r="BA61" s="170"/>
      <c r="BB61" s="170"/>
      <c r="BC61" s="170"/>
      <c r="BD61" s="170"/>
      <c r="BE61" s="170"/>
      <c r="BF61" s="170"/>
      <c r="BG61" s="170"/>
      <c r="BH61" s="170"/>
      <c r="BI61" s="170"/>
      <c r="BJ61" s="170"/>
      <c r="BK61" s="170"/>
      <c r="BL61" s="170"/>
      <c r="BM61" s="170"/>
      <c r="BN61" s="170"/>
      <c r="BO61" s="170"/>
      <c r="BP61" s="170"/>
      <c r="BQ61" s="170"/>
      <c r="BR61" s="170"/>
      <c r="BS61" s="170"/>
      <c r="BT61" s="170"/>
      <c r="BU61" s="170"/>
    </row>
    <row r="62" spans="1:73" ht="15.75" customHeight="1" x14ac:dyDescent="0.3">
      <c r="A62" s="12"/>
      <c r="B62" s="12"/>
      <c r="C62" s="12"/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  <c r="U62" s="170"/>
      <c r="V62" s="170"/>
      <c r="W62" s="170"/>
      <c r="X62" s="170"/>
      <c r="Y62" s="170"/>
      <c r="Z62" s="170"/>
      <c r="AA62" s="170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0"/>
      <c r="AV62" s="170"/>
      <c r="AW62" s="170"/>
      <c r="AX62" s="170"/>
      <c r="AY62" s="170"/>
      <c r="AZ62" s="170"/>
      <c r="BA62" s="170"/>
      <c r="BB62" s="170"/>
      <c r="BC62" s="170"/>
      <c r="BD62" s="170"/>
      <c r="BE62" s="170"/>
      <c r="BF62" s="170"/>
      <c r="BG62" s="170"/>
      <c r="BH62" s="170"/>
      <c r="BI62" s="170"/>
      <c r="BJ62" s="170"/>
      <c r="BK62" s="170"/>
      <c r="BL62" s="170"/>
      <c r="BM62" s="170"/>
      <c r="BN62" s="170"/>
      <c r="BO62" s="170"/>
      <c r="BP62" s="170"/>
      <c r="BQ62" s="170"/>
      <c r="BR62" s="170"/>
      <c r="BS62" s="170"/>
      <c r="BT62" s="170"/>
      <c r="BU62" s="170"/>
    </row>
    <row r="63" spans="1:73" ht="15.75" customHeight="1" x14ac:dyDescent="0.3">
      <c r="A63" s="12"/>
      <c r="B63" s="12"/>
      <c r="C63" s="12"/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0"/>
      <c r="R63" s="170"/>
      <c r="S63" s="170"/>
      <c r="T63" s="170"/>
      <c r="U63" s="170"/>
      <c r="V63" s="170"/>
      <c r="W63" s="170"/>
      <c r="X63" s="170"/>
      <c r="Y63" s="170"/>
      <c r="Z63" s="170"/>
      <c r="AA63" s="170"/>
      <c r="AB63" s="170"/>
      <c r="AC63" s="170"/>
      <c r="AD63" s="170"/>
      <c r="AE63" s="170"/>
      <c r="AF63" s="170"/>
      <c r="AG63" s="170"/>
      <c r="AH63" s="170"/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  <c r="BI63" s="170"/>
      <c r="BJ63" s="170"/>
      <c r="BK63" s="170"/>
      <c r="BL63" s="170"/>
      <c r="BM63" s="170"/>
      <c r="BN63" s="170"/>
      <c r="BO63" s="170"/>
      <c r="BP63" s="170"/>
      <c r="BQ63" s="170"/>
      <c r="BR63" s="170"/>
      <c r="BS63" s="170"/>
      <c r="BT63" s="170"/>
      <c r="BU63" s="170"/>
    </row>
    <row r="64" spans="1:73" ht="15.75" customHeight="1" x14ac:dyDescent="0.3">
      <c r="A64" s="12"/>
      <c r="B64" s="12"/>
      <c r="C64" s="12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70"/>
      <c r="AE64" s="170"/>
      <c r="AF64" s="170"/>
      <c r="AG64" s="170"/>
      <c r="AH64" s="170"/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  <c r="BI64" s="170"/>
      <c r="BJ64" s="170"/>
      <c r="BK64" s="170"/>
      <c r="BL64" s="170"/>
      <c r="BM64" s="170"/>
      <c r="BN64" s="170"/>
      <c r="BO64" s="170"/>
      <c r="BP64" s="170"/>
      <c r="BQ64" s="170"/>
      <c r="BR64" s="170"/>
      <c r="BS64" s="170"/>
      <c r="BT64" s="170"/>
      <c r="BU64" s="170"/>
    </row>
    <row r="65" spans="1:73" ht="15.75" customHeight="1" x14ac:dyDescent="0.3">
      <c r="A65" s="12"/>
      <c r="B65" s="12"/>
      <c r="C65" s="12"/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170"/>
      <c r="R65" s="170"/>
      <c r="S65" s="170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70"/>
      <c r="AE65" s="170"/>
      <c r="AF65" s="170"/>
      <c r="AG65" s="170"/>
      <c r="AH65" s="170"/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70"/>
      <c r="BB65" s="170"/>
      <c r="BC65" s="170"/>
      <c r="BD65" s="170"/>
      <c r="BE65" s="170"/>
      <c r="BF65" s="170"/>
      <c r="BG65" s="170"/>
      <c r="BH65" s="170"/>
      <c r="BI65" s="170"/>
      <c r="BJ65" s="170"/>
      <c r="BK65" s="170"/>
      <c r="BL65" s="170"/>
      <c r="BM65" s="170"/>
      <c r="BN65" s="170"/>
      <c r="BO65" s="170"/>
      <c r="BP65" s="170"/>
      <c r="BQ65" s="170"/>
      <c r="BR65" s="170"/>
      <c r="BS65" s="170"/>
      <c r="BT65" s="170"/>
      <c r="BU65" s="170"/>
    </row>
    <row r="66" spans="1:73" ht="15.75" customHeight="1" x14ac:dyDescent="0.3">
      <c r="A66" s="12"/>
      <c r="B66" s="12"/>
      <c r="C66" s="12"/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0"/>
      <c r="R66" s="170"/>
      <c r="S66" s="170"/>
      <c r="T66" s="170"/>
      <c r="U66" s="170"/>
      <c r="V66" s="170"/>
      <c r="W66" s="170"/>
      <c r="X66" s="170"/>
      <c r="Y66" s="170"/>
      <c r="Z66" s="170"/>
      <c r="AA66" s="170"/>
      <c r="AB66" s="170"/>
      <c r="AC66" s="170"/>
      <c r="AD66" s="170"/>
      <c r="AE66" s="170"/>
      <c r="AF66" s="170"/>
      <c r="AG66" s="170"/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  <c r="BI66" s="170"/>
      <c r="BJ66" s="170"/>
      <c r="BK66" s="170"/>
      <c r="BL66" s="170"/>
      <c r="BM66" s="170"/>
      <c r="BN66" s="170"/>
      <c r="BO66" s="170"/>
      <c r="BP66" s="170"/>
      <c r="BQ66" s="170"/>
      <c r="BR66" s="170"/>
      <c r="BS66" s="170"/>
      <c r="BT66" s="170"/>
      <c r="BU66" s="170"/>
    </row>
    <row r="67" spans="1:73" ht="15.75" customHeight="1" x14ac:dyDescent="0.3">
      <c r="A67" s="12"/>
      <c r="B67" s="12"/>
      <c r="C67" s="12"/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170"/>
      <c r="P67" s="170"/>
      <c r="Q67" s="170"/>
      <c r="R67" s="170"/>
      <c r="S67" s="170"/>
      <c r="T67" s="170"/>
      <c r="U67" s="170"/>
      <c r="V67" s="170"/>
      <c r="W67" s="170"/>
      <c r="X67" s="170"/>
      <c r="Y67" s="170"/>
      <c r="Z67" s="170"/>
      <c r="AA67" s="170"/>
      <c r="AB67" s="170"/>
      <c r="AC67" s="170"/>
      <c r="AD67" s="170"/>
      <c r="AE67" s="170"/>
      <c r="AF67" s="170"/>
      <c r="AG67" s="170"/>
      <c r="AH67" s="170"/>
      <c r="AI67" s="170"/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0"/>
      <c r="BB67" s="170"/>
      <c r="BC67" s="170"/>
      <c r="BD67" s="170"/>
      <c r="BE67" s="170"/>
      <c r="BF67" s="170"/>
      <c r="BG67" s="170"/>
      <c r="BH67" s="170"/>
      <c r="BI67" s="170"/>
      <c r="BJ67" s="170"/>
      <c r="BK67" s="170"/>
      <c r="BL67" s="170"/>
      <c r="BM67" s="170"/>
      <c r="BN67" s="170"/>
      <c r="BO67" s="170"/>
      <c r="BP67" s="170"/>
      <c r="BQ67" s="170"/>
      <c r="BR67" s="170"/>
      <c r="BS67" s="170"/>
      <c r="BT67" s="170"/>
      <c r="BU67" s="170"/>
    </row>
    <row r="68" spans="1:73" ht="15.75" customHeight="1" x14ac:dyDescent="0.3">
      <c r="A68" s="12"/>
      <c r="B68" s="12"/>
      <c r="C68" s="12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0"/>
      <c r="R68" s="170"/>
      <c r="S68" s="170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70"/>
      <c r="AE68" s="170"/>
      <c r="AF68" s="170"/>
      <c r="AG68" s="170"/>
      <c r="AH68" s="170"/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  <c r="BI68" s="170"/>
      <c r="BJ68" s="170"/>
      <c r="BK68" s="170"/>
      <c r="BL68" s="170"/>
      <c r="BM68" s="170"/>
      <c r="BN68" s="170"/>
      <c r="BO68" s="170"/>
      <c r="BP68" s="170"/>
      <c r="BQ68" s="170"/>
      <c r="BR68" s="170"/>
      <c r="BS68" s="170"/>
      <c r="BT68" s="170"/>
      <c r="BU68" s="170"/>
    </row>
    <row r="69" spans="1:73" ht="15.75" customHeight="1" x14ac:dyDescent="0.3">
      <c r="A69" s="12"/>
      <c r="B69" s="12"/>
      <c r="C69" s="12"/>
      <c r="D69" s="170"/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170"/>
      <c r="R69" s="170"/>
      <c r="S69" s="170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70"/>
      <c r="AE69" s="170"/>
      <c r="AF69" s="170"/>
      <c r="AG69" s="170"/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  <c r="BI69" s="170"/>
      <c r="BJ69" s="170"/>
      <c r="BK69" s="170"/>
      <c r="BL69" s="170"/>
      <c r="BM69" s="170"/>
      <c r="BN69" s="170"/>
      <c r="BO69" s="170"/>
      <c r="BP69" s="170"/>
      <c r="BQ69" s="170"/>
      <c r="BR69" s="170"/>
      <c r="BS69" s="170"/>
      <c r="BT69" s="170"/>
      <c r="BU69" s="170"/>
    </row>
    <row r="70" spans="1:73" ht="15.75" customHeight="1" x14ac:dyDescent="0.3">
      <c r="A70" s="12"/>
      <c r="B70" s="12"/>
      <c r="C70" s="12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0"/>
      <c r="AB70" s="170"/>
      <c r="AC70" s="170"/>
      <c r="AD70" s="170"/>
      <c r="AE70" s="170"/>
      <c r="AF70" s="170"/>
      <c r="AG70" s="170"/>
      <c r="AH70" s="170"/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0"/>
      <c r="BB70" s="170"/>
      <c r="BC70" s="170"/>
      <c r="BD70" s="170"/>
      <c r="BE70" s="170"/>
      <c r="BF70" s="170"/>
      <c r="BG70" s="170"/>
      <c r="BH70" s="170"/>
      <c r="BI70" s="170"/>
      <c r="BJ70" s="170"/>
      <c r="BK70" s="170"/>
      <c r="BL70" s="170"/>
      <c r="BM70" s="170"/>
      <c r="BN70" s="170"/>
      <c r="BO70" s="170"/>
      <c r="BP70" s="170"/>
      <c r="BQ70" s="170"/>
      <c r="BR70" s="170"/>
      <c r="BS70" s="170"/>
      <c r="BT70" s="170"/>
      <c r="BU70" s="170"/>
    </row>
    <row r="71" spans="1:73" ht="15.75" customHeight="1" x14ac:dyDescent="0.3">
      <c r="A71" s="12"/>
      <c r="B71" s="12"/>
      <c r="C71" s="12"/>
      <c r="D71" s="170"/>
      <c r="E71" s="170"/>
      <c r="F71" s="170"/>
      <c r="G71" s="170"/>
      <c r="H71" s="170"/>
      <c r="I71" s="170"/>
      <c r="J71" s="170"/>
      <c r="K71" s="170"/>
      <c r="L71" s="170"/>
      <c r="M71" s="170"/>
      <c r="N71" s="170"/>
      <c r="O71" s="170"/>
      <c r="P71" s="170"/>
      <c r="Q71" s="170"/>
      <c r="R71" s="170"/>
      <c r="S71" s="170"/>
      <c r="T71" s="170"/>
      <c r="U71" s="170"/>
      <c r="V71" s="170"/>
      <c r="W71" s="170"/>
      <c r="X71" s="170"/>
      <c r="Y71" s="170"/>
      <c r="Z71" s="170"/>
      <c r="AA71" s="170"/>
      <c r="AB71" s="170"/>
      <c r="AC71" s="170"/>
      <c r="AD71" s="170"/>
      <c r="AE71" s="170"/>
      <c r="AF71" s="170"/>
      <c r="AG71" s="170"/>
      <c r="AH71" s="170"/>
      <c r="AI71" s="170"/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0"/>
      <c r="AV71" s="170"/>
      <c r="AW71" s="170"/>
      <c r="AX71" s="170"/>
      <c r="AY71" s="170"/>
      <c r="AZ71" s="170"/>
      <c r="BA71" s="170"/>
      <c r="BB71" s="170"/>
      <c r="BC71" s="170"/>
      <c r="BD71" s="170"/>
      <c r="BE71" s="170"/>
      <c r="BF71" s="170"/>
      <c r="BG71" s="170"/>
      <c r="BH71" s="170"/>
      <c r="BI71" s="170"/>
      <c r="BJ71" s="170"/>
      <c r="BK71" s="170"/>
      <c r="BL71" s="170"/>
      <c r="BM71" s="170"/>
      <c r="BN71" s="170"/>
      <c r="BO71" s="170"/>
      <c r="BP71" s="170"/>
      <c r="BQ71" s="170"/>
      <c r="BR71" s="170"/>
      <c r="BS71" s="170"/>
      <c r="BT71" s="170"/>
      <c r="BU71" s="170"/>
    </row>
    <row r="72" spans="1:73" ht="15.75" customHeight="1" x14ac:dyDescent="0.3">
      <c r="A72" s="12"/>
      <c r="B72" s="12"/>
      <c r="C72" s="12"/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170"/>
      <c r="P72" s="170"/>
      <c r="Q72" s="170"/>
      <c r="R72" s="170"/>
      <c r="S72" s="170"/>
      <c r="T72" s="170"/>
      <c r="U72" s="170"/>
      <c r="V72" s="170"/>
      <c r="W72" s="170"/>
      <c r="X72" s="170"/>
      <c r="Y72" s="170"/>
      <c r="Z72" s="170"/>
      <c r="AA72" s="170"/>
      <c r="AB72" s="170"/>
      <c r="AC72" s="170"/>
      <c r="AD72" s="170"/>
      <c r="AE72" s="170"/>
      <c r="AF72" s="170"/>
      <c r="AG72" s="170"/>
      <c r="AH72" s="170"/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70"/>
      <c r="BF72" s="170"/>
      <c r="BG72" s="170"/>
      <c r="BH72" s="170"/>
      <c r="BI72" s="170"/>
      <c r="BJ72" s="170"/>
      <c r="BK72" s="170"/>
      <c r="BL72" s="170"/>
      <c r="BM72" s="170"/>
      <c r="BN72" s="170"/>
      <c r="BO72" s="170"/>
      <c r="BP72" s="170"/>
      <c r="BQ72" s="170"/>
      <c r="BR72" s="170"/>
      <c r="BS72" s="170"/>
      <c r="BT72" s="170"/>
      <c r="BU72" s="170"/>
    </row>
    <row r="73" spans="1:73" ht="15.75" customHeight="1" x14ac:dyDescent="0.3">
      <c r="A73" s="12"/>
      <c r="B73" s="12"/>
      <c r="C73" s="12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170"/>
      <c r="P73" s="170"/>
      <c r="Q73" s="170"/>
      <c r="R73" s="170"/>
      <c r="S73" s="170"/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70"/>
      <c r="AE73" s="170"/>
      <c r="AF73" s="170"/>
      <c r="AG73" s="170"/>
      <c r="AH73" s="170"/>
      <c r="AI73" s="170"/>
      <c r="AJ73" s="170"/>
      <c r="AK73" s="170"/>
      <c r="AL73" s="170"/>
      <c r="AM73" s="170"/>
      <c r="AN73" s="170"/>
      <c r="AO73" s="170"/>
      <c r="AP73" s="170"/>
      <c r="AQ73" s="170"/>
      <c r="AR73" s="170"/>
      <c r="AS73" s="170"/>
      <c r="AT73" s="170"/>
      <c r="AU73" s="170"/>
      <c r="AV73" s="170"/>
      <c r="AW73" s="170"/>
      <c r="AX73" s="170"/>
      <c r="AY73" s="170"/>
      <c r="AZ73" s="170"/>
      <c r="BA73" s="170"/>
      <c r="BB73" s="170"/>
      <c r="BC73" s="170"/>
      <c r="BD73" s="170"/>
      <c r="BE73" s="170"/>
      <c r="BF73" s="170"/>
      <c r="BG73" s="170"/>
      <c r="BH73" s="170"/>
      <c r="BI73" s="170"/>
      <c r="BJ73" s="170"/>
      <c r="BK73" s="170"/>
      <c r="BL73" s="170"/>
      <c r="BM73" s="170"/>
      <c r="BN73" s="170"/>
      <c r="BO73" s="170"/>
      <c r="BP73" s="170"/>
      <c r="BQ73" s="170"/>
      <c r="BR73" s="170"/>
      <c r="BS73" s="170"/>
      <c r="BT73" s="170"/>
      <c r="BU73" s="170"/>
    </row>
    <row r="74" spans="1:73" ht="15.75" customHeight="1" x14ac:dyDescent="0.3">
      <c r="A74" s="12"/>
      <c r="B74" s="12"/>
      <c r="C74" s="12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0"/>
      <c r="R74" s="170"/>
      <c r="S74" s="170"/>
      <c r="T74" s="170"/>
      <c r="U74" s="170"/>
      <c r="V74" s="170"/>
      <c r="W74" s="170"/>
      <c r="X74" s="170"/>
      <c r="Y74" s="170"/>
      <c r="Z74" s="170"/>
      <c r="AA74" s="170"/>
      <c r="AB74" s="170"/>
      <c r="AC74" s="170"/>
      <c r="AD74" s="170"/>
      <c r="AE74" s="170"/>
      <c r="AF74" s="170"/>
      <c r="AG74" s="170"/>
      <c r="AH74" s="170"/>
      <c r="AI74" s="170"/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70"/>
      <c r="BF74" s="170"/>
      <c r="BG74" s="170"/>
      <c r="BH74" s="170"/>
      <c r="BI74" s="170"/>
      <c r="BJ74" s="170"/>
      <c r="BK74" s="170"/>
      <c r="BL74" s="170"/>
      <c r="BM74" s="170"/>
      <c r="BN74" s="170"/>
      <c r="BO74" s="170"/>
      <c r="BP74" s="170"/>
      <c r="BQ74" s="170"/>
      <c r="BR74" s="170"/>
      <c r="BS74" s="170"/>
      <c r="BT74" s="170"/>
      <c r="BU74" s="170"/>
    </row>
    <row r="75" spans="1:73" ht="15.75" customHeight="1" x14ac:dyDescent="0.3">
      <c r="A75" s="12"/>
      <c r="B75" s="12"/>
      <c r="C75" s="12"/>
      <c r="D75" s="170"/>
      <c r="E75" s="170"/>
      <c r="F75" s="170"/>
      <c r="G75" s="170"/>
      <c r="H75" s="170"/>
      <c r="I75" s="170"/>
      <c r="J75" s="170"/>
      <c r="K75" s="170"/>
      <c r="L75" s="170"/>
      <c r="M75" s="170"/>
      <c r="N75" s="170"/>
      <c r="O75" s="170"/>
      <c r="P75" s="170"/>
      <c r="Q75" s="170"/>
      <c r="R75" s="170"/>
      <c r="S75" s="170"/>
      <c r="T75" s="170"/>
      <c r="U75" s="170"/>
      <c r="V75" s="170"/>
      <c r="W75" s="170"/>
      <c r="X75" s="170"/>
      <c r="Y75" s="170"/>
      <c r="Z75" s="170"/>
      <c r="AA75" s="170"/>
      <c r="AB75" s="170"/>
      <c r="AC75" s="170"/>
      <c r="AD75" s="170"/>
      <c r="AE75" s="170"/>
      <c r="AF75" s="170"/>
      <c r="AG75" s="170"/>
      <c r="AH75" s="170"/>
      <c r="AI75" s="170"/>
      <c r="AJ75" s="170"/>
      <c r="AK75" s="170"/>
      <c r="AL75" s="170"/>
      <c r="AM75" s="170"/>
      <c r="AN75" s="170"/>
      <c r="AO75" s="170"/>
      <c r="AP75" s="170"/>
      <c r="AQ75" s="170"/>
      <c r="AR75" s="170"/>
      <c r="AS75" s="170"/>
      <c r="AT75" s="170"/>
      <c r="AU75" s="170"/>
      <c r="AV75" s="170"/>
      <c r="AW75" s="170"/>
      <c r="AX75" s="170"/>
      <c r="AY75" s="170"/>
      <c r="AZ75" s="170"/>
      <c r="BA75" s="170"/>
      <c r="BB75" s="170"/>
      <c r="BC75" s="170"/>
      <c r="BD75" s="170"/>
      <c r="BE75" s="170"/>
      <c r="BF75" s="170"/>
      <c r="BG75" s="170"/>
      <c r="BH75" s="170"/>
      <c r="BI75" s="170"/>
      <c r="BJ75" s="170"/>
      <c r="BK75" s="170"/>
      <c r="BL75" s="170"/>
      <c r="BM75" s="170"/>
      <c r="BN75" s="170"/>
      <c r="BO75" s="170"/>
      <c r="BP75" s="170"/>
      <c r="BQ75" s="170"/>
      <c r="BR75" s="170"/>
      <c r="BS75" s="170"/>
      <c r="BT75" s="170"/>
      <c r="BU75" s="170"/>
    </row>
    <row r="76" spans="1:73" ht="15.75" customHeight="1" x14ac:dyDescent="0.3">
      <c r="A76" s="12"/>
      <c r="B76" s="12"/>
      <c r="C76" s="12"/>
      <c r="D76" s="170"/>
      <c r="E76" s="170"/>
      <c r="F76" s="170"/>
      <c r="G76" s="170"/>
      <c r="H76" s="170"/>
      <c r="I76" s="170"/>
      <c r="J76" s="170"/>
      <c r="K76" s="170"/>
      <c r="L76" s="170"/>
      <c r="M76" s="170"/>
      <c r="N76" s="170"/>
      <c r="O76" s="170"/>
      <c r="P76" s="170"/>
      <c r="Q76" s="170"/>
      <c r="R76" s="170"/>
      <c r="S76" s="170"/>
      <c r="T76" s="170"/>
      <c r="U76" s="170"/>
      <c r="V76" s="170"/>
      <c r="W76" s="170"/>
      <c r="X76" s="170"/>
      <c r="Y76" s="170"/>
      <c r="Z76" s="170"/>
      <c r="AA76" s="170"/>
      <c r="AB76" s="170"/>
      <c r="AC76" s="170"/>
      <c r="AD76" s="170"/>
      <c r="AE76" s="170"/>
      <c r="AF76" s="170"/>
      <c r="AG76" s="170"/>
      <c r="AH76" s="170"/>
      <c r="AI76" s="170"/>
      <c r="AJ76" s="170"/>
      <c r="AK76" s="170"/>
      <c r="AL76" s="170"/>
      <c r="AM76" s="170"/>
      <c r="AN76" s="170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  <c r="BI76" s="170"/>
      <c r="BJ76" s="170"/>
      <c r="BK76" s="170"/>
      <c r="BL76" s="170"/>
      <c r="BM76" s="170"/>
      <c r="BN76" s="170"/>
      <c r="BO76" s="170"/>
      <c r="BP76" s="170"/>
      <c r="BQ76" s="170"/>
      <c r="BR76" s="170"/>
      <c r="BS76" s="170"/>
      <c r="BT76" s="170"/>
      <c r="BU76" s="170"/>
    </row>
    <row r="77" spans="1:73" ht="15.75" customHeight="1" x14ac:dyDescent="0.3">
      <c r="A77" s="12"/>
      <c r="B77" s="12"/>
      <c r="C77" s="12"/>
      <c r="D77" s="170"/>
      <c r="E77" s="170"/>
      <c r="F77" s="170"/>
      <c r="G77" s="170"/>
      <c r="H77" s="170"/>
      <c r="I77" s="170"/>
      <c r="J77" s="170"/>
      <c r="K77" s="170"/>
      <c r="L77" s="170"/>
      <c r="M77" s="170"/>
      <c r="N77" s="170"/>
      <c r="O77" s="170"/>
      <c r="P77" s="170"/>
      <c r="Q77" s="170"/>
      <c r="R77" s="170"/>
      <c r="S77" s="170"/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70"/>
      <c r="AE77" s="170"/>
      <c r="AF77" s="170"/>
      <c r="AG77" s="170"/>
      <c r="AH77" s="170"/>
      <c r="AI77" s="170"/>
      <c r="AJ77" s="170"/>
      <c r="AK77" s="170"/>
      <c r="AL77" s="170"/>
      <c r="AM77" s="170"/>
      <c r="AN77" s="170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0"/>
      <c r="BG77" s="170"/>
      <c r="BH77" s="170"/>
      <c r="BI77" s="170"/>
      <c r="BJ77" s="170"/>
      <c r="BK77" s="170"/>
      <c r="BL77" s="170"/>
      <c r="BM77" s="170"/>
      <c r="BN77" s="170"/>
      <c r="BO77" s="170"/>
      <c r="BP77" s="170"/>
      <c r="BQ77" s="170"/>
      <c r="BR77" s="170"/>
      <c r="BS77" s="170"/>
      <c r="BT77" s="170"/>
      <c r="BU77" s="170"/>
    </row>
    <row r="78" spans="1:73" ht="15.75" customHeight="1" x14ac:dyDescent="0.3">
      <c r="A78" s="12"/>
      <c r="B78" s="12"/>
      <c r="C78" s="12"/>
      <c r="D78" s="170"/>
      <c r="E78" s="170"/>
      <c r="F78" s="170"/>
      <c r="G78" s="170"/>
      <c r="H78" s="170"/>
      <c r="I78" s="170"/>
      <c r="J78" s="170"/>
      <c r="K78" s="170"/>
      <c r="L78" s="170"/>
      <c r="M78" s="170"/>
      <c r="N78" s="170"/>
      <c r="O78" s="170"/>
      <c r="P78" s="170"/>
      <c r="Q78" s="170"/>
      <c r="R78" s="170"/>
      <c r="S78" s="170"/>
      <c r="T78" s="170"/>
      <c r="U78" s="170"/>
      <c r="V78" s="170"/>
      <c r="W78" s="170"/>
      <c r="X78" s="170"/>
      <c r="Y78" s="170"/>
      <c r="Z78" s="170"/>
      <c r="AA78" s="170"/>
      <c r="AB78" s="170"/>
      <c r="AC78" s="170"/>
      <c r="AD78" s="170"/>
      <c r="AE78" s="170"/>
      <c r="AF78" s="170"/>
      <c r="AG78" s="170"/>
      <c r="AH78" s="170"/>
      <c r="AI78" s="170"/>
      <c r="AJ78" s="170"/>
      <c r="AK78" s="170"/>
      <c r="AL78" s="170"/>
      <c r="AM78" s="170"/>
      <c r="AN78" s="170"/>
      <c r="AO78" s="170"/>
      <c r="AP78" s="170"/>
      <c r="AQ78" s="170"/>
      <c r="AR78" s="170"/>
      <c r="AS78" s="170"/>
      <c r="AT78" s="170"/>
      <c r="AU78" s="170"/>
      <c r="AV78" s="170"/>
      <c r="AW78" s="170"/>
      <c r="AX78" s="170"/>
      <c r="AY78" s="170"/>
      <c r="AZ78" s="170"/>
      <c r="BA78" s="170"/>
      <c r="BB78" s="170"/>
      <c r="BC78" s="170"/>
      <c r="BD78" s="170"/>
      <c r="BE78" s="170"/>
      <c r="BF78" s="170"/>
      <c r="BG78" s="170"/>
      <c r="BH78" s="170"/>
      <c r="BI78" s="170"/>
      <c r="BJ78" s="170"/>
      <c r="BK78" s="170"/>
      <c r="BL78" s="170"/>
      <c r="BM78" s="170"/>
      <c r="BN78" s="170"/>
      <c r="BO78" s="170"/>
      <c r="BP78" s="170"/>
      <c r="BQ78" s="170"/>
      <c r="BR78" s="170"/>
      <c r="BS78" s="170"/>
      <c r="BT78" s="170"/>
      <c r="BU78" s="170"/>
    </row>
    <row r="79" spans="1:73" ht="15.75" customHeight="1" x14ac:dyDescent="0.3">
      <c r="A79" s="12"/>
      <c r="B79" s="12"/>
      <c r="C79" s="12"/>
      <c r="D79" s="170"/>
      <c r="E79" s="170"/>
      <c r="F79" s="170"/>
      <c r="G79" s="170"/>
      <c r="H79" s="170"/>
      <c r="I79" s="170"/>
      <c r="J79" s="170"/>
      <c r="K79" s="170"/>
      <c r="L79" s="170"/>
      <c r="M79" s="170"/>
      <c r="N79" s="170"/>
      <c r="O79" s="170"/>
      <c r="P79" s="170"/>
      <c r="Q79" s="170"/>
      <c r="R79" s="170"/>
      <c r="S79" s="170"/>
      <c r="T79" s="170"/>
      <c r="U79" s="170"/>
      <c r="V79" s="170"/>
      <c r="W79" s="170"/>
      <c r="X79" s="170"/>
      <c r="Y79" s="170"/>
      <c r="Z79" s="170"/>
      <c r="AA79" s="170"/>
      <c r="AB79" s="170"/>
      <c r="AC79" s="170"/>
      <c r="AD79" s="170"/>
      <c r="AE79" s="170"/>
      <c r="AF79" s="170"/>
      <c r="AG79" s="170"/>
      <c r="AH79" s="170"/>
      <c r="AI79" s="170"/>
      <c r="AJ79" s="170"/>
      <c r="AK79" s="170"/>
      <c r="AL79" s="170"/>
      <c r="AM79" s="170"/>
      <c r="AN79" s="170"/>
      <c r="AO79" s="170"/>
      <c r="AP79" s="170"/>
      <c r="AQ79" s="170"/>
      <c r="AR79" s="170"/>
      <c r="AS79" s="170"/>
      <c r="AT79" s="170"/>
      <c r="AU79" s="170"/>
      <c r="AV79" s="170"/>
      <c r="AW79" s="170"/>
      <c r="AX79" s="170"/>
      <c r="AY79" s="170"/>
      <c r="AZ79" s="170"/>
      <c r="BA79" s="170"/>
      <c r="BB79" s="170"/>
      <c r="BC79" s="170"/>
      <c r="BD79" s="170"/>
      <c r="BE79" s="170"/>
      <c r="BF79" s="170"/>
      <c r="BG79" s="170"/>
      <c r="BH79" s="170"/>
      <c r="BI79" s="170"/>
      <c r="BJ79" s="170"/>
      <c r="BK79" s="170"/>
      <c r="BL79" s="170"/>
      <c r="BM79" s="170"/>
      <c r="BN79" s="170"/>
      <c r="BO79" s="170"/>
      <c r="BP79" s="170"/>
      <c r="BQ79" s="170"/>
      <c r="BR79" s="170"/>
      <c r="BS79" s="170"/>
      <c r="BT79" s="170"/>
      <c r="BU79" s="170"/>
    </row>
    <row r="80" spans="1:73" ht="15.75" customHeight="1" x14ac:dyDescent="0.3">
      <c r="A80" s="12"/>
      <c r="B80" s="12"/>
      <c r="C80" s="12"/>
      <c r="D80" s="170"/>
      <c r="E80" s="170"/>
      <c r="F80" s="170"/>
      <c r="G80" s="170"/>
      <c r="H80" s="170"/>
      <c r="I80" s="170"/>
      <c r="J80" s="170"/>
      <c r="K80" s="170"/>
      <c r="L80" s="170"/>
      <c r="M80" s="170"/>
      <c r="N80" s="170"/>
      <c r="O80" s="170"/>
      <c r="P80" s="170"/>
      <c r="Q80" s="170"/>
      <c r="R80" s="170"/>
      <c r="S80" s="170"/>
      <c r="T80" s="170"/>
      <c r="U80" s="170"/>
      <c r="V80" s="170"/>
      <c r="W80" s="170"/>
      <c r="X80" s="170"/>
      <c r="Y80" s="170"/>
      <c r="Z80" s="170"/>
      <c r="AA80" s="170"/>
      <c r="AB80" s="170"/>
      <c r="AC80" s="170"/>
      <c r="AD80" s="170"/>
      <c r="AE80" s="170"/>
      <c r="AF80" s="170"/>
      <c r="AG80" s="170"/>
      <c r="AH80" s="170"/>
      <c r="AI80" s="170"/>
      <c r="AJ80" s="170"/>
      <c r="AK80" s="170"/>
      <c r="AL80" s="170"/>
      <c r="AM80" s="170"/>
      <c r="AN80" s="170"/>
      <c r="AO80" s="170"/>
      <c r="AP80" s="170"/>
      <c r="AQ80" s="170"/>
      <c r="AR80" s="170"/>
      <c r="AS80" s="170"/>
      <c r="AT80" s="170"/>
      <c r="AU80" s="170"/>
      <c r="AV80" s="170"/>
      <c r="AW80" s="170"/>
      <c r="AX80" s="170"/>
      <c r="AY80" s="170"/>
      <c r="AZ80" s="170"/>
      <c r="BA80" s="170"/>
      <c r="BB80" s="170"/>
      <c r="BC80" s="170"/>
      <c r="BD80" s="170"/>
      <c r="BE80" s="170"/>
      <c r="BF80" s="170"/>
      <c r="BG80" s="170"/>
      <c r="BH80" s="170"/>
      <c r="BI80" s="170"/>
      <c r="BJ80" s="170"/>
      <c r="BK80" s="170"/>
      <c r="BL80" s="170"/>
      <c r="BM80" s="170"/>
      <c r="BN80" s="170"/>
      <c r="BO80" s="170"/>
      <c r="BP80" s="170"/>
      <c r="BQ80" s="170"/>
      <c r="BR80" s="170"/>
      <c r="BS80" s="170"/>
      <c r="BT80" s="170"/>
      <c r="BU80" s="170"/>
    </row>
    <row r="81" spans="1:73" ht="15.75" customHeight="1" x14ac:dyDescent="0.3">
      <c r="A81" s="12"/>
      <c r="B81" s="12"/>
      <c r="C81" s="12"/>
      <c r="D81" s="170"/>
      <c r="E81" s="170"/>
      <c r="F81" s="170"/>
      <c r="G81" s="170"/>
      <c r="H81" s="170"/>
      <c r="I81" s="170"/>
      <c r="J81" s="170"/>
      <c r="K81" s="170"/>
      <c r="L81" s="170"/>
      <c r="M81" s="170"/>
      <c r="N81" s="170"/>
      <c r="O81" s="170"/>
      <c r="P81" s="170"/>
      <c r="Q81" s="170"/>
      <c r="R81" s="170"/>
      <c r="S81" s="170"/>
      <c r="T81" s="170"/>
      <c r="U81" s="170"/>
      <c r="V81" s="170"/>
      <c r="W81" s="170"/>
      <c r="X81" s="170"/>
      <c r="Y81" s="170"/>
      <c r="Z81" s="170"/>
      <c r="AA81" s="170"/>
      <c r="AB81" s="170"/>
      <c r="AC81" s="170"/>
      <c r="AD81" s="170"/>
      <c r="AE81" s="170"/>
      <c r="AF81" s="170"/>
      <c r="AG81" s="170"/>
      <c r="AH81" s="170"/>
      <c r="AI81" s="170"/>
      <c r="AJ81" s="170"/>
      <c r="AK81" s="170"/>
      <c r="AL81" s="170"/>
      <c r="AM81" s="170"/>
      <c r="AN81" s="170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  <c r="BG81" s="170"/>
      <c r="BH81" s="170"/>
      <c r="BI81" s="170"/>
      <c r="BJ81" s="170"/>
      <c r="BK81" s="170"/>
      <c r="BL81" s="170"/>
      <c r="BM81" s="170"/>
      <c r="BN81" s="170"/>
      <c r="BO81" s="170"/>
      <c r="BP81" s="170"/>
      <c r="BQ81" s="170"/>
      <c r="BR81" s="170"/>
      <c r="BS81" s="170"/>
      <c r="BT81" s="170"/>
      <c r="BU81" s="170"/>
    </row>
    <row r="82" spans="1:73" ht="15.75" customHeight="1" x14ac:dyDescent="0.3">
      <c r="A82" s="12"/>
      <c r="B82" s="12"/>
      <c r="C82" s="12"/>
      <c r="D82" s="170"/>
      <c r="E82" s="170"/>
      <c r="F82" s="170"/>
      <c r="G82" s="170"/>
      <c r="H82" s="170"/>
      <c r="I82" s="170"/>
      <c r="J82" s="170"/>
      <c r="K82" s="170"/>
      <c r="L82" s="170"/>
      <c r="M82" s="170"/>
      <c r="N82" s="170"/>
      <c r="O82" s="170"/>
      <c r="P82" s="170"/>
      <c r="Q82" s="170"/>
      <c r="R82" s="170"/>
      <c r="S82" s="170"/>
      <c r="T82" s="170"/>
      <c r="U82" s="170"/>
      <c r="V82" s="170"/>
      <c r="W82" s="170"/>
      <c r="X82" s="170"/>
      <c r="Y82" s="170"/>
      <c r="Z82" s="170"/>
      <c r="AA82" s="170"/>
      <c r="AB82" s="170"/>
      <c r="AC82" s="170"/>
      <c r="AD82" s="170"/>
      <c r="AE82" s="170"/>
      <c r="AF82" s="170"/>
      <c r="AG82" s="170"/>
      <c r="AH82" s="170"/>
      <c r="AI82" s="170"/>
      <c r="AJ82" s="170"/>
      <c r="AK82" s="170"/>
      <c r="AL82" s="170"/>
      <c r="AM82" s="170"/>
      <c r="AN82" s="170"/>
      <c r="AO82" s="170"/>
      <c r="AP82" s="170"/>
      <c r="AQ82" s="170"/>
      <c r="AR82" s="170"/>
      <c r="AS82" s="170"/>
      <c r="AT82" s="170"/>
      <c r="AU82" s="170"/>
      <c r="AV82" s="170"/>
      <c r="AW82" s="170"/>
      <c r="AX82" s="170"/>
      <c r="AY82" s="170"/>
      <c r="AZ82" s="170"/>
      <c r="BA82" s="170"/>
      <c r="BB82" s="170"/>
      <c r="BC82" s="170"/>
      <c r="BD82" s="170"/>
      <c r="BE82" s="170"/>
      <c r="BF82" s="170"/>
      <c r="BG82" s="170"/>
      <c r="BH82" s="170"/>
      <c r="BI82" s="170"/>
      <c r="BJ82" s="170"/>
      <c r="BK82" s="170"/>
      <c r="BL82" s="170"/>
      <c r="BM82" s="170"/>
      <c r="BN82" s="170"/>
      <c r="BO82" s="170"/>
      <c r="BP82" s="170"/>
      <c r="BQ82" s="170"/>
      <c r="BR82" s="170"/>
      <c r="BS82" s="170"/>
      <c r="BT82" s="170"/>
      <c r="BU82" s="170"/>
    </row>
    <row r="83" spans="1:73" ht="15.75" customHeight="1" x14ac:dyDescent="0.3">
      <c r="A83" s="12"/>
      <c r="B83" s="12"/>
      <c r="C83" s="12"/>
      <c r="D83" s="170"/>
      <c r="E83" s="170"/>
      <c r="F83" s="170"/>
      <c r="G83" s="170"/>
      <c r="H83" s="170"/>
      <c r="I83" s="170"/>
      <c r="J83" s="170"/>
      <c r="K83" s="170"/>
      <c r="L83" s="170"/>
      <c r="M83" s="170"/>
      <c r="N83" s="170"/>
      <c r="O83" s="170"/>
      <c r="P83" s="170"/>
      <c r="Q83" s="170"/>
      <c r="R83" s="170"/>
      <c r="S83" s="170"/>
      <c r="T83" s="170"/>
      <c r="U83" s="170"/>
      <c r="V83" s="170"/>
      <c r="W83" s="170"/>
      <c r="X83" s="170"/>
      <c r="Y83" s="170"/>
      <c r="Z83" s="170"/>
      <c r="AA83" s="170"/>
      <c r="AB83" s="170"/>
      <c r="AC83" s="170"/>
      <c r="AD83" s="170"/>
      <c r="AE83" s="170"/>
      <c r="AF83" s="170"/>
      <c r="AG83" s="170"/>
      <c r="AH83" s="170"/>
      <c r="AI83" s="170"/>
      <c r="AJ83" s="170"/>
      <c r="AK83" s="170"/>
      <c r="AL83" s="170"/>
      <c r="AM83" s="170"/>
      <c r="AN83" s="170"/>
      <c r="AO83" s="170"/>
      <c r="AP83" s="170"/>
      <c r="AQ83" s="170"/>
      <c r="AR83" s="170"/>
      <c r="AS83" s="170"/>
      <c r="AT83" s="170"/>
      <c r="AU83" s="170"/>
      <c r="AV83" s="170"/>
      <c r="AW83" s="170"/>
      <c r="AX83" s="170"/>
      <c r="AY83" s="170"/>
      <c r="AZ83" s="170"/>
      <c r="BA83" s="170"/>
      <c r="BB83" s="170"/>
      <c r="BC83" s="170"/>
      <c r="BD83" s="170"/>
      <c r="BE83" s="170"/>
      <c r="BF83" s="170"/>
      <c r="BG83" s="170"/>
      <c r="BH83" s="170"/>
      <c r="BI83" s="170"/>
      <c r="BJ83" s="170"/>
      <c r="BK83" s="170"/>
      <c r="BL83" s="170"/>
      <c r="BM83" s="170"/>
      <c r="BN83" s="170"/>
      <c r="BO83" s="170"/>
      <c r="BP83" s="170"/>
      <c r="BQ83" s="170"/>
      <c r="BR83" s="170"/>
      <c r="BS83" s="170"/>
      <c r="BT83" s="170"/>
      <c r="BU83" s="170"/>
    </row>
    <row r="84" spans="1:73" ht="15.75" customHeight="1" x14ac:dyDescent="0.3">
      <c r="A84" s="12"/>
      <c r="B84" s="12"/>
      <c r="C84" s="12"/>
      <c r="D84" s="170"/>
      <c r="E84" s="170"/>
      <c r="F84" s="170"/>
      <c r="G84" s="170"/>
      <c r="H84" s="170"/>
      <c r="I84" s="170"/>
      <c r="J84" s="170"/>
      <c r="K84" s="170"/>
      <c r="L84" s="170"/>
      <c r="M84" s="170"/>
      <c r="N84" s="170"/>
      <c r="O84" s="170"/>
      <c r="P84" s="170"/>
      <c r="Q84" s="170"/>
      <c r="R84" s="170"/>
      <c r="S84" s="170"/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70"/>
      <c r="AE84" s="170"/>
      <c r="AF84" s="170"/>
      <c r="AG84" s="170"/>
      <c r="AH84" s="170"/>
      <c r="AI84" s="170"/>
      <c r="AJ84" s="170"/>
      <c r="AK84" s="170"/>
      <c r="AL84" s="170"/>
      <c r="AM84" s="170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0"/>
      <c r="BG84" s="170"/>
      <c r="BH84" s="170"/>
      <c r="BI84" s="170"/>
      <c r="BJ84" s="170"/>
      <c r="BK84" s="170"/>
      <c r="BL84" s="170"/>
      <c r="BM84" s="170"/>
      <c r="BN84" s="170"/>
      <c r="BO84" s="170"/>
      <c r="BP84" s="170"/>
      <c r="BQ84" s="170"/>
      <c r="BR84" s="170"/>
      <c r="BS84" s="170"/>
      <c r="BT84" s="170"/>
      <c r="BU84" s="170"/>
    </row>
    <row r="85" spans="1:73" ht="15.75" customHeight="1" x14ac:dyDescent="0.3">
      <c r="A85" s="12"/>
      <c r="B85" s="12"/>
      <c r="C85" s="12"/>
      <c r="D85" s="170"/>
      <c r="E85" s="170"/>
      <c r="F85" s="170"/>
      <c r="G85" s="170"/>
      <c r="H85" s="170"/>
      <c r="I85" s="170"/>
      <c r="J85" s="170"/>
      <c r="K85" s="170"/>
      <c r="L85" s="170"/>
      <c r="M85" s="170"/>
      <c r="N85" s="170"/>
      <c r="O85" s="170"/>
      <c r="P85" s="170"/>
      <c r="Q85" s="170"/>
      <c r="R85" s="170"/>
      <c r="S85" s="170"/>
      <c r="T85" s="170"/>
      <c r="U85" s="170"/>
      <c r="V85" s="170"/>
      <c r="W85" s="170"/>
      <c r="X85" s="170"/>
      <c r="Y85" s="170"/>
      <c r="Z85" s="170"/>
      <c r="AA85" s="170"/>
      <c r="AB85" s="170"/>
      <c r="AC85" s="170"/>
      <c r="AD85" s="170"/>
      <c r="AE85" s="170"/>
      <c r="AF85" s="170"/>
      <c r="AG85" s="170"/>
      <c r="AH85" s="170"/>
      <c r="AI85" s="170"/>
      <c r="AJ85" s="170"/>
      <c r="AK85" s="170"/>
      <c r="AL85" s="170"/>
      <c r="AM85" s="170"/>
      <c r="AN85" s="170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0"/>
      <c r="BG85" s="170"/>
      <c r="BH85" s="170"/>
      <c r="BI85" s="170"/>
      <c r="BJ85" s="170"/>
      <c r="BK85" s="170"/>
      <c r="BL85" s="170"/>
      <c r="BM85" s="170"/>
      <c r="BN85" s="170"/>
      <c r="BO85" s="170"/>
      <c r="BP85" s="170"/>
      <c r="BQ85" s="170"/>
      <c r="BR85" s="170"/>
      <c r="BS85" s="170"/>
      <c r="BT85" s="170"/>
      <c r="BU85" s="170"/>
    </row>
    <row r="86" spans="1:73" ht="15.75" customHeight="1" x14ac:dyDescent="0.3">
      <c r="A86" s="12"/>
      <c r="B86" s="12"/>
      <c r="C86" s="12"/>
      <c r="D86" s="170"/>
      <c r="E86" s="170"/>
      <c r="F86" s="170"/>
      <c r="G86" s="170"/>
      <c r="H86" s="170"/>
      <c r="I86" s="170"/>
      <c r="J86" s="170"/>
      <c r="K86" s="170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0"/>
      <c r="AA86" s="170"/>
      <c r="AB86" s="170"/>
      <c r="AC86" s="170"/>
      <c r="AD86" s="170"/>
      <c r="AE86" s="170"/>
      <c r="AF86" s="170"/>
      <c r="AG86" s="170"/>
      <c r="AH86" s="170"/>
      <c r="AI86" s="170"/>
      <c r="AJ86" s="170"/>
      <c r="AK86" s="170"/>
      <c r="AL86" s="170"/>
      <c r="AM86" s="170"/>
      <c r="AN86" s="170"/>
      <c r="AO86" s="170"/>
      <c r="AP86" s="170"/>
      <c r="AQ86" s="170"/>
      <c r="AR86" s="170"/>
      <c r="AS86" s="170"/>
      <c r="AT86" s="170"/>
      <c r="AU86" s="170"/>
      <c r="AV86" s="170"/>
      <c r="AW86" s="170"/>
      <c r="AX86" s="170"/>
      <c r="AY86" s="170"/>
      <c r="AZ86" s="170"/>
      <c r="BA86" s="170"/>
      <c r="BB86" s="170"/>
      <c r="BC86" s="170"/>
      <c r="BD86" s="170"/>
      <c r="BE86" s="170"/>
      <c r="BF86" s="170"/>
      <c r="BG86" s="170"/>
      <c r="BH86" s="170"/>
      <c r="BI86" s="170"/>
      <c r="BJ86" s="170"/>
      <c r="BK86" s="170"/>
      <c r="BL86" s="170"/>
      <c r="BM86" s="170"/>
      <c r="BN86" s="170"/>
      <c r="BO86" s="170"/>
      <c r="BP86" s="170"/>
      <c r="BQ86" s="170"/>
      <c r="BR86" s="170"/>
      <c r="BS86" s="170"/>
      <c r="BT86" s="170"/>
      <c r="BU86" s="170"/>
    </row>
    <row r="87" spans="1:73" ht="15.75" customHeight="1" x14ac:dyDescent="0.3">
      <c r="A87" s="12"/>
      <c r="B87" s="12"/>
      <c r="C87" s="12"/>
      <c r="D87" s="170"/>
      <c r="E87" s="170"/>
      <c r="F87" s="170"/>
      <c r="G87" s="170"/>
      <c r="H87" s="170"/>
      <c r="I87" s="170"/>
      <c r="J87" s="170"/>
      <c r="K87" s="170"/>
      <c r="L87" s="170"/>
      <c r="M87" s="170"/>
      <c r="N87" s="170"/>
      <c r="O87" s="170"/>
      <c r="P87" s="170"/>
      <c r="Q87" s="170"/>
      <c r="R87" s="170"/>
      <c r="S87" s="170"/>
      <c r="T87" s="170"/>
      <c r="U87" s="170"/>
      <c r="V87" s="170"/>
      <c r="W87" s="170"/>
      <c r="X87" s="170"/>
      <c r="Y87" s="170"/>
      <c r="Z87" s="170"/>
      <c r="AA87" s="170"/>
      <c r="AB87" s="170"/>
      <c r="AC87" s="170"/>
      <c r="AD87" s="170"/>
      <c r="AE87" s="170"/>
      <c r="AF87" s="170"/>
      <c r="AG87" s="170"/>
      <c r="AH87" s="170"/>
      <c r="AI87" s="170"/>
      <c r="AJ87" s="170"/>
      <c r="AK87" s="170"/>
      <c r="AL87" s="170"/>
      <c r="AM87" s="170"/>
      <c r="AN87" s="170"/>
      <c r="AO87" s="170"/>
      <c r="AP87" s="170"/>
      <c r="AQ87" s="170"/>
      <c r="AR87" s="170"/>
      <c r="AS87" s="170"/>
      <c r="AT87" s="170"/>
      <c r="AU87" s="170"/>
      <c r="AV87" s="170"/>
      <c r="AW87" s="170"/>
      <c r="AX87" s="170"/>
      <c r="AY87" s="170"/>
      <c r="AZ87" s="170"/>
      <c r="BA87" s="170"/>
      <c r="BB87" s="170"/>
      <c r="BC87" s="170"/>
      <c r="BD87" s="170"/>
      <c r="BE87" s="170"/>
      <c r="BF87" s="170"/>
      <c r="BG87" s="170"/>
      <c r="BH87" s="170"/>
      <c r="BI87" s="170"/>
      <c r="BJ87" s="170"/>
      <c r="BK87" s="170"/>
      <c r="BL87" s="170"/>
      <c r="BM87" s="170"/>
      <c r="BN87" s="170"/>
      <c r="BO87" s="170"/>
      <c r="BP87" s="170"/>
      <c r="BQ87" s="170"/>
      <c r="BR87" s="170"/>
      <c r="BS87" s="170"/>
      <c r="BT87" s="170"/>
      <c r="BU87" s="170"/>
    </row>
    <row r="88" spans="1:73" ht="15.75" customHeight="1" x14ac:dyDescent="0.3">
      <c r="A88" s="12"/>
      <c r="B88" s="12"/>
      <c r="C88" s="12"/>
      <c r="D88" s="170"/>
      <c r="E88" s="170"/>
      <c r="F88" s="170"/>
      <c r="G88" s="170"/>
      <c r="H88" s="170"/>
      <c r="I88" s="170"/>
      <c r="J88" s="170"/>
      <c r="K88" s="170"/>
      <c r="L88" s="170"/>
      <c r="M88" s="170"/>
      <c r="N88" s="170"/>
      <c r="O88" s="170"/>
      <c r="P88" s="170"/>
      <c r="Q88" s="170"/>
      <c r="R88" s="170"/>
      <c r="S88" s="170"/>
      <c r="T88" s="170"/>
      <c r="U88" s="170"/>
      <c r="V88" s="170"/>
      <c r="W88" s="170"/>
      <c r="X88" s="170"/>
      <c r="Y88" s="170"/>
      <c r="Z88" s="170"/>
      <c r="AA88" s="170"/>
      <c r="AB88" s="170"/>
      <c r="AC88" s="170"/>
      <c r="AD88" s="170"/>
      <c r="AE88" s="170"/>
      <c r="AF88" s="170"/>
      <c r="AG88" s="170"/>
      <c r="AH88" s="170"/>
      <c r="AI88" s="170"/>
      <c r="AJ88" s="170"/>
      <c r="AK88" s="170"/>
      <c r="AL88" s="170"/>
      <c r="AM88" s="170"/>
      <c r="AN88" s="170"/>
      <c r="AO88" s="170"/>
      <c r="AP88" s="170"/>
      <c r="AQ88" s="170"/>
      <c r="AR88" s="170"/>
      <c r="AS88" s="170"/>
      <c r="AT88" s="170"/>
      <c r="AU88" s="170"/>
      <c r="AV88" s="170"/>
      <c r="AW88" s="170"/>
      <c r="AX88" s="170"/>
      <c r="AY88" s="170"/>
      <c r="AZ88" s="170"/>
      <c r="BA88" s="170"/>
      <c r="BB88" s="170"/>
      <c r="BC88" s="170"/>
      <c r="BD88" s="170"/>
      <c r="BE88" s="170"/>
      <c r="BF88" s="170"/>
      <c r="BG88" s="170"/>
      <c r="BH88" s="170"/>
      <c r="BI88" s="170"/>
      <c r="BJ88" s="170"/>
      <c r="BK88" s="170"/>
      <c r="BL88" s="170"/>
      <c r="BM88" s="170"/>
      <c r="BN88" s="170"/>
      <c r="BO88" s="170"/>
      <c r="BP88" s="170"/>
      <c r="BQ88" s="170"/>
      <c r="BR88" s="170"/>
      <c r="BS88" s="170"/>
      <c r="BT88" s="170"/>
      <c r="BU88" s="170"/>
    </row>
    <row r="89" spans="1:73" ht="15.75" customHeight="1" x14ac:dyDescent="0.3">
      <c r="A89" s="12"/>
      <c r="B89" s="12"/>
      <c r="C89" s="12"/>
      <c r="D89" s="170"/>
      <c r="E89" s="170"/>
      <c r="F89" s="170"/>
      <c r="G89" s="170"/>
      <c r="H89" s="170"/>
      <c r="I89" s="170"/>
      <c r="J89" s="170"/>
      <c r="K89" s="170"/>
      <c r="L89" s="170"/>
      <c r="M89" s="170"/>
      <c r="N89" s="170"/>
      <c r="O89" s="170"/>
      <c r="P89" s="170"/>
      <c r="Q89" s="170"/>
      <c r="R89" s="170"/>
      <c r="S89" s="170"/>
      <c r="T89" s="170"/>
      <c r="U89" s="170"/>
      <c r="V89" s="170"/>
      <c r="W89" s="170"/>
      <c r="X89" s="170"/>
      <c r="Y89" s="170"/>
      <c r="Z89" s="170"/>
      <c r="AA89" s="170"/>
      <c r="AB89" s="170"/>
      <c r="AC89" s="170"/>
      <c r="AD89" s="170"/>
      <c r="AE89" s="170"/>
      <c r="AF89" s="170"/>
      <c r="AG89" s="170"/>
      <c r="AH89" s="170"/>
      <c r="AI89" s="170"/>
      <c r="AJ89" s="170"/>
      <c r="AK89" s="170"/>
      <c r="AL89" s="170"/>
      <c r="AM89" s="170"/>
      <c r="AN89" s="170"/>
      <c r="AO89" s="170"/>
      <c r="AP89" s="170"/>
      <c r="AQ89" s="170"/>
      <c r="AR89" s="170"/>
      <c r="AS89" s="170"/>
      <c r="AT89" s="170"/>
      <c r="AU89" s="170"/>
      <c r="AV89" s="170"/>
      <c r="AW89" s="170"/>
      <c r="AX89" s="170"/>
      <c r="AY89" s="170"/>
      <c r="AZ89" s="170"/>
      <c r="BA89" s="170"/>
      <c r="BB89" s="170"/>
      <c r="BC89" s="170"/>
      <c r="BD89" s="170"/>
      <c r="BE89" s="170"/>
      <c r="BF89" s="170"/>
      <c r="BG89" s="170"/>
      <c r="BH89" s="170"/>
      <c r="BI89" s="170"/>
      <c r="BJ89" s="170"/>
      <c r="BK89" s="170"/>
      <c r="BL89" s="170"/>
      <c r="BM89" s="170"/>
      <c r="BN89" s="170"/>
      <c r="BO89" s="170"/>
      <c r="BP89" s="170"/>
      <c r="BQ89" s="170"/>
      <c r="BR89" s="170"/>
      <c r="BS89" s="170"/>
      <c r="BT89" s="170"/>
      <c r="BU89" s="170"/>
    </row>
    <row r="90" spans="1:73" ht="15.75" customHeight="1" x14ac:dyDescent="0.3">
      <c r="A90" s="12"/>
      <c r="B90" s="12"/>
      <c r="C90" s="12"/>
      <c r="D90" s="170"/>
      <c r="E90" s="170"/>
      <c r="F90" s="170"/>
      <c r="G90" s="170"/>
      <c r="H90" s="170"/>
      <c r="I90" s="170"/>
      <c r="J90" s="170"/>
      <c r="K90" s="170"/>
      <c r="L90" s="170"/>
      <c r="M90" s="170"/>
      <c r="N90" s="170"/>
      <c r="O90" s="170"/>
      <c r="P90" s="170"/>
      <c r="Q90" s="170"/>
      <c r="R90" s="170"/>
      <c r="S90" s="170"/>
      <c r="T90" s="170"/>
      <c r="U90" s="170"/>
      <c r="V90" s="170"/>
      <c r="W90" s="170"/>
      <c r="X90" s="170"/>
      <c r="Y90" s="170"/>
      <c r="Z90" s="170"/>
      <c r="AA90" s="170"/>
      <c r="AB90" s="170"/>
      <c r="AC90" s="170"/>
      <c r="AD90" s="170"/>
      <c r="AE90" s="170"/>
      <c r="AF90" s="170"/>
      <c r="AG90" s="170"/>
      <c r="AH90" s="170"/>
      <c r="AI90" s="170"/>
      <c r="AJ90" s="170"/>
      <c r="AK90" s="170"/>
      <c r="AL90" s="170"/>
      <c r="AM90" s="170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  <c r="BI90" s="170"/>
      <c r="BJ90" s="170"/>
      <c r="BK90" s="170"/>
      <c r="BL90" s="170"/>
      <c r="BM90" s="170"/>
      <c r="BN90" s="170"/>
      <c r="BO90" s="170"/>
      <c r="BP90" s="170"/>
      <c r="BQ90" s="170"/>
      <c r="BR90" s="170"/>
      <c r="BS90" s="170"/>
      <c r="BT90" s="170"/>
      <c r="BU90" s="170"/>
    </row>
    <row r="91" spans="1:73" ht="15.75" customHeight="1" x14ac:dyDescent="0.3">
      <c r="A91" s="12"/>
      <c r="B91" s="12"/>
      <c r="C91" s="12"/>
      <c r="D91" s="170"/>
      <c r="E91" s="170"/>
      <c r="F91" s="170"/>
      <c r="G91" s="170"/>
      <c r="H91" s="170"/>
      <c r="I91" s="170"/>
      <c r="J91" s="170"/>
      <c r="K91" s="170"/>
      <c r="L91" s="170"/>
      <c r="M91" s="170"/>
      <c r="N91" s="170"/>
      <c r="O91" s="170"/>
      <c r="P91" s="170"/>
      <c r="Q91" s="170"/>
      <c r="R91" s="170"/>
      <c r="S91" s="170"/>
      <c r="T91" s="170"/>
      <c r="U91" s="170"/>
      <c r="V91" s="170"/>
      <c r="W91" s="170"/>
      <c r="X91" s="170"/>
      <c r="Y91" s="170"/>
      <c r="Z91" s="170"/>
      <c r="AA91" s="170"/>
      <c r="AB91" s="170"/>
      <c r="AC91" s="170"/>
      <c r="AD91" s="170"/>
      <c r="AE91" s="170"/>
      <c r="AF91" s="170"/>
      <c r="AG91" s="170"/>
      <c r="AH91" s="170"/>
      <c r="AI91" s="170"/>
      <c r="AJ91" s="170"/>
      <c r="AK91" s="170"/>
      <c r="AL91" s="170"/>
      <c r="AM91" s="170"/>
      <c r="AN91" s="170"/>
      <c r="AO91" s="170"/>
      <c r="AP91" s="170"/>
      <c r="AQ91" s="170"/>
      <c r="AR91" s="170"/>
      <c r="AS91" s="170"/>
      <c r="AT91" s="170"/>
      <c r="AU91" s="170"/>
      <c r="AV91" s="170"/>
      <c r="AW91" s="170"/>
      <c r="AX91" s="170"/>
      <c r="AY91" s="170"/>
      <c r="AZ91" s="170"/>
      <c r="BA91" s="170"/>
      <c r="BB91" s="170"/>
      <c r="BC91" s="170"/>
      <c r="BD91" s="170"/>
      <c r="BE91" s="170"/>
      <c r="BF91" s="170"/>
      <c r="BG91" s="170"/>
      <c r="BH91" s="170"/>
      <c r="BI91" s="170"/>
      <c r="BJ91" s="170"/>
      <c r="BK91" s="170"/>
      <c r="BL91" s="170"/>
      <c r="BM91" s="170"/>
      <c r="BN91" s="170"/>
      <c r="BO91" s="170"/>
      <c r="BP91" s="170"/>
      <c r="BQ91" s="170"/>
      <c r="BR91" s="170"/>
      <c r="BS91" s="170"/>
      <c r="BT91" s="170"/>
      <c r="BU91" s="170"/>
    </row>
    <row r="92" spans="1:73" ht="15.75" customHeight="1" x14ac:dyDescent="0.3">
      <c r="A92" s="12"/>
      <c r="B92" s="12"/>
      <c r="C92" s="12"/>
      <c r="D92" s="170"/>
      <c r="E92" s="170"/>
      <c r="F92" s="170"/>
      <c r="G92" s="170"/>
      <c r="H92" s="170"/>
      <c r="I92" s="170"/>
      <c r="J92" s="170"/>
      <c r="K92" s="170"/>
      <c r="L92" s="170"/>
      <c r="M92" s="170"/>
      <c r="N92" s="170"/>
      <c r="O92" s="170"/>
      <c r="P92" s="170"/>
      <c r="Q92" s="170"/>
      <c r="R92" s="170"/>
      <c r="S92" s="170"/>
      <c r="T92" s="170"/>
      <c r="U92" s="170"/>
      <c r="V92" s="170"/>
      <c r="W92" s="170"/>
      <c r="X92" s="170"/>
      <c r="Y92" s="170"/>
      <c r="Z92" s="170"/>
      <c r="AA92" s="170"/>
      <c r="AB92" s="170"/>
      <c r="AC92" s="170"/>
      <c r="AD92" s="170"/>
      <c r="AE92" s="170"/>
      <c r="AF92" s="170"/>
      <c r="AG92" s="170"/>
      <c r="AH92" s="170"/>
      <c r="AI92" s="170"/>
      <c r="AJ92" s="170"/>
      <c r="AK92" s="170"/>
      <c r="AL92" s="170"/>
      <c r="AM92" s="170"/>
      <c r="AN92" s="170"/>
      <c r="AO92" s="170"/>
      <c r="AP92" s="170"/>
      <c r="AQ92" s="170"/>
      <c r="AR92" s="170"/>
      <c r="AS92" s="170"/>
      <c r="AT92" s="170"/>
      <c r="AU92" s="170"/>
      <c r="AV92" s="170"/>
      <c r="AW92" s="170"/>
      <c r="AX92" s="170"/>
      <c r="AY92" s="170"/>
      <c r="AZ92" s="170"/>
      <c r="BA92" s="170"/>
      <c r="BB92" s="170"/>
      <c r="BC92" s="170"/>
      <c r="BD92" s="170"/>
      <c r="BE92" s="170"/>
      <c r="BF92" s="170"/>
      <c r="BG92" s="170"/>
      <c r="BH92" s="170"/>
      <c r="BI92" s="170"/>
      <c r="BJ92" s="170"/>
      <c r="BK92" s="170"/>
      <c r="BL92" s="170"/>
      <c r="BM92" s="170"/>
      <c r="BN92" s="170"/>
      <c r="BO92" s="170"/>
      <c r="BP92" s="170"/>
      <c r="BQ92" s="170"/>
      <c r="BR92" s="170"/>
      <c r="BS92" s="170"/>
      <c r="BT92" s="170"/>
      <c r="BU92" s="170"/>
    </row>
    <row r="93" spans="1:73" ht="15.75" customHeight="1" x14ac:dyDescent="0.3">
      <c r="A93" s="12"/>
      <c r="B93" s="12"/>
      <c r="C93" s="12"/>
      <c r="D93" s="170"/>
      <c r="E93" s="170"/>
      <c r="F93" s="170"/>
      <c r="G93" s="170"/>
      <c r="H93" s="170"/>
      <c r="I93" s="170"/>
      <c r="J93" s="170"/>
      <c r="K93" s="170"/>
      <c r="L93" s="170"/>
      <c r="M93" s="170"/>
      <c r="N93" s="170"/>
      <c r="O93" s="170"/>
      <c r="P93" s="170"/>
      <c r="Q93" s="170"/>
      <c r="R93" s="170"/>
      <c r="S93" s="170"/>
      <c r="T93" s="170"/>
      <c r="U93" s="170"/>
      <c r="V93" s="170"/>
      <c r="W93" s="170"/>
      <c r="X93" s="170"/>
      <c r="Y93" s="170"/>
      <c r="Z93" s="170"/>
      <c r="AA93" s="170"/>
      <c r="AB93" s="170"/>
      <c r="AC93" s="170"/>
      <c r="AD93" s="170"/>
      <c r="AE93" s="170"/>
      <c r="AF93" s="170"/>
      <c r="AG93" s="170"/>
      <c r="AH93" s="170"/>
      <c r="AI93" s="170"/>
      <c r="AJ93" s="170"/>
      <c r="AK93" s="170"/>
      <c r="AL93" s="170"/>
      <c r="AM93" s="170"/>
      <c r="AN93" s="170"/>
      <c r="AO93" s="170"/>
      <c r="AP93" s="170"/>
      <c r="AQ93" s="170"/>
      <c r="AR93" s="170"/>
      <c r="AS93" s="170"/>
      <c r="AT93" s="170"/>
      <c r="AU93" s="170"/>
      <c r="AV93" s="170"/>
      <c r="AW93" s="170"/>
      <c r="AX93" s="170"/>
      <c r="AY93" s="170"/>
      <c r="AZ93" s="170"/>
      <c r="BA93" s="170"/>
      <c r="BB93" s="170"/>
      <c r="BC93" s="170"/>
      <c r="BD93" s="170"/>
      <c r="BE93" s="170"/>
      <c r="BF93" s="170"/>
      <c r="BG93" s="170"/>
      <c r="BH93" s="170"/>
      <c r="BI93" s="170"/>
      <c r="BJ93" s="170"/>
      <c r="BK93" s="170"/>
      <c r="BL93" s="170"/>
      <c r="BM93" s="170"/>
      <c r="BN93" s="170"/>
      <c r="BO93" s="170"/>
      <c r="BP93" s="170"/>
      <c r="BQ93" s="170"/>
      <c r="BR93" s="170"/>
      <c r="BS93" s="170"/>
      <c r="BT93" s="170"/>
      <c r="BU93" s="170"/>
    </row>
    <row r="94" spans="1:73" ht="15.75" customHeight="1" x14ac:dyDescent="0.3">
      <c r="A94" s="12"/>
      <c r="B94" s="12"/>
      <c r="C94" s="12"/>
      <c r="D94" s="170"/>
      <c r="E94" s="170"/>
      <c r="F94" s="170"/>
      <c r="G94" s="170"/>
      <c r="H94" s="170"/>
      <c r="I94" s="170"/>
      <c r="J94" s="170"/>
      <c r="K94" s="170"/>
      <c r="L94" s="170"/>
      <c r="M94" s="170"/>
      <c r="N94" s="170"/>
      <c r="O94" s="170"/>
      <c r="P94" s="170"/>
      <c r="Q94" s="170"/>
      <c r="R94" s="170"/>
      <c r="S94" s="170"/>
      <c r="T94" s="170"/>
      <c r="U94" s="170"/>
      <c r="V94" s="170"/>
      <c r="W94" s="170"/>
      <c r="X94" s="170"/>
      <c r="Y94" s="170"/>
      <c r="Z94" s="170"/>
      <c r="AA94" s="170"/>
      <c r="AB94" s="170"/>
      <c r="AC94" s="170"/>
      <c r="AD94" s="170"/>
      <c r="AE94" s="170"/>
      <c r="AF94" s="170"/>
      <c r="AG94" s="170"/>
      <c r="AH94" s="170"/>
      <c r="AI94" s="170"/>
      <c r="AJ94" s="170"/>
      <c r="AK94" s="170"/>
      <c r="AL94" s="170"/>
      <c r="AM94" s="170"/>
      <c r="AN94" s="170"/>
      <c r="AO94" s="170"/>
      <c r="AP94" s="170"/>
      <c r="AQ94" s="170"/>
      <c r="AR94" s="170"/>
      <c r="AS94" s="170"/>
      <c r="AT94" s="170"/>
      <c r="AU94" s="170"/>
      <c r="AV94" s="170"/>
      <c r="AW94" s="170"/>
      <c r="AX94" s="170"/>
      <c r="AY94" s="170"/>
      <c r="AZ94" s="170"/>
      <c r="BA94" s="170"/>
      <c r="BB94" s="170"/>
      <c r="BC94" s="170"/>
      <c r="BD94" s="170"/>
      <c r="BE94" s="170"/>
      <c r="BF94" s="170"/>
      <c r="BG94" s="170"/>
      <c r="BH94" s="170"/>
      <c r="BI94" s="170"/>
      <c r="BJ94" s="170"/>
      <c r="BK94" s="170"/>
      <c r="BL94" s="170"/>
      <c r="BM94" s="170"/>
      <c r="BN94" s="170"/>
      <c r="BO94" s="170"/>
      <c r="BP94" s="170"/>
      <c r="BQ94" s="170"/>
      <c r="BR94" s="170"/>
      <c r="BS94" s="170"/>
      <c r="BT94" s="170"/>
      <c r="BU94" s="170"/>
    </row>
    <row r="95" spans="1:73" ht="15.75" customHeight="1" x14ac:dyDescent="0.3">
      <c r="A95" s="12"/>
      <c r="B95" s="12"/>
      <c r="C95" s="12"/>
      <c r="D95" s="170"/>
      <c r="E95" s="170"/>
      <c r="F95" s="170"/>
      <c r="G95" s="170"/>
      <c r="H95" s="170"/>
      <c r="I95" s="170"/>
      <c r="J95" s="170"/>
      <c r="K95" s="170"/>
      <c r="L95" s="170"/>
      <c r="M95" s="170"/>
      <c r="N95" s="170"/>
      <c r="O95" s="170"/>
      <c r="P95" s="170"/>
      <c r="Q95" s="170"/>
      <c r="R95" s="170"/>
      <c r="S95" s="170"/>
      <c r="T95" s="170"/>
      <c r="U95" s="170"/>
      <c r="V95" s="170"/>
      <c r="W95" s="170"/>
      <c r="X95" s="170"/>
      <c r="Y95" s="170"/>
      <c r="Z95" s="170"/>
      <c r="AA95" s="170"/>
      <c r="AB95" s="170"/>
      <c r="AC95" s="170"/>
      <c r="AD95" s="170"/>
      <c r="AE95" s="170"/>
      <c r="AF95" s="170"/>
      <c r="AG95" s="170"/>
      <c r="AH95" s="170"/>
      <c r="AI95" s="170"/>
      <c r="AJ95" s="170"/>
      <c r="AK95" s="170"/>
      <c r="AL95" s="170"/>
      <c r="AM95" s="170"/>
      <c r="AN95" s="170"/>
      <c r="AO95" s="170"/>
      <c r="AP95" s="170"/>
      <c r="AQ95" s="170"/>
      <c r="AR95" s="170"/>
      <c r="AS95" s="170"/>
      <c r="AT95" s="170"/>
      <c r="AU95" s="170"/>
      <c r="AV95" s="170"/>
      <c r="AW95" s="170"/>
      <c r="AX95" s="170"/>
      <c r="AY95" s="170"/>
      <c r="AZ95" s="170"/>
      <c r="BA95" s="170"/>
      <c r="BB95" s="170"/>
      <c r="BC95" s="170"/>
      <c r="BD95" s="170"/>
      <c r="BE95" s="170"/>
      <c r="BF95" s="170"/>
      <c r="BG95" s="170"/>
      <c r="BH95" s="170"/>
      <c r="BI95" s="170"/>
      <c r="BJ95" s="170"/>
      <c r="BK95" s="170"/>
      <c r="BL95" s="170"/>
      <c r="BM95" s="170"/>
      <c r="BN95" s="170"/>
      <c r="BO95" s="170"/>
      <c r="BP95" s="170"/>
      <c r="BQ95" s="170"/>
      <c r="BR95" s="170"/>
      <c r="BS95" s="170"/>
      <c r="BT95" s="170"/>
      <c r="BU95" s="170"/>
    </row>
    <row r="96" spans="1:73" ht="15.75" customHeight="1" x14ac:dyDescent="0.3">
      <c r="A96" s="12"/>
      <c r="B96" s="12"/>
      <c r="C96" s="12"/>
      <c r="D96" s="170"/>
      <c r="E96" s="170"/>
      <c r="F96" s="170"/>
      <c r="G96" s="170"/>
      <c r="H96" s="170"/>
      <c r="I96" s="170"/>
      <c r="J96" s="170"/>
      <c r="K96" s="170"/>
      <c r="L96" s="170"/>
      <c r="M96" s="170"/>
      <c r="N96" s="170"/>
      <c r="O96" s="170"/>
      <c r="P96" s="170"/>
      <c r="Q96" s="170"/>
      <c r="R96" s="170"/>
      <c r="S96" s="170"/>
      <c r="T96" s="170"/>
      <c r="U96" s="170"/>
      <c r="V96" s="170"/>
      <c r="W96" s="170"/>
      <c r="X96" s="170"/>
      <c r="Y96" s="170"/>
      <c r="Z96" s="170"/>
      <c r="AA96" s="170"/>
      <c r="AB96" s="170"/>
      <c r="AC96" s="170"/>
      <c r="AD96" s="170"/>
      <c r="AE96" s="170"/>
      <c r="AF96" s="170"/>
      <c r="AG96" s="170"/>
      <c r="AH96" s="170"/>
      <c r="AI96" s="170"/>
      <c r="AJ96" s="170"/>
      <c r="AK96" s="170"/>
      <c r="AL96" s="170"/>
      <c r="AM96" s="170"/>
      <c r="AN96" s="170"/>
      <c r="AO96" s="170"/>
      <c r="AP96" s="170"/>
      <c r="AQ96" s="170"/>
      <c r="AR96" s="170"/>
      <c r="AS96" s="170"/>
      <c r="AT96" s="170"/>
      <c r="AU96" s="170"/>
      <c r="AV96" s="170"/>
      <c r="AW96" s="170"/>
      <c r="AX96" s="170"/>
      <c r="AY96" s="170"/>
      <c r="AZ96" s="170"/>
      <c r="BA96" s="170"/>
      <c r="BB96" s="170"/>
      <c r="BC96" s="170"/>
      <c r="BD96" s="170"/>
      <c r="BE96" s="170"/>
      <c r="BF96" s="170"/>
      <c r="BG96" s="170"/>
      <c r="BH96" s="170"/>
      <c r="BI96" s="170"/>
      <c r="BJ96" s="170"/>
      <c r="BK96" s="170"/>
      <c r="BL96" s="170"/>
      <c r="BM96" s="170"/>
      <c r="BN96" s="170"/>
      <c r="BO96" s="170"/>
      <c r="BP96" s="170"/>
      <c r="BQ96" s="170"/>
      <c r="BR96" s="170"/>
      <c r="BS96" s="170"/>
      <c r="BT96" s="170"/>
      <c r="BU96" s="170"/>
    </row>
    <row r="97" spans="1:73" ht="15.75" customHeight="1" x14ac:dyDescent="0.3">
      <c r="A97" s="12"/>
      <c r="B97" s="12"/>
      <c r="C97" s="12"/>
      <c r="D97" s="170"/>
      <c r="E97" s="170"/>
      <c r="F97" s="170"/>
      <c r="G97" s="170"/>
      <c r="H97" s="170"/>
      <c r="I97" s="170"/>
      <c r="J97" s="170"/>
      <c r="K97" s="170"/>
      <c r="L97" s="170"/>
      <c r="M97" s="170"/>
      <c r="N97" s="170"/>
      <c r="O97" s="170"/>
      <c r="P97" s="170"/>
      <c r="Q97" s="170"/>
      <c r="R97" s="170"/>
      <c r="S97" s="170"/>
      <c r="T97" s="170"/>
      <c r="U97" s="170"/>
      <c r="V97" s="170"/>
      <c r="W97" s="170"/>
      <c r="X97" s="170"/>
      <c r="Y97" s="170"/>
      <c r="Z97" s="170"/>
      <c r="AA97" s="170"/>
      <c r="AB97" s="170"/>
      <c r="AC97" s="170"/>
      <c r="AD97" s="170"/>
      <c r="AE97" s="170"/>
      <c r="AF97" s="170"/>
      <c r="AG97" s="170"/>
      <c r="AH97" s="170"/>
      <c r="AI97" s="170"/>
      <c r="AJ97" s="170"/>
      <c r="AK97" s="170"/>
      <c r="AL97" s="170"/>
      <c r="AM97" s="170"/>
      <c r="AN97" s="170"/>
      <c r="AO97" s="170"/>
      <c r="AP97" s="170"/>
      <c r="AQ97" s="170"/>
      <c r="AR97" s="170"/>
      <c r="AS97" s="170"/>
      <c r="AT97" s="170"/>
      <c r="AU97" s="170"/>
      <c r="AV97" s="170"/>
      <c r="AW97" s="170"/>
      <c r="AX97" s="170"/>
      <c r="AY97" s="170"/>
      <c r="AZ97" s="170"/>
      <c r="BA97" s="170"/>
      <c r="BB97" s="170"/>
      <c r="BC97" s="170"/>
      <c r="BD97" s="170"/>
      <c r="BE97" s="170"/>
      <c r="BF97" s="170"/>
      <c r="BG97" s="170"/>
      <c r="BH97" s="170"/>
      <c r="BI97" s="170"/>
      <c r="BJ97" s="170"/>
      <c r="BK97" s="170"/>
      <c r="BL97" s="170"/>
      <c r="BM97" s="170"/>
      <c r="BN97" s="170"/>
      <c r="BO97" s="170"/>
      <c r="BP97" s="170"/>
      <c r="BQ97" s="170"/>
      <c r="BR97" s="170"/>
      <c r="BS97" s="170"/>
      <c r="BT97" s="170"/>
      <c r="BU97" s="170"/>
    </row>
    <row r="98" spans="1:73" ht="15.75" customHeight="1" x14ac:dyDescent="0.3">
      <c r="A98" s="12"/>
      <c r="B98" s="12"/>
      <c r="C98" s="12"/>
      <c r="D98" s="170"/>
      <c r="E98" s="170"/>
      <c r="F98" s="170"/>
      <c r="G98" s="170"/>
      <c r="H98" s="170"/>
      <c r="I98" s="170"/>
      <c r="J98" s="170"/>
      <c r="K98" s="170"/>
      <c r="L98" s="170"/>
      <c r="M98" s="170"/>
      <c r="N98" s="170"/>
      <c r="O98" s="170"/>
      <c r="P98" s="170"/>
      <c r="Q98" s="170"/>
      <c r="R98" s="170"/>
      <c r="S98" s="170"/>
      <c r="T98" s="170"/>
      <c r="U98" s="170"/>
      <c r="V98" s="170"/>
      <c r="W98" s="170"/>
      <c r="X98" s="170"/>
      <c r="Y98" s="170"/>
      <c r="Z98" s="170"/>
      <c r="AA98" s="170"/>
      <c r="AB98" s="170"/>
      <c r="AC98" s="170"/>
      <c r="AD98" s="170"/>
      <c r="AE98" s="170"/>
      <c r="AF98" s="170"/>
      <c r="AG98" s="170"/>
      <c r="AH98" s="170"/>
      <c r="AI98" s="170"/>
      <c r="AJ98" s="170"/>
      <c r="AK98" s="170"/>
      <c r="AL98" s="170"/>
      <c r="AM98" s="170"/>
      <c r="AN98" s="170"/>
      <c r="AO98" s="170"/>
      <c r="AP98" s="170"/>
      <c r="AQ98" s="170"/>
      <c r="AR98" s="170"/>
      <c r="AS98" s="170"/>
      <c r="AT98" s="170"/>
      <c r="AU98" s="170"/>
      <c r="AV98" s="170"/>
      <c r="AW98" s="170"/>
      <c r="AX98" s="170"/>
      <c r="AY98" s="170"/>
      <c r="AZ98" s="170"/>
      <c r="BA98" s="170"/>
      <c r="BB98" s="170"/>
      <c r="BC98" s="170"/>
      <c r="BD98" s="170"/>
      <c r="BE98" s="170"/>
      <c r="BF98" s="170"/>
      <c r="BG98" s="170"/>
      <c r="BH98" s="170"/>
      <c r="BI98" s="170"/>
      <c r="BJ98" s="170"/>
      <c r="BK98" s="170"/>
      <c r="BL98" s="170"/>
      <c r="BM98" s="170"/>
      <c r="BN98" s="170"/>
      <c r="BO98" s="170"/>
      <c r="BP98" s="170"/>
      <c r="BQ98" s="170"/>
      <c r="BR98" s="170"/>
      <c r="BS98" s="170"/>
      <c r="BT98" s="170"/>
      <c r="BU98" s="170"/>
    </row>
    <row r="99" spans="1:73" ht="15.75" customHeight="1" x14ac:dyDescent="0.3">
      <c r="A99" s="12"/>
      <c r="B99" s="12"/>
      <c r="C99" s="12"/>
      <c r="D99" s="170"/>
      <c r="E99" s="170"/>
      <c r="F99" s="170"/>
      <c r="G99" s="170"/>
      <c r="H99" s="170"/>
      <c r="I99" s="170"/>
      <c r="J99" s="170"/>
      <c r="K99" s="170"/>
      <c r="L99" s="170"/>
      <c r="M99" s="170"/>
      <c r="N99" s="170"/>
      <c r="O99" s="170"/>
      <c r="P99" s="170"/>
      <c r="Q99" s="170"/>
      <c r="R99" s="170"/>
      <c r="S99" s="170"/>
      <c r="T99" s="170"/>
      <c r="U99" s="170"/>
      <c r="V99" s="170"/>
      <c r="W99" s="170"/>
      <c r="X99" s="170"/>
      <c r="Y99" s="170"/>
      <c r="Z99" s="170"/>
      <c r="AA99" s="170"/>
      <c r="AB99" s="170"/>
      <c r="AC99" s="170"/>
      <c r="AD99" s="170"/>
      <c r="AE99" s="170"/>
      <c r="AF99" s="170"/>
      <c r="AG99" s="170"/>
      <c r="AH99" s="170"/>
      <c r="AI99" s="170"/>
      <c r="AJ99" s="170"/>
      <c r="AK99" s="170"/>
      <c r="AL99" s="170"/>
      <c r="AM99" s="170"/>
      <c r="AN99" s="170"/>
      <c r="AO99" s="170"/>
      <c r="AP99" s="170"/>
      <c r="AQ99" s="170"/>
      <c r="AR99" s="170"/>
      <c r="AS99" s="170"/>
      <c r="AT99" s="170"/>
      <c r="AU99" s="170"/>
      <c r="AV99" s="170"/>
      <c r="AW99" s="170"/>
      <c r="AX99" s="170"/>
      <c r="AY99" s="170"/>
      <c r="AZ99" s="170"/>
      <c r="BA99" s="170"/>
      <c r="BB99" s="170"/>
      <c r="BC99" s="170"/>
      <c r="BD99" s="170"/>
      <c r="BE99" s="170"/>
      <c r="BF99" s="170"/>
      <c r="BG99" s="170"/>
      <c r="BH99" s="170"/>
      <c r="BI99" s="170"/>
      <c r="BJ99" s="170"/>
      <c r="BK99" s="170"/>
      <c r="BL99" s="170"/>
      <c r="BM99" s="170"/>
      <c r="BN99" s="170"/>
      <c r="BO99" s="170"/>
      <c r="BP99" s="170"/>
      <c r="BQ99" s="170"/>
      <c r="BR99" s="170"/>
      <c r="BS99" s="170"/>
      <c r="BT99" s="170"/>
      <c r="BU99" s="170"/>
    </row>
    <row r="100" spans="1:73" ht="15.75" customHeight="1" x14ac:dyDescent="0.3">
      <c r="A100" s="12"/>
      <c r="B100" s="12"/>
      <c r="C100" s="12"/>
      <c r="D100" s="170"/>
      <c r="E100" s="170"/>
      <c r="F100" s="170"/>
      <c r="G100" s="170"/>
      <c r="H100" s="170"/>
      <c r="I100" s="170"/>
      <c r="J100" s="170"/>
      <c r="K100" s="170"/>
      <c r="L100" s="170"/>
      <c r="M100" s="170"/>
      <c r="N100" s="170"/>
      <c r="O100" s="170"/>
      <c r="P100" s="170"/>
      <c r="Q100" s="170"/>
      <c r="R100" s="170"/>
      <c r="S100" s="170"/>
      <c r="T100" s="170"/>
      <c r="U100" s="170"/>
      <c r="V100" s="170"/>
      <c r="W100" s="170"/>
      <c r="X100" s="170"/>
      <c r="Y100" s="170"/>
      <c r="Z100" s="170"/>
      <c r="AA100" s="170"/>
      <c r="AB100" s="170"/>
      <c r="AC100" s="170"/>
      <c r="AD100" s="170"/>
      <c r="AE100" s="170"/>
      <c r="AF100" s="170"/>
      <c r="AG100" s="170"/>
      <c r="AH100" s="170"/>
      <c r="AI100" s="170"/>
      <c r="AJ100" s="170"/>
      <c r="AK100" s="170"/>
      <c r="AL100" s="170"/>
      <c r="AM100" s="170"/>
      <c r="AN100" s="170"/>
      <c r="AO100" s="170"/>
      <c r="AP100" s="170"/>
      <c r="AQ100" s="170"/>
      <c r="AR100" s="170"/>
      <c r="AS100" s="170"/>
      <c r="AT100" s="170"/>
      <c r="AU100" s="170"/>
      <c r="AV100" s="170"/>
      <c r="AW100" s="170"/>
      <c r="AX100" s="170"/>
      <c r="AY100" s="170"/>
      <c r="AZ100" s="170"/>
      <c r="BA100" s="170"/>
      <c r="BB100" s="170"/>
      <c r="BC100" s="170"/>
      <c r="BD100" s="170"/>
      <c r="BE100" s="170"/>
      <c r="BF100" s="170"/>
      <c r="BG100" s="170"/>
      <c r="BH100" s="170"/>
      <c r="BI100" s="170"/>
      <c r="BJ100" s="170"/>
      <c r="BK100" s="170"/>
      <c r="BL100" s="170"/>
      <c r="BM100" s="170"/>
      <c r="BN100" s="170"/>
      <c r="BO100" s="170"/>
      <c r="BP100" s="170"/>
      <c r="BQ100" s="170"/>
      <c r="BR100" s="170"/>
      <c r="BS100" s="170"/>
      <c r="BT100" s="170"/>
      <c r="BU100" s="170"/>
    </row>
    <row r="101" spans="1:73" ht="15.75" customHeight="1" x14ac:dyDescent="0.3">
      <c r="A101" s="12"/>
      <c r="B101" s="12"/>
      <c r="C101" s="12"/>
      <c r="D101" s="170"/>
      <c r="E101" s="170"/>
      <c r="F101" s="170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170"/>
      <c r="R101" s="170"/>
      <c r="S101" s="170"/>
      <c r="T101" s="170"/>
      <c r="U101" s="170"/>
      <c r="V101" s="170"/>
      <c r="W101" s="170"/>
      <c r="X101" s="170"/>
      <c r="Y101" s="170"/>
      <c r="Z101" s="170"/>
      <c r="AA101" s="170"/>
      <c r="AB101" s="170"/>
      <c r="AC101" s="170"/>
      <c r="AD101" s="170"/>
      <c r="AE101" s="170"/>
      <c r="AF101" s="170"/>
      <c r="AG101" s="170"/>
      <c r="AH101" s="170"/>
      <c r="AI101" s="170"/>
      <c r="AJ101" s="170"/>
      <c r="AK101" s="170"/>
      <c r="AL101" s="170"/>
      <c r="AM101" s="170"/>
      <c r="AN101" s="170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70"/>
      <c r="BF101" s="170"/>
      <c r="BG101" s="170"/>
      <c r="BH101" s="170"/>
      <c r="BI101" s="170"/>
      <c r="BJ101" s="170"/>
      <c r="BK101" s="170"/>
      <c r="BL101" s="170"/>
      <c r="BM101" s="170"/>
      <c r="BN101" s="170"/>
      <c r="BO101" s="170"/>
      <c r="BP101" s="170"/>
      <c r="BQ101" s="170"/>
      <c r="BR101" s="170"/>
      <c r="BS101" s="170"/>
      <c r="BT101" s="170"/>
      <c r="BU101" s="170"/>
    </row>
    <row r="102" spans="1:73" ht="15.75" customHeight="1" x14ac:dyDescent="0.3">
      <c r="A102" s="12"/>
      <c r="B102" s="12"/>
      <c r="C102" s="12"/>
      <c r="D102" s="170"/>
      <c r="E102" s="170"/>
      <c r="F102" s="170"/>
      <c r="G102" s="170"/>
      <c r="H102" s="170"/>
      <c r="I102" s="170"/>
      <c r="J102" s="170"/>
      <c r="K102" s="170"/>
      <c r="L102" s="170"/>
      <c r="M102" s="170"/>
      <c r="N102" s="170"/>
      <c r="O102" s="170"/>
      <c r="P102" s="170"/>
      <c r="Q102" s="170"/>
      <c r="R102" s="170"/>
      <c r="S102" s="170"/>
      <c r="T102" s="170"/>
      <c r="U102" s="170"/>
      <c r="V102" s="170"/>
      <c r="W102" s="170"/>
      <c r="X102" s="170"/>
      <c r="Y102" s="170"/>
      <c r="Z102" s="170"/>
      <c r="AA102" s="170"/>
      <c r="AB102" s="170"/>
      <c r="AC102" s="170"/>
      <c r="AD102" s="170"/>
      <c r="AE102" s="170"/>
      <c r="AF102" s="170"/>
      <c r="AG102" s="170"/>
      <c r="AH102" s="170"/>
      <c r="AI102" s="170"/>
      <c r="AJ102" s="170"/>
      <c r="AK102" s="170"/>
      <c r="AL102" s="170"/>
      <c r="AM102" s="170"/>
      <c r="AN102" s="170"/>
      <c r="AO102" s="170"/>
      <c r="AP102" s="170"/>
      <c r="AQ102" s="170"/>
      <c r="AR102" s="170"/>
      <c r="AS102" s="170"/>
      <c r="AT102" s="170"/>
      <c r="AU102" s="170"/>
      <c r="AV102" s="170"/>
      <c r="AW102" s="170"/>
      <c r="AX102" s="170"/>
      <c r="AY102" s="170"/>
      <c r="AZ102" s="170"/>
      <c r="BA102" s="170"/>
      <c r="BB102" s="170"/>
      <c r="BC102" s="170"/>
      <c r="BD102" s="170"/>
      <c r="BE102" s="170"/>
      <c r="BF102" s="170"/>
      <c r="BG102" s="170"/>
      <c r="BH102" s="170"/>
      <c r="BI102" s="170"/>
      <c r="BJ102" s="170"/>
      <c r="BK102" s="170"/>
      <c r="BL102" s="170"/>
      <c r="BM102" s="170"/>
      <c r="BN102" s="170"/>
      <c r="BO102" s="170"/>
      <c r="BP102" s="170"/>
      <c r="BQ102" s="170"/>
      <c r="BR102" s="170"/>
      <c r="BS102" s="170"/>
      <c r="BT102" s="170"/>
      <c r="BU102" s="170"/>
    </row>
    <row r="103" spans="1:73" ht="15.75" customHeight="1" x14ac:dyDescent="0.3">
      <c r="A103" s="12"/>
      <c r="B103" s="12"/>
      <c r="C103" s="12"/>
      <c r="D103" s="170"/>
      <c r="E103" s="170"/>
      <c r="F103" s="170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170"/>
      <c r="R103" s="170"/>
      <c r="S103" s="170"/>
      <c r="T103" s="170"/>
      <c r="U103" s="170"/>
      <c r="V103" s="170"/>
      <c r="W103" s="170"/>
      <c r="X103" s="170"/>
      <c r="Y103" s="170"/>
      <c r="Z103" s="170"/>
      <c r="AA103" s="170"/>
      <c r="AB103" s="170"/>
      <c r="AC103" s="170"/>
      <c r="AD103" s="170"/>
      <c r="AE103" s="170"/>
      <c r="AF103" s="170"/>
      <c r="AG103" s="170"/>
      <c r="AH103" s="170"/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0"/>
      <c r="AZ103" s="170"/>
      <c r="BA103" s="170"/>
      <c r="BB103" s="170"/>
      <c r="BC103" s="170"/>
      <c r="BD103" s="170"/>
      <c r="BE103" s="170"/>
      <c r="BF103" s="170"/>
      <c r="BG103" s="170"/>
      <c r="BH103" s="170"/>
      <c r="BI103" s="170"/>
      <c r="BJ103" s="170"/>
      <c r="BK103" s="170"/>
      <c r="BL103" s="170"/>
      <c r="BM103" s="170"/>
      <c r="BN103" s="170"/>
      <c r="BO103" s="170"/>
      <c r="BP103" s="170"/>
      <c r="BQ103" s="170"/>
      <c r="BR103" s="170"/>
      <c r="BS103" s="170"/>
      <c r="BT103" s="170"/>
      <c r="BU103" s="170"/>
    </row>
    <row r="104" spans="1:73" ht="15.75" customHeight="1" x14ac:dyDescent="0.3">
      <c r="A104" s="12"/>
      <c r="B104" s="12"/>
      <c r="C104" s="12"/>
      <c r="D104" s="170"/>
      <c r="E104" s="170"/>
      <c r="F104" s="170"/>
      <c r="G104" s="170"/>
      <c r="H104" s="170"/>
      <c r="I104" s="170"/>
      <c r="J104" s="170"/>
      <c r="K104" s="170"/>
      <c r="L104" s="170"/>
      <c r="M104" s="170"/>
      <c r="N104" s="170"/>
      <c r="O104" s="170"/>
      <c r="P104" s="170"/>
      <c r="Q104" s="170"/>
      <c r="R104" s="170"/>
      <c r="S104" s="170"/>
      <c r="T104" s="170"/>
      <c r="U104" s="170"/>
      <c r="V104" s="170"/>
      <c r="W104" s="170"/>
      <c r="X104" s="170"/>
      <c r="Y104" s="170"/>
      <c r="Z104" s="170"/>
      <c r="AA104" s="170"/>
      <c r="AB104" s="170"/>
      <c r="AC104" s="170"/>
      <c r="AD104" s="170"/>
      <c r="AE104" s="170"/>
      <c r="AF104" s="170"/>
      <c r="AG104" s="170"/>
      <c r="AH104" s="170"/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0"/>
      <c r="AZ104" s="170"/>
      <c r="BA104" s="170"/>
      <c r="BB104" s="170"/>
      <c r="BC104" s="170"/>
      <c r="BD104" s="170"/>
      <c r="BE104" s="170"/>
      <c r="BF104" s="170"/>
      <c r="BG104" s="170"/>
      <c r="BH104" s="170"/>
      <c r="BI104" s="170"/>
      <c r="BJ104" s="170"/>
      <c r="BK104" s="170"/>
      <c r="BL104" s="170"/>
      <c r="BM104" s="170"/>
      <c r="BN104" s="170"/>
      <c r="BO104" s="170"/>
      <c r="BP104" s="170"/>
      <c r="BQ104" s="170"/>
      <c r="BR104" s="170"/>
      <c r="BS104" s="170"/>
      <c r="BT104" s="170"/>
      <c r="BU104" s="170"/>
    </row>
    <row r="105" spans="1:73" ht="15.75" customHeight="1" x14ac:dyDescent="0.3">
      <c r="A105" s="12"/>
      <c r="B105" s="12"/>
      <c r="C105" s="12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170"/>
      <c r="AA105" s="170"/>
      <c r="AB105" s="170"/>
      <c r="AC105" s="170"/>
      <c r="AD105" s="170"/>
      <c r="AE105" s="170"/>
      <c r="AF105" s="170"/>
      <c r="AG105" s="170"/>
      <c r="AH105" s="170"/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70"/>
      <c r="BS105" s="170"/>
      <c r="BT105" s="170"/>
      <c r="BU105" s="170"/>
    </row>
    <row r="106" spans="1:73" ht="15.75" customHeight="1" x14ac:dyDescent="0.3">
      <c r="A106" s="12"/>
      <c r="B106" s="12"/>
      <c r="C106" s="12"/>
      <c r="D106" s="170"/>
      <c r="E106" s="170"/>
      <c r="F106" s="170"/>
      <c r="G106" s="170"/>
      <c r="H106" s="170"/>
      <c r="I106" s="170"/>
      <c r="J106" s="170"/>
      <c r="K106" s="170"/>
      <c r="L106" s="170"/>
      <c r="M106" s="170"/>
      <c r="N106" s="170"/>
      <c r="O106" s="170"/>
      <c r="P106" s="170"/>
      <c r="Q106" s="170"/>
      <c r="R106" s="170"/>
      <c r="S106" s="170"/>
      <c r="T106" s="170"/>
      <c r="U106" s="170"/>
      <c r="V106" s="170"/>
      <c r="W106" s="170"/>
      <c r="X106" s="170"/>
      <c r="Y106" s="170"/>
      <c r="Z106" s="170"/>
      <c r="AA106" s="170"/>
      <c r="AB106" s="170"/>
      <c r="AC106" s="170"/>
      <c r="AD106" s="170"/>
      <c r="AE106" s="170"/>
      <c r="AF106" s="170"/>
      <c r="AG106" s="170"/>
      <c r="AH106" s="170"/>
      <c r="AI106" s="170"/>
      <c r="AJ106" s="170"/>
      <c r="AK106" s="170"/>
      <c r="AL106" s="170"/>
      <c r="AM106" s="170"/>
      <c r="AN106" s="170"/>
      <c r="AO106" s="170"/>
      <c r="AP106" s="170"/>
      <c r="AQ106" s="170"/>
      <c r="AR106" s="170"/>
      <c r="AS106" s="170"/>
      <c r="AT106" s="170"/>
      <c r="AU106" s="170"/>
      <c r="AV106" s="170"/>
      <c r="AW106" s="170"/>
      <c r="AX106" s="170"/>
      <c r="AY106" s="170"/>
      <c r="AZ106" s="170"/>
      <c r="BA106" s="170"/>
      <c r="BB106" s="170"/>
      <c r="BC106" s="170"/>
      <c r="BD106" s="170"/>
      <c r="BE106" s="170"/>
      <c r="BF106" s="170"/>
      <c r="BG106" s="170"/>
      <c r="BH106" s="170"/>
      <c r="BI106" s="170"/>
      <c r="BJ106" s="170"/>
      <c r="BK106" s="170"/>
      <c r="BL106" s="170"/>
      <c r="BM106" s="170"/>
      <c r="BN106" s="170"/>
      <c r="BO106" s="170"/>
      <c r="BP106" s="170"/>
      <c r="BQ106" s="170"/>
      <c r="BR106" s="170"/>
      <c r="BS106" s="170"/>
      <c r="BT106" s="170"/>
      <c r="BU106" s="170"/>
    </row>
    <row r="107" spans="1:73" ht="15.75" customHeight="1" x14ac:dyDescent="0.3">
      <c r="A107" s="12"/>
      <c r="B107" s="12"/>
      <c r="C107" s="12"/>
      <c r="D107" s="170"/>
      <c r="E107" s="170"/>
      <c r="F107" s="170"/>
      <c r="G107" s="170"/>
      <c r="H107" s="170"/>
      <c r="I107" s="170"/>
      <c r="J107" s="170"/>
      <c r="K107" s="170"/>
      <c r="L107" s="170"/>
      <c r="M107" s="170"/>
      <c r="N107" s="170"/>
      <c r="O107" s="170"/>
      <c r="P107" s="170"/>
      <c r="Q107" s="170"/>
      <c r="R107" s="170"/>
      <c r="S107" s="170"/>
      <c r="T107" s="170"/>
      <c r="U107" s="170"/>
      <c r="V107" s="170"/>
      <c r="W107" s="170"/>
      <c r="X107" s="170"/>
      <c r="Y107" s="170"/>
      <c r="Z107" s="170"/>
      <c r="AA107" s="170"/>
      <c r="AB107" s="170"/>
      <c r="AC107" s="170"/>
      <c r="AD107" s="170"/>
      <c r="AE107" s="170"/>
      <c r="AF107" s="170"/>
      <c r="AG107" s="170"/>
      <c r="AH107" s="170"/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70"/>
      <c r="BF107" s="170"/>
      <c r="BG107" s="170"/>
      <c r="BH107" s="170"/>
      <c r="BI107" s="170"/>
      <c r="BJ107" s="170"/>
      <c r="BK107" s="170"/>
      <c r="BL107" s="170"/>
      <c r="BM107" s="170"/>
      <c r="BN107" s="170"/>
      <c r="BO107" s="170"/>
      <c r="BP107" s="170"/>
      <c r="BQ107" s="170"/>
      <c r="BR107" s="170"/>
      <c r="BS107" s="170"/>
      <c r="BT107" s="170"/>
      <c r="BU107" s="170"/>
    </row>
    <row r="108" spans="1:73" ht="15.75" customHeight="1" x14ac:dyDescent="0.3">
      <c r="A108" s="12"/>
      <c r="B108" s="12"/>
      <c r="C108" s="12"/>
      <c r="D108" s="170"/>
      <c r="E108" s="170"/>
      <c r="F108" s="170"/>
      <c r="G108" s="170"/>
      <c r="H108" s="170"/>
      <c r="I108" s="170"/>
      <c r="J108" s="170"/>
      <c r="K108" s="170"/>
      <c r="L108" s="170"/>
      <c r="M108" s="170"/>
      <c r="N108" s="170"/>
      <c r="O108" s="170"/>
      <c r="P108" s="170"/>
      <c r="Q108" s="170"/>
      <c r="R108" s="170"/>
      <c r="S108" s="170"/>
      <c r="T108" s="170"/>
      <c r="U108" s="170"/>
      <c r="V108" s="170"/>
      <c r="W108" s="170"/>
      <c r="X108" s="170"/>
      <c r="Y108" s="170"/>
      <c r="Z108" s="170"/>
      <c r="AA108" s="170"/>
      <c r="AB108" s="170"/>
      <c r="AC108" s="170"/>
      <c r="AD108" s="170"/>
      <c r="AE108" s="170"/>
      <c r="AF108" s="170"/>
      <c r="AG108" s="170"/>
      <c r="AH108" s="170"/>
      <c r="AI108" s="170"/>
      <c r="AJ108" s="170"/>
      <c r="AK108" s="170"/>
      <c r="AL108" s="170"/>
      <c r="AM108" s="170"/>
      <c r="AN108" s="170"/>
      <c r="AO108" s="170"/>
      <c r="AP108" s="170"/>
      <c r="AQ108" s="170"/>
      <c r="AR108" s="170"/>
      <c r="AS108" s="170"/>
      <c r="AT108" s="170"/>
      <c r="AU108" s="170"/>
      <c r="AV108" s="170"/>
      <c r="AW108" s="170"/>
      <c r="AX108" s="170"/>
      <c r="AY108" s="170"/>
      <c r="AZ108" s="170"/>
      <c r="BA108" s="170"/>
      <c r="BB108" s="170"/>
      <c r="BC108" s="170"/>
      <c r="BD108" s="170"/>
      <c r="BE108" s="170"/>
      <c r="BF108" s="170"/>
      <c r="BG108" s="170"/>
      <c r="BH108" s="170"/>
      <c r="BI108" s="170"/>
      <c r="BJ108" s="170"/>
      <c r="BK108" s="170"/>
      <c r="BL108" s="170"/>
      <c r="BM108" s="170"/>
      <c r="BN108" s="170"/>
      <c r="BO108" s="170"/>
      <c r="BP108" s="170"/>
      <c r="BQ108" s="170"/>
      <c r="BR108" s="170"/>
      <c r="BS108" s="170"/>
      <c r="BT108" s="170"/>
      <c r="BU108" s="170"/>
    </row>
    <row r="109" spans="1:73" ht="15.75" customHeight="1" x14ac:dyDescent="0.3">
      <c r="A109" s="12"/>
      <c r="B109" s="12"/>
      <c r="C109" s="12"/>
      <c r="D109" s="170"/>
      <c r="E109" s="170"/>
      <c r="F109" s="170"/>
      <c r="G109" s="170"/>
      <c r="H109" s="170"/>
      <c r="I109" s="170"/>
      <c r="J109" s="170"/>
      <c r="K109" s="170"/>
      <c r="L109" s="170"/>
      <c r="M109" s="170"/>
      <c r="N109" s="170"/>
      <c r="O109" s="170"/>
      <c r="P109" s="170"/>
      <c r="Q109" s="170"/>
      <c r="R109" s="170"/>
      <c r="S109" s="170"/>
      <c r="T109" s="170"/>
      <c r="U109" s="170"/>
      <c r="V109" s="170"/>
      <c r="W109" s="170"/>
      <c r="X109" s="170"/>
      <c r="Y109" s="170"/>
      <c r="Z109" s="170"/>
      <c r="AA109" s="170"/>
      <c r="AB109" s="170"/>
      <c r="AC109" s="170"/>
      <c r="AD109" s="170"/>
      <c r="AE109" s="170"/>
      <c r="AF109" s="170"/>
      <c r="AG109" s="170"/>
      <c r="AH109" s="170"/>
      <c r="AI109" s="170"/>
      <c r="AJ109" s="170"/>
      <c r="AK109" s="170"/>
      <c r="AL109" s="170"/>
      <c r="AM109" s="170"/>
      <c r="AN109" s="170"/>
      <c r="AO109" s="170"/>
      <c r="AP109" s="170"/>
      <c r="AQ109" s="170"/>
      <c r="AR109" s="170"/>
      <c r="AS109" s="170"/>
      <c r="AT109" s="170"/>
      <c r="AU109" s="170"/>
      <c r="AV109" s="170"/>
      <c r="AW109" s="170"/>
      <c r="AX109" s="170"/>
      <c r="AY109" s="170"/>
      <c r="AZ109" s="170"/>
      <c r="BA109" s="170"/>
      <c r="BB109" s="170"/>
      <c r="BC109" s="170"/>
      <c r="BD109" s="170"/>
      <c r="BE109" s="170"/>
      <c r="BF109" s="170"/>
      <c r="BG109" s="170"/>
      <c r="BH109" s="170"/>
      <c r="BI109" s="170"/>
      <c r="BJ109" s="170"/>
      <c r="BK109" s="170"/>
      <c r="BL109" s="170"/>
      <c r="BM109" s="170"/>
      <c r="BN109" s="170"/>
      <c r="BO109" s="170"/>
      <c r="BP109" s="170"/>
      <c r="BQ109" s="170"/>
      <c r="BR109" s="170"/>
      <c r="BS109" s="170"/>
      <c r="BT109" s="170"/>
      <c r="BU109" s="170"/>
    </row>
    <row r="110" spans="1:73" ht="15.75" customHeight="1" x14ac:dyDescent="0.3">
      <c r="A110" s="12"/>
      <c r="B110" s="12"/>
      <c r="C110" s="12"/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170"/>
      <c r="R110" s="170"/>
      <c r="S110" s="170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70"/>
      <c r="AE110" s="170"/>
      <c r="AF110" s="170"/>
      <c r="AG110" s="170"/>
      <c r="AH110" s="170"/>
      <c r="AI110" s="170"/>
      <c r="AJ110" s="170"/>
      <c r="AK110" s="170"/>
      <c r="AL110" s="170"/>
      <c r="AM110" s="170"/>
      <c r="AN110" s="170"/>
      <c r="AO110" s="170"/>
      <c r="AP110" s="170"/>
      <c r="AQ110" s="170"/>
      <c r="AR110" s="170"/>
      <c r="AS110" s="170"/>
      <c r="AT110" s="170"/>
      <c r="AU110" s="170"/>
      <c r="AV110" s="170"/>
      <c r="AW110" s="170"/>
      <c r="AX110" s="170"/>
      <c r="AY110" s="170"/>
      <c r="AZ110" s="170"/>
      <c r="BA110" s="170"/>
      <c r="BB110" s="170"/>
      <c r="BC110" s="170"/>
      <c r="BD110" s="170"/>
      <c r="BE110" s="170"/>
      <c r="BF110" s="170"/>
      <c r="BG110" s="170"/>
      <c r="BH110" s="170"/>
      <c r="BI110" s="170"/>
      <c r="BJ110" s="170"/>
      <c r="BK110" s="170"/>
      <c r="BL110" s="170"/>
      <c r="BM110" s="170"/>
      <c r="BN110" s="170"/>
      <c r="BO110" s="170"/>
      <c r="BP110" s="170"/>
      <c r="BQ110" s="170"/>
      <c r="BR110" s="170"/>
      <c r="BS110" s="170"/>
      <c r="BT110" s="170"/>
      <c r="BU110" s="170"/>
    </row>
    <row r="111" spans="1:73" ht="15.75" customHeight="1" x14ac:dyDescent="0.3">
      <c r="A111" s="12"/>
      <c r="B111" s="12"/>
      <c r="C111" s="12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0"/>
      <c r="R111" s="170"/>
      <c r="S111" s="170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70"/>
      <c r="AE111" s="170"/>
      <c r="AF111" s="170"/>
      <c r="AG111" s="170"/>
      <c r="AH111" s="170"/>
      <c r="AI111" s="170"/>
      <c r="AJ111" s="170"/>
      <c r="AK111" s="170"/>
      <c r="AL111" s="170"/>
      <c r="AM111" s="170"/>
      <c r="AN111" s="170"/>
      <c r="AO111" s="170"/>
      <c r="AP111" s="170"/>
      <c r="AQ111" s="170"/>
      <c r="AR111" s="170"/>
      <c r="AS111" s="170"/>
      <c r="AT111" s="170"/>
      <c r="AU111" s="170"/>
      <c r="AV111" s="170"/>
      <c r="AW111" s="170"/>
      <c r="AX111" s="170"/>
      <c r="AY111" s="170"/>
      <c r="AZ111" s="170"/>
      <c r="BA111" s="170"/>
      <c r="BB111" s="170"/>
      <c r="BC111" s="170"/>
      <c r="BD111" s="170"/>
      <c r="BE111" s="170"/>
      <c r="BF111" s="170"/>
      <c r="BG111" s="170"/>
      <c r="BH111" s="170"/>
      <c r="BI111" s="170"/>
      <c r="BJ111" s="170"/>
      <c r="BK111" s="170"/>
      <c r="BL111" s="170"/>
      <c r="BM111" s="170"/>
      <c r="BN111" s="170"/>
      <c r="BO111" s="170"/>
      <c r="BP111" s="170"/>
      <c r="BQ111" s="170"/>
      <c r="BR111" s="170"/>
      <c r="BS111" s="170"/>
      <c r="BT111" s="170"/>
      <c r="BU111" s="170"/>
    </row>
    <row r="112" spans="1:73" ht="15.75" customHeight="1" x14ac:dyDescent="0.3">
      <c r="A112" s="12"/>
      <c r="B112" s="12"/>
      <c r="C112" s="12"/>
      <c r="D112" s="170"/>
      <c r="E112" s="170"/>
      <c r="F112" s="170"/>
      <c r="G112" s="170"/>
      <c r="H112" s="170"/>
      <c r="I112" s="170"/>
      <c r="J112" s="170"/>
      <c r="K112" s="170"/>
      <c r="L112" s="170"/>
      <c r="M112" s="170"/>
      <c r="N112" s="170"/>
      <c r="O112" s="170"/>
      <c r="P112" s="170"/>
      <c r="Q112" s="170"/>
      <c r="R112" s="170"/>
      <c r="S112" s="170"/>
      <c r="T112" s="170"/>
      <c r="U112" s="170"/>
      <c r="V112" s="170"/>
      <c r="W112" s="170"/>
      <c r="X112" s="170"/>
      <c r="Y112" s="170"/>
      <c r="Z112" s="170"/>
      <c r="AA112" s="170"/>
      <c r="AB112" s="170"/>
      <c r="AC112" s="170"/>
      <c r="AD112" s="170"/>
      <c r="AE112" s="170"/>
      <c r="AF112" s="170"/>
      <c r="AG112" s="170"/>
      <c r="AH112" s="170"/>
      <c r="AI112" s="170"/>
      <c r="AJ112" s="170"/>
      <c r="AK112" s="170"/>
      <c r="AL112" s="170"/>
      <c r="AM112" s="170"/>
      <c r="AN112" s="170"/>
      <c r="AO112" s="170"/>
      <c r="AP112" s="170"/>
      <c r="AQ112" s="170"/>
      <c r="AR112" s="170"/>
      <c r="AS112" s="170"/>
      <c r="AT112" s="170"/>
      <c r="AU112" s="170"/>
      <c r="AV112" s="170"/>
      <c r="AW112" s="170"/>
      <c r="AX112" s="170"/>
      <c r="AY112" s="170"/>
      <c r="AZ112" s="170"/>
      <c r="BA112" s="170"/>
      <c r="BB112" s="170"/>
      <c r="BC112" s="170"/>
      <c r="BD112" s="170"/>
      <c r="BE112" s="170"/>
      <c r="BF112" s="170"/>
      <c r="BG112" s="170"/>
      <c r="BH112" s="170"/>
      <c r="BI112" s="170"/>
      <c r="BJ112" s="170"/>
      <c r="BK112" s="170"/>
      <c r="BL112" s="170"/>
      <c r="BM112" s="170"/>
      <c r="BN112" s="170"/>
      <c r="BO112" s="170"/>
      <c r="BP112" s="170"/>
      <c r="BQ112" s="170"/>
      <c r="BR112" s="170"/>
      <c r="BS112" s="170"/>
      <c r="BT112" s="170"/>
      <c r="BU112" s="170"/>
    </row>
    <row r="113" spans="1:73" ht="15.75" customHeight="1" x14ac:dyDescent="0.3">
      <c r="A113" s="12"/>
      <c r="B113" s="12"/>
      <c r="C113" s="12"/>
      <c r="D113" s="170"/>
      <c r="E113" s="170"/>
      <c r="F113" s="170"/>
      <c r="G113" s="170"/>
      <c r="H113" s="170"/>
      <c r="I113" s="170"/>
      <c r="J113" s="170"/>
      <c r="K113" s="170"/>
      <c r="L113" s="170"/>
      <c r="M113" s="170"/>
      <c r="N113" s="170"/>
      <c r="O113" s="170"/>
      <c r="P113" s="170"/>
      <c r="Q113" s="170"/>
      <c r="R113" s="170"/>
      <c r="S113" s="170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70"/>
      <c r="AE113" s="170"/>
      <c r="AF113" s="170"/>
      <c r="AG113" s="170"/>
      <c r="AH113" s="170"/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70"/>
      <c r="BF113" s="170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0"/>
      <c r="BQ113" s="170"/>
      <c r="BR113" s="170"/>
      <c r="BS113" s="170"/>
      <c r="BT113" s="170"/>
      <c r="BU113" s="170"/>
    </row>
    <row r="114" spans="1:73" ht="15.75" customHeight="1" x14ac:dyDescent="0.3">
      <c r="A114" s="12"/>
      <c r="B114" s="12"/>
      <c r="C114" s="12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0"/>
      <c r="Y114" s="170"/>
      <c r="Z114" s="170"/>
      <c r="AA114" s="170"/>
      <c r="AB114" s="170"/>
      <c r="AC114" s="170"/>
      <c r="AD114" s="170"/>
      <c r="AE114" s="170"/>
      <c r="AF114" s="170"/>
      <c r="AG114" s="170"/>
      <c r="AH114" s="170"/>
      <c r="AI114" s="170"/>
      <c r="AJ114" s="170"/>
      <c r="AK114" s="170"/>
      <c r="AL114" s="170"/>
      <c r="AM114" s="170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0"/>
      <c r="BQ114" s="170"/>
      <c r="BR114" s="170"/>
      <c r="BS114" s="170"/>
      <c r="BT114" s="170"/>
      <c r="BU114" s="170"/>
    </row>
    <row r="115" spans="1:73" ht="15.75" customHeight="1" x14ac:dyDescent="0.3">
      <c r="A115" s="12"/>
      <c r="B115" s="12"/>
      <c r="C115" s="12"/>
      <c r="D115" s="170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0"/>
      <c r="P115" s="170"/>
      <c r="Q115" s="170"/>
      <c r="R115" s="170"/>
      <c r="S115" s="170"/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/>
      <c r="AD115" s="170"/>
      <c r="AE115" s="170"/>
      <c r="AF115" s="170"/>
      <c r="AG115" s="170"/>
      <c r="AH115" s="170"/>
      <c r="AI115" s="170"/>
      <c r="AJ115" s="170"/>
      <c r="AK115" s="170"/>
      <c r="AL115" s="170"/>
      <c r="AM115" s="170"/>
      <c r="AN115" s="170"/>
      <c r="AO115" s="170"/>
      <c r="AP115" s="170"/>
      <c r="AQ115" s="170"/>
      <c r="AR115" s="170"/>
      <c r="AS115" s="170"/>
      <c r="AT115" s="170"/>
      <c r="AU115" s="170"/>
      <c r="AV115" s="170"/>
      <c r="AW115" s="170"/>
      <c r="AX115" s="170"/>
      <c r="AY115" s="170"/>
      <c r="AZ115" s="170"/>
      <c r="BA115" s="170"/>
      <c r="BB115" s="170"/>
      <c r="BC115" s="170"/>
      <c r="BD115" s="170"/>
      <c r="BE115" s="170"/>
      <c r="BF115" s="170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0"/>
      <c r="BQ115" s="170"/>
      <c r="BR115" s="170"/>
      <c r="BS115" s="170"/>
      <c r="BT115" s="170"/>
      <c r="BU115" s="170"/>
    </row>
    <row r="116" spans="1:73" ht="15.75" customHeight="1" x14ac:dyDescent="0.3">
      <c r="A116" s="12"/>
      <c r="B116" s="12"/>
      <c r="C116" s="12"/>
      <c r="D116" s="170"/>
      <c r="E116" s="170"/>
      <c r="F116" s="170"/>
      <c r="G116" s="170"/>
      <c r="H116" s="170"/>
      <c r="I116" s="170"/>
      <c r="J116" s="170"/>
      <c r="K116" s="170"/>
      <c r="L116" s="170"/>
      <c r="M116" s="170"/>
      <c r="N116" s="170"/>
      <c r="O116" s="170"/>
      <c r="P116" s="170"/>
      <c r="Q116" s="170"/>
      <c r="R116" s="170"/>
      <c r="S116" s="170"/>
      <c r="T116" s="170"/>
      <c r="U116" s="170"/>
      <c r="V116" s="170"/>
      <c r="W116" s="170"/>
      <c r="X116" s="170"/>
      <c r="Y116" s="170"/>
      <c r="Z116" s="170"/>
      <c r="AA116" s="170"/>
      <c r="AB116" s="170"/>
      <c r="AC116" s="170"/>
      <c r="AD116" s="170"/>
      <c r="AE116" s="170"/>
      <c r="AF116" s="170"/>
      <c r="AG116" s="170"/>
      <c r="AH116" s="170"/>
      <c r="AI116" s="170"/>
      <c r="AJ116" s="170"/>
      <c r="AK116" s="170"/>
      <c r="AL116" s="170"/>
      <c r="AM116" s="170"/>
      <c r="AN116" s="170"/>
      <c r="AO116" s="170"/>
      <c r="AP116" s="170"/>
      <c r="AQ116" s="170"/>
      <c r="AR116" s="170"/>
      <c r="AS116" s="170"/>
      <c r="AT116" s="170"/>
      <c r="AU116" s="170"/>
      <c r="AV116" s="170"/>
      <c r="AW116" s="170"/>
      <c r="AX116" s="170"/>
      <c r="AY116" s="170"/>
      <c r="AZ116" s="170"/>
      <c r="BA116" s="170"/>
      <c r="BB116" s="170"/>
      <c r="BC116" s="170"/>
      <c r="BD116" s="170"/>
      <c r="BE116" s="170"/>
      <c r="BF116" s="170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0"/>
      <c r="BQ116" s="170"/>
      <c r="BR116" s="170"/>
      <c r="BS116" s="170"/>
      <c r="BT116" s="170"/>
      <c r="BU116" s="170"/>
    </row>
    <row r="117" spans="1:73" ht="15.75" customHeight="1" x14ac:dyDescent="0.3">
      <c r="A117" s="12"/>
      <c r="B117" s="12"/>
      <c r="C117" s="12"/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70"/>
      <c r="AE117" s="170"/>
      <c r="AF117" s="170"/>
      <c r="AG117" s="170"/>
      <c r="AH117" s="170"/>
      <c r="AI117" s="170"/>
      <c r="AJ117" s="170"/>
      <c r="AK117" s="170"/>
      <c r="AL117" s="170"/>
      <c r="AM117" s="170"/>
      <c r="AN117" s="170"/>
      <c r="AO117" s="170"/>
      <c r="AP117" s="170"/>
      <c r="AQ117" s="170"/>
      <c r="AR117" s="170"/>
      <c r="AS117" s="170"/>
      <c r="AT117" s="170"/>
      <c r="AU117" s="170"/>
      <c r="AV117" s="170"/>
      <c r="AW117" s="170"/>
      <c r="AX117" s="170"/>
      <c r="AY117" s="170"/>
      <c r="AZ117" s="170"/>
      <c r="BA117" s="170"/>
      <c r="BB117" s="170"/>
      <c r="BC117" s="170"/>
      <c r="BD117" s="170"/>
      <c r="BE117" s="170"/>
      <c r="BF117" s="170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0"/>
      <c r="BQ117" s="170"/>
      <c r="BR117" s="170"/>
      <c r="BS117" s="170"/>
      <c r="BT117" s="170"/>
      <c r="BU117" s="170"/>
    </row>
    <row r="118" spans="1:73" ht="15.75" customHeight="1" x14ac:dyDescent="0.3">
      <c r="A118" s="12"/>
      <c r="B118" s="12"/>
      <c r="C118" s="12"/>
      <c r="D118" s="170"/>
      <c r="E118" s="170"/>
      <c r="F118" s="170"/>
      <c r="G118" s="170"/>
      <c r="H118" s="170"/>
      <c r="I118" s="170"/>
      <c r="J118" s="170"/>
      <c r="K118" s="170"/>
      <c r="L118" s="170"/>
      <c r="M118" s="170"/>
      <c r="N118" s="170"/>
      <c r="O118" s="170"/>
      <c r="P118" s="170"/>
      <c r="Q118" s="170"/>
      <c r="R118" s="170"/>
      <c r="S118" s="170"/>
      <c r="T118" s="170"/>
      <c r="U118" s="170"/>
      <c r="V118" s="170"/>
      <c r="W118" s="170"/>
      <c r="X118" s="170"/>
      <c r="Y118" s="170"/>
      <c r="Z118" s="170"/>
      <c r="AA118" s="170"/>
      <c r="AB118" s="170"/>
      <c r="AC118" s="170"/>
      <c r="AD118" s="170"/>
      <c r="AE118" s="170"/>
      <c r="AF118" s="170"/>
      <c r="AG118" s="170"/>
      <c r="AH118" s="170"/>
      <c r="AI118" s="170"/>
      <c r="AJ118" s="170"/>
      <c r="AK118" s="170"/>
      <c r="AL118" s="170"/>
      <c r="AM118" s="170"/>
      <c r="AN118" s="170"/>
      <c r="AO118" s="170"/>
      <c r="AP118" s="170"/>
      <c r="AQ118" s="170"/>
      <c r="AR118" s="170"/>
      <c r="AS118" s="170"/>
      <c r="AT118" s="170"/>
      <c r="AU118" s="170"/>
      <c r="AV118" s="170"/>
      <c r="AW118" s="170"/>
      <c r="AX118" s="170"/>
      <c r="AY118" s="170"/>
      <c r="AZ118" s="170"/>
      <c r="BA118" s="170"/>
      <c r="BB118" s="170"/>
      <c r="BC118" s="170"/>
      <c r="BD118" s="170"/>
      <c r="BE118" s="170"/>
      <c r="BF118" s="170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0"/>
      <c r="BQ118" s="170"/>
      <c r="BR118" s="170"/>
      <c r="BS118" s="170"/>
      <c r="BT118" s="170"/>
      <c r="BU118" s="170"/>
    </row>
    <row r="119" spans="1:73" ht="15.75" customHeight="1" x14ac:dyDescent="0.3">
      <c r="A119" s="12"/>
      <c r="B119" s="12"/>
      <c r="C119" s="12"/>
      <c r="D119" s="170"/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170"/>
      <c r="P119" s="170"/>
      <c r="Q119" s="170"/>
      <c r="R119" s="170"/>
      <c r="S119" s="170"/>
      <c r="T119" s="170"/>
      <c r="U119" s="170"/>
      <c r="V119" s="170"/>
      <c r="W119" s="170"/>
      <c r="X119" s="170"/>
      <c r="Y119" s="170"/>
      <c r="Z119" s="170"/>
      <c r="AA119" s="170"/>
      <c r="AB119" s="170"/>
      <c r="AC119" s="170"/>
      <c r="AD119" s="170"/>
      <c r="AE119" s="170"/>
      <c r="AF119" s="170"/>
      <c r="AG119" s="170"/>
      <c r="AH119" s="170"/>
      <c r="AI119" s="170"/>
      <c r="AJ119" s="170"/>
      <c r="AK119" s="170"/>
      <c r="AL119" s="170"/>
      <c r="AM119" s="170"/>
      <c r="AN119" s="170"/>
      <c r="AO119" s="170"/>
      <c r="AP119" s="170"/>
      <c r="AQ119" s="170"/>
      <c r="AR119" s="170"/>
      <c r="AS119" s="170"/>
      <c r="AT119" s="170"/>
      <c r="AU119" s="170"/>
      <c r="AV119" s="170"/>
      <c r="AW119" s="170"/>
      <c r="AX119" s="170"/>
      <c r="AY119" s="170"/>
      <c r="AZ119" s="170"/>
      <c r="BA119" s="170"/>
      <c r="BB119" s="170"/>
      <c r="BC119" s="170"/>
      <c r="BD119" s="170"/>
      <c r="BE119" s="170"/>
      <c r="BF119" s="170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0"/>
      <c r="BQ119" s="170"/>
      <c r="BR119" s="170"/>
      <c r="BS119" s="170"/>
      <c r="BT119" s="170"/>
      <c r="BU119" s="170"/>
    </row>
    <row r="120" spans="1:73" ht="15.75" customHeight="1" x14ac:dyDescent="0.3">
      <c r="A120" s="12"/>
      <c r="B120" s="12"/>
      <c r="C120" s="12"/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0"/>
      <c r="R120" s="170"/>
      <c r="S120" s="170"/>
      <c r="T120" s="170"/>
      <c r="U120" s="170"/>
      <c r="V120" s="170"/>
      <c r="W120" s="170"/>
      <c r="X120" s="170"/>
      <c r="Y120" s="170"/>
      <c r="Z120" s="170"/>
      <c r="AA120" s="170"/>
      <c r="AB120" s="170"/>
      <c r="AC120" s="170"/>
      <c r="AD120" s="170"/>
      <c r="AE120" s="170"/>
      <c r="AF120" s="170"/>
      <c r="AG120" s="170"/>
      <c r="AH120" s="170"/>
      <c r="AI120" s="170"/>
      <c r="AJ120" s="170"/>
      <c r="AK120" s="170"/>
      <c r="AL120" s="170"/>
      <c r="AM120" s="170"/>
      <c r="AN120" s="170"/>
      <c r="AO120" s="170"/>
      <c r="AP120" s="170"/>
      <c r="AQ120" s="170"/>
      <c r="AR120" s="170"/>
      <c r="AS120" s="170"/>
      <c r="AT120" s="170"/>
      <c r="AU120" s="170"/>
      <c r="AV120" s="170"/>
      <c r="AW120" s="170"/>
      <c r="AX120" s="170"/>
      <c r="AY120" s="170"/>
      <c r="AZ120" s="170"/>
      <c r="BA120" s="170"/>
      <c r="BB120" s="170"/>
      <c r="BC120" s="170"/>
      <c r="BD120" s="170"/>
      <c r="BE120" s="170"/>
      <c r="BF120" s="170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0"/>
      <c r="BQ120" s="170"/>
      <c r="BR120" s="170"/>
      <c r="BS120" s="170"/>
      <c r="BT120" s="170"/>
      <c r="BU120" s="170"/>
    </row>
    <row r="121" spans="1:73" ht="15.75" customHeight="1" x14ac:dyDescent="0.3">
      <c r="A121" s="12"/>
      <c r="B121" s="12"/>
      <c r="C121" s="12"/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0"/>
      <c r="R121" s="170"/>
      <c r="S121" s="170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70"/>
      <c r="AE121" s="170"/>
      <c r="AF121" s="170"/>
      <c r="AG121" s="170"/>
      <c r="AH121" s="170"/>
      <c r="AI121" s="170"/>
      <c r="AJ121" s="170"/>
      <c r="AK121" s="170"/>
      <c r="AL121" s="170"/>
      <c r="AM121" s="170"/>
      <c r="AN121" s="170"/>
      <c r="AO121" s="170"/>
      <c r="AP121" s="170"/>
      <c r="AQ121" s="170"/>
      <c r="AR121" s="170"/>
      <c r="AS121" s="170"/>
      <c r="AT121" s="170"/>
      <c r="AU121" s="170"/>
      <c r="AV121" s="170"/>
      <c r="AW121" s="170"/>
      <c r="AX121" s="170"/>
      <c r="AY121" s="170"/>
      <c r="AZ121" s="170"/>
      <c r="BA121" s="170"/>
      <c r="BB121" s="170"/>
      <c r="BC121" s="170"/>
      <c r="BD121" s="170"/>
      <c r="BE121" s="170"/>
      <c r="BF121" s="170"/>
      <c r="BG121" s="170"/>
      <c r="BH121" s="170"/>
      <c r="BI121" s="170"/>
      <c r="BJ121" s="170"/>
      <c r="BK121" s="170"/>
      <c r="BL121" s="170"/>
      <c r="BM121" s="170"/>
      <c r="BN121" s="170"/>
      <c r="BO121" s="170"/>
      <c r="BP121" s="170"/>
      <c r="BQ121" s="170"/>
      <c r="BR121" s="170"/>
      <c r="BS121" s="170"/>
      <c r="BT121" s="170"/>
      <c r="BU121" s="170"/>
    </row>
    <row r="122" spans="1:73" ht="15.75" customHeight="1" x14ac:dyDescent="0.3">
      <c r="A122" s="12"/>
      <c r="B122" s="12"/>
      <c r="C122" s="12"/>
      <c r="D122" s="170"/>
      <c r="E122" s="170"/>
      <c r="F122" s="170"/>
      <c r="G122" s="170"/>
      <c r="H122" s="170"/>
      <c r="I122" s="170"/>
      <c r="J122" s="170"/>
      <c r="K122" s="170"/>
      <c r="L122" s="170"/>
      <c r="M122" s="170"/>
      <c r="N122" s="170"/>
      <c r="O122" s="170"/>
      <c r="P122" s="170"/>
      <c r="Q122" s="170"/>
      <c r="R122" s="170"/>
      <c r="S122" s="170"/>
      <c r="T122" s="170"/>
      <c r="U122" s="170"/>
      <c r="V122" s="170"/>
      <c r="W122" s="170"/>
      <c r="X122" s="170"/>
      <c r="Y122" s="170"/>
      <c r="Z122" s="170"/>
      <c r="AA122" s="170"/>
      <c r="AB122" s="170"/>
      <c r="AC122" s="170"/>
      <c r="AD122" s="170"/>
      <c r="AE122" s="170"/>
      <c r="AF122" s="170"/>
      <c r="AG122" s="170"/>
      <c r="AH122" s="170"/>
      <c r="AI122" s="170"/>
      <c r="AJ122" s="170"/>
      <c r="AK122" s="170"/>
      <c r="AL122" s="170"/>
      <c r="AM122" s="170"/>
      <c r="AN122" s="170"/>
      <c r="AO122" s="170"/>
      <c r="AP122" s="170"/>
      <c r="AQ122" s="170"/>
      <c r="AR122" s="170"/>
      <c r="AS122" s="170"/>
      <c r="AT122" s="170"/>
      <c r="AU122" s="170"/>
      <c r="AV122" s="170"/>
      <c r="AW122" s="170"/>
      <c r="AX122" s="170"/>
      <c r="AY122" s="170"/>
      <c r="AZ122" s="170"/>
      <c r="BA122" s="170"/>
      <c r="BB122" s="170"/>
      <c r="BC122" s="170"/>
      <c r="BD122" s="170"/>
      <c r="BE122" s="170"/>
      <c r="BF122" s="170"/>
      <c r="BG122" s="170"/>
      <c r="BH122" s="170"/>
      <c r="BI122" s="170"/>
      <c r="BJ122" s="170"/>
      <c r="BK122" s="170"/>
      <c r="BL122" s="170"/>
      <c r="BM122" s="170"/>
      <c r="BN122" s="170"/>
      <c r="BO122" s="170"/>
      <c r="BP122" s="170"/>
      <c r="BQ122" s="170"/>
      <c r="BR122" s="170"/>
      <c r="BS122" s="170"/>
      <c r="BT122" s="170"/>
      <c r="BU122" s="170"/>
    </row>
    <row r="123" spans="1:73" ht="15.75" customHeight="1" x14ac:dyDescent="0.3">
      <c r="A123" s="12"/>
      <c r="B123" s="12"/>
      <c r="C123" s="12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0"/>
      <c r="R123" s="170"/>
      <c r="S123" s="170"/>
      <c r="T123" s="170"/>
      <c r="U123" s="170"/>
      <c r="V123" s="170"/>
      <c r="W123" s="170"/>
      <c r="X123" s="170"/>
      <c r="Y123" s="170"/>
      <c r="Z123" s="170"/>
      <c r="AA123" s="170"/>
      <c r="AB123" s="170"/>
      <c r="AC123" s="170"/>
      <c r="AD123" s="170"/>
      <c r="AE123" s="170"/>
      <c r="AF123" s="170"/>
      <c r="AG123" s="170"/>
      <c r="AH123" s="170"/>
      <c r="AI123" s="170"/>
      <c r="AJ123" s="170"/>
      <c r="AK123" s="170"/>
      <c r="AL123" s="170"/>
      <c r="AM123" s="170"/>
      <c r="AN123" s="170"/>
      <c r="AO123" s="170"/>
      <c r="AP123" s="170"/>
      <c r="AQ123" s="170"/>
      <c r="AR123" s="170"/>
      <c r="AS123" s="170"/>
      <c r="AT123" s="170"/>
      <c r="AU123" s="170"/>
      <c r="AV123" s="170"/>
      <c r="AW123" s="170"/>
      <c r="AX123" s="170"/>
      <c r="AY123" s="170"/>
      <c r="AZ123" s="170"/>
      <c r="BA123" s="170"/>
      <c r="BB123" s="170"/>
      <c r="BC123" s="170"/>
      <c r="BD123" s="170"/>
      <c r="BE123" s="170"/>
      <c r="BF123" s="170"/>
      <c r="BG123" s="170"/>
      <c r="BH123" s="170"/>
      <c r="BI123" s="170"/>
      <c r="BJ123" s="170"/>
      <c r="BK123" s="170"/>
      <c r="BL123" s="170"/>
      <c r="BM123" s="170"/>
      <c r="BN123" s="170"/>
      <c r="BO123" s="170"/>
      <c r="BP123" s="170"/>
      <c r="BQ123" s="170"/>
      <c r="BR123" s="170"/>
      <c r="BS123" s="170"/>
      <c r="BT123" s="170"/>
      <c r="BU123" s="170"/>
    </row>
    <row r="124" spans="1:73" ht="15.75" customHeight="1" x14ac:dyDescent="0.3">
      <c r="A124" s="12"/>
      <c r="B124" s="12"/>
      <c r="C124" s="12"/>
      <c r="D124" s="170"/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  <c r="P124" s="170"/>
      <c r="Q124" s="170"/>
      <c r="R124" s="170"/>
      <c r="S124" s="170"/>
      <c r="T124" s="170"/>
      <c r="U124" s="170"/>
      <c r="V124" s="170"/>
      <c r="W124" s="170"/>
      <c r="X124" s="170"/>
      <c r="Y124" s="170"/>
      <c r="Z124" s="170"/>
      <c r="AA124" s="170"/>
      <c r="AB124" s="170"/>
      <c r="AC124" s="170"/>
      <c r="AD124" s="170"/>
      <c r="AE124" s="170"/>
      <c r="AF124" s="170"/>
      <c r="AG124" s="170"/>
      <c r="AH124" s="170"/>
      <c r="AI124" s="170"/>
      <c r="AJ124" s="170"/>
      <c r="AK124" s="170"/>
      <c r="AL124" s="170"/>
      <c r="AM124" s="170"/>
      <c r="AN124" s="170"/>
      <c r="AO124" s="170"/>
      <c r="AP124" s="170"/>
      <c r="AQ124" s="170"/>
      <c r="AR124" s="170"/>
      <c r="AS124" s="170"/>
      <c r="AT124" s="170"/>
      <c r="AU124" s="170"/>
      <c r="AV124" s="170"/>
      <c r="AW124" s="170"/>
      <c r="AX124" s="170"/>
      <c r="AY124" s="170"/>
      <c r="AZ124" s="170"/>
      <c r="BA124" s="170"/>
      <c r="BB124" s="170"/>
      <c r="BC124" s="170"/>
      <c r="BD124" s="170"/>
      <c r="BE124" s="170"/>
      <c r="BF124" s="170"/>
      <c r="BG124" s="170"/>
      <c r="BH124" s="170"/>
      <c r="BI124" s="170"/>
      <c r="BJ124" s="170"/>
      <c r="BK124" s="170"/>
      <c r="BL124" s="170"/>
      <c r="BM124" s="170"/>
      <c r="BN124" s="170"/>
      <c r="BO124" s="170"/>
      <c r="BP124" s="170"/>
      <c r="BQ124" s="170"/>
      <c r="BR124" s="170"/>
      <c r="BS124" s="170"/>
      <c r="BT124" s="170"/>
      <c r="BU124" s="170"/>
    </row>
    <row r="125" spans="1:73" ht="15.75" customHeight="1" x14ac:dyDescent="0.3">
      <c r="A125" s="12"/>
      <c r="B125" s="12"/>
      <c r="C125" s="12"/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0"/>
      <c r="R125" s="170"/>
      <c r="S125" s="170"/>
      <c r="T125" s="170"/>
      <c r="U125" s="170"/>
      <c r="V125" s="170"/>
      <c r="W125" s="170"/>
      <c r="X125" s="170"/>
      <c r="Y125" s="170"/>
      <c r="Z125" s="170"/>
      <c r="AA125" s="170"/>
      <c r="AB125" s="170"/>
      <c r="AC125" s="170"/>
      <c r="AD125" s="170"/>
      <c r="AE125" s="170"/>
      <c r="AF125" s="170"/>
      <c r="AG125" s="170"/>
      <c r="AH125" s="170"/>
      <c r="AI125" s="170"/>
      <c r="AJ125" s="170"/>
      <c r="AK125" s="170"/>
      <c r="AL125" s="170"/>
      <c r="AM125" s="170"/>
      <c r="AN125" s="170"/>
      <c r="AO125" s="170"/>
      <c r="AP125" s="170"/>
      <c r="AQ125" s="170"/>
      <c r="AR125" s="170"/>
      <c r="AS125" s="170"/>
      <c r="AT125" s="170"/>
      <c r="AU125" s="170"/>
      <c r="AV125" s="170"/>
      <c r="AW125" s="170"/>
      <c r="AX125" s="170"/>
      <c r="AY125" s="170"/>
      <c r="AZ125" s="170"/>
      <c r="BA125" s="170"/>
      <c r="BB125" s="170"/>
      <c r="BC125" s="170"/>
      <c r="BD125" s="170"/>
      <c r="BE125" s="170"/>
      <c r="BF125" s="170"/>
      <c r="BG125" s="170"/>
      <c r="BH125" s="170"/>
      <c r="BI125" s="170"/>
      <c r="BJ125" s="170"/>
      <c r="BK125" s="170"/>
      <c r="BL125" s="170"/>
      <c r="BM125" s="170"/>
      <c r="BN125" s="170"/>
      <c r="BO125" s="170"/>
      <c r="BP125" s="170"/>
      <c r="BQ125" s="170"/>
      <c r="BR125" s="170"/>
      <c r="BS125" s="170"/>
      <c r="BT125" s="170"/>
      <c r="BU125" s="170"/>
    </row>
    <row r="126" spans="1:73" ht="15.75" customHeight="1" x14ac:dyDescent="0.3">
      <c r="A126" s="12"/>
      <c r="B126" s="12"/>
      <c r="C126" s="12"/>
      <c r="D126" s="170"/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0"/>
      <c r="AA126" s="170"/>
      <c r="AB126" s="170"/>
      <c r="AC126" s="170"/>
      <c r="AD126" s="170"/>
      <c r="AE126" s="170"/>
      <c r="AF126" s="170"/>
      <c r="AG126" s="170"/>
      <c r="AH126" s="170"/>
      <c r="AI126" s="170"/>
      <c r="AJ126" s="170"/>
      <c r="AK126" s="170"/>
      <c r="AL126" s="170"/>
      <c r="AM126" s="170"/>
      <c r="AN126" s="170"/>
      <c r="AO126" s="170"/>
      <c r="AP126" s="170"/>
      <c r="AQ126" s="170"/>
      <c r="AR126" s="170"/>
      <c r="AS126" s="170"/>
      <c r="AT126" s="170"/>
      <c r="AU126" s="170"/>
      <c r="AV126" s="170"/>
      <c r="AW126" s="170"/>
      <c r="AX126" s="170"/>
      <c r="AY126" s="170"/>
      <c r="AZ126" s="170"/>
      <c r="BA126" s="170"/>
      <c r="BB126" s="170"/>
      <c r="BC126" s="170"/>
      <c r="BD126" s="170"/>
      <c r="BE126" s="170"/>
      <c r="BF126" s="170"/>
      <c r="BG126" s="170"/>
      <c r="BH126" s="170"/>
      <c r="BI126" s="170"/>
      <c r="BJ126" s="170"/>
      <c r="BK126" s="170"/>
      <c r="BL126" s="170"/>
      <c r="BM126" s="170"/>
      <c r="BN126" s="170"/>
      <c r="BO126" s="170"/>
      <c r="BP126" s="170"/>
      <c r="BQ126" s="170"/>
      <c r="BR126" s="170"/>
      <c r="BS126" s="170"/>
      <c r="BT126" s="170"/>
      <c r="BU126" s="170"/>
    </row>
    <row r="127" spans="1:73" ht="15.75" customHeight="1" x14ac:dyDescent="0.3">
      <c r="A127" s="12"/>
      <c r="B127" s="12"/>
      <c r="C127" s="12"/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0"/>
      <c r="R127" s="170"/>
      <c r="S127" s="170"/>
      <c r="T127" s="170"/>
      <c r="U127" s="170"/>
      <c r="V127" s="170"/>
      <c r="W127" s="170"/>
      <c r="X127" s="170"/>
      <c r="Y127" s="170"/>
      <c r="Z127" s="170"/>
      <c r="AA127" s="170"/>
      <c r="AB127" s="170"/>
      <c r="AC127" s="170"/>
      <c r="AD127" s="170"/>
      <c r="AE127" s="170"/>
      <c r="AF127" s="170"/>
      <c r="AG127" s="170"/>
      <c r="AH127" s="170"/>
      <c r="AI127" s="170"/>
      <c r="AJ127" s="170"/>
      <c r="AK127" s="170"/>
      <c r="AL127" s="170"/>
      <c r="AM127" s="170"/>
      <c r="AN127" s="170"/>
      <c r="AO127" s="170"/>
      <c r="AP127" s="170"/>
      <c r="AQ127" s="170"/>
      <c r="AR127" s="170"/>
      <c r="AS127" s="170"/>
      <c r="AT127" s="170"/>
      <c r="AU127" s="170"/>
      <c r="AV127" s="170"/>
      <c r="AW127" s="170"/>
      <c r="AX127" s="170"/>
      <c r="AY127" s="170"/>
      <c r="AZ127" s="170"/>
      <c r="BA127" s="170"/>
      <c r="BB127" s="170"/>
      <c r="BC127" s="170"/>
      <c r="BD127" s="170"/>
      <c r="BE127" s="170"/>
      <c r="BF127" s="170"/>
      <c r="BG127" s="170"/>
      <c r="BH127" s="170"/>
      <c r="BI127" s="170"/>
      <c r="BJ127" s="170"/>
      <c r="BK127" s="170"/>
      <c r="BL127" s="170"/>
      <c r="BM127" s="170"/>
      <c r="BN127" s="170"/>
      <c r="BO127" s="170"/>
      <c r="BP127" s="170"/>
      <c r="BQ127" s="170"/>
      <c r="BR127" s="170"/>
      <c r="BS127" s="170"/>
      <c r="BT127" s="170"/>
      <c r="BU127" s="170"/>
    </row>
    <row r="128" spans="1:73" ht="15.75" customHeight="1" x14ac:dyDescent="0.3">
      <c r="A128" s="12"/>
      <c r="B128" s="12"/>
      <c r="C128" s="12"/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0"/>
      <c r="R128" s="170"/>
      <c r="S128" s="170"/>
      <c r="T128" s="170"/>
      <c r="U128" s="170"/>
      <c r="V128" s="170"/>
      <c r="W128" s="170"/>
      <c r="X128" s="170"/>
      <c r="Y128" s="170"/>
      <c r="Z128" s="170"/>
      <c r="AA128" s="170"/>
      <c r="AB128" s="170"/>
      <c r="AC128" s="170"/>
      <c r="AD128" s="170"/>
      <c r="AE128" s="170"/>
      <c r="AF128" s="170"/>
      <c r="AG128" s="170"/>
      <c r="AH128" s="170"/>
      <c r="AI128" s="170"/>
      <c r="AJ128" s="170"/>
      <c r="AK128" s="170"/>
      <c r="AL128" s="170"/>
      <c r="AM128" s="170"/>
      <c r="AN128" s="170"/>
      <c r="AO128" s="170"/>
      <c r="AP128" s="170"/>
      <c r="AQ128" s="170"/>
      <c r="AR128" s="170"/>
      <c r="AS128" s="170"/>
      <c r="AT128" s="170"/>
      <c r="AU128" s="170"/>
      <c r="AV128" s="170"/>
      <c r="AW128" s="170"/>
      <c r="AX128" s="170"/>
      <c r="AY128" s="170"/>
      <c r="AZ128" s="170"/>
      <c r="BA128" s="170"/>
      <c r="BB128" s="170"/>
      <c r="BC128" s="170"/>
      <c r="BD128" s="170"/>
      <c r="BE128" s="170"/>
      <c r="BF128" s="170"/>
      <c r="BG128" s="170"/>
      <c r="BH128" s="170"/>
      <c r="BI128" s="170"/>
      <c r="BJ128" s="170"/>
      <c r="BK128" s="170"/>
      <c r="BL128" s="170"/>
      <c r="BM128" s="170"/>
      <c r="BN128" s="170"/>
      <c r="BO128" s="170"/>
      <c r="BP128" s="170"/>
      <c r="BQ128" s="170"/>
      <c r="BR128" s="170"/>
      <c r="BS128" s="170"/>
      <c r="BT128" s="170"/>
      <c r="BU128" s="170"/>
    </row>
    <row r="129" spans="1:73" ht="15.75" customHeight="1" x14ac:dyDescent="0.3">
      <c r="A129" s="12"/>
      <c r="B129" s="12"/>
      <c r="C129" s="12"/>
      <c r="D129" s="17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  <c r="Q129" s="170"/>
      <c r="R129" s="170"/>
      <c r="S129" s="170"/>
      <c r="T129" s="170"/>
      <c r="U129" s="170"/>
      <c r="V129" s="170"/>
      <c r="W129" s="170"/>
      <c r="X129" s="170"/>
      <c r="Y129" s="170"/>
      <c r="Z129" s="170"/>
      <c r="AA129" s="170"/>
      <c r="AB129" s="170"/>
      <c r="AC129" s="170"/>
      <c r="AD129" s="170"/>
      <c r="AE129" s="170"/>
      <c r="AF129" s="170"/>
      <c r="AG129" s="170"/>
      <c r="AH129" s="170"/>
      <c r="AI129" s="170"/>
      <c r="AJ129" s="170"/>
      <c r="AK129" s="170"/>
      <c r="AL129" s="170"/>
      <c r="AM129" s="170"/>
      <c r="AN129" s="170"/>
      <c r="AO129" s="170"/>
      <c r="AP129" s="170"/>
      <c r="AQ129" s="170"/>
      <c r="AR129" s="170"/>
      <c r="AS129" s="170"/>
      <c r="AT129" s="170"/>
      <c r="AU129" s="170"/>
      <c r="AV129" s="170"/>
      <c r="AW129" s="170"/>
      <c r="AX129" s="170"/>
      <c r="AY129" s="170"/>
      <c r="AZ129" s="170"/>
      <c r="BA129" s="170"/>
      <c r="BB129" s="170"/>
      <c r="BC129" s="170"/>
      <c r="BD129" s="170"/>
      <c r="BE129" s="170"/>
      <c r="BF129" s="170"/>
      <c r="BG129" s="170"/>
      <c r="BH129" s="170"/>
      <c r="BI129" s="170"/>
      <c r="BJ129" s="170"/>
      <c r="BK129" s="170"/>
      <c r="BL129" s="170"/>
      <c r="BM129" s="170"/>
      <c r="BN129" s="170"/>
      <c r="BO129" s="170"/>
      <c r="BP129" s="170"/>
      <c r="BQ129" s="170"/>
      <c r="BR129" s="170"/>
      <c r="BS129" s="170"/>
      <c r="BT129" s="170"/>
      <c r="BU129" s="170"/>
    </row>
    <row r="130" spans="1:73" ht="15.75" customHeight="1" x14ac:dyDescent="0.3">
      <c r="A130" s="12"/>
      <c r="B130" s="12"/>
      <c r="C130" s="12"/>
      <c r="D130" s="17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  <c r="P130" s="170"/>
      <c r="Q130" s="170"/>
      <c r="R130" s="170"/>
      <c r="S130" s="170"/>
      <c r="T130" s="170"/>
      <c r="U130" s="170"/>
      <c r="V130" s="170"/>
      <c r="W130" s="170"/>
      <c r="X130" s="170"/>
      <c r="Y130" s="170"/>
      <c r="Z130" s="170"/>
      <c r="AA130" s="170"/>
      <c r="AB130" s="170"/>
      <c r="AC130" s="170"/>
      <c r="AD130" s="170"/>
      <c r="AE130" s="170"/>
      <c r="AF130" s="170"/>
      <c r="AG130" s="170"/>
      <c r="AH130" s="170"/>
      <c r="AI130" s="170"/>
      <c r="AJ130" s="170"/>
      <c r="AK130" s="170"/>
      <c r="AL130" s="170"/>
      <c r="AM130" s="170"/>
      <c r="AN130" s="170"/>
      <c r="AO130" s="170"/>
      <c r="AP130" s="170"/>
      <c r="AQ130" s="170"/>
      <c r="AR130" s="170"/>
      <c r="AS130" s="170"/>
      <c r="AT130" s="170"/>
      <c r="AU130" s="170"/>
      <c r="AV130" s="170"/>
      <c r="AW130" s="170"/>
      <c r="AX130" s="170"/>
      <c r="AY130" s="170"/>
      <c r="AZ130" s="170"/>
      <c r="BA130" s="170"/>
      <c r="BB130" s="170"/>
      <c r="BC130" s="170"/>
      <c r="BD130" s="170"/>
      <c r="BE130" s="170"/>
      <c r="BF130" s="170"/>
      <c r="BG130" s="170"/>
      <c r="BH130" s="170"/>
      <c r="BI130" s="170"/>
      <c r="BJ130" s="170"/>
      <c r="BK130" s="170"/>
      <c r="BL130" s="170"/>
      <c r="BM130" s="170"/>
      <c r="BN130" s="170"/>
      <c r="BO130" s="170"/>
      <c r="BP130" s="170"/>
      <c r="BQ130" s="170"/>
      <c r="BR130" s="170"/>
      <c r="BS130" s="170"/>
      <c r="BT130" s="170"/>
      <c r="BU130" s="170"/>
    </row>
    <row r="131" spans="1:73" ht="15.75" customHeight="1" x14ac:dyDescent="0.3">
      <c r="A131" s="12"/>
      <c r="B131" s="12"/>
      <c r="C131" s="12"/>
      <c r="D131" s="170"/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  <c r="P131" s="170"/>
      <c r="Q131" s="170"/>
      <c r="R131" s="170"/>
      <c r="S131" s="170"/>
      <c r="T131" s="170"/>
      <c r="U131" s="170"/>
      <c r="V131" s="170"/>
      <c r="W131" s="170"/>
      <c r="X131" s="170"/>
      <c r="Y131" s="170"/>
      <c r="Z131" s="170"/>
      <c r="AA131" s="170"/>
      <c r="AB131" s="170"/>
      <c r="AC131" s="170"/>
      <c r="AD131" s="170"/>
      <c r="AE131" s="170"/>
      <c r="AF131" s="170"/>
      <c r="AG131" s="170"/>
      <c r="AH131" s="170"/>
      <c r="AI131" s="170"/>
      <c r="AJ131" s="170"/>
      <c r="AK131" s="170"/>
      <c r="AL131" s="170"/>
      <c r="AM131" s="170"/>
      <c r="AN131" s="170"/>
      <c r="AO131" s="170"/>
      <c r="AP131" s="170"/>
      <c r="AQ131" s="170"/>
      <c r="AR131" s="170"/>
      <c r="AS131" s="170"/>
      <c r="AT131" s="170"/>
      <c r="AU131" s="170"/>
      <c r="AV131" s="170"/>
      <c r="AW131" s="170"/>
      <c r="AX131" s="170"/>
      <c r="AY131" s="170"/>
      <c r="AZ131" s="170"/>
      <c r="BA131" s="170"/>
      <c r="BB131" s="170"/>
      <c r="BC131" s="170"/>
      <c r="BD131" s="170"/>
      <c r="BE131" s="170"/>
      <c r="BF131" s="170"/>
      <c r="BG131" s="170"/>
      <c r="BH131" s="170"/>
      <c r="BI131" s="170"/>
      <c r="BJ131" s="170"/>
      <c r="BK131" s="170"/>
      <c r="BL131" s="170"/>
      <c r="BM131" s="170"/>
      <c r="BN131" s="170"/>
      <c r="BO131" s="170"/>
      <c r="BP131" s="170"/>
      <c r="BQ131" s="170"/>
      <c r="BR131" s="170"/>
      <c r="BS131" s="170"/>
      <c r="BT131" s="170"/>
      <c r="BU131" s="170"/>
    </row>
    <row r="132" spans="1:73" ht="15.75" customHeight="1" x14ac:dyDescent="0.3">
      <c r="A132" s="12"/>
      <c r="B132" s="12"/>
      <c r="C132" s="12"/>
      <c r="D132" s="170"/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0"/>
      <c r="P132" s="170"/>
      <c r="Q132" s="170"/>
      <c r="R132" s="170"/>
      <c r="S132" s="170"/>
      <c r="T132" s="170"/>
      <c r="U132" s="170"/>
      <c r="V132" s="170"/>
      <c r="W132" s="170"/>
      <c r="X132" s="170"/>
      <c r="Y132" s="170"/>
      <c r="Z132" s="170"/>
      <c r="AA132" s="170"/>
      <c r="AB132" s="170"/>
      <c r="AC132" s="170"/>
      <c r="AD132" s="170"/>
      <c r="AE132" s="170"/>
      <c r="AF132" s="170"/>
      <c r="AG132" s="170"/>
      <c r="AH132" s="170"/>
      <c r="AI132" s="170"/>
      <c r="AJ132" s="170"/>
      <c r="AK132" s="170"/>
      <c r="AL132" s="170"/>
      <c r="AM132" s="170"/>
      <c r="AN132" s="170"/>
      <c r="AO132" s="170"/>
      <c r="AP132" s="170"/>
      <c r="AQ132" s="170"/>
      <c r="AR132" s="170"/>
      <c r="AS132" s="170"/>
      <c r="AT132" s="170"/>
      <c r="AU132" s="170"/>
      <c r="AV132" s="170"/>
      <c r="AW132" s="170"/>
      <c r="AX132" s="170"/>
      <c r="AY132" s="170"/>
      <c r="AZ132" s="170"/>
      <c r="BA132" s="170"/>
      <c r="BB132" s="170"/>
      <c r="BC132" s="170"/>
      <c r="BD132" s="170"/>
      <c r="BE132" s="170"/>
      <c r="BF132" s="170"/>
      <c r="BG132" s="170"/>
      <c r="BH132" s="170"/>
      <c r="BI132" s="170"/>
      <c r="BJ132" s="170"/>
      <c r="BK132" s="170"/>
      <c r="BL132" s="170"/>
      <c r="BM132" s="170"/>
      <c r="BN132" s="170"/>
      <c r="BO132" s="170"/>
      <c r="BP132" s="170"/>
      <c r="BQ132" s="170"/>
      <c r="BR132" s="170"/>
      <c r="BS132" s="170"/>
      <c r="BT132" s="170"/>
      <c r="BU132" s="170"/>
    </row>
    <row r="133" spans="1:73" ht="15.75" customHeight="1" x14ac:dyDescent="0.3">
      <c r="A133" s="12"/>
      <c r="B133" s="12"/>
      <c r="C133" s="12"/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0"/>
      <c r="R133" s="170"/>
      <c r="S133" s="170"/>
      <c r="T133" s="170"/>
      <c r="U133" s="170"/>
      <c r="V133" s="170"/>
      <c r="W133" s="170"/>
      <c r="X133" s="170"/>
      <c r="Y133" s="170"/>
      <c r="Z133" s="170"/>
      <c r="AA133" s="170"/>
      <c r="AB133" s="170"/>
      <c r="AC133" s="170"/>
      <c r="AD133" s="170"/>
      <c r="AE133" s="170"/>
      <c r="AF133" s="170"/>
      <c r="AG133" s="170"/>
      <c r="AH133" s="170"/>
      <c r="AI133" s="170"/>
      <c r="AJ133" s="170"/>
      <c r="AK133" s="170"/>
      <c r="AL133" s="170"/>
      <c r="AM133" s="170"/>
      <c r="AN133" s="170"/>
      <c r="AO133" s="170"/>
      <c r="AP133" s="170"/>
      <c r="AQ133" s="170"/>
      <c r="AR133" s="170"/>
      <c r="AS133" s="170"/>
      <c r="AT133" s="170"/>
      <c r="AU133" s="170"/>
      <c r="AV133" s="170"/>
      <c r="AW133" s="170"/>
      <c r="AX133" s="170"/>
      <c r="AY133" s="170"/>
      <c r="AZ133" s="170"/>
      <c r="BA133" s="170"/>
      <c r="BB133" s="170"/>
      <c r="BC133" s="170"/>
      <c r="BD133" s="170"/>
      <c r="BE133" s="170"/>
      <c r="BF133" s="170"/>
      <c r="BG133" s="170"/>
      <c r="BH133" s="170"/>
      <c r="BI133" s="170"/>
      <c r="BJ133" s="170"/>
      <c r="BK133" s="170"/>
      <c r="BL133" s="170"/>
      <c r="BM133" s="170"/>
      <c r="BN133" s="170"/>
      <c r="BO133" s="170"/>
      <c r="BP133" s="170"/>
      <c r="BQ133" s="170"/>
      <c r="BR133" s="170"/>
      <c r="BS133" s="170"/>
      <c r="BT133" s="170"/>
      <c r="BU133" s="170"/>
    </row>
    <row r="134" spans="1:73" ht="15.75" customHeight="1" x14ac:dyDescent="0.3">
      <c r="A134" s="12"/>
      <c r="B134" s="12"/>
      <c r="C134" s="12"/>
      <c r="D134" s="170"/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0"/>
      <c r="P134" s="170"/>
      <c r="Q134" s="170"/>
      <c r="R134" s="170"/>
      <c r="S134" s="170"/>
      <c r="T134" s="170"/>
      <c r="U134" s="170"/>
      <c r="V134" s="170"/>
      <c r="W134" s="170"/>
      <c r="X134" s="170"/>
      <c r="Y134" s="170"/>
      <c r="Z134" s="170"/>
      <c r="AA134" s="170"/>
      <c r="AB134" s="170"/>
      <c r="AC134" s="170"/>
      <c r="AD134" s="170"/>
      <c r="AE134" s="170"/>
      <c r="AF134" s="170"/>
      <c r="AG134" s="170"/>
      <c r="AH134" s="170"/>
      <c r="AI134" s="170"/>
      <c r="AJ134" s="170"/>
      <c r="AK134" s="170"/>
      <c r="AL134" s="170"/>
      <c r="AM134" s="170"/>
      <c r="AN134" s="170"/>
      <c r="AO134" s="170"/>
      <c r="AP134" s="170"/>
      <c r="AQ134" s="170"/>
      <c r="AR134" s="170"/>
      <c r="AS134" s="170"/>
      <c r="AT134" s="170"/>
      <c r="AU134" s="170"/>
      <c r="AV134" s="170"/>
      <c r="AW134" s="170"/>
      <c r="AX134" s="170"/>
      <c r="AY134" s="170"/>
      <c r="AZ134" s="170"/>
      <c r="BA134" s="170"/>
      <c r="BB134" s="170"/>
      <c r="BC134" s="170"/>
      <c r="BD134" s="170"/>
      <c r="BE134" s="170"/>
      <c r="BF134" s="170"/>
      <c r="BG134" s="170"/>
      <c r="BH134" s="170"/>
      <c r="BI134" s="170"/>
      <c r="BJ134" s="170"/>
      <c r="BK134" s="170"/>
      <c r="BL134" s="170"/>
      <c r="BM134" s="170"/>
      <c r="BN134" s="170"/>
      <c r="BO134" s="170"/>
      <c r="BP134" s="170"/>
      <c r="BQ134" s="170"/>
      <c r="BR134" s="170"/>
      <c r="BS134" s="170"/>
      <c r="BT134" s="170"/>
      <c r="BU134" s="170"/>
    </row>
    <row r="135" spans="1:73" ht="15.75" customHeight="1" x14ac:dyDescent="0.3">
      <c r="A135" s="12"/>
      <c r="B135" s="12"/>
      <c r="C135" s="12"/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  <c r="P135" s="170"/>
      <c r="Q135" s="170"/>
      <c r="R135" s="170"/>
      <c r="S135" s="170"/>
      <c r="T135" s="170"/>
      <c r="U135" s="170"/>
      <c r="V135" s="170"/>
      <c r="W135" s="170"/>
      <c r="X135" s="170"/>
      <c r="Y135" s="170"/>
      <c r="Z135" s="170"/>
      <c r="AA135" s="170"/>
      <c r="AB135" s="170"/>
      <c r="AC135" s="170"/>
      <c r="AD135" s="170"/>
      <c r="AE135" s="170"/>
      <c r="AF135" s="170"/>
      <c r="AG135" s="170"/>
      <c r="AH135" s="170"/>
      <c r="AI135" s="170"/>
      <c r="AJ135" s="170"/>
      <c r="AK135" s="170"/>
      <c r="AL135" s="170"/>
      <c r="AM135" s="170"/>
      <c r="AN135" s="170"/>
      <c r="AO135" s="170"/>
      <c r="AP135" s="170"/>
      <c r="AQ135" s="170"/>
      <c r="AR135" s="170"/>
      <c r="AS135" s="170"/>
      <c r="AT135" s="170"/>
      <c r="AU135" s="170"/>
      <c r="AV135" s="170"/>
      <c r="AW135" s="170"/>
      <c r="AX135" s="170"/>
      <c r="AY135" s="170"/>
      <c r="AZ135" s="170"/>
      <c r="BA135" s="170"/>
      <c r="BB135" s="170"/>
      <c r="BC135" s="170"/>
      <c r="BD135" s="170"/>
      <c r="BE135" s="170"/>
      <c r="BF135" s="170"/>
      <c r="BG135" s="170"/>
      <c r="BH135" s="170"/>
      <c r="BI135" s="170"/>
      <c r="BJ135" s="170"/>
      <c r="BK135" s="170"/>
      <c r="BL135" s="170"/>
      <c r="BM135" s="170"/>
      <c r="BN135" s="170"/>
      <c r="BO135" s="170"/>
      <c r="BP135" s="170"/>
      <c r="BQ135" s="170"/>
      <c r="BR135" s="170"/>
      <c r="BS135" s="170"/>
      <c r="BT135" s="170"/>
      <c r="BU135" s="170"/>
    </row>
    <row r="136" spans="1:73" ht="15.75" customHeight="1" x14ac:dyDescent="0.3">
      <c r="A136" s="12"/>
      <c r="B136" s="12"/>
      <c r="C136" s="12"/>
      <c r="D136" s="17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  <c r="P136" s="170"/>
      <c r="Q136" s="170"/>
      <c r="R136" s="170"/>
      <c r="S136" s="170"/>
      <c r="T136" s="170"/>
      <c r="U136" s="170"/>
      <c r="V136" s="170"/>
      <c r="W136" s="170"/>
      <c r="X136" s="170"/>
      <c r="Y136" s="170"/>
      <c r="Z136" s="170"/>
      <c r="AA136" s="170"/>
      <c r="AB136" s="170"/>
      <c r="AC136" s="170"/>
      <c r="AD136" s="170"/>
      <c r="AE136" s="170"/>
      <c r="AF136" s="170"/>
      <c r="AG136" s="170"/>
      <c r="AH136" s="170"/>
      <c r="AI136" s="170"/>
      <c r="AJ136" s="170"/>
      <c r="AK136" s="170"/>
      <c r="AL136" s="170"/>
      <c r="AM136" s="170"/>
      <c r="AN136" s="170"/>
      <c r="AO136" s="170"/>
      <c r="AP136" s="170"/>
      <c r="AQ136" s="170"/>
      <c r="AR136" s="170"/>
      <c r="AS136" s="170"/>
      <c r="AT136" s="170"/>
      <c r="AU136" s="170"/>
      <c r="AV136" s="170"/>
      <c r="AW136" s="170"/>
      <c r="AX136" s="170"/>
      <c r="AY136" s="170"/>
      <c r="AZ136" s="170"/>
      <c r="BA136" s="170"/>
      <c r="BB136" s="170"/>
      <c r="BC136" s="170"/>
      <c r="BD136" s="170"/>
      <c r="BE136" s="170"/>
      <c r="BF136" s="170"/>
      <c r="BG136" s="170"/>
      <c r="BH136" s="170"/>
      <c r="BI136" s="170"/>
      <c r="BJ136" s="170"/>
      <c r="BK136" s="170"/>
      <c r="BL136" s="170"/>
      <c r="BM136" s="170"/>
      <c r="BN136" s="170"/>
      <c r="BO136" s="170"/>
      <c r="BP136" s="170"/>
      <c r="BQ136" s="170"/>
      <c r="BR136" s="170"/>
      <c r="BS136" s="170"/>
      <c r="BT136" s="170"/>
      <c r="BU136" s="170"/>
    </row>
    <row r="137" spans="1:73" ht="15.75" customHeight="1" x14ac:dyDescent="0.3">
      <c r="A137" s="12"/>
      <c r="B137" s="12"/>
      <c r="C137" s="12"/>
      <c r="D137" s="170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170"/>
      <c r="R137" s="170"/>
      <c r="S137" s="170"/>
      <c r="T137" s="170"/>
      <c r="U137" s="170"/>
      <c r="V137" s="170"/>
      <c r="W137" s="170"/>
      <c r="X137" s="170"/>
      <c r="Y137" s="170"/>
      <c r="Z137" s="170"/>
      <c r="AA137" s="170"/>
      <c r="AB137" s="170"/>
      <c r="AC137" s="170"/>
      <c r="AD137" s="170"/>
      <c r="AE137" s="170"/>
      <c r="AF137" s="170"/>
      <c r="AG137" s="170"/>
      <c r="AH137" s="170"/>
      <c r="AI137" s="170"/>
      <c r="AJ137" s="170"/>
      <c r="AK137" s="170"/>
      <c r="AL137" s="170"/>
      <c r="AM137" s="170"/>
      <c r="AN137" s="170"/>
      <c r="AO137" s="170"/>
      <c r="AP137" s="170"/>
      <c r="AQ137" s="170"/>
      <c r="AR137" s="170"/>
      <c r="AS137" s="170"/>
      <c r="AT137" s="170"/>
      <c r="AU137" s="170"/>
      <c r="AV137" s="170"/>
      <c r="AW137" s="170"/>
      <c r="AX137" s="170"/>
      <c r="AY137" s="170"/>
      <c r="AZ137" s="170"/>
      <c r="BA137" s="170"/>
      <c r="BB137" s="170"/>
      <c r="BC137" s="170"/>
      <c r="BD137" s="170"/>
      <c r="BE137" s="170"/>
      <c r="BF137" s="170"/>
      <c r="BG137" s="170"/>
      <c r="BH137" s="170"/>
      <c r="BI137" s="170"/>
      <c r="BJ137" s="170"/>
      <c r="BK137" s="170"/>
      <c r="BL137" s="170"/>
      <c r="BM137" s="170"/>
      <c r="BN137" s="170"/>
      <c r="BO137" s="170"/>
      <c r="BP137" s="170"/>
      <c r="BQ137" s="170"/>
      <c r="BR137" s="170"/>
      <c r="BS137" s="170"/>
      <c r="BT137" s="170"/>
      <c r="BU137" s="170"/>
    </row>
    <row r="138" spans="1:73" ht="15.75" customHeight="1" x14ac:dyDescent="0.3">
      <c r="A138" s="12"/>
      <c r="B138" s="12"/>
      <c r="C138" s="12"/>
      <c r="D138" s="170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0"/>
      <c r="R138" s="170"/>
      <c r="S138" s="170"/>
      <c r="T138" s="170"/>
      <c r="U138" s="170"/>
      <c r="V138" s="170"/>
      <c r="W138" s="170"/>
      <c r="X138" s="170"/>
      <c r="Y138" s="170"/>
      <c r="Z138" s="170"/>
      <c r="AA138" s="170"/>
      <c r="AB138" s="170"/>
      <c r="AC138" s="170"/>
      <c r="AD138" s="170"/>
      <c r="AE138" s="170"/>
      <c r="AF138" s="170"/>
      <c r="AG138" s="170"/>
      <c r="AH138" s="170"/>
      <c r="AI138" s="170"/>
      <c r="AJ138" s="170"/>
      <c r="AK138" s="170"/>
      <c r="AL138" s="170"/>
      <c r="AM138" s="170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0"/>
      <c r="BD138" s="170"/>
      <c r="BE138" s="170"/>
      <c r="BF138" s="170"/>
      <c r="BG138" s="170"/>
      <c r="BH138" s="170"/>
      <c r="BI138" s="170"/>
      <c r="BJ138" s="170"/>
      <c r="BK138" s="170"/>
      <c r="BL138" s="170"/>
      <c r="BM138" s="170"/>
      <c r="BN138" s="170"/>
      <c r="BO138" s="170"/>
      <c r="BP138" s="170"/>
      <c r="BQ138" s="170"/>
      <c r="BR138" s="170"/>
      <c r="BS138" s="170"/>
      <c r="BT138" s="170"/>
      <c r="BU138" s="170"/>
    </row>
    <row r="139" spans="1:73" ht="15.75" customHeight="1" x14ac:dyDescent="0.3">
      <c r="A139" s="12"/>
      <c r="B139" s="12"/>
      <c r="C139" s="12"/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  <c r="P139" s="170"/>
      <c r="Q139" s="170"/>
      <c r="R139" s="170"/>
      <c r="S139" s="170"/>
      <c r="T139" s="170"/>
      <c r="U139" s="170"/>
      <c r="V139" s="170"/>
      <c r="W139" s="170"/>
      <c r="X139" s="170"/>
      <c r="Y139" s="170"/>
      <c r="Z139" s="170"/>
      <c r="AA139" s="170"/>
      <c r="AB139" s="170"/>
      <c r="AC139" s="170"/>
      <c r="AD139" s="170"/>
      <c r="AE139" s="170"/>
      <c r="AF139" s="170"/>
      <c r="AG139" s="170"/>
      <c r="AH139" s="170"/>
      <c r="AI139" s="170"/>
      <c r="AJ139" s="170"/>
      <c r="AK139" s="170"/>
      <c r="AL139" s="170"/>
      <c r="AM139" s="170"/>
      <c r="AN139" s="170"/>
      <c r="AO139" s="170"/>
      <c r="AP139" s="170"/>
      <c r="AQ139" s="170"/>
      <c r="AR139" s="170"/>
      <c r="AS139" s="170"/>
      <c r="AT139" s="170"/>
      <c r="AU139" s="170"/>
      <c r="AV139" s="170"/>
      <c r="AW139" s="170"/>
      <c r="AX139" s="170"/>
      <c r="AY139" s="170"/>
      <c r="AZ139" s="170"/>
      <c r="BA139" s="170"/>
      <c r="BB139" s="170"/>
      <c r="BC139" s="170"/>
      <c r="BD139" s="170"/>
      <c r="BE139" s="170"/>
      <c r="BF139" s="170"/>
      <c r="BG139" s="170"/>
      <c r="BH139" s="170"/>
      <c r="BI139" s="170"/>
      <c r="BJ139" s="170"/>
      <c r="BK139" s="170"/>
      <c r="BL139" s="170"/>
      <c r="BM139" s="170"/>
      <c r="BN139" s="170"/>
      <c r="BO139" s="170"/>
      <c r="BP139" s="170"/>
      <c r="BQ139" s="170"/>
      <c r="BR139" s="170"/>
      <c r="BS139" s="170"/>
      <c r="BT139" s="170"/>
      <c r="BU139" s="170"/>
    </row>
    <row r="140" spans="1:73" ht="15.75" customHeight="1" x14ac:dyDescent="0.3">
      <c r="A140" s="12"/>
      <c r="B140" s="12"/>
      <c r="C140" s="12"/>
      <c r="D140" s="170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  <c r="Q140" s="170"/>
      <c r="R140" s="170"/>
      <c r="S140" s="170"/>
      <c r="T140" s="170"/>
      <c r="U140" s="170"/>
      <c r="V140" s="170"/>
      <c r="W140" s="170"/>
      <c r="X140" s="170"/>
      <c r="Y140" s="170"/>
      <c r="Z140" s="170"/>
      <c r="AA140" s="170"/>
      <c r="AB140" s="170"/>
      <c r="AC140" s="170"/>
      <c r="AD140" s="170"/>
      <c r="AE140" s="170"/>
      <c r="AF140" s="170"/>
      <c r="AG140" s="170"/>
      <c r="AH140" s="170"/>
      <c r="AI140" s="170"/>
      <c r="AJ140" s="170"/>
      <c r="AK140" s="170"/>
      <c r="AL140" s="170"/>
      <c r="AM140" s="170"/>
      <c r="AN140" s="170"/>
      <c r="AO140" s="170"/>
      <c r="AP140" s="170"/>
      <c r="AQ140" s="170"/>
      <c r="AR140" s="170"/>
      <c r="AS140" s="170"/>
      <c r="AT140" s="170"/>
      <c r="AU140" s="170"/>
      <c r="AV140" s="170"/>
      <c r="AW140" s="170"/>
      <c r="AX140" s="170"/>
      <c r="AY140" s="170"/>
      <c r="AZ140" s="170"/>
      <c r="BA140" s="170"/>
      <c r="BB140" s="170"/>
      <c r="BC140" s="170"/>
      <c r="BD140" s="170"/>
      <c r="BE140" s="170"/>
      <c r="BF140" s="170"/>
      <c r="BG140" s="170"/>
      <c r="BH140" s="170"/>
      <c r="BI140" s="170"/>
      <c r="BJ140" s="170"/>
      <c r="BK140" s="170"/>
      <c r="BL140" s="170"/>
      <c r="BM140" s="170"/>
      <c r="BN140" s="170"/>
      <c r="BO140" s="170"/>
      <c r="BP140" s="170"/>
      <c r="BQ140" s="170"/>
      <c r="BR140" s="170"/>
      <c r="BS140" s="170"/>
      <c r="BT140" s="170"/>
      <c r="BU140" s="170"/>
    </row>
    <row r="141" spans="1:73" ht="15.75" customHeight="1" x14ac:dyDescent="0.3">
      <c r="A141" s="12"/>
      <c r="B141" s="12"/>
      <c r="C141" s="12"/>
      <c r="D141" s="170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  <c r="P141" s="170"/>
      <c r="Q141" s="170"/>
      <c r="R141" s="170"/>
      <c r="S141" s="170"/>
      <c r="T141" s="170"/>
      <c r="U141" s="170"/>
      <c r="V141" s="170"/>
      <c r="W141" s="170"/>
      <c r="X141" s="170"/>
      <c r="Y141" s="170"/>
      <c r="Z141" s="170"/>
      <c r="AA141" s="170"/>
      <c r="AB141" s="170"/>
      <c r="AC141" s="170"/>
      <c r="AD141" s="170"/>
      <c r="AE141" s="170"/>
      <c r="AF141" s="170"/>
      <c r="AG141" s="170"/>
      <c r="AH141" s="170"/>
      <c r="AI141" s="170"/>
      <c r="AJ141" s="170"/>
      <c r="AK141" s="170"/>
      <c r="AL141" s="170"/>
      <c r="AM141" s="170"/>
      <c r="AN141" s="170"/>
      <c r="AO141" s="170"/>
      <c r="AP141" s="170"/>
      <c r="AQ141" s="170"/>
      <c r="AR141" s="170"/>
      <c r="AS141" s="170"/>
      <c r="AT141" s="170"/>
      <c r="AU141" s="170"/>
      <c r="AV141" s="170"/>
      <c r="AW141" s="170"/>
      <c r="AX141" s="170"/>
      <c r="AY141" s="170"/>
      <c r="AZ141" s="170"/>
      <c r="BA141" s="170"/>
      <c r="BB141" s="170"/>
      <c r="BC141" s="170"/>
      <c r="BD141" s="170"/>
      <c r="BE141" s="170"/>
      <c r="BF141" s="170"/>
      <c r="BG141" s="170"/>
      <c r="BH141" s="170"/>
      <c r="BI141" s="170"/>
      <c r="BJ141" s="170"/>
      <c r="BK141" s="170"/>
      <c r="BL141" s="170"/>
      <c r="BM141" s="170"/>
      <c r="BN141" s="170"/>
      <c r="BO141" s="170"/>
      <c r="BP141" s="170"/>
      <c r="BQ141" s="170"/>
      <c r="BR141" s="170"/>
      <c r="BS141" s="170"/>
      <c r="BT141" s="170"/>
      <c r="BU141" s="170"/>
    </row>
    <row r="142" spans="1:73" ht="15.75" customHeight="1" x14ac:dyDescent="0.3">
      <c r="A142" s="12"/>
      <c r="B142" s="12"/>
      <c r="C142" s="12"/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170"/>
      <c r="R142" s="170"/>
      <c r="S142" s="170"/>
      <c r="T142" s="170"/>
      <c r="U142" s="170"/>
      <c r="V142" s="170"/>
      <c r="W142" s="170"/>
      <c r="X142" s="170"/>
      <c r="Y142" s="170"/>
      <c r="Z142" s="170"/>
      <c r="AA142" s="170"/>
      <c r="AB142" s="170"/>
      <c r="AC142" s="170"/>
      <c r="AD142" s="170"/>
      <c r="AE142" s="170"/>
      <c r="AF142" s="170"/>
      <c r="AG142" s="170"/>
      <c r="AH142" s="170"/>
      <c r="AI142" s="170"/>
      <c r="AJ142" s="170"/>
      <c r="AK142" s="170"/>
      <c r="AL142" s="170"/>
      <c r="AM142" s="170"/>
      <c r="AN142" s="170"/>
      <c r="AO142" s="170"/>
      <c r="AP142" s="170"/>
      <c r="AQ142" s="170"/>
      <c r="AR142" s="170"/>
      <c r="AS142" s="170"/>
      <c r="AT142" s="170"/>
      <c r="AU142" s="170"/>
      <c r="AV142" s="170"/>
      <c r="AW142" s="170"/>
      <c r="AX142" s="170"/>
      <c r="AY142" s="170"/>
      <c r="AZ142" s="170"/>
      <c r="BA142" s="170"/>
      <c r="BB142" s="170"/>
      <c r="BC142" s="170"/>
      <c r="BD142" s="170"/>
      <c r="BE142" s="170"/>
      <c r="BF142" s="170"/>
      <c r="BG142" s="170"/>
      <c r="BH142" s="170"/>
      <c r="BI142" s="170"/>
      <c r="BJ142" s="170"/>
      <c r="BK142" s="170"/>
      <c r="BL142" s="170"/>
      <c r="BM142" s="170"/>
      <c r="BN142" s="170"/>
      <c r="BO142" s="170"/>
      <c r="BP142" s="170"/>
      <c r="BQ142" s="170"/>
      <c r="BR142" s="170"/>
      <c r="BS142" s="170"/>
      <c r="BT142" s="170"/>
      <c r="BU142" s="170"/>
    </row>
    <row r="143" spans="1:73" ht="15.75" customHeight="1" x14ac:dyDescent="0.3">
      <c r="A143" s="12"/>
      <c r="B143" s="12"/>
      <c r="C143" s="12"/>
      <c r="D143" s="170"/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  <c r="P143" s="170"/>
      <c r="Q143" s="170"/>
      <c r="R143" s="170"/>
      <c r="S143" s="170"/>
      <c r="T143" s="170"/>
      <c r="U143" s="170"/>
      <c r="V143" s="170"/>
      <c r="W143" s="170"/>
      <c r="X143" s="170"/>
      <c r="Y143" s="170"/>
      <c r="Z143" s="170"/>
      <c r="AA143" s="170"/>
      <c r="AB143" s="170"/>
      <c r="AC143" s="170"/>
      <c r="AD143" s="170"/>
      <c r="AE143" s="170"/>
      <c r="AF143" s="170"/>
      <c r="AG143" s="170"/>
      <c r="AH143" s="170"/>
      <c r="AI143" s="170"/>
      <c r="AJ143" s="170"/>
      <c r="AK143" s="170"/>
      <c r="AL143" s="170"/>
      <c r="AM143" s="170"/>
      <c r="AN143" s="170"/>
      <c r="AO143" s="170"/>
      <c r="AP143" s="170"/>
      <c r="AQ143" s="170"/>
      <c r="AR143" s="170"/>
      <c r="AS143" s="170"/>
      <c r="AT143" s="170"/>
      <c r="AU143" s="170"/>
      <c r="AV143" s="170"/>
      <c r="AW143" s="170"/>
      <c r="AX143" s="170"/>
      <c r="AY143" s="170"/>
      <c r="AZ143" s="170"/>
      <c r="BA143" s="170"/>
      <c r="BB143" s="170"/>
      <c r="BC143" s="170"/>
      <c r="BD143" s="170"/>
      <c r="BE143" s="170"/>
      <c r="BF143" s="170"/>
      <c r="BG143" s="170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70"/>
      <c r="BS143" s="170"/>
      <c r="BT143" s="170"/>
      <c r="BU143" s="170"/>
    </row>
    <row r="144" spans="1:73" ht="15.75" customHeight="1" x14ac:dyDescent="0.3">
      <c r="A144" s="12"/>
      <c r="B144" s="12"/>
      <c r="C144" s="12"/>
      <c r="D144" s="17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170"/>
      <c r="R144" s="170"/>
      <c r="S144" s="170"/>
      <c r="T144" s="170"/>
      <c r="U144" s="170"/>
      <c r="V144" s="170"/>
      <c r="W144" s="170"/>
      <c r="X144" s="170"/>
      <c r="Y144" s="170"/>
      <c r="Z144" s="170"/>
      <c r="AA144" s="170"/>
      <c r="AB144" s="170"/>
      <c r="AC144" s="170"/>
      <c r="AD144" s="170"/>
      <c r="AE144" s="170"/>
      <c r="AF144" s="170"/>
      <c r="AG144" s="170"/>
      <c r="AH144" s="170"/>
      <c r="AI144" s="170"/>
      <c r="AJ144" s="170"/>
      <c r="AK144" s="170"/>
      <c r="AL144" s="170"/>
      <c r="AM144" s="170"/>
      <c r="AN144" s="170"/>
      <c r="AO144" s="170"/>
      <c r="AP144" s="170"/>
      <c r="AQ144" s="170"/>
      <c r="AR144" s="170"/>
      <c r="AS144" s="170"/>
      <c r="AT144" s="170"/>
      <c r="AU144" s="170"/>
      <c r="AV144" s="170"/>
      <c r="AW144" s="170"/>
      <c r="AX144" s="170"/>
      <c r="AY144" s="170"/>
      <c r="AZ144" s="170"/>
      <c r="BA144" s="170"/>
      <c r="BB144" s="170"/>
      <c r="BC144" s="170"/>
      <c r="BD144" s="170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</row>
    <row r="145" spans="1:73" ht="15.75" customHeight="1" x14ac:dyDescent="0.3">
      <c r="A145" s="12"/>
      <c r="B145" s="12"/>
      <c r="C145" s="12"/>
      <c r="D145" s="17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170"/>
      <c r="R145" s="170"/>
      <c r="S145" s="170"/>
      <c r="T145" s="170"/>
      <c r="U145" s="170"/>
      <c r="V145" s="170"/>
      <c r="W145" s="170"/>
      <c r="X145" s="170"/>
      <c r="Y145" s="170"/>
      <c r="Z145" s="170"/>
      <c r="AA145" s="170"/>
      <c r="AB145" s="170"/>
      <c r="AC145" s="170"/>
      <c r="AD145" s="170"/>
      <c r="AE145" s="170"/>
      <c r="AF145" s="170"/>
      <c r="AG145" s="170"/>
      <c r="AH145" s="170"/>
      <c r="AI145" s="170"/>
      <c r="AJ145" s="170"/>
      <c r="AK145" s="170"/>
      <c r="AL145" s="170"/>
      <c r="AM145" s="170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  <c r="BI145" s="170"/>
      <c r="BJ145" s="170"/>
      <c r="BK145" s="170"/>
      <c r="BL145" s="170"/>
      <c r="BM145" s="170"/>
      <c r="BN145" s="170"/>
      <c r="BO145" s="170"/>
      <c r="BP145" s="170"/>
      <c r="BQ145" s="170"/>
      <c r="BR145" s="170"/>
      <c r="BS145" s="170"/>
      <c r="BT145" s="170"/>
      <c r="BU145" s="170"/>
    </row>
    <row r="146" spans="1:73" ht="15.75" customHeight="1" x14ac:dyDescent="0.3">
      <c r="A146" s="12"/>
      <c r="B146" s="12"/>
      <c r="C146" s="12"/>
      <c r="D146" s="170"/>
      <c r="E146" s="170"/>
      <c r="F146" s="170"/>
      <c r="G146" s="170"/>
      <c r="H146" s="170"/>
      <c r="I146" s="170"/>
      <c r="J146" s="170"/>
      <c r="K146" s="170"/>
      <c r="L146" s="170"/>
      <c r="M146" s="170"/>
      <c r="N146" s="170"/>
      <c r="O146" s="170"/>
      <c r="P146" s="170"/>
      <c r="Q146" s="170"/>
      <c r="R146" s="170"/>
      <c r="S146" s="170"/>
      <c r="T146" s="170"/>
      <c r="U146" s="170"/>
      <c r="V146" s="170"/>
      <c r="W146" s="170"/>
      <c r="X146" s="170"/>
      <c r="Y146" s="170"/>
      <c r="Z146" s="170"/>
      <c r="AA146" s="170"/>
      <c r="AB146" s="170"/>
      <c r="AC146" s="170"/>
      <c r="AD146" s="170"/>
      <c r="AE146" s="170"/>
      <c r="AF146" s="170"/>
      <c r="AG146" s="170"/>
      <c r="AH146" s="170"/>
      <c r="AI146" s="170"/>
      <c r="AJ146" s="170"/>
      <c r="AK146" s="170"/>
      <c r="AL146" s="170"/>
      <c r="AM146" s="170"/>
      <c r="AN146" s="170"/>
      <c r="AO146" s="170"/>
      <c r="AP146" s="170"/>
      <c r="AQ146" s="170"/>
      <c r="AR146" s="170"/>
      <c r="AS146" s="170"/>
      <c r="AT146" s="170"/>
      <c r="AU146" s="170"/>
      <c r="AV146" s="170"/>
      <c r="AW146" s="170"/>
      <c r="AX146" s="170"/>
      <c r="AY146" s="170"/>
      <c r="AZ146" s="170"/>
      <c r="BA146" s="170"/>
      <c r="BB146" s="170"/>
      <c r="BC146" s="170"/>
      <c r="BD146" s="170"/>
      <c r="BE146" s="170"/>
      <c r="BF146" s="170"/>
      <c r="BG146" s="170"/>
      <c r="BH146" s="170"/>
      <c r="BI146" s="170"/>
      <c r="BJ146" s="170"/>
      <c r="BK146" s="170"/>
      <c r="BL146" s="170"/>
      <c r="BM146" s="170"/>
      <c r="BN146" s="170"/>
      <c r="BO146" s="170"/>
      <c r="BP146" s="170"/>
      <c r="BQ146" s="170"/>
      <c r="BR146" s="170"/>
      <c r="BS146" s="170"/>
      <c r="BT146" s="170"/>
      <c r="BU146" s="170"/>
    </row>
    <row r="147" spans="1:73" ht="15.75" customHeight="1" x14ac:dyDescent="0.3">
      <c r="A147" s="12"/>
      <c r="B147" s="12"/>
      <c r="C147" s="12"/>
      <c r="D147" s="170"/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170"/>
      <c r="R147" s="170"/>
      <c r="S147" s="170"/>
      <c r="T147" s="170"/>
      <c r="U147" s="170"/>
      <c r="V147" s="170"/>
      <c r="W147" s="170"/>
      <c r="X147" s="170"/>
      <c r="Y147" s="170"/>
      <c r="Z147" s="170"/>
      <c r="AA147" s="170"/>
      <c r="AB147" s="170"/>
      <c r="AC147" s="170"/>
      <c r="AD147" s="170"/>
      <c r="AE147" s="170"/>
      <c r="AF147" s="170"/>
      <c r="AG147" s="170"/>
      <c r="AH147" s="170"/>
      <c r="AI147" s="170"/>
      <c r="AJ147" s="170"/>
      <c r="AK147" s="170"/>
      <c r="AL147" s="170"/>
      <c r="AM147" s="170"/>
      <c r="AN147" s="170"/>
      <c r="AO147" s="170"/>
      <c r="AP147" s="170"/>
      <c r="AQ147" s="170"/>
      <c r="AR147" s="170"/>
      <c r="AS147" s="170"/>
      <c r="AT147" s="170"/>
      <c r="AU147" s="170"/>
      <c r="AV147" s="170"/>
      <c r="AW147" s="170"/>
      <c r="AX147" s="170"/>
      <c r="AY147" s="170"/>
      <c r="AZ147" s="170"/>
      <c r="BA147" s="170"/>
      <c r="BB147" s="170"/>
      <c r="BC147" s="170"/>
      <c r="BD147" s="170"/>
      <c r="BE147" s="170"/>
      <c r="BF147" s="170"/>
      <c r="BG147" s="170"/>
      <c r="BH147" s="170"/>
      <c r="BI147" s="170"/>
      <c r="BJ147" s="170"/>
      <c r="BK147" s="170"/>
      <c r="BL147" s="170"/>
      <c r="BM147" s="170"/>
      <c r="BN147" s="170"/>
      <c r="BO147" s="170"/>
      <c r="BP147" s="170"/>
      <c r="BQ147" s="170"/>
      <c r="BR147" s="170"/>
      <c r="BS147" s="170"/>
      <c r="BT147" s="170"/>
      <c r="BU147" s="170"/>
    </row>
    <row r="148" spans="1:73" ht="15.75" customHeight="1" x14ac:dyDescent="0.3">
      <c r="A148" s="12"/>
      <c r="B148" s="12"/>
      <c r="C148" s="12"/>
      <c r="D148" s="170"/>
      <c r="E148" s="170"/>
      <c r="F148" s="170"/>
      <c r="G148" s="170"/>
      <c r="H148" s="170"/>
      <c r="I148" s="170"/>
      <c r="J148" s="170"/>
      <c r="K148" s="170"/>
      <c r="L148" s="170"/>
      <c r="M148" s="170"/>
      <c r="N148" s="170"/>
      <c r="O148" s="170"/>
      <c r="P148" s="170"/>
      <c r="Q148" s="170"/>
      <c r="R148" s="170"/>
      <c r="S148" s="170"/>
      <c r="T148" s="170"/>
      <c r="U148" s="170"/>
      <c r="V148" s="170"/>
      <c r="W148" s="170"/>
      <c r="X148" s="170"/>
      <c r="Y148" s="170"/>
      <c r="Z148" s="170"/>
      <c r="AA148" s="170"/>
      <c r="AB148" s="170"/>
      <c r="AC148" s="170"/>
      <c r="AD148" s="170"/>
      <c r="AE148" s="170"/>
      <c r="AF148" s="170"/>
      <c r="AG148" s="170"/>
      <c r="AH148" s="170"/>
      <c r="AI148" s="170"/>
      <c r="AJ148" s="170"/>
      <c r="AK148" s="170"/>
      <c r="AL148" s="170"/>
      <c r="AM148" s="170"/>
      <c r="AN148" s="170"/>
      <c r="AO148" s="170"/>
      <c r="AP148" s="170"/>
      <c r="AQ148" s="170"/>
      <c r="AR148" s="170"/>
      <c r="AS148" s="170"/>
      <c r="AT148" s="170"/>
      <c r="AU148" s="170"/>
      <c r="AV148" s="170"/>
      <c r="AW148" s="170"/>
      <c r="AX148" s="170"/>
      <c r="AY148" s="170"/>
      <c r="AZ148" s="170"/>
      <c r="BA148" s="170"/>
      <c r="BB148" s="170"/>
      <c r="BC148" s="170"/>
      <c r="BD148" s="170"/>
      <c r="BE148" s="170"/>
      <c r="BF148" s="170"/>
      <c r="BG148" s="170"/>
      <c r="BH148" s="170"/>
      <c r="BI148" s="170"/>
      <c r="BJ148" s="170"/>
      <c r="BK148" s="170"/>
      <c r="BL148" s="170"/>
      <c r="BM148" s="170"/>
      <c r="BN148" s="170"/>
      <c r="BO148" s="170"/>
      <c r="BP148" s="170"/>
      <c r="BQ148" s="170"/>
      <c r="BR148" s="170"/>
      <c r="BS148" s="170"/>
      <c r="BT148" s="170"/>
      <c r="BU148" s="170"/>
    </row>
    <row r="149" spans="1:73" ht="15.75" customHeight="1" x14ac:dyDescent="0.3">
      <c r="A149" s="12"/>
      <c r="B149" s="12"/>
      <c r="C149" s="12"/>
      <c r="D149" s="170"/>
      <c r="E149" s="170"/>
      <c r="F149" s="170"/>
      <c r="G149" s="170"/>
      <c r="H149" s="170"/>
      <c r="I149" s="170"/>
      <c r="J149" s="170"/>
      <c r="K149" s="170"/>
      <c r="L149" s="170"/>
      <c r="M149" s="170"/>
      <c r="N149" s="170"/>
      <c r="O149" s="170"/>
      <c r="P149" s="170"/>
      <c r="Q149" s="170"/>
      <c r="R149" s="170"/>
      <c r="S149" s="170"/>
      <c r="T149" s="170"/>
      <c r="U149" s="170"/>
      <c r="V149" s="170"/>
      <c r="W149" s="170"/>
      <c r="X149" s="170"/>
      <c r="Y149" s="170"/>
      <c r="Z149" s="170"/>
      <c r="AA149" s="170"/>
      <c r="AB149" s="170"/>
      <c r="AC149" s="170"/>
      <c r="AD149" s="170"/>
      <c r="AE149" s="170"/>
      <c r="AF149" s="170"/>
      <c r="AG149" s="170"/>
      <c r="AH149" s="170"/>
      <c r="AI149" s="170"/>
      <c r="AJ149" s="170"/>
      <c r="AK149" s="170"/>
      <c r="AL149" s="170"/>
      <c r="AM149" s="170"/>
      <c r="AN149" s="170"/>
      <c r="AO149" s="170"/>
      <c r="AP149" s="170"/>
      <c r="AQ149" s="170"/>
      <c r="AR149" s="170"/>
      <c r="AS149" s="170"/>
      <c r="AT149" s="170"/>
      <c r="AU149" s="170"/>
      <c r="AV149" s="170"/>
      <c r="AW149" s="170"/>
      <c r="AX149" s="170"/>
      <c r="AY149" s="170"/>
      <c r="AZ149" s="170"/>
      <c r="BA149" s="170"/>
      <c r="BB149" s="170"/>
      <c r="BC149" s="170"/>
      <c r="BD149" s="170"/>
      <c r="BE149" s="170"/>
      <c r="BF149" s="170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0"/>
      <c r="BQ149" s="170"/>
      <c r="BR149" s="170"/>
      <c r="BS149" s="170"/>
      <c r="BT149" s="170"/>
      <c r="BU149" s="170"/>
    </row>
    <row r="150" spans="1:73" ht="15.75" customHeight="1" x14ac:dyDescent="0.3">
      <c r="A150" s="12"/>
      <c r="B150" s="12"/>
      <c r="C150" s="12"/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170"/>
      <c r="R150" s="170"/>
      <c r="S150" s="170"/>
      <c r="T150" s="170"/>
      <c r="U150" s="170"/>
      <c r="V150" s="170"/>
      <c r="W150" s="170"/>
      <c r="X150" s="170"/>
      <c r="Y150" s="170"/>
      <c r="Z150" s="170"/>
      <c r="AA150" s="170"/>
      <c r="AB150" s="170"/>
      <c r="AC150" s="170"/>
      <c r="AD150" s="170"/>
      <c r="AE150" s="170"/>
      <c r="AF150" s="170"/>
      <c r="AG150" s="170"/>
      <c r="AH150" s="170"/>
      <c r="AI150" s="170"/>
      <c r="AJ150" s="170"/>
      <c r="AK150" s="170"/>
      <c r="AL150" s="170"/>
      <c r="AM150" s="170"/>
      <c r="AN150" s="170"/>
      <c r="AO150" s="170"/>
      <c r="AP150" s="170"/>
      <c r="AQ150" s="170"/>
      <c r="AR150" s="170"/>
      <c r="AS150" s="170"/>
      <c r="AT150" s="170"/>
      <c r="AU150" s="170"/>
      <c r="AV150" s="170"/>
      <c r="AW150" s="170"/>
      <c r="AX150" s="170"/>
      <c r="AY150" s="170"/>
      <c r="AZ150" s="170"/>
      <c r="BA150" s="170"/>
      <c r="BB150" s="170"/>
      <c r="BC150" s="170"/>
      <c r="BD150" s="170"/>
      <c r="BE150" s="170"/>
      <c r="BF150" s="170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0"/>
      <c r="BQ150" s="170"/>
      <c r="BR150" s="170"/>
      <c r="BS150" s="170"/>
      <c r="BT150" s="170"/>
      <c r="BU150" s="170"/>
    </row>
    <row r="151" spans="1:73" ht="15.75" customHeight="1" x14ac:dyDescent="0.3">
      <c r="A151" s="12"/>
      <c r="B151" s="12"/>
      <c r="C151" s="12"/>
      <c r="D151" s="170"/>
      <c r="E151" s="170"/>
      <c r="F151" s="170"/>
      <c r="G151" s="170"/>
      <c r="H151" s="170"/>
      <c r="I151" s="170"/>
      <c r="J151" s="170"/>
      <c r="K151" s="170"/>
      <c r="L151" s="170"/>
      <c r="M151" s="170"/>
      <c r="N151" s="170"/>
      <c r="O151" s="170"/>
      <c r="P151" s="170"/>
      <c r="Q151" s="170"/>
      <c r="R151" s="170"/>
      <c r="S151" s="170"/>
      <c r="T151" s="170"/>
      <c r="U151" s="170"/>
      <c r="V151" s="170"/>
      <c r="W151" s="170"/>
      <c r="X151" s="170"/>
      <c r="Y151" s="170"/>
      <c r="Z151" s="170"/>
      <c r="AA151" s="170"/>
      <c r="AB151" s="170"/>
      <c r="AC151" s="170"/>
      <c r="AD151" s="170"/>
      <c r="AE151" s="170"/>
      <c r="AF151" s="170"/>
      <c r="AG151" s="170"/>
      <c r="AH151" s="170"/>
      <c r="AI151" s="170"/>
      <c r="AJ151" s="170"/>
      <c r="AK151" s="170"/>
      <c r="AL151" s="170"/>
      <c r="AM151" s="170"/>
      <c r="AN151" s="170"/>
      <c r="AO151" s="170"/>
      <c r="AP151" s="170"/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0"/>
      <c r="BQ151" s="170"/>
      <c r="BR151" s="170"/>
      <c r="BS151" s="170"/>
      <c r="BT151" s="170"/>
      <c r="BU151" s="170"/>
    </row>
    <row r="152" spans="1:73" ht="15.75" customHeight="1" x14ac:dyDescent="0.3">
      <c r="A152" s="12"/>
      <c r="B152" s="12"/>
      <c r="C152" s="12"/>
      <c r="D152" s="170"/>
      <c r="E152" s="170"/>
      <c r="F152" s="170"/>
      <c r="G152" s="170"/>
      <c r="H152" s="170"/>
      <c r="I152" s="170"/>
      <c r="J152" s="170"/>
      <c r="K152" s="170"/>
      <c r="L152" s="170"/>
      <c r="M152" s="170"/>
      <c r="N152" s="170"/>
      <c r="O152" s="170"/>
      <c r="P152" s="170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70"/>
      <c r="AE152" s="170"/>
      <c r="AF152" s="170"/>
      <c r="AG152" s="170"/>
      <c r="AH152" s="170"/>
      <c r="AI152" s="170"/>
      <c r="AJ152" s="170"/>
      <c r="AK152" s="170"/>
      <c r="AL152" s="170"/>
      <c r="AM152" s="170"/>
      <c r="AN152" s="170"/>
      <c r="AO152" s="170"/>
      <c r="AP152" s="170"/>
      <c r="AQ152" s="170"/>
      <c r="AR152" s="170"/>
      <c r="AS152" s="170"/>
      <c r="AT152" s="170"/>
      <c r="AU152" s="170"/>
      <c r="AV152" s="170"/>
      <c r="AW152" s="170"/>
      <c r="AX152" s="170"/>
      <c r="AY152" s="170"/>
      <c r="AZ152" s="170"/>
      <c r="BA152" s="170"/>
      <c r="BB152" s="170"/>
      <c r="BC152" s="170"/>
      <c r="BD152" s="170"/>
      <c r="BE152" s="170"/>
      <c r="BF152" s="170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0"/>
      <c r="BQ152" s="170"/>
      <c r="BR152" s="170"/>
      <c r="BS152" s="170"/>
      <c r="BT152" s="170"/>
      <c r="BU152" s="170"/>
    </row>
    <row r="153" spans="1:73" ht="15.75" customHeight="1" x14ac:dyDescent="0.3">
      <c r="A153" s="12"/>
      <c r="B153" s="12"/>
      <c r="C153" s="12"/>
      <c r="D153" s="170"/>
      <c r="E153" s="170"/>
      <c r="F153" s="170"/>
      <c r="G153" s="170"/>
      <c r="H153" s="170"/>
      <c r="I153" s="170"/>
      <c r="J153" s="170"/>
      <c r="K153" s="170"/>
      <c r="L153" s="170"/>
      <c r="M153" s="170"/>
      <c r="N153" s="170"/>
      <c r="O153" s="170"/>
      <c r="P153" s="170"/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70"/>
      <c r="AE153" s="170"/>
      <c r="AF153" s="170"/>
      <c r="AG153" s="170"/>
      <c r="AH153" s="170"/>
      <c r="AI153" s="170"/>
      <c r="AJ153" s="170"/>
      <c r="AK153" s="170"/>
      <c r="AL153" s="170"/>
      <c r="AM153" s="170"/>
      <c r="AN153" s="170"/>
      <c r="AO153" s="170"/>
      <c r="AP153" s="170"/>
      <c r="AQ153" s="170"/>
      <c r="AR153" s="170"/>
      <c r="AS153" s="170"/>
      <c r="AT153" s="170"/>
      <c r="AU153" s="170"/>
      <c r="AV153" s="170"/>
      <c r="AW153" s="170"/>
      <c r="AX153" s="170"/>
      <c r="AY153" s="170"/>
      <c r="AZ153" s="170"/>
      <c r="BA153" s="170"/>
      <c r="BB153" s="170"/>
      <c r="BC153" s="170"/>
      <c r="BD153" s="170"/>
      <c r="BE153" s="170"/>
      <c r="BF153" s="170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0"/>
      <c r="BQ153" s="170"/>
      <c r="BR153" s="170"/>
      <c r="BS153" s="170"/>
      <c r="BT153" s="170"/>
      <c r="BU153" s="170"/>
    </row>
    <row r="154" spans="1:73" ht="15.75" customHeight="1" x14ac:dyDescent="0.3">
      <c r="A154" s="12"/>
      <c r="B154" s="12"/>
      <c r="C154" s="12"/>
      <c r="D154" s="170"/>
      <c r="E154" s="170"/>
      <c r="F154" s="170"/>
      <c r="G154" s="170"/>
      <c r="H154" s="170"/>
      <c r="I154" s="170"/>
      <c r="J154" s="170"/>
      <c r="K154" s="170"/>
      <c r="L154" s="170"/>
      <c r="M154" s="170"/>
      <c r="N154" s="170"/>
      <c r="O154" s="170"/>
      <c r="P154" s="170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70"/>
      <c r="AE154" s="170"/>
      <c r="AF154" s="170"/>
      <c r="AG154" s="170"/>
      <c r="AH154" s="170"/>
      <c r="AI154" s="170"/>
      <c r="AJ154" s="170"/>
      <c r="AK154" s="170"/>
      <c r="AL154" s="170"/>
      <c r="AM154" s="170"/>
      <c r="AN154" s="170"/>
      <c r="AO154" s="170"/>
      <c r="AP154" s="170"/>
      <c r="AQ154" s="170"/>
      <c r="AR154" s="170"/>
      <c r="AS154" s="170"/>
      <c r="AT154" s="170"/>
      <c r="AU154" s="170"/>
      <c r="AV154" s="170"/>
      <c r="AW154" s="170"/>
      <c r="AX154" s="170"/>
      <c r="AY154" s="170"/>
      <c r="AZ154" s="170"/>
      <c r="BA154" s="170"/>
      <c r="BB154" s="170"/>
      <c r="BC154" s="170"/>
      <c r="BD154" s="170"/>
      <c r="BE154" s="170"/>
      <c r="BF154" s="170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0"/>
      <c r="BQ154" s="170"/>
      <c r="BR154" s="170"/>
      <c r="BS154" s="170"/>
      <c r="BT154" s="170"/>
      <c r="BU154" s="170"/>
    </row>
    <row r="155" spans="1:73" ht="15.75" customHeight="1" x14ac:dyDescent="0.3">
      <c r="A155" s="12"/>
      <c r="B155" s="12"/>
      <c r="C155" s="12"/>
      <c r="D155" s="170"/>
      <c r="E155" s="170"/>
      <c r="F155" s="170"/>
      <c r="G155" s="170"/>
      <c r="H155" s="170"/>
      <c r="I155" s="170"/>
      <c r="J155" s="170"/>
      <c r="K155" s="170"/>
      <c r="L155" s="170"/>
      <c r="M155" s="170"/>
      <c r="N155" s="170"/>
      <c r="O155" s="170"/>
      <c r="P155" s="170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70"/>
      <c r="AE155" s="170"/>
      <c r="AF155" s="170"/>
      <c r="AG155" s="170"/>
      <c r="AH155" s="170"/>
      <c r="AI155" s="170"/>
      <c r="AJ155" s="170"/>
      <c r="AK155" s="170"/>
      <c r="AL155" s="170"/>
      <c r="AM155" s="170"/>
      <c r="AN155" s="170"/>
      <c r="AO155" s="170"/>
      <c r="AP155" s="170"/>
      <c r="AQ155" s="170"/>
      <c r="AR155" s="170"/>
      <c r="AS155" s="170"/>
      <c r="AT155" s="170"/>
      <c r="AU155" s="170"/>
      <c r="AV155" s="170"/>
      <c r="AW155" s="170"/>
      <c r="AX155" s="170"/>
      <c r="AY155" s="170"/>
      <c r="AZ155" s="170"/>
      <c r="BA155" s="170"/>
      <c r="BB155" s="170"/>
      <c r="BC155" s="170"/>
      <c r="BD155" s="170"/>
      <c r="BE155" s="170"/>
      <c r="BF155" s="170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0"/>
      <c r="BQ155" s="170"/>
      <c r="BR155" s="170"/>
      <c r="BS155" s="170"/>
      <c r="BT155" s="170"/>
      <c r="BU155" s="170"/>
    </row>
    <row r="156" spans="1:73" ht="15.75" customHeight="1" x14ac:dyDescent="0.3">
      <c r="A156" s="12"/>
      <c r="B156" s="12"/>
      <c r="C156" s="12"/>
      <c r="D156" s="170"/>
      <c r="E156" s="170"/>
      <c r="F156" s="170"/>
      <c r="G156" s="170"/>
      <c r="H156" s="170"/>
      <c r="I156" s="170"/>
      <c r="J156" s="170"/>
      <c r="K156" s="170"/>
      <c r="L156" s="170"/>
      <c r="M156" s="170"/>
      <c r="N156" s="170"/>
      <c r="O156" s="170"/>
      <c r="P156" s="170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70"/>
      <c r="AE156" s="170"/>
      <c r="AF156" s="170"/>
      <c r="AG156" s="170"/>
      <c r="AH156" s="170"/>
      <c r="AI156" s="170"/>
      <c r="AJ156" s="170"/>
      <c r="AK156" s="170"/>
      <c r="AL156" s="170"/>
      <c r="AM156" s="170"/>
      <c r="AN156" s="170"/>
      <c r="AO156" s="170"/>
      <c r="AP156" s="170"/>
      <c r="AQ156" s="170"/>
      <c r="AR156" s="170"/>
      <c r="AS156" s="170"/>
      <c r="AT156" s="170"/>
      <c r="AU156" s="170"/>
      <c r="AV156" s="170"/>
      <c r="AW156" s="170"/>
      <c r="AX156" s="170"/>
      <c r="AY156" s="170"/>
      <c r="AZ156" s="170"/>
      <c r="BA156" s="170"/>
      <c r="BB156" s="170"/>
      <c r="BC156" s="170"/>
      <c r="BD156" s="170"/>
      <c r="BE156" s="170"/>
      <c r="BF156" s="170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0"/>
      <c r="BQ156" s="170"/>
      <c r="BR156" s="170"/>
      <c r="BS156" s="170"/>
      <c r="BT156" s="170"/>
      <c r="BU156" s="170"/>
    </row>
    <row r="157" spans="1:73" ht="15.75" customHeight="1" x14ac:dyDescent="0.3">
      <c r="A157" s="12"/>
      <c r="B157" s="12"/>
      <c r="C157" s="12"/>
      <c r="D157" s="170"/>
      <c r="E157" s="170"/>
      <c r="F157" s="170"/>
      <c r="G157" s="170"/>
      <c r="H157" s="170"/>
      <c r="I157" s="170"/>
      <c r="J157" s="170"/>
      <c r="K157" s="170"/>
      <c r="L157" s="170"/>
      <c r="M157" s="170"/>
      <c r="N157" s="170"/>
      <c r="O157" s="170"/>
      <c r="P157" s="170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70"/>
      <c r="AE157" s="170"/>
      <c r="AF157" s="170"/>
      <c r="AG157" s="170"/>
      <c r="AH157" s="170"/>
      <c r="AI157" s="170"/>
      <c r="AJ157" s="170"/>
      <c r="AK157" s="170"/>
      <c r="AL157" s="170"/>
      <c r="AM157" s="170"/>
      <c r="AN157" s="170"/>
      <c r="AO157" s="170"/>
      <c r="AP157" s="170"/>
      <c r="AQ157" s="170"/>
      <c r="AR157" s="170"/>
      <c r="AS157" s="170"/>
      <c r="AT157" s="170"/>
      <c r="AU157" s="170"/>
      <c r="AV157" s="170"/>
      <c r="AW157" s="170"/>
      <c r="AX157" s="170"/>
      <c r="AY157" s="170"/>
      <c r="AZ157" s="170"/>
      <c r="BA157" s="170"/>
      <c r="BB157" s="170"/>
      <c r="BC157" s="170"/>
      <c r="BD157" s="170"/>
      <c r="BE157" s="170"/>
      <c r="BF157" s="170"/>
      <c r="BG157" s="170"/>
      <c r="BH157" s="170"/>
      <c r="BI157" s="170"/>
      <c r="BJ157" s="170"/>
      <c r="BK157" s="170"/>
      <c r="BL157" s="170"/>
      <c r="BM157" s="170"/>
      <c r="BN157" s="170"/>
      <c r="BO157" s="170"/>
      <c r="BP157" s="170"/>
      <c r="BQ157" s="170"/>
      <c r="BR157" s="170"/>
      <c r="BS157" s="170"/>
      <c r="BT157" s="170"/>
      <c r="BU157" s="170"/>
    </row>
    <row r="158" spans="1:73" ht="15.75" customHeight="1" x14ac:dyDescent="0.3">
      <c r="A158" s="12"/>
      <c r="B158" s="12"/>
      <c r="C158" s="12"/>
      <c r="D158" s="170"/>
      <c r="E158" s="170"/>
      <c r="F158" s="170"/>
      <c r="G158" s="170"/>
      <c r="H158" s="170"/>
      <c r="I158" s="170"/>
      <c r="J158" s="170"/>
      <c r="K158" s="170"/>
      <c r="L158" s="170"/>
      <c r="M158" s="170"/>
      <c r="N158" s="170"/>
      <c r="O158" s="170"/>
      <c r="P158" s="170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70"/>
      <c r="AE158" s="170"/>
      <c r="AF158" s="170"/>
      <c r="AG158" s="170"/>
      <c r="AH158" s="170"/>
      <c r="AI158" s="170"/>
      <c r="AJ158" s="170"/>
      <c r="AK158" s="170"/>
      <c r="AL158" s="170"/>
      <c r="AM158" s="170"/>
      <c r="AN158" s="170"/>
      <c r="AO158" s="170"/>
      <c r="AP158" s="170"/>
      <c r="AQ158" s="170"/>
      <c r="AR158" s="170"/>
      <c r="AS158" s="170"/>
      <c r="AT158" s="170"/>
      <c r="AU158" s="170"/>
      <c r="AV158" s="170"/>
      <c r="AW158" s="170"/>
      <c r="AX158" s="170"/>
      <c r="AY158" s="170"/>
      <c r="AZ158" s="170"/>
      <c r="BA158" s="170"/>
      <c r="BB158" s="170"/>
      <c r="BC158" s="170"/>
      <c r="BD158" s="170"/>
      <c r="BE158" s="170"/>
      <c r="BF158" s="170"/>
      <c r="BG158" s="170"/>
      <c r="BH158" s="170"/>
      <c r="BI158" s="170"/>
      <c r="BJ158" s="170"/>
      <c r="BK158" s="170"/>
      <c r="BL158" s="170"/>
      <c r="BM158" s="170"/>
      <c r="BN158" s="170"/>
      <c r="BO158" s="170"/>
      <c r="BP158" s="170"/>
      <c r="BQ158" s="170"/>
      <c r="BR158" s="170"/>
      <c r="BS158" s="170"/>
      <c r="BT158" s="170"/>
      <c r="BU158" s="170"/>
    </row>
    <row r="159" spans="1:73" ht="15.75" customHeight="1" x14ac:dyDescent="0.3">
      <c r="A159" s="12"/>
      <c r="B159" s="12"/>
      <c r="C159" s="12"/>
      <c r="D159" s="170"/>
      <c r="E159" s="170"/>
      <c r="F159" s="170"/>
      <c r="G159" s="170"/>
      <c r="H159" s="170"/>
      <c r="I159" s="170"/>
      <c r="J159" s="170"/>
      <c r="K159" s="170"/>
      <c r="L159" s="170"/>
      <c r="M159" s="170"/>
      <c r="N159" s="170"/>
      <c r="O159" s="170"/>
      <c r="P159" s="170"/>
      <c r="Q159" s="170"/>
      <c r="R159" s="170"/>
      <c r="S159" s="170"/>
      <c r="T159" s="170"/>
      <c r="U159" s="170"/>
      <c r="V159" s="170"/>
      <c r="W159" s="170"/>
      <c r="X159" s="170"/>
      <c r="Y159" s="170"/>
      <c r="Z159" s="170"/>
      <c r="AA159" s="170"/>
      <c r="AB159" s="170"/>
      <c r="AC159" s="170"/>
      <c r="AD159" s="170"/>
      <c r="AE159" s="170"/>
      <c r="AF159" s="170"/>
      <c r="AG159" s="170"/>
      <c r="AH159" s="170"/>
      <c r="AI159" s="170"/>
      <c r="AJ159" s="170"/>
      <c r="AK159" s="170"/>
      <c r="AL159" s="170"/>
      <c r="AM159" s="170"/>
      <c r="AN159" s="170"/>
      <c r="AO159" s="170"/>
      <c r="AP159" s="170"/>
      <c r="AQ159" s="170"/>
      <c r="AR159" s="170"/>
      <c r="AS159" s="170"/>
      <c r="AT159" s="170"/>
      <c r="AU159" s="170"/>
      <c r="AV159" s="170"/>
      <c r="AW159" s="170"/>
      <c r="AX159" s="170"/>
      <c r="AY159" s="170"/>
      <c r="AZ159" s="170"/>
      <c r="BA159" s="170"/>
      <c r="BB159" s="170"/>
      <c r="BC159" s="170"/>
      <c r="BD159" s="170"/>
      <c r="BE159" s="170"/>
      <c r="BF159" s="170"/>
      <c r="BG159" s="170"/>
      <c r="BH159" s="170"/>
      <c r="BI159" s="170"/>
      <c r="BJ159" s="170"/>
      <c r="BK159" s="170"/>
      <c r="BL159" s="170"/>
      <c r="BM159" s="170"/>
      <c r="BN159" s="170"/>
      <c r="BO159" s="170"/>
      <c r="BP159" s="170"/>
      <c r="BQ159" s="170"/>
      <c r="BR159" s="170"/>
      <c r="BS159" s="170"/>
      <c r="BT159" s="170"/>
      <c r="BU159" s="170"/>
    </row>
    <row r="160" spans="1:73" ht="15.75" customHeight="1" x14ac:dyDescent="0.3">
      <c r="A160" s="12"/>
      <c r="B160" s="12"/>
      <c r="C160" s="12"/>
      <c r="D160" s="170"/>
      <c r="E160" s="170"/>
      <c r="F160" s="170"/>
      <c r="G160" s="170"/>
      <c r="H160" s="170"/>
      <c r="I160" s="170"/>
      <c r="J160" s="170"/>
      <c r="K160" s="170"/>
      <c r="L160" s="170"/>
      <c r="M160" s="170"/>
      <c r="N160" s="170"/>
      <c r="O160" s="170"/>
      <c r="P160" s="170"/>
      <c r="Q160" s="170"/>
      <c r="R160" s="170"/>
      <c r="S160" s="170"/>
      <c r="T160" s="170"/>
      <c r="U160" s="170"/>
      <c r="V160" s="170"/>
      <c r="W160" s="170"/>
      <c r="X160" s="170"/>
      <c r="Y160" s="170"/>
      <c r="Z160" s="170"/>
      <c r="AA160" s="170"/>
      <c r="AB160" s="170"/>
      <c r="AC160" s="170"/>
      <c r="AD160" s="170"/>
      <c r="AE160" s="170"/>
      <c r="AF160" s="170"/>
      <c r="AG160" s="170"/>
      <c r="AH160" s="170"/>
      <c r="AI160" s="170"/>
      <c r="AJ160" s="170"/>
      <c r="AK160" s="170"/>
      <c r="AL160" s="170"/>
      <c r="AM160" s="170"/>
      <c r="AN160" s="170"/>
      <c r="AO160" s="170"/>
      <c r="AP160" s="170"/>
      <c r="AQ160" s="170"/>
      <c r="AR160" s="170"/>
      <c r="AS160" s="170"/>
      <c r="AT160" s="170"/>
      <c r="AU160" s="170"/>
      <c r="AV160" s="170"/>
      <c r="AW160" s="170"/>
      <c r="AX160" s="170"/>
      <c r="AY160" s="170"/>
      <c r="AZ160" s="170"/>
      <c r="BA160" s="170"/>
      <c r="BB160" s="170"/>
      <c r="BC160" s="170"/>
      <c r="BD160" s="170"/>
      <c r="BE160" s="170"/>
      <c r="BF160" s="170"/>
      <c r="BG160" s="170"/>
      <c r="BH160" s="170"/>
      <c r="BI160" s="170"/>
      <c r="BJ160" s="170"/>
      <c r="BK160" s="170"/>
      <c r="BL160" s="170"/>
      <c r="BM160" s="170"/>
      <c r="BN160" s="170"/>
      <c r="BO160" s="170"/>
      <c r="BP160" s="170"/>
      <c r="BQ160" s="170"/>
      <c r="BR160" s="170"/>
      <c r="BS160" s="170"/>
      <c r="BT160" s="170"/>
      <c r="BU160" s="170"/>
    </row>
    <row r="161" spans="1:73" ht="15.75" customHeight="1" x14ac:dyDescent="0.3">
      <c r="A161" s="12"/>
      <c r="B161" s="12"/>
      <c r="C161" s="12"/>
      <c r="D161" s="170"/>
      <c r="E161" s="170"/>
      <c r="F161" s="170"/>
      <c r="G161" s="170"/>
      <c r="H161" s="170"/>
      <c r="I161" s="170"/>
      <c r="J161" s="170"/>
      <c r="K161" s="170"/>
      <c r="L161" s="170"/>
      <c r="M161" s="170"/>
      <c r="N161" s="170"/>
      <c r="O161" s="170"/>
      <c r="P161" s="170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70"/>
      <c r="AE161" s="170"/>
      <c r="AF161" s="170"/>
      <c r="AG161" s="170"/>
      <c r="AH161" s="170"/>
      <c r="AI161" s="170"/>
      <c r="AJ161" s="170"/>
      <c r="AK161" s="170"/>
      <c r="AL161" s="170"/>
      <c r="AM161" s="170"/>
      <c r="AN161" s="170"/>
      <c r="AO161" s="170"/>
      <c r="AP161" s="170"/>
      <c r="AQ161" s="170"/>
      <c r="AR161" s="170"/>
      <c r="AS161" s="170"/>
      <c r="AT161" s="170"/>
      <c r="AU161" s="170"/>
      <c r="AV161" s="170"/>
      <c r="AW161" s="170"/>
      <c r="AX161" s="170"/>
      <c r="AY161" s="170"/>
      <c r="AZ161" s="170"/>
      <c r="BA161" s="170"/>
      <c r="BB161" s="170"/>
      <c r="BC161" s="170"/>
      <c r="BD161" s="170"/>
      <c r="BE161" s="170"/>
      <c r="BF161" s="170"/>
      <c r="BG161" s="170"/>
      <c r="BH161" s="170"/>
      <c r="BI161" s="170"/>
      <c r="BJ161" s="170"/>
      <c r="BK161" s="170"/>
      <c r="BL161" s="170"/>
      <c r="BM161" s="170"/>
      <c r="BN161" s="170"/>
      <c r="BO161" s="170"/>
      <c r="BP161" s="170"/>
      <c r="BQ161" s="170"/>
      <c r="BR161" s="170"/>
      <c r="BS161" s="170"/>
      <c r="BT161" s="170"/>
      <c r="BU161" s="170"/>
    </row>
    <row r="162" spans="1:73" ht="15.75" customHeight="1" x14ac:dyDescent="0.3">
      <c r="A162" s="12"/>
      <c r="B162" s="12"/>
      <c r="C162" s="12"/>
      <c r="D162" s="170"/>
      <c r="E162" s="170"/>
      <c r="F162" s="170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170"/>
      <c r="R162" s="170"/>
      <c r="S162" s="170"/>
      <c r="T162" s="170"/>
      <c r="U162" s="170"/>
      <c r="V162" s="170"/>
      <c r="W162" s="170"/>
      <c r="X162" s="170"/>
      <c r="Y162" s="170"/>
      <c r="Z162" s="170"/>
      <c r="AA162" s="170"/>
      <c r="AB162" s="170"/>
      <c r="AC162" s="170"/>
      <c r="AD162" s="170"/>
      <c r="AE162" s="170"/>
      <c r="AF162" s="170"/>
      <c r="AG162" s="170"/>
      <c r="AH162" s="170"/>
      <c r="AI162" s="170"/>
      <c r="AJ162" s="170"/>
      <c r="AK162" s="170"/>
      <c r="AL162" s="170"/>
      <c r="AM162" s="170"/>
      <c r="AN162" s="170"/>
      <c r="AO162" s="170"/>
      <c r="AP162" s="170"/>
      <c r="AQ162" s="170"/>
      <c r="AR162" s="170"/>
      <c r="AS162" s="170"/>
      <c r="AT162" s="170"/>
      <c r="AU162" s="170"/>
      <c r="AV162" s="170"/>
      <c r="AW162" s="170"/>
      <c r="AX162" s="170"/>
      <c r="AY162" s="170"/>
      <c r="AZ162" s="170"/>
      <c r="BA162" s="170"/>
      <c r="BB162" s="170"/>
      <c r="BC162" s="170"/>
      <c r="BD162" s="170"/>
      <c r="BE162" s="170"/>
      <c r="BF162" s="170"/>
      <c r="BG162" s="170"/>
      <c r="BH162" s="170"/>
      <c r="BI162" s="170"/>
      <c r="BJ162" s="170"/>
      <c r="BK162" s="170"/>
      <c r="BL162" s="170"/>
      <c r="BM162" s="170"/>
      <c r="BN162" s="170"/>
      <c r="BO162" s="170"/>
      <c r="BP162" s="170"/>
      <c r="BQ162" s="170"/>
      <c r="BR162" s="170"/>
      <c r="BS162" s="170"/>
      <c r="BT162" s="170"/>
      <c r="BU162" s="170"/>
    </row>
    <row r="163" spans="1:73" ht="15.75" customHeight="1" x14ac:dyDescent="0.3">
      <c r="A163" s="12"/>
      <c r="B163" s="12"/>
      <c r="C163" s="12"/>
      <c r="D163" s="170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70"/>
      <c r="AE163" s="170"/>
      <c r="AF163" s="170"/>
      <c r="AG163" s="170"/>
      <c r="AH163" s="170"/>
      <c r="AI163" s="170"/>
      <c r="AJ163" s="170"/>
      <c r="AK163" s="170"/>
      <c r="AL163" s="170"/>
      <c r="AM163" s="170"/>
      <c r="AN163" s="170"/>
      <c r="AO163" s="170"/>
      <c r="AP163" s="170"/>
      <c r="AQ163" s="170"/>
      <c r="AR163" s="170"/>
      <c r="AS163" s="170"/>
      <c r="AT163" s="170"/>
      <c r="AU163" s="170"/>
      <c r="AV163" s="170"/>
      <c r="AW163" s="170"/>
      <c r="AX163" s="170"/>
      <c r="AY163" s="170"/>
      <c r="AZ163" s="170"/>
      <c r="BA163" s="170"/>
      <c r="BB163" s="170"/>
      <c r="BC163" s="170"/>
      <c r="BD163" s="170"/>
      <c r="BE163" s="170"/>
      <c r="BF163" s="170"/>
      <c r="BG163" s="170"/>
      <c r="BH163" s="170"/>
      <c r="BI163" s="170"/>
      <c r="BJ163" s="170"/>
      <c r="BK163" s="170"/>
      <c r="BL163" s="170"/>
      <c r="BM163" s="170"/>
      <c r="BN163" s="170"/>
      <c r="BO163" s="170"/>
      <c r="BP163" s="170"/>
      <c r="BQ163" s="170"/>
      <c r="BR163" s="170"/>
      <c r="BS163" s="170"/>
      <c r="BT163" s="170"/>
      <c r="BU163" s="170"/>
    </row>
    <row r="164" spans="1:73" ht="15.75" customHeight="1" x14ac:dyDescent="0.3">
      <c r="A164" s="12"/>
      <c r="B164" s="12"/>
      <c r="C164" s="12"/>
      <c r="D164" s="170"/>
      <c r="E164" s="170"/>
      <c r="F164" s="170"/>
      <c r="G164" s="170"/>
      <c r="H164" s="170"/>
      <c r="I164" s="170"/>
      <c r="J164" s="170"/>
      <c r="K164" s="170"/>
      <c r="L164" s="170"/>
      <c r="M164" s="170"/>
      <c r="N164" s="170"/>
      <c r="O164" s="170"/>
      <c r="P164" s="170"/>
      <c r="Q164" s="170"/>
      <c r="R164" s="170"/>
      <c r="S164" s="170"/>
      <c r="T164" s="170"/>
      <c r="U164" s="170"/>
      <c r="V164" s="170"/>
      <c r="W164" s="170"/>
      <c r="X164" s="170"/>
      <c r="Y164" s="170"/>
      <c r="Z164" s="170"/>
      <c r="AA164" s="170"/>
      <c r="AB164" s="170"/>
      <c r="AC164" s="170"/>
      <c r="AD164" s="170"/>
      <c r="AE164" s="170"/>
      <c r="AF164" s="170"/>
      <c r="AG164" s="170"/>
      <c r="AH164" s="170"/>
      <c r="AI164" s="170"/>
      <c r="AJ164" s="170"/>
      <c r="AK164" s="170"/>
      <c r="AL164" s="170"/>
      <c r="AM164" s="170"/>
      <c r="AN164" s="170"/>
      <c r="AO164" s="170"/>
      <c r="AP164" s="170"/>
      <c r="AQ164" s="170"/>
      <c r="AR164" s="170"/>
      <c r="AS164" s="170"/>
      <c r="AT164" s="170"/>
      <c r="AU164" s="170"/>
      <c r="AV164" s="170"/>
      <c r="AW164" s="170"/>
      <c r="AX164" s="170"/>
      <c r="AY164" s="170"/>
      <c r="AZ164" s="170"/>
      <c r="BA164" s="170"/>
      <c r="BB164" s="170"/>
      <c r="BC164" s="170"/>
      <c r="BD164" s="170"/>
      <c r="BE164" s="170"/>
      <c r="BF164" s="170"/>
      <c r="BG164" s="170"/>
      <c r="BH164" s="170"/>
      <c r="BI164" s="170"/>
      <c r="BJ164" s="170"/>
      <c r="BK164" s="170"/>
      <c r="BL164" s="170"/>
      <c r="BM164" s="170"/>
      <c r="BN164" s="170"/>
      <c r="BO164" s="170"/>
      <c r="BP164" s="170"/>
      <c r="BQ164" s="170"/>
      <c r="BR164" s="170"/>
      <c r="BS164" s="170"/>
      <c r="BT164" s="170"/>
      <c r="BU164" s="170"/>
    </row>
    <row r="165" spans="1:73" ht="15.75" customHeight="1" x14ac:dyDescent="0.3">
      <c r="A165" s="12"/>
      <c r="B165" s="12"/>
      <c r="C165" s="12"/>
      <c r="D165" s="170"/>
      <c r="E165" s="170"/>
      <c r="F165" s="170"/>
      <c r="G165" s="170"/>
      <c r="H165" s="170"/>
      <c r="I165" s="170"/>
      <c r="J165" s="170"/>
      <c r="K165" s="170"/>
      <c r="L165" s="170"/>
      <c r="M165" s="170"/>
      <c r="N165" s="170"/>
      <c r="O165" s="170"/>
      <c r="P165" s="170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70"/>
      <c r="AE165" s="170"/>
      <c r="AF165" s="170"/>
      <c r="AG165" s="170"/>
      <c r="AH165" s="170"/>
      <c r="AI165" s="170"/>
      <c r="AJ165" s="170"/>
      <c r="AK165" s="170"/>
      <c r="AL165" s="170"/>
      <c r="AM165" s="170"/>
      <c r="AN165" s="170"/>
      <c r="AO165" s="170"/>
      <c r="AP165" s="170"/>
      <c r="AQ165" s="170"/>
      <c r="AR165" s="170"/>
      <c r="AS165" s="170"/>
      <c r="AT165" s="170"/>
      <c r="AU165" s="170"/>
      <c r="AV165" s="170"/>
      <c r="AW165" s="170"/>
      <c r="AX165" s="170"/>
      <c r="AY165" s="170"/>
      <c r="AZ165" s="170"/>
      <c r="BA165" s="170"/>
      <c r="BB165" s="170"/>
      <c r="BC165" s="170"/>
      <c r="BD165" s="170"/>
      <c r="BE165" s="170"/>
      <c r="BF165" s="170"/>
      <c r="BG165" s="170"/>
      <c r="BH165" s="170"/>
      <c r="BI165" s="170"/>
      <c r="BJ165" s="170"/>
      <c r="BK165" s="170"/>
      <c r="BL165" s="170"/>
      <c r="BM165" s="170"/>
      <c r="BN165" s="170"/>
      <c r="BO165" s="170"/>
      <c r="BP165" s="170"/>
      <c r="BQ165" s="170"/>
      <c r="BR165" s="170"/>
      <c r="BS165" s="170"/>
      <c r="BT165" s="170"/>
      <c r="BU165" s="170"/>
    </row>
    <row r="166" spans="1:73" ht="15.75" customHeight="1" x14ac:dyDescent="0.3">
      <c r="A166" s="12"/>
      <c r="B166" s="12"/>
      <c r="C166" s="12"/>
      <c r="D166" s="170"/>
      <c r="E166" s="170"/>
      <c r="F166" s="170"/>
      <c r="G166" s="170"/>
      <c r="H166" s="170"/>
      <c r="I166" s="170"/>
      <c r="J166" s="170"/>
      <c r="K166" s="170"/>
      <c r="L166" s="170"/>
      <c r="M166" s="170"/>
      <c r="N166" s="170"/>
      <c r="O166" s="170"/>
      <c r="P166" s="170"/>
      <c r="Q166" s="170"/>
      <c r="R166" s="170"/>
      <c r="S166" s="170"/>
      <c r="T166" s="170"/>
      <c r="U166" s="170"/>
      <c r="V166" s="170"/>
      <c r="W166" s="170"/>
      <c r="X166" s="170"/>
      <c r="Y166" s="170"/>
      <c r="Z166" s="170"/>
      <c r="AA166" s="170"/>
      <c r="AB166" s="170"/>
      <c r="AC166" s="170"/>
      <c r="AD166" s="170"/>
      <c r="AE166" s="170"/>
      <c r="AF166" s="170"/>
      <c r="AG166" s="170"/>
      <c r="AH166" s="170"/>
      <c r="AI166" s="170"/>
      <c r="AJ166" s="170"/>
      <c r="AK166" s="170"/>
      <c r="AL166" s="170"/>
      <c r="AM166" s="170"/>
      <c r="AN166" s="170"/>
      <c r="AO166" s="170"/>
      <c r="AP166" s="170"/>
      <c r="AQ166" s="170"/>
      <c r="AR166" s="170"/>
      <c r="AS166" s="170"/>
      <c r="AT166" s="170"/>
      <c r="AU166" s="170"/>
      <c r="AV166" s="170"/>
      <c r="AW166" s="170"/>
      <c r="AX166" s="170"/>
      <c r="AY166" s="170"/>
      <c r="AZ166" s="170"/>
      <c r="BA166" s="170"/>
      <c r="BB166" s="170"/>
      <c r="BC166" s="170"/>
      <c r="BD166" s="170"/>
      <c r="BE166" s="170"/>
      <c r="BF166" s="170"/>
      <c r="BG166" s="170"/>
      <c r="BH166" s="170"/>
      <c r="BI166" s="170"/>
      <c r="BJ166" s="170"/>
      <c r="BK166" s="170"/>
      <c r="BL166" s="170"/>
      <c r="BM166" s="170"/>
      <c r="BN166" s="170"/>
      <c r="BO166" s="170"/>
      <c r="BP166" s="170"/>
      <c r="BQ166" s="170"/>
      <c r="BR166" s="170"/>
      <c r="BS166" s="170"/>
      <c r="BT166" s="170"/>
      <c r="BU166" s="170"/>
    </row>
    <row r="167" spans="1:73" ht="15.75" customHeight="1" x14ac:dyDescent="0.3">
      <c r="A167" s="12"/>
      <c r="B167" s="12"/>
      <c r="C167" s="12"/>
      <c r="D167" s="170"/>
      <c r="E167" s="170"/>
      <c r="F167" s="170"/>
      <c r="G167" s="170"/>
      <c r="H167" s="170"/>
      <c r="I167" s="170"/>
      <c r="J167" s="170"/>
      <c r="K167" s="170"/>
      <c r="L167" s="170"/>
      <c r="M167" s="170"/>
      <c r="N167" s="170"/>
      <c r="O167" s="170"/>
      <c r="P167" s="170"/>
      <c r="Q167" s="170"/>
      <c r="R167" s="170"/>
      <c r="S167" s="170"/>
      <c r="T167" s="170"/>
      <c r="U167" s="170"/>
      <c r="V167" s="170"/>
      <c r="W167" s="170"/>
      <c r="X167" s="170"/>
      <c r="Y167" s="170"/>
      <c r="Z167" s="170"/>
      <c r="AA167" s="170"/>
      <c r="AB167" s="170"/>
      <c r="AC167" s="170"/>
      <c r="AD167" s="170"/>
      <c r="AE167" s="170"/>
      <c r="AF167" s="170"/>
      <c r="AG167" s="170"/>
      <c r="AH167" s="170"/>
      <c r="AI167" s="170"/>
      <c r="AJ167" s="170"/>
      <c r="AK167" s="170"/>
      <c r="AL167" s="170"/>
      <c r="AM167" s="170"/>
      <c r="AN167" s="170"/>
      <c r="AO167" s="170"/>
      <c r="AP167" s="170"/>
      <c r="AQ167" s="170"/>
      <c r="AR167" s="170"/>
      <c r="AS167" s="170"/>
      <c r="AT167" s="170"/>
      <c r="AU167" s="170"/>
      <c r="AV167" s="170"/>
      <c r="AW167" s="170"/>
      <c r="AX167" s="170"/>
      <c r="AY167" s="170"/>
      <c r="AZ167" s="170"/>
      <c r="BA167" s="170"/>
      <c r="BB167" s="170"/>
      <c r="BC167" s="170"/>
      <c r="BD167" s="170"/>
      <c r="BE167" s="170"/>
      <c r="BF167" s="170"/>
      <c r="BG167" s="170"/>
      <c r="BH167" s="170"/>
      <c r="BI167" s="170"/>
      <c r="BJ167" s="170"/>
      <c r="BK167" s="170"/>
      <c r="BL167" s="170"/>
      <c r="BM167" s="170"/>
      <c r="BN167" s="170"/>
      <c r="BO167" s="170"/>
      <c r="BP167" s="170"/>
      <c r="BQ167" s="170"/>
      <c r="BR167" s="170"/>
      <c r="BS167" s="170"/>
      <c r="BT167" s="170"/>
      <c r="BU167" s="170"/>
    </row>
    <row r="168" spans="1:73" ht="15.75" customHeight="1" x14ac:dyDescent="0.3">
      <c r="A168" s="12"/>
      <c r="B168" s="12"/>
      <c r="C168" s="12"/>
      <c r="D168" s="170"/>
      <c r="E168" s="170"/>
      <c r="F168" s="170"/>
      <c r="G168" s="170"/>
      <c r="H168" s="170"/>
      <c r="I168" s="170"/>
      <c r="J168" s="170"/>
      <c r="K168" s="170"/>
      <c r="L168" s="170"/>
      <c r="M168" s="170"/>
      <c r="N168" s="170"/>
      <c r="O168" s="170"/>
      <c r="P168" s="170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70"/>
      <c r="AE168" s="170"/>
      <c r="AF168" s="170"/>
      <c r="AG168" s="170"/>
      <c r="AH168" s="170"/>
      <c r="AI168" s="170"/>
      <c r="AJ168" s="170"/>
      <c r="AK168" s="170"/>
      <c r="AL168" s="170"/>
      <c r="AM168" s="170"/>
      <c r="AN168" s="170"/>
      <c r="AO168" s="170"/>
      <c r="AP168" s="170"/>
      <c r="AQ168" s="170"/>
      <c r="AR168" s="170"/>
      <c r="AS168" s="170"/>
      <c r="AT168" s="170"/>
      <c r="AU168" s="170"/>
      <c r="AV168" s="170"/>
      <c r="AW168" s="170"/>
      <c r="AX168" s="170"/>
      <c r="AY168" s="170"/>
      <c r="AZ168" s="170"/>
      <c r="BA168" s="170"/>
      <c r="BB168" s="170"/>
      <c r="BC168" s="170"/>
      <c r="BD168" s="170"/>
      <c r="BE168" s="170"/>
      <c r="BF168" s="170"/>
      <c r="BG168" s="170"/>
      <c r="BH168" s="170"/>
      <c r="BI168" s="170"/>
      <c r="BJ168" s="170"/>
      <c r="BK168" s="170"/>
      <c r="BL168" s="170"/>
      <c r="BM168" s="170"/>
      <c r="BN168" s="170"/>
      <c r="BO168" s="170"/>
      <c r="BP168" s="170"/>
      <c r="BQ168" s="170"/>
      <c r="BR168" s="170"/>
      <c r="BS168" s="170"/>
      <c r="BT168" s="170"/>
      <c r="BU168" s="170"/>
    </row>
    <row r="169" spans="1:73" ht="15.75" customHeight="1" x14ac:dyDescent="0.3">
      <c r="A169" s="12"/>
      <c r="B169" s="12"/>
      <c r="C169" s="12"/>
      <c r="D169" s="170"/>
      <c r="E169" s="170"/>
      <c r="F169" s="170"/>
      <c r="G169" s="170"/>
      <c r="H169" s="170"/>
      <c r="I169" s="170"/>
      <c r="J169" s="170"/>
      <c r="K169" s="170"/>
      <c r="L169" s="170"/>
      <c r="M169" s="170"/>
      <c r="N169" s="170"/>
      <c r="O169" s="170"/>
      <c r="P169" s="170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70"/>
      <c r="AE169" s="170"/>
      <c r="AF169" s="170"/>
      <c r="AG169" s="170"/>
      <c r="AH169" s="170"/>
      <c r="AI169" s="170"/>
      <c r="AJ169" s="170"/>
      <c r="AK169" s="170"/>
      <c r="AL169" s="170"/>
      <c r="AM169" s="170"/>
      <c r="AN169" s="170"/>
      <c r="AO169" s="170"/>
      <c r="AP169" s="170"/>
      <c r="AQ169" s="170"/>
      <c r="AR169" s="170"/>
      <c r="AS169" s="170"/>
      <c r="AT169" s="170"/>
      <c r="AU169" s="170"/>
      <c r="AV169" s="170"/>
      <c r="AW169" s="170"/>
      <c r="AX169" s="170"/>
      <c r="AY169" s="170"/>
      <c r="AZ169" s="170"/>
      <c r="BA169" s="170"/>
      <c r="BB169" s="170"/>
      <c r="BC169" s="170"/>
      <c r="BD169" s="170"/>
      <c r="BE169" s="170"/>
      <c r="BF169" s="170"/>
      <c r="BG169" s="170"/>
      <c r="BH169" s="170"/>
      <c r="BI169" s="170"/>
      <c r="BJ169" s="170"/>
      <c r="BK169" s="170"/>
      <c r="BL169" s="170"/>
      <c r="BM169" s="170"/>
      <c r="BN169" s="170"/>
      <c r="BO169" s="170"/>
      <c r="BP169" s="170"/>
      <c r="BQ169" s="170"/>
      <c r="BR169" s="170"/>
      <c r="BS169" s="170"/>
      <c r="BT169" s="170"/>
      <c r="BU169" s="170"/>
    </row>
    <row r="170" spans="1:73" ht="15.75" customHeight="1" x14ac:dyDescent="0.3">
      <c r="A170" s="12"/>
      <c r="B170" s="12"/>
      <c r="C170" s="12"/>
      <c r="D170" s="170"/>
      <c r="E170" s="170"/>
      <c r="F170" s="170"/>
      <c r="G170" s="170"/>
      <c r="H170" s="170"/>
      <c r="I170" s="170"/>
      <c r="J170" s="170"/>
      <c r="K170" s="170"/>
      <c r="L170" s="170"/>
      <c r="M170" s="170"/>
      <c r="N170" s="170"/>
      <c r="O170" s="170"/>
      <c r="P170" s="170"/>
      <c r="Q170" s="170"/>
      <c r="R170" s="170"/>
      <c r="S170" s="170"/>
      <c r="T170" s="170"/>
      <c r="U170" s="170"/>
      <c r="V170" s="170"/>
      <c r="W170" s="170"/>
      <c r="X170" s="170"/>
      <c r="Y170" s="170"/>
      <c r="Z170" s="170"/>
      <c r="AA170" s="170"/>
      <c r="AB170" s="170"/>
      <c r="AC170" s="170"/>
      <c r="AD170" s="170"/>
      <c r="AE170" s="170"/>
      <c r="AF170" s="170"/>
      <c r="AG170" s="170"/>
      <c r="AH170" s="170"/>
      <c r="AI170" s="170"/>
      <c r="AJ170" s="170"/>
      <c r="AK170" s="170"/>
      <c r="AL170" s="170"/>
      <c r="AM170" s="170"/>
      <c r="AN170" s="170"/>
      <c r="AO170" s="170"/>
      <c r="AP170" s="170"/>
      <c r="AQ170" s="170"/>
      <c r="AR170" s="170"/>
      <c r="AS170" s="170"/>
      <c r="AT170" s="170"/>
      <c r="AU170" s="170"/>
      <c r="AV170" s="170"/>
      <c r="AW170" s="170"/>
      <c r="AX170" s="170"/>
      <c r="AY170" s="170"/>
      <c r="AZ170" s="170"/>
      <c r="BA170" s="170"/>
      <c r="BB170" s="170"/>
      <c r="BC170" s="170"/>
      <c r="BD170" s="170"/>
      <c r="BE170" s="170"/>
      <c r="BF170" s="170"/>
      <c r="BG170" s="170"/>
      <c r="BH170" s="170"/>
      <c r="BI170" s="170"/>
      <c r="BJ170" s="170"/>
      <c r="BK170" s="170"/>
      <c r="BL170" s="170"/>
      <c r="BM170" s="170"/>
      <c r="BN170" s="170"/>
      <c r="BO170" s="170"/>
      <c r="BP170" s="170"/>
      <c r="BQ170" s="170"/>
      <c r="BR170" s="170"/>
      <c r="BS170" s="170"/>
      <c r="BT170" s="170"/>
      <c r="BU170" s="170"/>
    </row>
    <row r="171" spans="1:73" ht="15.75" customHeight="1" x14ac:dyDescent="0.3">
      <c r="A171" s="12"/>
      <c r="B171" s="12"/>
      <c r="C171" s="12"/>
      <c r="D171" s="170"/>
      <c r="E171" s="170"/>
      <c r="F171" s="170"/>
      <c r="G171" s="170"/>
      <c r="H171" s="170"/>
      <c r="I171" s="170"/>
      <c r="J171" s="170"/>
      <c r="K171" s="170"/>
      <c r="L171" s="170"/>
      <c r="M171" s="170"/>
      <c r="N171" s="170"/>
      <c r="O171" s="170"/>
      <c r="P171" s="170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70"/>
      <c r="AE171" s="170"/>
      <c r="AF171" s="170"/>
      <c r="AG171" s="170"/>
      <c r="AH171" s="170"/>
      <c r="AI171" s="170"/>
      <c r="AJ171" s="170"/>
      <c r="AK171" s="170"/>
      <c r="AL171" s="170"/>
      <c r="AM171" s="170"/>
      <c r="AN171" s="170"/>
      <c r="AO171" s="170"/>
      <c r="AP171" s="170"/>
      <c r="AQ171" s="170"/>
      <c r="AR171" s="170"/>
      <c r="AS171" s="170"/>
      <c r="AT171" s="170"/>
      <c r="AU171" s="170"/>
      <c r="AV171" s="170"/>
      <c r="AW171" s="170"/>
      <c r="AX171" s="170"/>
      <c r="AY171" s="170"/>
      <c r="AZ171" s="170"/>
      <c r="BA171" s="170"/>
      <c r="BB171" s="170"/>
      <c r="BC171" s="170"/>
      <c r="BD171" s="170"/>
      <c r="BE171" s="170"/>
      <c r="BF171" s="170"/>
      <c r="BG171" s="170"/>
      <c r="BH171" s="170"/>
      <c r="BI171" s="170"/>
      <c r="BJ171" s="170"/>
      <c r="BK171" s="170"/>
      <c r="BL171" s="170"/>
      <c r="BM171" s="170"/>
      <c r="BN171" s="170"/>
      <c r="BO171" s="170"/>
      <c r="BP171" s="170"/>
      <c r="BQ171" s="170"/>
      <c r="BR171" s="170"/>
      <c r="BS171" s="170"/>
      <c r="BT171" s="170"/>
      <c r="BU171" s="170"/>
    </row>
    <row r="172" spans="1:73" ht="15.75" customHeight="1" x14ac:dyDescent="0.3">
      <c r="A172" s="12"/>
      <c r="B172" s="12"/>
      <c r="C172" s="12"/>
      <c r="D172" s="170"/>
      <c r="E172" s="170"/>
      <c r="F172" s="170"/>
      <c r="G172" s="170"/>
      <c r="H172" s="170"/>
      <c r="I172" s="170"/>
      <c r="J172" s="170"/>
      <c r="K172" s="170"/>
      <c r="L172" s="170"/>
      <c r="M172" s="170"/>
      <c r="N172" s="170"/>
      <c r="O172" s="170"/>
      <c r="P172" s="170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70"/>
      <c r="AE172" s="170"/>
      <c r="AF172" s="170"/>
      <c r="AG172" s="170"/>
      <c r="AH172" s="170"/>
      <c r="AI172" s="170"/>
      <c r="AJ172" s="170"/>
      <c r="AK172" s="170"/>
      <c r="AL172" s="170"/>
      <c r="AM172" s="170"/>
      <c r="AN172" s="170"/>
      <c r="AO172" s="170"/>
      <c r="AP172" s="170"/>
      <c r="AQ172" s="170"/>
      <c r="AR172" s="170"/>
      <c r="AS172" s="170"/>
      <c r="AT172" s="170"/>
      <c r="AU172" s="170"/>
      <c r="AV172" s="170"/>
      <c r="AW172" s="170"/>
      <c r="AX172" s="170"/>
      <c r="AY172" s="170"/>
      <c r="AZ172" s="170"/>
      <c r="BA172" s="170"/>
      <c r="BB172" s="170"/>
      <c r="BC172" s="170"/>
      <c r="BD172" s="170"/>
      <c r="BE172" s="170"/>
      <c r="BF172" s="170"/>
      <c r="BG172" s="170"/>
      <c r="BH172" s="170"/>
      <c r="BI172" s="170"/>
      <c r="BJ172" s="170"/>
      <c r="BK172" s="170"/>
      <c r="BL172" s="170"/>
      <c r="BM172" s="170"/>
      <c r="BN172" s="170"/>
      <c r="BO172" s="170"/>
      <c r="BP172" s="170"/>
      <c r="BQ172" s="170"/>
      <c r="BR172" s="170"/>
      <c r="BS172" s="170"/>
      <c r="BT172" s="170"/>
      <c r="BU172" s="170"/>
    </row>
    <row r="173" spans="1:73" ht="15.75" customHeight="1" x14ac:dyDescent="0.3">
      <c r="A173" s="12"/>
      <c r="B173" s="12"/>
      <c r="C173" s="12"/>
      <c r="D173" s="170"/>
      <c r="E173" s="170"/>
      <c r="F173" s="170"/>
      <c r="G173" s="170"/>
      <c r="H173" s="170"/>
      <c r="I173" s="170"/>
      <c r="J173" s="170"/>
      <c r="K173" s="170"/>
      <c r="L173" s="170"/>
      <c r="M173" s="170"/>
      <c r="N173" s="170"/>
      <c r="O173" s="170"/>
      <c r="P173" s="170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70"/>
      <c r="AE173" s="170"/>
      <c r="AF173" s="170"/>
      <c r="AG173" s="170"/>
      <c r="AH173" s="170"/>
      <c r="AI173" s="170"/>
      <c r="AJ173" s="170"/>
      <c r="AK173" s="170"/>
      <c r="AL173" s="170"/>
      <c r="AM173" s="170"/>
      <c r="AN173" s="170"/>
      <c r="AO173" s="170"/>
      <c r="AP173" s="170"/>
      <c r="AQ173" s="170"/>
      <c r="AR173" s="170"/>
      <c r="AS173" s="170"/>
      <c r="AT173" s="170"/>
      <c r="AU173" s="170"/>
      <c r="AV173" s="170"/>
      <c r="AW173" s="170"/>
      <c r="AX173" s="170"/>
      <c r="AY173" s="170"/>
      <c r="AZ173" s="170"/>
      <c r="BA173" s="170"/>
      <c r="BB173" s="170"/>
      <c r="BC173" s="170"/>
      <c r="BD173" s="170"/>
      <c r="BE173" s="170"/>
      <c r="BF173" s="170"/>
      <c r="BG173" s="170"/>
      <c r="BH173" s="170"/>
      <c r="BI173" s="170"/>
      <c r="BJ173" s="170"/>
      <c r="BK173" s="170"/>
      <c r="BL173" s="170"/>
      <c r="BM173" s="170"/>
      <c r="BN173" s="170"/>
      <c r="BO173" s="170"/>
      <c r="BP173" s="170"/>
      <c r="BQ173" s="170"/>
      <c r="BR173" s="170"/>
      <c r="BS173" s="170"/>
      <c r="BT173" s="170"/>
      <c r="BU173" s="170"/>
    </row>
    <row r="174" spans="1:73" ht="15.75" customHeight="1" x14ac:dyDescent="0.3">
      <c r="A174" s="12"/>
      <c r="B174" s="12"/>
      <c r="C174" s="12"/>
      <c r="D174" s="170"/>
      <c r="E174" s="170"/>
      <c r="F174" s="170"/>
      <c r="G174" s="170"/>
      <c r="H174" s="170"/>
      <c r="I174" s="170"/>
      <c r="J174" s="170"/>
      <c r="K174" s="170"/>
      <c r="L174" s="170"/>
      <c r="M174" s="170"/>
      <c r="N174" s="170"/>
      <c r="O174" s="170"/>
      <c r="P174" s="170"/>
      <c r="Q174" s="170"/>
      <c r="R174" s="170"/>
      <c r="S174" s="170"/>
      <c r="T174" s="170"/>
      <c r="U174" s="170"/>
      <c r="V174" s="170"/>
      <c r="W174" s="170"/>
      <c r="X174" s="170"/>
      <c r="Y174" s="170"/>
      <c r="Z174" s="170"/>
      <c r="AA174" s="170"/>
      <c r="AB174" s="170"/>
      <c r="AC174" s="170"/>
      <c r="AD174" s="170"/>
      <c r="AE174" s="170"/>
      <c r="AF174" s="170"/>
      <c r="AG174" s="170"/>
      <c r="AH174" s="170"/>
      <c r="AI174" s="170"/>
      <c r="AJ174" s="170"/>
      <c r="AK174" s="170"/>
      <c r="AL174" s="170"/>
      <c r="AM174" s="170"/>
      <c r="AN174" s="170"/>
      <c r="AO174" s="170"/>
      <c r="AP174" s="170"/>
      <c r="AQ174" s="170"/>
      <c r="AR174" s="170"/>
      <c r="AS174" s="170"/>
      <c r="AT174" s="170"/>
      <c r="AU174" s="170"/>
      <c r="AV174" s="170"/>
      <c r="AW174" s="170"/>
      <c r="AX174" s="170"/>
      <c r="AY174" s="170"/>
      <c r="AZ174" s="170"/>
      <c r="BA174" s="170"/>
      <c r="BB174" s="170"/>
      <c r="BC174" s="170"/>
      <c r="BD174" s="170"/>
      <c r="BE174" s="170"/>
      <c r="BF174" s="170"/>
      <c r="BG174" s="170"/>
      <c r="BH174" s="170"/>
      <c r="BI174" s="170"/>
      <c r="BJ174" s="170"/>
      <c r="BK174" s="170"/>
      <c r="BL174" s="170"/>
      <c r="BM174" s="170"/>
      <c r="BN174" s="170"/>
      <c r="BO174" s="170"/>
      <c r="BP174" s="170"/>
      <c r="BQ174" s="170"/>
      <c r="BR174" s="170"/>
      <c r="BS174" s="170"/>
      <c r="BT174" s="170"/>
      <c r="BU174" s="170"/>
    </row>
    <row r="175" spans="1:73" ht="15.75" customHeight="1" x14ac:dyDescent="0.3">
      <c r="A175" s="12"/>
      <c r="B175" s="12"/>
      <c r="C175" s="12"/>
      <c r="D175" s="170"/>
      <c r="E175" s="170"/>
      <c r="F175" s="170"/>
      <c r="G175" s="170"/>
      <c r="H175" s="170"/>
      <c r="I175" s="170"/>
      <c r="J175" s="170"/>
      <c r="K175" s="170"/>
      <c r="L175" s="170"/>
      <c r="M175" s="170"/>
      <c r="N175" s="170"/>
      <c r="O175" s="170"/>
      <c r="P175" s="170"/>
      <c r="Q175" s="170"/>
      <c r="R175" s="170"/>
      <c r="S175" s="170"/>
      <c r="T175" s="170"/>
      <c r="U175" s="170"/>
      <c r="V175" s="170"/>
      <c r="W175" s="170"/>
      <c r="X175" s="170"/>
      <c r="Y175" s="170"/>
      <c r="Z175" s="170"/>
      <c r="AA175" s="170"/>
      <c r="AB175" s="170"/>
      <c r="AC175" s="170"/>
      <c r="AD175" s="170"/>
      <c r="AE175" s="170"/>
      <c r="AF175" s="170"/>
      <c r="AG175" s="170"/>
      <c r="AH175" s="170"/>
      <c r="AI175" s="170"/>
      <c r="AJ175" s="170"/>
      <c r="AK175" s="170"/>
      <c r="AL175" s="170"/>
      <c r="AM175" s="170"/>
      <c r="AN175" s="170"/>
      <c r="AO175" s="170"/>
      <c r="AP175" s="170"/>
      <c r="AQ175" s="170"/>
      <c r="AR175" s="170"/>
      <c r="AS175" s="170"/>
      <c r="AT175" s="170"/>
      <c r="AU175" s="170"/>
      <c r="AV175" s="170"/>
      <c r="AW175" s="170"/>
      <c r="AX175" s="170"/>
      <c r="AY175" s="170"/>
      <c r="AZ175" s="170"/>
      <c r="BA175" s="170"/>
      <c r="BB175" s="170"/>
      <c r="BC175" s="170"/>
      <c r="BD175" s="170"/>
      <c r="BE175" s="170"/>
      <c r="BF175" s="170"/>
      <c r="BG175" s="170"/>
      <c r="BH175" s="170"/>
      <c r="BI175" s="170"/>
      <c r="BJ175" s="170"/>
      <c r="BK175" s="170"/>
      <c r="BL175" s="170"/>
      <c r="BM175" s="170"/>
      <c r="BN175" s="170"/>
      <c r="BO175" s="170"/>
      <c r="BP175" s="170"/>
      <c r="BQ175" s="170"/>
      <c r="BR175" s="170"/>
      <c r="BS175" s="170"/>
      <c r="BT175" s="170"/>
      <c r="BU175" s="170"/>
    </row>
    <row r="176" spans="1:73" ht="15.75" customHeight="1" x14ac:dyDescent="0.3">
      <c r="A176" s="12"/>
      <c r="B176" s="12"/>
      <c r="C176" s="12"/>
      <c r="D176" s="170"/>
      <c r="E176" s="170"/>
      <c r="F176" s="170"/>
      <c r="G176" s="170"/>
      <c r="H176" s="170"/>
      <c r="I176" s="170"/>
      <c r="J176" s="170"/>
      <c r="K176" s="170"/>
      <c r="L176" s="170"/>
      <c r="M176" s="170"/>
      <c r="N176" s="170"/>
      <c r="O176" s="170"/>
      <c r="P176" s="170"/>
      <c r="Q176" s="170"/>
      <c r="R176" s="170"/>
      <c r="S176" s="170"/>
      <c r="T176" s="170"/>
      <c r="U176" s="170"/>
      <c r="V176" s="170"/>
      <c r="W176" s="170"/>
      <c r="X176" s="170"/>
      <c r="Y176" s="170"/>
      <c r="Z176" s="170"/>
      <c r="AA176" s="170"/>
      <c r="AB176" s="170"/>
      <c r="AC176" s="170"/>
      <c r="AD176" s="170"/>
      <c r="AE176" s="170"/>
      <c r="AF176" s="170"/>
      <c r="AG176" s="170"/>
      <c r="AH176" s="170"/>
      <c r="AI176" s="170"/>
      <c r="AJ176" s="170"/>
      <c r="AK176" s="170"/>
      <c r="AL176" s="170"/>
      <c r="AM176" s="170"/>
      <c r="AN176" s="170"/>
      <c r="AO176" s="170"/>
      <c r="AP176" s="170"/>
      <c r="AQ176" s="170"/>
      <c r="AR176" s="170"/>
      <c r="AS176" s="170"/>
      <c r="AT176" s="170"/>
      <c r="AU176" s="170"/>
      <c r="AV176" s="170"/>
      <c r="AW176" s="170"/>
      <c r="AX176" s="170"/>
      <c r="AY176" s="170"/>
      <c r="AZ176" s="170"/>
      <c r="BA176" s="170"/>
      <c r="BB176" s="170"/>
      <c r="BC176" s="170"/>
      <c r="BD176" s="170"/>
      <c r="BE176" s="170"/>
      <c r="BF176" s="170"/>
      <c r="BG176" s="170"/>
      <c r="BH176" s="170"/>
      <c r="BI176" s="170"/>
      <c r="BJ176" s="170"/>
      <c r="BK176" s="170"/>
      <c r="BL176" s="170"/>
      <c r="BM176" s="170"/>
      <c r="BN176" s="170"/>
      <c r="BO176" s="170"/>
      <c r="BP176" s="170"/>
      <c r="BQ176" s="170"/>
      <c r="BR176" s="170"/>
      <c r="BS176" s="170"/>
      <c r="BT176" s="170"/>
      <c r="BU176" s="170"/>
    </row>
    <row r="177" spans="1:73" ht="15.75" customHeight="1" x14ac:dyDescent="0.3">
      <c r="A177" s="12"/>
      <c r="B177" s="12"/>
      <c r="C177" s="12"/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0"/>
      <c r="R177" s="170"/>
      <c r="S177" s="170"/>
      <c r="T177" s="170"/>
      <c r="U177" s="170"/>
      <c r="V177" s="170"/>
      <c r="W177" s="170"/>
      <c r="X177" s="170"/>
      <c r="Y177" s="170"/>
      <c r="Z177" s="170"/>
      <c r="AA177" s="170"/>
      <c r="AB177" s="170"/>
      <c r="AC177" s="170"/>
      <c r="AD177" s="170"/>
      <c r="AE177" s="170"/>
      <c r="AF177" s="170"/>
      <c r="AG177" s="170"/>
      <c r="AH177" s="170"/>
      <c r="AI177" s="170"/>
      <c r="AJ177" s="170"/>
      <c r="AK177" s="170"/>
      <c r="AL177" s="170"/>
      <c r="AM177" s="170"/>
      <c r="AN177" s="170"/>
      <c r="AO177" s="170"/>
      <c r="AP177" s="170"/>
      <c r="AQ177" s="170"/>
      <c r="AR177" s="170"/>
      <c r="AS177" s="170"/>
      <c r="AT177" s="170"/>
      <c r="AU177" s="170"/>
      <c r="AV177" s="170"/>
      <c r="AW177" s="170"/>
      <c r="AX177" s="170"/>
      <c r="AY177" s="170"/>
      <c r="AZ177" s="170"/>
      <c r="BA177" s="170"/>
      <c r="BB177" s="170"/>
      <c r="BC177" s="170"/>
      <c r="BD177" s="170"/>
      <c r="BE177" s="170"/>
      <c r="BF177" s="170"/>
      <c r="BG177" s="170"/>
      <c r="BH177" s="170"/>
      <c r="BI177" s="170"/>
      <c r="BJ177" s="170"/>
      <c r="BK177" s="170"/>
      <c r="BL177" s="170"/>
      <c r="BM177" s="170"/>
      <c r="BN177" s="170"/>
      <c r="BO177" s="170"/>
      <c r="BP177" s="170"/>
      <c r="BQ177" s="170"/>
      <c r="BR177" s="170"/>
      <c r="BS177" s="170"/>
      <c r="BT177" s="170"/>
      <c r="BU177" s="170"/>
    </row>
    <row r="178" spans="1:73" ht="15.75" customHeight="1" x14ac:dyDescent="0.3">
      <c r="A178" s="12"/>
      <c r="B178" s="12"/>
      <c r="C178" s="12"/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0"/>
      <c r="R178" s="170"/>
      <c r="S178" s="170"/>
      <c r="T178" s="170"/>
      <c r="U178" s="170"/>
      <c r="V178" s="170"/>
      <c r="W178" s="170"/>
      <c r="X178" s="170"/>
      <c r="Y178" s="170"/>
      <c r="Z178" s="170"/>
      <c r="AA178" s="170"/>
      <c r="AB178" s="170"/>
      <c r="AC178" s="170"/>
      <c r="AD178" s="170"/>
      <c r="AE178" s="170"/>
      <c r="AF178" s="170"/>
      <c r="AG178" s="170"/>
      <c r="AH178" s="170"/>
      <c r="AI178" s="170"/>
      <c r="AJ178" s="170"/>
      <c r="AK178" s="170"/>
      <c r="AL178" s="170"/>
      <c r="AM178" s="170"/>
      <c r="AN178" s="170"/>
      <c r="AO178" s="170"/>
      <c r="AP178" s="170"/>
      <c r="AQ178" s="170"/>
      <c r="AR178" s="170"/>
      <c r="AS178" s="170"/>
      <c r="AT178" s="170"/>
      <c r="AU178" s="170"/>
      <c r="AV178" s="170"/>
      <c r="AW178" s="170"/>
      <c r="AX178" s="170"/>
      <c r="AY178" s="170"/>
      <c r="AZ178" s="170"/>
      <c r="BA178" s="170"/>
      <c r="BB178" s="170"/>
      <c r="BC178" s="170"/>
      <c r="BD178" s="170"/>
      <c r="BE178" s="170"/>
      <c r="BF178" s="170"/>
      <c r="BG178" s="170"/>
      <c r="BH178" s="170"/>
      <c r="BI178" s="170"/>
      <c r="BJ178" s="170"/>
      <c r="BK178" s="170"/>
      <c r="BL178" s="170"/>
      <c r="BM178" s="170"/>
      <c r="BN178" s="170"/>
      <c r="BO178" s="170"/>
      <c r="BP178" s="170"/>
      <c r="BQ178" s="170"/>
      <c r="BR178" s="170"/>
      <c r="BS178" s="170"/>
      <c r="BT178" s="170"/>
      <c r="BU178" s="170"/>
    </row>
    <row r="179" spans="1:73" ht="15.75" customHeight="1" x14ac:dyDescent="0.3">
      <c r="A179" s="12"/>
      <c r="B179" s="12"/>
      <c r="C179" s="12"/>
      <c r="D179" s="170"/>
      <c r="E179" s="170"/>
      <c r="F179" s="170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170"/>
      <c r="R179" s="170"/>
      <c r="S179" s="170"/>
      <c r="T179" s="170"/>
      <c r="U179" s="170"/>
      <c r="V179" s="170"/>
      <c r="W179" s="170"/>
      <c r="X179" s="170"/>
      <c r="Y179" s="170"/>
      <c r="Z179" s="170"/>
      <c r="AA179" s="170"/>
      <c r="AB179" s="170"/>
      <c r="AC179" s="170"/>
      <c r="AD179" s="170"/>
      <c r="AE179" s="170"/>
      <c r="AF179" s="170"/>
      <c r="AG179" s="170"/>
      <c r="AH179" s="170"/>
      <c r="AI179" s="170"/>
      <c r="AJ179" s="170"/>
      <c r="AK179" s="170"/>
      <c r="AL179" s="170"/>
      <c r="AM179" s="170"/>
      <c r="AN179" s="170"/>
      <c r="AO179" s="170"/>
      <c r="AP179" s="170"/>
      <c r="AQ179" s="170"/>
      <c r="AR179" s="170"/>
      <c r="AS179" s="170"/>
      <c r="AT179" s="170"/>
      <c r="AU179" s="170"/>
      <c r="AV179" s="170"/>
      <c r="AW179" s="170"/>
      <c r="AX179" s="170"/>
      <c r="AY179" s="170"/>
      <c r="AZ179" s="170"/>
      <c r="BA179" s="170"/>
      <c r="BB179" s="170"/>
      <c r="BC179" s="170"/>
      <c r="BD179" s="170"/>
      <c r="BE179" s="170"/>
      <c r="BF179" s="170"/>
      <c r="BG179" s="170"/>
      <c r="BH179" s="170"/>
      <c r="BI179" s="170"/>
      <c r="BJ179" s="170"/>
      <c r="BK179" s="170"/>
      <c r="BL179" s="170"/>
      <c r="BM179" s="170"/>
      <c r="BN179" s="170"/>
      <c r="BO179" s="170"/>
      <c r="BP179" s="170"/>
      <c r="BQ179" s="170"/>
      <c r="BR179" s="170"/>
      <c r="BS179" s="170"/>
      <c r="BT179" s="170"/>
      <c r="BU179" s="170"/>
    </row>
    <row r="180" spans="1:73" ht="15.75" customHeight="1" x14ac:dyDescent="0.3">
      <c r="A180" s="12"/>
      <c r="B180" s="12"/>
      <c r="C180" s="12"/>
      <c r="D180" s="170"/>
      <c r="E180" s="170"/>
      <c r="F180" s="170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170"/>
      <c r="R180" s="170"/>
      <c r="S180" s="170"/>
      <c r="T180" s="170"/>
      <c r="U180" s="170"/>
      <c r="V180" s="170"/>
      <c r="W180" s="170"/>
      <c r="X180" s="170"/>
      <c r="Y180" s="170"/>
      <c r="Z180" s="170"/>
      <c r="AA180" s="170"/>
      <c r="AB180" s="170"/>
      <c r="AC180" s="170"/>
      <c r="AD180" s="170"/>
      <c r="AE180" s="170"/>
      <c r="AF180" s="170"/>
      <c r="AG180" s="170"/>
      <c r="AH180" s="170"/>
      <c r="AI180" s="170"/>
      <c r="AJ180" s="170"/>
      <c r="AK180" s="170"/>
      <c r="AL180" s="170"/>
      <c r="AM180" s="170"/>
      <c r="AN180" s="170"/>
      <c r="AO180" s="170"/>
      <c r="AP180" s="170"/>
      <c r="AQ180" s="170"/>
      <c r="AR180" s="170"/>
      <c r="AS180" s="170"/>
      <c r="AT180" s="170"/>
      <c r="AU180" s="170"/>
      <c r="AV180" s="170"/>
      <c r="AW180" s="170"/>
      <c r="AX180" s="170"/>
      <c r="AY180" s="170"/>
      <c r="AZ180" s="170"/>
      <c r="BA180" s="170"/>
      <c r="BB180" s="170"/>
      <c r="BC180" s="170"/>
      <c r="BD180" s="170"/>
      <c r="BE180" s="170"/>
      <c r="BF180" s="170"/>
      <c r="BG180" s="170"/>
      <c r="BH180" s="170"/>
      <c r="BI180" s="170"/>
      <c r="BJ180" s="170"/>
      <c r="BK180" s="170"/>
      <c r="BL180" s="170"/>
      <c r="BM180" s="170"/>
      <c r="BN180" s="170"/>
      <c r="BO180" s="170"/>
      <c r="BP180" s="170"/>
      <c r="BQ180" s="170"/>
      <c r="BR180" s="170"/>
      <c r="BS180" s="170"/>
      <c r="BT180" s="170"/>
      <c r="BU180" s="170"/>
    </row>
    <row r="181" spans="1:73" ht="15.75" customHeight="1" x14ac:dyDescent="0.3">
      <c r="A181" s="12"/>
      <c r="B181" s="12"/>
      <c r="C181" s="12"/>
      <c r="D181" s="170"/>
      <c r="E181" s="170"/>
      <c r="F181" s="170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170"/>
      <c r="R181" s="170"/>
      <c r="S181" s="170"/>
      <c r="T181" s="170"/>
      <c r="U181" s="170"/>
      <c r="V181" s="170"/>
      <c r="W181" s="170"/>
      <c r="X181" s="170"/>
      <c r="Y181" s="170"/>
      <c r="Z181" s="170"/>
      <c r="AA181" s="170"/>
      <c r="AB181" s="170"/>
      <c r="AC181" s="170"/>
      <c r="AD181" s="170"/>
      <c r="AE181" s="170"/>
      <c r="AF181" s="170"/>
      <c r="AG181" s="170"/>
      <c r="AH181" s="170"/>
      <c r="AI181" s="170"/>
      <c r="AJ181" s="170"/>
      <c r="AK181" s="170"/>
      <c r="AL181" s="170"/>
      <c r="AM181" s="170"/>
      <c r="AN181" s="170"/>
      <c r="AO181" s="170"/>
      <c r="AP181" s="170"/>
      <c r="AQ181" s="170"/>
      <c r="AR181" s="170"/>
      <c r="AS181" s="170"/>
      <c r="AT181" s="170"/>
      <c r="AU181" s="170"/>
      <c r="AV181" s="170"/>
      <c r="AW181" s="170"/>
      <c r="AX181" s="170"/>
      <c r="AY181" s="170"/>
      <c r="AZ181" s="170"/>
      <c r="BA181" s="170"/>
      <c r="BB181" s="170"/>
      <c r="BC181" s="170"/>
      <c r="BD181" s="170"/>
      <c r="BE181" s="170"/>
      <c r="BF181" s="170"/>
      <c r="BG181" s="170"/>
      <c r="BH181" s="170"/>
      <c r="BI181" s="170"/>
      <c r="BJ181" s="170"/>
      <c r="BK181" s="170"/>
      <c r="BL181" s="170"/>
      <c r="BM181" s="170"/>
      <c r="BN181" s="170"/>
      <c r="BO181" s="170"/>
      <c r="BP181" s="170"/>
      <c r="BQ181" s="170"/>
      <c r="BR181" s="170"/>
      <c r="BS181" s="170"/>
      <c r="BT181" s="170"/>
      <c r="BU181" s="170"/>
    </row>
    <row r="182" spans="1:73" ht="15.75" customHeight="1" x14ac:dyDescent="0.3">
      <c r="A182" s="12"/>
      <c r="B182" s="12"/>
      <c r="C182" s="12"/>
      <c r="D182" s="170"/>
      <c r="E182" s="170"/>
      <c r="F182" s="170"/>
      <c r="G182" s="170"/>
      <c r="H182" s="170"/>
      <c r="I182" s="170"/>
      <c r="J182" s="170"/>
      <c r="K182" s="170"/>
      <c r="L182" s="170"/>
      <c r="M182" s="170"/>
      <c r="N182" s="170"/>
      <c r="O182" s="170"/>
      <c r="P182" s="170"/>
      <c r="Q182" s="170"/>
      <c r="R182" s="170"/>
      <c r="S182" s="170"/>
      <c r="T182" s="170"/>
      <c r="U182" s="170"/>
      <c r="V182" s="170"/>
      <c r="W182" s="170"/>
      <c r="X182" s="170"/>
      <c r="Y182" s="170"/>
      <c r="Z182" s="170"/>
      <c r="AA182" s="170"/>
      <c r="AB182" s="170"/>
      <c r="AC182" s="170"/>
      <c r="AD182" s="170"/>
      <c r="AE182" s="170"/>
      <c r="AF182" s="170"/>
      <c r="AG182" s="170"/>
      <c r="AH182" s="170"/>
      <c r="AI182" s="170"/>
      <c r="AJ182" s="170"/>
      <c r="AK182" s="170"/>
      <c r="AL182" s="170"/>
      <c r="AM182" s="170"/>
      <c r="AN182" s="170"/>
      <c r="AO182" s="170"/>
      <c r="AP182" s="170"/>
      <c r="AQ182" s="170"/>
      <c r="AR182" s="170"/>
      <c r="AS182" s="170"/>
      <c r="AT182" s="170"/>
      <c r="AU182" s="170"/>
      <c r="AV182" s="170"/>
      <c r="AW182" s="170"/>
      <c r="AX182" s="170"/>
      <c r="AY182" s="170"/>
      <c r="AZ182" s="170"/>
      <c r="BA182" s="170"/>
      <c r="BB182" s="170"/>
      <c r="BC182" s="170"/>
      <c r="BD182" s="170"/>
      <c r="BE182" s="170"/>
      <c r="BF182" s="170"/>
      <c r="BG182" s="170"/>
      <c r="BH182" s="170"/>
      <c r="BI182" s="170"/>
      <c r="BJ182" s="170"/>
      <c r="BK182" s="170"/>
      <c r="BL182" s="170"/>
      <c r="BM182" s="170"/>
      <c r="BN182" s="170"/>
      <c r="BO182" s="170"/>
      <c r="BP182" s="170"/>
      <c r="BQ182" s="170"/>
      <c r="BR182" s="170"/>
      <c r="BS182" s="170"/>
      <c r="BT182" s="170"/>
      <c r="BU182" s="170"/>
    </row>
    <row r="183" spans="1:73" ht="15.75" customHeight="1" x14ac:dyDescent="0.3">
      <c r="A183" s="12"/>
      <c r="B183" s="12"/>
      <c r="C183" s="12"/>
      <c r="D183" s="170"/>
      <c r="E183" s="170"/>
      <c r="F183" s="170"/>
      <c r="G183" s="170"/>
      <c r="H183" s="170"/>
      <c r="I183" s="170"/>
      <c r="J183" s="170"/>
      <c r="K183" s="170"/>
      <c r="L183" s="170"/>
      <c r="M183" s="170"/>
      <c r="N183" s="170"/>
      <c r="O183" s="170"/>
      <c r="P183" s="170"/>
      <c r="Q183" s="170"/>
      <c r="R183" s="170"/>
      <c r="S183" s="170"/>
      <c r="T183" s="170"/>
      <c r="U183" s="170"/>
      <c r="V183" s="170"/>
      <c r="W183" s="170"/>
      <c r="X183" s="170"/>
      <c r="Y183" s="170"/>
      <c r="Z183" s="170"/>
      <c r="AA183" s="170"/>
      <c r="AB183" s="170"/>
      <c r="AC183" s="170"/>
      <c r="AD183" s="170"/>
      <c r="AE183" s="170"/>
      <c r="AF183" s="170"/>
      <c r="AG183" s="170"/>
      <c r="AH183" s="170"/>
      <c r="AI183" s="170"/>
      <c r="AJ183" s="170"/>
      <c r="AK183" s="170"/>
      <c r="AL183" s="170"/>
      <c r="AM183" s="170"/>
      <c r="AN183" s="170"/>
      <c r="AO183" s="170"/>
      <c r="AP183" s="170"/>
      <c r="AQ183" s="170"/>
      <c r="AR183" s="170"/>
      <c r="AS183" s="170"/>
      <c r="AT183" s="170"/>
      <c r="AU183" s="170"/>
      <c r="AV183" s="170"/>
      <c r="AW183" s="170"/>
      <c r="AX183" s="170"/>
      <c r="AY183" s="170"/>
      <c r="AZ183" s="170"/>
      <c r="BA183" s="170"/>
      <c r="BB183" s="170"/>
      <c r="BC183" s="170"/>
      <c r="BD183" s="170"/>
      <c r="BE183" s="170"/>
      <c r="BF183" s="170"/>
      <c r="BG183" s="170"/>
      <c r="BH183" s="170"/>
      <c r="BI183" s="170"/>
      <c r="BJ183" s="170"/>
      <c r="BK183" s="170"/>
      <c r="BL183" s="170"/>
      <c r="BM183" s="170"/>
      <c r="BN183" s="170"/>
      <c r="BO183" s="170"/>
      <c r="BP183" s="170"/>
      <c r="BQ183" s="170"/>
      <c r="BR183" s="170"/>
      <c r="BS183" s="170"/>
      <c r="BT183" s="170"/>
      <c r="BU183" s="170"/>
    </row>
    <row r="184" spans="1:73" ht="15.75" customHeight="1" x14ac:dyDescent="0.3">
      <c r="A184" s="12"/>
      <c r="B184" s="12"/>
      <c r="C184" s="12"/>
      <c r="D184" s="170"/>
      <c r="E184" s="170"/>
      <c r="F184" s="170"/>
      <c r="G184" s="170"/>
      <c r="H184" s="170"/>
      <c r="I184" s="170"/>
      <c r="J184" s="170"/>
      <c r="K184" s="170"/>
      <c r="L184" s="170"/>
      <c r="M184" s="170"/>
      <c r="N184" s="170"/>
      <c r="O184" s="170"/>
      <c r="P184" s="170"/>
      <c r="Q184" s="170"/>
      <c r="R184" s="170"/>
      <c r="S184" s="170"/>
      <c r="T184" s="170"/>
      <c r="U184" s="170"/>
      <c r="V184" s="170"/>
      <c r="W184" s="170"/>
      <c r="X184" s="170"/>
      <c r="Y184" s="170"/>
      <c r="Z184" s="170"/>
      <c r="AA184" s="170"/>
      <c r="AB184" s="170"/>
      <c r="AC184" s="170"/>
      <c r="AD184" s="170"/>
      <c r="AE184" s="170"/>
      <c r="AF184" s="170"/>
      <c r="AG184" s="170"/>
      <c r="AH184" s="170"/>
      <c r="AI184" s="170"/>
      <c r="AJ184" s="170"/>
      <c r="AK184" s="170"/>
      <c r="AL184" s="170"/>
      <c r="AM184" s="170"/>
      <c r="AN184" s="170"/>
      <c r="AO184" s="170"/>
      <c r="AP184" s="170"/>
      <c r="AQ184" s="170"/>
      <c r="AR184" s="170"/>
      <c r="AS184" s="170"/>
      <c r="AT184" s="170"/>
      <c r="AU184" s="170"/>
      <c r="AV184" s="170"/>
      <c r="AW184" s="170"/>
      <c r="AX184" s="170"/>
      <c r="AY184" s="170"/>
      <c r="AZ184" s="170"/>
      <c r="BA184" s="170"/>
      <c r="BB184" s="170"/>
      <c r="BC184" s="170"/>
      <c r="BD184" s="170"/>
      <c r="BE184" s="170"/>
      <c r="BF184" s="170"/>
      <c r="BG184" s="170"/>
      <c r="BH184" s="170"/>
      <c r="BI184" s="170"/>
      <c r="BJ184" s="170"/>
      <c r="BK184" s="170"/>
      <c r="BL184" s="170"/>
      <c r="BM184" s="170"/>
      <c r="BN184" s="170"/>
      <c r="BO184" s="170"/>
      <c r="BP184" s="170"/>
      <c r="BQ184" s="170"/>
      <c r="BR184" s="170"/>
      <c r="BS184" s="170"/>
      <c r="BT184" s="170"/>
      <c r="BU184" s="170"/>
    </row>
    <row r="185" spans="1:73" ht="15.75" customHeight="1" x14ac:dyDescent="0.3">
      <c r="A185" s="12"/>
      <c r="B185" s="12"/>
      <c r="C185" s="12"/>
      <c r="D185" s="170"/>
      <c r="E185" s="170"/>
      <c r="F185" s="170"/>
      <c r="G185" s="170"/>
      <c r="H185" s="170"/>
      <c r="I185" s="170"/>
      <c r="J185" s="170"/>
      <c r="K185" s="170"/>
      <c r="L185" s="170"/>
      <c r="M185" s="170"/>
      <c r="N185" s="170"/>
      <c r="O185" s="170"/>
      <c r="P185" s="170"/>
      <c r="Q185" s="170"/>
      <c r="R185" s="170"/>
      <c r="S185" s="170"/>
      <c r="T185" s="170"/>
      <c r="U185" s="170"/>
      <c r="V185" s="170"/>
      <c r="W185" s="170"/>
      <c r="X185" s="170"/>
      <c r="Y185" s="170"/>
      <c r="Z185" s="170"/>
      <c r="AA185" s="170"/>
      <c r="AB185" s="170"/>
      <c r="AC185" s="170"/>
      <c r="AD185" s="170"/>
      <c r="AE185" s="170"/>
      <c r="AF185" s="170"/>
      <c r="AG185" s="170"/>
      <c r="AH185" s="170"/>
      <c r="AI185" s="170"/>
      <c r="AJ185" s="170"/>
      <c r="AK185" s="170"/>
      <c r="AL185" s="170"/>
      <c r="AM185" s="170"/>
      <c r="AN185" s="170"/>
      <c r="AO185" s="170"/>
      <c r="AP185" s="170"/>
      <c r="AQ185" s="170"/>
      <c r="AR185" s="170"/>
      <c r="AS185" s="170"/>
      <c r="AT185" s="170"/>
      <c r="AU185" s="170"/>
      <c r="AV185" s="170"/>
      <c r="AW185" s="170"/>
      <c r="AX185" s="170"/>
      <c r="AY185" s="170"/>
      <c r="AZ185" s="170"/>
      <c r="BA185" s="170"/>
      <c r="BB185" s="170"/>
      <c r="BC185" s="170"/>
      <c r="BD185" s="170"/>
      <c r="BE185" s="170"/>
      <c r="BF185" s="170"/>
      <c r="BG185" s="170"/>
      <c r="BH185" s="170"/>
      <c r="BI185" s="170"/>
      <c r="BJ185" s="170"/>
      <c r="BK185" s="170"/>
      <c r="BL185" s="170"/>
      <c r="BM185" s="170"/>
      <c r="BN185" s="170"/>
      <c r="BO185" s="170"/>
      <c r="BP185" s="170"/>
      <c r="BQ185" s="170"/>
      <c r="BR185" s="170"/>
      <c r="BS185" s="170"/>
      <c r="BT185" s="170"/>
      <c r="BU185" s="170"/>
    </row>
    <row r="186" spans="1:73" ht="15.75" customHeight="1" x14ac:dyDescent="0.3">
      <c r="A186" s="12"/>
      <c r="B186" s="12"/>
      <c r="C186" s="12"/>
      <c r="D186" s="170"/>
      <c r="E186" s="170"/>
      <c r="F186" s="170"/>
      <c r="G186" s="170"/>
      <c r="H186" s="170"/>
      <c r="I186" s="170"/>
      <c r="J186" s="170"/>
      <c r="K186" s="170"/>
      <c r="L186" s="170"/>
      <c r="M186" s="170"/>
      <c r="N186" s="170"/>
      <c r="O186" s="170"/>
      <c r="P186" s="170"/>
      <c r="Q186" s="170"/>
      <c r="R186" s="170"/>
      <c r="S186" s="170"/>
      <c r="T186" s="170"/>
      <c r="U186" s="170"/>
      <c r="V186" s="170"/>
      <c r="W186" s="170"/>
      <c r="X186" s="170"/>
      <c r="Y186" s="170"/>
      <c r="Z186" s="170"/>
      <c r="AA186" s="170"/>
      <c r="AB186" s="170"/>
      <c r="AC186" s="170"/>
      <c r="AD186" s="170"/>
      <c r="AE186" s="170"/>
      <c r="AF186" s="170"/>
      <c r="AG186" s="170"/>
      <c r="AH186" s="170"/>
      <c r="AI186" s="170"/>
      <c r="AJ186" s="170"/>
      <c r="AK186" s="170"/>
      <c r="AL186" s="170"/>
      <c r="AM186" s="170"/>
      <c r="AN186" s="170"/>
      <c r="AO186" s="170"/>
      <c r="AP186" s="170"/>
      <c r="AQ186" s="170"/>
      <c r="AR186" s="170"/>
      <c r="AS186" s="170"/>
      <c r="AT186" s="170"/>
      <c r="AU186" s="170"/>
      <c r="AV186" s="170"/>
      <c r="AW186" s="170"/>
      <c r="AX186" s="170"/>
      <c r="AY186" s="170"/>
      <c r="AZ186" s="170"/>
      <c r="BA186" s="170"/>
      <c r="BB186" s="170"/>
      <c r="BC186" s="170"/>
      <c r="BD186" s="170"/>
      <c r="BE186" s="170"/>
      <c r="BF186" s="170"/>
      <c r="BG186" s="170"/>
      <c r="BH186" s="170"/>
      <c r="BI186" s="170"/>
      <c r="BJ186" s="170"/>
      <c r="BK186" s="170"/>
      <c r="BL186" s="170"/>
      <c r="BM186" s="170"/>
      <c r="BN186" s="170"/>
      <c r="BO186" s="170"/>
      <c r="BP186" s="170"/>
      <c r="BQ186" s="170"/>
      <c r="BR186" s="170"/>
      <c r="BS186" s="170"/>
      <c r="BT186" s="170"/>
      <c r="BU186" s="170"/>
    </row>
    <row r="187" spans="1:73" ht="15.75" customHeight="1" x14ac:dyDescent="0.3">
      <c r="A187" s="12"/>
      <c r="B187" s="12"/>
      <c r="C187" s="12"/>
      <c r="D187" s="170"/>
      <c r="E187" s="170"/>
      <c r="F187" s="170"/>
      <c r="G187" s="170"/>
      <c r="H187" s="170"/>
      <c r="I187" s="170"/>
      <c r="J187" s="170"/>
      <c r="K187" s="170"/>
      <c r="L187" s="170"/>
      <c r="M187" s="170"/>
      <c r="N187" s="170"/>
      <c r="O187" s="170"/>
      <c r="P187" s="170"/>
      <c r="Q187" s="170"/>
      <c r="R187" s="170"/>
      <c r="S187" s="170"/>
      <c r="T187" s="170"/>
      <c r="U187" s="170"/>
      <c r="V187" s="170"/>
      <c r="W187" s="170"/>
      <c r="X187" s="170"/>
      <c r="Y187" s="170"/>
      <c r="Z187" s="170"/>
      <c r="AA187" s="170"/>
      <c r="AB187" s="170"/>
      <c r="AC187" s="170"/>
      <c r="AD187" s="170"/>
      <c r="AE187" s="170"/>
      <c r="AF187" s="170"/>
      <c r="AG187" s="170"/>
      <c r="AH187" s="170"/>
      <c r="AI187" s="170"/>
      <c r="AJ187" s="170"/>
      <c r="AK187" s="170"/>
      <c r="AL187" s="170"/>
      <c r="AM187" s="170"/>
      <c r="AN187" s="170"/>
      <c r="AO187" s="170"/>
      <c r="AP187" s="170"/>
      <c r="AQ187" s="170"/>
      <c r="AR187" s="170"/>
      <c r="AS187" s="170"/>
      <c r="AT187" s="170"/>
      <c r="AU187" s="170"/>
      <c r="AV187" s="170"/>
      <c r="AW187" s="170"/>
      <c r="AX187" s="170"/>
      <c r="AY187" s="170"/>
      <c r="AZ187" s="170"/>
      <c r="BA187" s="170"/>
      <c r="BB187" s="170"/>
      <c r="BC187" s="170"/>
      <c r="BD187" s="170"/>
      <c r="BE187" s="170"/>
      <c r="BF187" s="170"/>
      <c r="BG187" s="170"/>
      <c r="BH187" s="170"/>
      <c r="BI187" s="170"/>
      <c r="BJ187" s="170"/>
      <c r="BK187" s="170"/>
      <c r="BL187" s="170"/>
      <c r="BM187" s="170"/>
      <c r="BN187" s="170"/>
      <c r="BO187" s="170"/>
      <c r="BP187" s="170"/>
      <c r="BQ187" s="170"/>
      <c r="BR187" s="170"/>
      <c r="BS187" s="170"/>
      <c r="BT187" s="170"/>
      <c r="BU187" s="170"/>
    </row>
    <row r="188" spans="1:73" ht="15.75" customHeight="1" x14ac:dyDescent="0.3">
      <c r="A188" s="12"/>
      <c r="B188" s="12"/>
      <c r="C188" s="12"/>
      <c r="D188" s="170"/>
      <c r="E188" s="170"/>
      <c r="F188" s="170"/>
      <c r="G188" s="170"/>
      <c r="H188" s="170"/>
      <c r="I188" s="170"/>
      <c r="J188" s="170"/>
      <c r="K188" s="170"/>
      <c r="L188" s="170"/>
      <c r="M188" s="170"/>
      <c r="N188" s="170"/>
      <c r="O188" s="170"/>
      <c r="P188" s="170"/>
      <c r="Q188" s="170"/>
      <c r="R188" s="170"/>
      <c r="S188" s="170"/>
      <c r="T188" s="170"/>
      <c r="U188" s="170"/>
      <c r="V188" s="170"/>
      <c r="W188" s="170"/>
      <c r="X188" s="170"/>
      <c r="Y188" s="170"/>
      <c r="Z188" s="170"/>
      <c r="AA188" s="170"/>
      <c r="AB188" s="170"/>
      <c r="AC188" s="170"/>
      <c r="AD188" s="170"/>
      <c r="AE188" s="170"/>
      <c r="AF188" s="170"/>
      <c r="AG188" s="170"/>
      <c r="AH188" s="170"/>
      <c r="AI188" s="170"/>
      <c r="AJ188" s="170"/>
      <c r="AK188" s="170"/>
      <c r="AL188" s="170"/>
      <c r="AM188" s="170"/>
      <c r="AN188" s="170"/>
      <c r="AO188" s="170"/>
      <c r="AP188" s="170"/>
      <c r="AQ188" s="170"/>
      <c r="AR188" s="170"/>
      <c r="AS188" s="170"/>
      <c r="AT188" s="170"/>
      <c r="AU188" s="170"/>
      <c r="AV188" s="170"/>
      <c r="AW188" s="170"/>
      <c r="AX188" s="170"/>
      <c r="AY188" s="170"/>
      <c r="AZ188" s="170"/>
      <c r="BA188" s="170"/>
      <c r="BB188" s="170"/>
      <c r="BC188" s="170"/>
      <c r="BD188" s="170"/>
      <c r="BE188" s="170"/>
      <c r="BF188" s="170"/>
      <c r="BG188" s="170"/>
      <c r="BH188" s="170"/>
      <c r="BI188" s="170"/>
      <c r="BJ188" s="170"/>
      <c r="BK188" s="170"/>
      <c r="BL188" s="170"/>
      <c r="BM188" s="170"/>
      <c r="BN188" s="170"/>
      <c r="BO188" s="170"/>
      <c r="BP188" s="170"/>
      <c r="BQ188" s="170"/>
      <c r="BR188" s="170"/>
      <c r="BS188" s="170"/>
      <c r="BT188" s="170"/>
      <c r="BU188" s="170"/>
    </row>
    <row r="189" spans="1:73" ht="15.75" customHeight="1" x14ac:dyDescent="0.3">
      <c r="A189" s="12"/>
      <c r="B189" s="12"/>
      <c r="C189" s="12"/>
      <c r="D189" s="170"/>
      <c r="E189" s="170"/>
      <c r="F189" s="170"/>
      <c r="G189" s="170"/>
      <c r="H189" s="170"/>
      <c r="I189" s="170"/>
      <c r="J189" s="170"/>
      <c r="K189" s="170"/>
      <c r="L189" s="170"/>
      <c r="M189" s="170"/>
      <c r="N189" s="170"/>
      <c r="O189" s="170"/>
      <c r="P189" s="170"/>
      <c r="Q189" s="170"/>
      <c r="R189" s="170"/>
      <c r="S189" s="170"/>
      <c r="T189" s="170"/>
      <c r="U189" s="170"/>
      <c r="V189" s="170"/>
      <c r="W189" s="170"/>
      <c r="X189" s="170"/>
      <c r="Y189" s="170"/>
      <c r="Z189" s="170"/>
      <c r="AA189" s="170"/>
      <c r="AB189" s="170"/>
      <c r="AC189" s="170"/>
      <c r="AD189" s="170"/>
      <c r="AE189" s="170"/>
      <c r="AF189" s="170"/>
      <c r="AG189" s="170"/>
      <c r="AH189" s="170"/>
      <c r="AI189" s="170"/>
      <c r="AJ189" s="170"/>
      <c r="AK189" s="170"/>
      <c r="AL189" s="170"/>
      <c r="AM189" s="170"/>
      <c r="AN189" s="170"/>
      <c r="AO189" s="170"/>
      <c r="AP189" s="170"/>
      <c r="AQ189" s="170"/>
      <c r="AR189" s="170"/>
      <c r="AS189" s="170"/>
      <c r="AT189" s="170"/>
      <c r="AU189" s="170"/>
      <c r="AV189" s="170"/>
      <c r="AW189" s="170"/>
      <c r="AX189" s="170"/>
      <c r="AY189" s="170"/>
      <c r="AZ189" s="170"/>
      <c r="BA189" s="170"/>
      <c r="BB189" s="170"/>
      <c r="BC189" s="170"/>
      <c r="BD189" s="170"/>
      <c r="BE189" s="170"/>
      <c r="BF189" s="170"/>
      <c r="BG189" s="170"/>
      <c r="BH189" s="170"/>
      <c r="BI189" s="170"/>
      <c r="BJ189" s="170"/>
      <c r="BK189" s="170"/>
      <c r="BL189" s="170"/>
      <c r="BM189" s="170"/>
      <c r="BN189" s="170"/>
      <c r="BO189" s="170"/>
      <c r="BP189" s="170"/>
      <c r="BQ189" s="170"/>
      <c r="BR189" s="170"/>
      <c r="BS189" s="170"/>
      <c r="BT189" s="170"/>
      <c r="BU189" s="170"/>
    </row>
    <row r="190" spans="1:73" ht="15.75" customHeight="1" x14ac:dyDescent="0.3">
      <c r="A190" s="12"/>
      <c r="B190" s="12"/>
      <c r="C190" s="12"/>
      <c r="D190" s="170"/>
      <c r="E190" s="170"/>
      <c r="F190" s="170"/>
      <c r="G190" s="170"/>
      <c r="H190" s="170"/>
      <c r="I190" s="170"/>
      <c r="J190" s="170"/>
      <c r="K190" s="170"/>
      <c r="L190" s="170"/>
      <c r="M190" s="170"/>
      <c r="N190" s="170"/>
      <c r="O190" s="170"/>
      <c r="P190" s="170"/>
      <c r="Q190" s="170"/>
      <c r="R190" s="170"/>
      <c r="S190" s="170"/>
      <c r="T190" s="170"/>
      <c r="U190" s="170"/>
      <c r="V190" s="170"/>
      <c r="W190" s="170"/>
      <c r="X190" s="170"/>
      <c r="Y190" s="170"/>
      <c r="Z190" s="170"/>
      <c r="AA190" s="170"/>
      <c r="AB190" s="170"/>
      <c r="AC190" s="170"/>
      <c r="AD190" s="170"/>
      <c r="AE190" s="170"/>
      <c r="AF190" s="170"/>
      <c r="AG190" s="170"/>
      <c r="AH190" s="170"/>
      <c r="AI190" s="170"/>
      <c r="AJ190" s="170"/>
      <c r="AK190" s="170"/>
      <c r="AL190" s="170"/>
      <c r="AM190" s="170"/>
      <c r="AN190" s="170"/>
      <c r="AO190" s="170"/>
      <c r="AP190" s="170"/>
      <c r="AQ190" s="170"/>
      <c r="AR190" s="170"/>
      <c r="AS190" s="170"/>
      <c r="AT190" s="170"/>
      <c r="AU190" s="170"/>
      <c r="AV190" s="170"/>
      <c r="AW190" s="170"/>
      <c r="AX190" s="170"/>
      <c r="AY190" s="170"/>
      <c r="AZ190" s="170"/>
      <c r="BA190" s="170"/>
      <c r="BB190" s="170"/>
      <c r="BC190" s="170"/>
      <c r="BD190" s="170"/>
      <c r="BE190" s="170"/>
      <c r="BF190" s="170"/>
      <c r="BG190" s="170"/>
      <c r="BH190" s="170"/>
      <c r="BI190" s="170"/>
      <c r="BJ190" s="170"/>
      <c r="BK190" s="170"/>
      <c r="BL190" s="170"/>
      <c r="BM190" s="170"/>
      <c r="BN190" s="170"/>
      <c r="BO190" s="170"/>
      <c r="BP190" s="170"/>
      <c r="BQ190" s="170"/>
      <c r="BR190" s="170"/>
      <c r="BS190" s="170"/>
      <c r="BT190" s="170"/>
      <c r="BU190" s="170"/>
    </row>
    <row r="191" spans="1:73" ht="15.75" customHeight="1" x14ac:dyDescent="0.3">
      <c r="A191" s="12"/>
      <c r="B191" s="12"/>
      <c r="C191" s="12"/>
      <c r="D191" s="170"/>
      <c r="E191" s="170"/>
      <c r="F191" s="170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  <c r="Q191" s="170"/>
      <c r="R191" s="170"/>
      <c r="S191" s="170"/>
      <c r="T191" s="170"/>
      <c r="U191" s="170"/>
      <c r="V191" s="170"/>
      <c r="W191" s="170"/>
      <c r="X191" s="170"/>
      <c r="Y191" s="170"/>
      <c r="Z191" s="170"/>
      <c r="AA191" s="170"/>
      <c r="AB191" s="170"/>
      <c r="AC191" s="170"/>
      <c r="AD191" s="170"/>
      <c r="AE191" s="170"/>
      <c r="AF191" s="170"/>
      <c r="AG191" s="170"/>
      <c r="AH191" s="170"/>
      <c r="AI191" s="170"/>
      <c r="AJ191" s="170"/>
      <c r="AK191" s="170"/>
      <c r="AL191" s="170"/>
      <c r="AM191" s="170"/>
      <c r="AN191" s="170"/>
      <c r="AO191" s="170"/>
      <c r="AP191" s="170"/>
      <c r="AQ191" s="170"/>
      <c r="AR191" s="170"/>
      <c r="AS191" s="170"/>
      <c r="AT191" s="170"/>
      <c r="AU191" s="170"/>
      <c r="AV191" s="170"/>
      <c r="AW191" s="170"/>
      <c r="AX191" s="170"/>
      <c r="AY191" s="170"/>
      <c r="AZ191" s="170"/>
      <c r="BA191" s="170"/>
      <c r="BB191" s="170"/>
      <c r="BC191" s="170"/>
      <c r="BD191" s="170"/>
      <c r="BE191" s="170"/>
      <c r="BF191" s="170"/>
      <c r="BG191" s="170"/>
      <c r="BH191" s="170"/>
      <c r="BI191" s="170"/>
      <c r="BJ191" s="170"/>
      <c r="BK191" s="170"/>
      <c r="BL191" s="170"/>
      <c r="BM191" s="170"/>
      <c r="BN191" s="170"/>
      <c r="BO191" s="170"/>
      <c r="BP191" s="170"/>
      <c r="BQ191" s="170"/>
      <c r="BR191" s="170"/>
      <c r="BS191" s="170"/>
      <c r="BT191" s="170"/>
      <c r="BU191" s="170"/>
    </row>
    <row r="192" spans="1:73" ht="15.75" customHeight="1" x14ac:dyDescent="0.3">
      <c r="A192" s="12"/>
      <c r="B192" s="12"/>
      <c r="C192" s="12"/>
      <c r="D192" s="170"/>
      <c r="E192" s="170"/>
      <c r="F192" s="170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170"/>
      <c r="R192" s="170"/>
      <c r="S192" s="170"/>
      <c r="T192" s="170"/>
      <c r="U192" s="170"/>
      <c r="V192" s="170"/>
      <c r="W192" s="170"/>
      <c r="X192" s="170"/>
      <c r="Y192" s="170"/>
      <c r="Z192" s="170"/>
      <c r="AA192" s="170"/>
      <c r="AB192" s="170"/>
      <c r="AC192" s="170"/>
      <c r="AD192" s="170"/>
      <c r="AE192" s="170"/>
      <c r="AF192" s="170"/>
      <c r="AG192" s="170"/>
      <c r="AH192" s="170"/>
      <c r="AI192" s="170"/>
      <c r="AJ192" s="170"/>
      <c r="AK192" s="170"/>
      <c r="AL192" s="170"/>
      <c r="AM192" s="170"/>
      <c r="AN192" s="170"/>
      <c r="AO192" s="170"/>
      <c r="AP192" s="170"/>
      <c r="AQ192" s="170"/>
      <c r="AR192" s="170"/>
      <c r="AS192" s="170"/>
      <c r="AT192" s="170"/>
      <c r="AU192" s="170"/>
      <c r="AV192" s="170"/>
      <c r="AW192" s="170"/>
      <c r="AX192" s="170"/>
      <c r="AY192" s="170"/>
      <c r="AZ192" s="170"/>
      <c r="BA192" s="170"/>
      <c r="BB192" s="170"/>
      <c r="BC192" s="170"/>
      <c r="BD192" s="170"/>
      <c r="BE192" s="170"/>
      <c r="BF192" s="170"/>
      <c r="BG192" s="170"/>
      <c r="BH192" s="170"/>
      <c r="BI192" s="170"/>
      <c r="BJ192" s="170"/>
      <c r="BK192" s="170"/>
      <c r="BL192" s="170"/>
      <c r="BM192" s="170"/>
      <c r="BN192" s="170"/>
      <c r="BO192" s="170"/>
      <c r="BP192" s="170"/>
      <c r="BQ192" s="170"/>
      <c r="BR192" s="170"/>
      <c r="BS192" s="170"/>
      <c r="BT192" s="170"/>
      <c r="BU192" s="170"/>
    </row>
    <row r="193" spans="1:73" ht="15.75" customHeight="1" x14ac:dyDescent="0.3">
      <c r="A193" s="12"/>
      <c r="B193" s="12"/>
      <c r="C193" s="12"/>
      <c r="D193" s="170"/>
      <c r="E193" s="170"/>
      <c r="F193" s="170"/>
      <c r="G193" s="170"/>
      <c r="H193" s="170"/>
      <c r="I193" s="170"/>
      <c r="J193" s="170"/>
      <c r="K193" s="170"/>
      <c r="L193" s="170"/>
      <c r="M193" s="170"/>
      <c r="N193" s="170"/>
      <c r="O193" s="170"/>
      <c r="P193" s="170"/>
      <c r="Q193" s="170"/>
      <c r="R193" s="170"/>
      <c r="S193" s="170"/>
      <c r="T193" s="170"/>
      <c r="U193" s="170"/>
      <c r="V193" s="170"/>
      <c r="W193" s="170"/>
      <c r="X193" s="170"/>
      <c r="Y193" s="170"/>
      <c r="Z193" s="170"/>
      <c r="AA193" s="170"/>
      <c r="AB193" s="170"/>
      <c r="AC193" s="170"/>
      <c r="AD193" s="170"/>
      <c r="AE193" s="170"/>
      <c r="AF193" s="170"/>
      <c r="AG193" s="170"/>
      <c r="AH193" s="170"/>
      <c r="AI193" s="170"/>
      <c r="AJ193" s="170"/>
      <c r="AK193" s="170"/>
      <c r="AL193" s="170"/>
      <c r="AM193" s="170"/>
      <c r="AN193" s="170"/>
      <c r="AO193" s="170"/>
      <c r="AP193" s="170"/>
      <c r="AQ193" s="170"/>
      <c r="AR193" s="170"/>
      <c r="AS193" s="170"/>
      <c r="AT193" s="170"/>
      <c r="AU193" s="170"/>
      <c r="AV193" s="170"/>
      <c r="AW193" s="170"/>
      <c r="AX193" s="170"/>
      <c r="AY193" s="170"/>
      <c r="AZ193" s="170"/>
      <c r="BA193" s="170"/>
      <c r="BB193" s="170"/>
      <c r="BC193" s="170"/>
      <c r="BD193" s="170"/>
      <c r="BE193" s="170"/>
      <c r="BF193" s="170"/>
      <c r="BG193" s="170"/>
      <c r="BH193" s="170"/>
      <c r="BI193" s="170"/>
      <c r="BJ193" s="170"/>
      <c r="BK193" s="170"/>
      <c r="BL193" s="170"/>
      <c r="BM193" s="170"/>
      <c r="BN193" s="170"/>
      <c r="BO193" s="170"/>
      <c r="BP193" s="170"/>
      <c r="BQ193" s="170"/>
      <c r="BR193" s="170"/>
      <c r="BS193" s="170"/>
      <c r="BT193" s="170"/>
      <c r="BU193" s="170"/>
    </row>
    <row r="194" spans="1:73" ht="15.75" customHeight="1" x14ac:dyDescent="0.3">
      <c r="A194" s="12"/>
      <c r="B194" s="12"/>
      <c r="C194" s="12"/>
      <c r="D194" s="170"/>
      <c r="E194" s="170"/>
      <c r="F194" s="170"/>
      <c r="G194" s="170"/>
      <c r="H194" s="170"/>
      <c r="I194" s="170"/>
      <c r="J194" s="170"/>
      <c r="K194" s="170"/>
      <c r="L194" s="170"/>
      <c r="M194" s="170"/>
      <c r="N194" s="170"/>
      <c r="O194" s="170"/>
      <c r="P194" s="170"/>
      <c r="Q194" s="170"/>
      <c r="R194" s="170"/>
      <c r="S194" s="170"/>
      <c r="T194" s="170"/>
      <c r="U194" s="170"/>
      <c r="V194" s="170"/>
      <c r="W194" s="170"/>
      <c r="X194" s="170"/>
      <c r="Y194" s="170"/>
      <c r="Z194" s="170"/>
      <c r="AA194" s="170"/>
      <c r="AB194" s="170"/>
      <c r="AC194" s="170"/>
      <c r="AD194" s="170"/>
      <c r="AE194" s="170"/>
      <c r="AF194" s="170"/>
      <c r="AG194" s="170"/>
      <c r="AH194" s="170"/>
      <c r="AI194" s="170"/>
      <c r="AJ194" s="170"/>
      <c r="AK194" s="170"/>
      <c r="AL194" s="170"/>
      <c r="AM194" s="170"/>
      <c r="AN194" s="170"/>
      <c r="AO194" s="170"/>
      <c r="AP194" s="170"/>
      <c r="AQ194" s="170"/>
      <c r="AR194" s="170"/>
      <c r="AS194" s="170"/>
      <c r="AT194" s="170"/>
      <c r="AU194" s="170"/>
      <c r="AV194" s="170"/>
      <c r="AW194" s="170"/>
      <c r="AX194" s="170"/>
      <c r="AY194" s="170"/>
      <c r="AZ194" s="170"/>
      <c r="BA194" s="170"/>
      <c r="BB194" s="170"/>
      <c r="BC194" s="170"/>
      <c r="BD194" s="170"/>
      <c r="BE194" s="170"/>
      <c r="BF194" s="170"/>
      <c r="BG194" s="170"/>
      <c r="BH194" s="170"/>
      <c r="BI194" s="170"/>
      <c r="BJ194" s="170"/>
      <c r="BK194" s="170"/>
      <c r="BL194" s="170"/>
      <c r="BM194" s="170"/>
      <c r="BN194" s="170"/>
      <c r="BO194" s="170"/>
      <c r="BP194" s="170"/>
      <c r="BQ194" s="170"/>
      <c r="BR194" s="170"/>
      <c r="BS194" s="170"/>
      <c r="BT194" s="170"/>
      <c r="BU194" s="170"/>
    </row>
    <row r="195" spans="1:73" ht="15.75" customHeight="1" x14ac:dyDescent="0.3">
      <c r="A195" s="12"/>
      <c r="B195" s="12"/>
      <c r="C195" s="12"/>
      <c r="D195" s="170"/>
      <c r="E195" s="170"/>
      <c r="F195" s="170"/>
      <c r="G195" s="170"/>
      <c r="H195" s="170"/>
      <c r="I195" s="170"/>
      <c r="J195" s="170"/>
      <c r="K195" s="170"/>
      <c r="L195" s="170"/>
      <c r="M195" s="170"/>
      <c r="N195" s="170"/>
      <c r="O195" s="170"/>
      <c r="P195" s="170"/>
      <c r="Q195" s="170"/>
      <c r="R195" s="170"/>
      <c r="S195" s="170"/>
      <c r="T195" s="170"/>
      <c r="U195" s="170"/>
      <c r="V195" s="170"/>
      <c r="W195" s="170"/>
      <c r="X195" s="170"/>
      <c r="Y195" s="170"/>
      <c r="Z195" s="170"/>
      <c r="AA195" s="170"/>
      <c r="AB195" s="170"/>
      <c r="AC195" s="170"/>
      <c r="AD195" s="170"/>
      <c r="AE195" s="170"/>
      <c r="AF195" s="170"/>
      <c r="AG195" s="170"/>
      <c r="AH195" s="170"/>
      <c r="AI195" s="170"/>
      <c r="AJ195" s="170"/>
      <c r="AK195" s="170"/>
      <c r="AL195" s="170"/>
      <c r="AM195" s="170"/>
      <c r="AN195" s="170"/>
      <c r="AO195" s="170"/>
      <c r="AP195" s="170"/>
      <c r="AQ195" s="170"/>
      <c r="AR195" s="170"/>
      <c r="AS195" s="170"/>
      <c r="AT195" s="170"/>
      <c r="AU195" s="170"/>
      <c r="AV195" s="170"/>
      <c r="AW195" s="170"/>
      <c r="AX195" s="170"/>
      <c r="AY195" s="170"/>
      <c r="AZ195" s="170"/>
      <c r="BA195" s="170"/>
      <c r="BB195" s="170"/>
      <c r="BC195" s="170"/>
      <c r="BD195" s="170"/>
      <c r="BE195" s="170"/>
      <c r="BF195" s="170"/>
      <c r="BG195" s="170"/>
      <c r="BH195" s="170"/>
      <c r="BI195" s="170"/>
      <c r="BJ195" s="170"/>
      <c r="BK195" s="170"/>
      <c r="BL195" s="170"/>
      <c r="BM195" s="170"/>
      <c r="BN195" s="170"/>
      <c r="BO195" s="170"/>
      <c r="BP195" s="170"/>
      <c r="BQ195" s="170"/>
      <c r="BR195" s="170"/>
      <c r="BS195" s="170"/>
      <c r="BT195" s="170"/>
      <c r="BU195" s="170"/>
    </row>
    <row r="196" spans="1:73" ht="15.75" customHeight="1" x14ac:dyDescent="0.3">
      <c r="A196" s="12"/>
      <c r="B196" s="12"/>
      <c r="C196" s="12"/>
      <c r="D196" s="170"/>
      <c r="E196" s="170"/>
      <c r="F196" s="170"/>
      <c r="G196" s="170"/>
      <c r="H196" s="170"/>
      <c r="I196" s="170"/>
      <c r="J196" s="170"/>
      <c r="K196" s="170"/>
      <c r="L196" s="170"/>
      <c r="M196" s="170"/>
      <c r="N196" s="170"/>
      <c r="O196" s="170"/>
      <c r="P196" s="170"/>
      <c r="Q196" s="170"/>
      <c r="R196" s="170"/>
      <c r="S196" s="170"/>
      <c r="T196" s="170"/>
      <c r="U196" s="170"/>
      <c r="V196" s="170"/>
      <c r="W196" s="170"/>
      <c r="X196" s="170"/>
      <c r="Y196" s="170"/>
      <c r="Z196" s="170"/>
      <c r="AA196" s="170"/>
      <c r="AB196" s="170"/>
      <c r="AC196" s="170"/>
      <c r="AD196" s="170"/>
      <c r="AE196" s="170"/>
      <c r="AF196" s="170"/>
      <c r="AG196" s="170"/>
      <c r="AH196" s="170"/>
      <c r="AI196" s="170"/>
      <c r="AJ196" s="170"/>
      <c r="AK196" s="170"/>
      <c r="AL196" s="170"/>
      <c r="AM196" s="170"/>
      <c r="AN196" s="170"/>
      <c r="AO196" s="170"/>
      <c r="AP196" s="170"/>
      <c r="AQ196" s="170"/>
      <c r="AR196" s="170"/>
      <c r="AS196" s="170"/>
      <c r="AT196" s="170"/>
      <c r="AU196" s="170"/>
      <c r="AV196" s="170"/>
      <c r="AW196" s="170"/>
      <c r="AX196" s="170"/>
      <c r="AY196" s="170"/>
      <c r="AZ196" s="170"/>
      <c r="BA196" s="170"/>
      <c r="BB196" s="170"/>
      <c r="BC196" s="170"/>
      <c r="BD196" s="170"/>
      <c r="BE196" s="170"/>
      <c r="BF196" s="170"/>
      <c r="BG196" s="170"/>
      <c r="BH196" s="170"/>
      <c r="BI196" s="170"/>
      <c r="BJ196" s="170"/>
      <c r="BK196" s="170"/>
      <c r="BL196" s="170"/>
      <c r="BM196" s="170"/>
      <c r="BN196" s="170"/>
      <c r="BO196" s="170"/>
      <c r="BP196" s="170"/>
      <c r="BQ196" s="170"/>
      <c r="BR196" s="170"/>
      <c r="BS196" s="170"/>
      <c r="BT196" s="170"/>
      <c r="BU196" s="170"/>
    </row>
    <row r="197" spans="1:73" ht="15.75" customHeight="1" x14ac:dyDescent="0.3">
      <c r="A197" s="12"/>
      <c r="B197" s="12"/>
      <c r="C197" s="12"/>
      <c r="D197" s="170"/>
      <c r="E197" s="170"/>
      <c r="F197" s="170"/>
      <c r="G197" s="170"/>
      <c r="H197" s="170"/>
      <c r="I197" s="170"/>
      <c r="J197" s="170"/>
      <c r="K197" s="170"/>
      <c r="L197" s="170"/>
      <c r="M197" s="170"/>
      <c r="N197" s="170"/>
      <c r="O197" s="170"/>
      <c r="P197" s="170"/>
      <c r="Q197" s="170"/>
      <c r="R197" s="170"/>
      <c r="S197" s="170"/>
      <c r="T197" s="170"/>
      <c r="U197" s="170"/>
      <c r="V197" s="170"/>
      <c r="W197" s="170"/>
      <c r="X197" s="170"/>
      <c r="Y197" s="170"/>
      <c r="Z197" s="170"/>
      <c r="AA197" s="170"/>
      <c r="AB197" s="170"/>
      <c r="AC197" s="170"/>
      <c r="AD197" s="170"/>
      <c r="AE197" s="170"/>
      <c r="AF197" s="170"/>
      <c r="AG197" s="170"/>
      <c r="AH197" s="170"/>
      <c r="AI197" s="170"/>
      <c r="AJ197" s="170"/>
      <c r="AK197" s="170"/>
      <c r="AL197" s="170"/>
      <c r="AM197" s="170"/>
      <c r="AN197" s="170"/>
      <c r="AO197" s="170"/>
      <c r="AP197" s="170"/>
      <c r="AQ197" s="170"/>
      <c r="AR197" s="170"/>
      <c r="AS197" s="170"/>
      <c r="AT197" s="170"/>
      <c r="AU197" s="170"/>
      <c r="AV197" s="170"/>
      <c r="AW197" s="170"/>
      <c r="AX197" s="170"/>
      <c r="AY197" s="170"/>
      <c r="AZ197" s="170"/>
      <c r="BA197" s="170"/>
      <c r="BB197" s="170"/>
      <c r="BC197" s="170"/>
      <c r="BD197" s="170"/>
      <c r="BE197" s="170"/>
      <c r="BF197" s="170"/>
      <c r="BG197" s="170"/>
      <c r="BH197" s="170"/>
      <c r="BI197" s="170"/>
      <c r="BJ197" s="170"/>
      <c r="BK197" s="170"/>
      <c r="BL197" s="170"/>
      <c r="BM197" s="170"/>
      <c r="BN197" s="170"/>
      <c r="BO197" s="170"/>
      <c r="BP197" s="170"/>
      <c r="BQ197" s="170"/>
      <c r="BR197" s="170"/>
      <c r="BS197" s="170"/>
      <c r="BT197" s="170"/>
      <c r="BU197" s="170"/>
    </row>
    <row r="198" spans="1:73" ht="15.75" customHeight="1" x14ac:dyDescent="0.3">
      <c r="A198" s="12"/>
      <c r="B198" s="12"/>
      <c r="C198" s="12"/>
      <c r="D198" s="170"/>
      <c r="E198" s="170"/>
      <c r="F198" s="170"/>
      <c r="G198" s="170"/>
      <c r="H198" s="170"/>
      <c r="I198" s="170"/>
      <c r="J198" s="170"/>
      <c r="K198" s="170"/>
      <c r="L198" s="170"/>
      <c r="M198" s="170"/>
      <c r="N198" s="170"/>
      <c r="O198" s="170"/>
      <c r="P198" s="170"/>
      <c r="Q198" s="170"/>
      <c r="R198" s="170"/>
      <c r="S198" s="170"/>
      <c r="T198" s="170"/>
      <c r="U198" s="170"/>
      <c r="V198" s="170"/>
      <c r="W198" s="170"/>
      <c r="X198" s="170"/>
      <c r="Y198" s="170"/>
      <c r="Z198" s="170"/>
      <c r="AA198" s="170"/>
      <c r="AB198" s="170"/>
      <c r="AC198" s="170"/>
      <c r="AD198" s="170"/>
      <c r="AE198" s="170"/>
      <c r="AF198" s="170"/>
      <c r="AG198" s="170"/>
      <c r="AH198" s="170"/>
      <c r="AI198" s="170"/>
      <c r="AJ198" s="170"/>
      <c r="AK198" s="170"/>
      <c r="AL198" s="170"/>
      <c r="AM198" s="170"/>
      <c r="AN198" s="170"/>
      <c r="AO198" s="170"/>
      <c r="AP198" s="170"/>
      <c r="AQ198" s="170"/>
      <c r="AR198" s="170"/>
      <c r="AS198" s="170"/>
      <c r="AT198" s="170"/>
      <c r="AU198" s="170"/>
      <c r="AV198" s="170"/>
      <c r="AW198" s="170"/>
      <c r="AX198" s="170"/>
      <c r="AY198" s="170"/>
      <c r="AZ198" s="170"/>
      <c r="BA198" s="170"/>
      <c r="BB198" s="170"/>
      <c r="BC198" s="170"/>
      <c r="BD198" s="170"/>
      <c r="BE198" s="170"/>
      <c r="BF198" s="170"/>
      <c r="BG198" s="170"/>
      <c r="BH198" s="170"/>
      <c r="BI198" s="170"/>
      <c r="BJ198" s="170"/>
      <c r="BK198" s="170"/>
      <c r="BL198" s="170"/>
      <c r="BM198" s="170"/>
      <c r="BN198" s="170"/>
      <c r="BO198" s="170"/>
      <c r="BP198" s="170"/>
      <c r="BQ198" s="170"/>
      <c r="BR198" s="170"/>
      <c r="BS198" s="170"/>
      <c r="BT198" s="170"/>
      <c r="BU198" s="170"/>
    </row>
    <row r="199" spans="1:73" ht="15.75" customHeight="1" x14ac:dyDescent="0.3">
      <c r="A199" s="12"/>
      <c r="B199" s="12"/>
      <c r="C199" s="12"/>
      <c r="D199" s="170"/>
      <c r="E199" s="170"/>
      <c r="F199" s="170"/>
      <c r="G199" s="170"/>
      <c r="H199" s="170"/>
      <c r="I199" s="170"/>
      <c r="J199" s="170"/>
      <c r="K199" s="170"/>
      <c r="L199" s="170"/>
      <c r="M199" s="170"/>
      <c r="N199" s="170"/>
      <c r="O199" s="170"/>
      <c r="P199" s="170"/>
      <c r="Q199" s="170"/>
      <c r="R199" s="170"/>
      <c r="S199" s="170"/>
      <c r="T199" s="170"/>
      <c r="U199" s="170"/>
      <c r="V199" s="170"/>
      <c r="W199" s="170"/>
      <c r="X199" s="170"/>
      <c r="Y199" s="170"/>
      <c r="Z199" s="170"/>
      <c r="AA199" s="170"/>
      <c r="AB199" s="170"/>
      <c r="AC199" s="170"/>
      <c r="AD199" s="170"/>
      <c r="AE199" s="170"/>
      <c r="AF199" s="170"/>
      <c r="AG199" s="170"/>
      <c r="AH199" s="170"/>
      <c r="AI199" s="170"/>
      <c r="AJ199" s="170"/>
      <c r="AK199" s="170"/>
      <c r="AL199" s="170"/>
      <c r="AM199" s="170"/>
      <c r="AN199" s="170"/>
      <c r="AO199" s="170"/>
      <c r="AP199" s="170"/>
      <c r="AQ199" s="170"/>
      <c r="AR199" s="170"/>
      <c r="AS199" s="170"/>
      <c r="AT199" s="170"/>
      <c r="AU199" s="170"/>
      <c r="AV199" s="170"/>
      <c r="AW199" s="170"/>
      <c r="AX199" s="170"/>
      <c r="AY199" s="170"/>
      <c r="AZ199" s="170"/>
      <c r="BA199" s="170"/>
      <c r="BB199" s="170"/>
      <c r="BC199" s="170"/>
      <c r="BD199" s="170"/>
      <c r="BE199" s="170"/>
      <c r="BF199" s="170"/>
      <c r="BG199" s="170"/>
      <c r="BH199" s="170"/>
      <c r="BI199" s="170"/>
      <c r="BJ199" s="170"/>
      <c r="BK199" s="170"/>
      <c r="BL199" s="170"/>
      <c r="BM199" s="170"/>
      <c r="BN199" s="170"/>
      <c r="BO199" s="170"/>
      <c r="BP199" s="170"/>
      <c r="BQ199" s="170"/>
      <c r="BR199" s="170"/>
      <c r="BS199" s="170"/>
      <c r="BT199" s="170"/>
      <c r="BU199" s="170"/>
    </row>
    <row r="200" spans="1:73" ht="15.75" customHeight="1" x14ac:dyDescent="0.3">
      <c r="A200" s="12"/>
      <c r="B200" s="12"/>
      <c r="C200" s="12"/>
      <c r="D200" s="170"/>
      <c r="E200" s="170"/>
      <c r="F200" s="170"/>
      <c r="G200" s="170"/>
      <c r="H200" s="170"/>
      <c r="I200" s="170"/>
      <c r="J200" s="170"/>
      <c r="K200" s="170"/>
      <c r="L200" s="170"/>
      <c r="M200" s="170"/>
      <c r="N200" s="170"/>
      <c r="O200" s="170"/>
      <c r="P200" s="170"/>
      <c r="Q200" s="170"/>
      <c r="R200" s="170"/>
      <c r="S200" s="170"/>
      <c r="T200" s="170"/>
      <c r="U200" s="170"/>
      <c r="V200" s="170"/>
      <c r="W200" s="170"/>
      <c r="X200" s="170"/>
      <c r="Y200" s="170"/>
      <c r="Z200" s="170"/>
      <c r="AA200" s="170"/>
      <c r="AB200" s="170"/>
      <c r="AC200" s="170"/>
      <c r="AD200" s="170"/>
      <c r="AE200" s="170"/>
      <c r="AF200" s="170"/>
      <c r="AG200" s="170"/>
      <c r="AH200" s="170"/>
      <c r="AI200" s="170"/>
      <c r="AJ200" s="170"/>
      <c r="AK200" s="170"/>
      <c r="AL200" s="170"/>
      <c r="AM200" s="170"/>
      <c r="AN200" s="170"/>
      <c r="AO200" s="170"/>
      <c r="AP200" s="170"/>
      <c r="AQ200" s="170"/>
      <c r="AR200" s="170"/>
      <c r="AS200" s="170"/>
      <c r="AT200" s="170"/>
      <c r="AU200" s="170"/>
      <c r="AV200" s="170"/>
      <c r="AW200" s="170"/>
      <c r="AX200" s="170"/>
      <c r="AY200" s="170"/>
      <c r="AZ200" s="170"/>
      <c r="BA200" s="170"/>
      <c r="BB200" s="170"/>
      <c r="BC200" s="170"/>
      <c r="BD200" s="170"/>
      <c r="BE200" s="170"/>
      <c r="BF200" s="170"/>
      <c r="BG200" s="170"/>
      <c r="BH200" s="170"/>
      <c r="BI200" s="170"/>
      <c r="BJ200" s="170"/>
      <c r="BK200" s="170"/>
      <c r="BL200" s="170"/>
      <c r="BM200" s="170"/>
      <c r="BN200" s="170"/>
      <c r="BO200" s="170"/>
      <c r="BP200" s="170"/>
      <c r="BQ200" s="170"/>
      <c r="BR200" s="170"/>
      <c r="BS200" s="170"/>
      <c r="BT200" s="170"/>
      <c r="BU200" s="170"/>
    </row>
    <row r="201" spans="1:73" ht="15.75" customHeight="1" x14ac:dyDescent="0.3">
      <c r="A201" s="12"/>
      <c r="B201" s="12"/>
      <c r="C201" s="12"/>
      <c r="D201" s="170"/>
      <c r="E201" s="170"/>
      <c r="F201" s="170"/>
      <c r="G201" s="170"/>
      <c r="H201" s="170"/>
      <c r="I201" s="170"/>
      <c r="J201" s="170"/>
      <c r="K201" s="170"/>
      <c r="L201" s="170"/>
      <c r="M201" s="170"/>
      <c r="N201" s="170"/>
      <c r="O201" s="170"/>
      <c r="P201" s="170"/>
      <c r="Q201" s="170"/>
      <c r="R201" s="170"/>
      <c r="S201" s="170"/>
      <c r="T201" s="170"/>
      <c r="U201" s="170"/>
      <c r="V201" s="170"/>
      <c r="W201" s="170"/>
      <c r="X201" s="170"/>
      <c r="Y201" s="170"/>
      <c r="Z201" s="170"/>
      <c r="AA201" s="170"/>
      <c r="AB201" s="170"/>
      <c r="AC201" s="170"/>
      <c r="AD201" s="170"/>
      <c r="AE201" s="170"/>
      <c r="AF201" s="170"/>
      <c r="AG201" s="170"/>
      <c r="AH201" s="170"/>
      <c r="AI201" s="170"/>
      <c r="AJ201" s="170"/>
      <c r="AK201" s="170"/>
      <c r="AL201" s="170"/>
      <c r="AM201" s="170"/>
      <c r="AN201" s="170"/>
      <c r="AO201" s="170"/>
      <c r="AP201" s="170"/>
      <c r="AQ201" s="170"/>
      <c r="AR201" s="170"/>
      <c r="AS201" s="170"/>
      <c r="AT201" s="170"/>
      <c r="AU201" s="170"/>
      <c r="AV201" s="170"/>
      <c r="AW201" s="170"/>
      <c r="AX201" s="170"/>
      <c r="AY201" s="170"/>
      <c r="AZ201" s="170"/>
      <c r="BA201" s="170"/>
      <c r="BB201" s="170"/>
      <c r="BC201" s="170"/>
      <c r="BD201" s="170"/>
      <c r="BE201" s="170"/>
      <c r="BF201" s="170"/>
      <c r="BG201" s="170"/>
      <c r="BH201" s="170"/>
      <c r="BI201" s="170"/>
      <c r="BJ201" s="170"/>
      <c r="BK201" s="170"/>
      <c r="BL201" s="170"/>
      <c r="BM201" s="170"/>
      <c r="BN201" s="170"/>
      <c r="BO201" s="170"/>
      <c r="BP201" s="170"/>
      <c r="BQ201" s="170"/>
      <c r="BR201" s="170"/>
      <c r="BS201" s="170"/>
      <c r="BT201" s="170"/>
      <c r="BU201" s="170"/>
    </row>
    <row r="202" spans="1:73" ht="15.75" customHeight="1" x14ac:dyDescent="0.3">
      <c r="A202" s="12"/>
      <c r="B202" s="12"/>
      <c r="C202" s="12"/>
      <c r="D202" s="170"/>
      <c r="E202" s="170"/>
      <c r="F202" s="170"/>
      <c r="G202" s="170"/>
      <c r="H202" s="170"/>
      <c r="I202" s="170"/>
      <c r="J202" s="170"/>
      <c r="K202" s="170"/>
      <c r="L202" s="170"/>
      <c r="M202" s="170"/>
      <c r="N202" s="170"/>
      <c r="O202" s="170"/>
      <c r="P202" s="170"/>
      <c r="Q202" s="170"/>
      <c r="R202" s="170"/>
      <c r="S202" s="170"/>
      <c r="T202" s="170"/>
      <c r="U202" s="170"/>
      <c r="V202" s="170"/>
      <c r="W202" s="170"/>
      <c r="X202" s="170"/>
      <c r="Y202" s="170"/>
      <c r="Z202" s="170"/>
      <c r="AA202" s="170"/>
      <c r="AB202" s="170"/>
      <c r="AC202" s="170"/>
      <c r="AD202" s="170"/>
      <c r="AE202" s="170"/>
      <c r="AF202" s="170"/>
      <c r="AG202" s="170"/>
      <c r="AH202" s="170"/>
      <c r="AI202" s="170"/>
      <c r="AJ202" s="170"/>
      <c r="AK202" s="170"/>
      <c r="AL202" s="170"/>
      <c r="AM202" s="170"/>
      <c r="AN202" s="170"/>
      <c r="AO202" s="170"/>
      <c r="AP202" s="170"/>
      <c r="AQ202" s="170"/>
      <c r="AR202" s="170"/>
      <c r="AS202" s="170"/>
      <c r="AT202" s="170"/>
      <c r="AU202" s="170"/>
      <c r="AV202" s="170"/>
      <c r="AW202" s="170"/>
      <c r="AX202" s="170"/>
      <c r="AY202" s="170"/>
      <c r="AZ202" s="170"/>
      <c r="BA202" s="170"/>
      <c r="BB202" s="170"/>
      <c r="BC202" s="170"/>
      <c r="BD202" s="170"/>
      <c r="BE202" s="170"/>
      <c r="BF202" s="170"/>
      <c r="BG202" s="170"/>
      <c r="BH202" s="170"/>
      <c r="BI202" s="170"/>
      <c r="BJ202" s="170"/>
      <c r="BK202" s="170"/>
      <c r="BL202" s="170"/>
      <c r="BM202" s="170"/>
      <c r="BN202" s="170"/>
      <c r="BO202" s="170"/>
      <c r="BP202" s="170"/>
      <c r="BQ202" s="170"/>
      <c r="BR202" s="170"/>
      <c r="BS202" s="170"/>
      <c r="BT202" s="170"/>
      <c r="BU202" s="170"/>
    </row>
    <row r="203" spans="1:73" ht="15.75" customHeight="1" x14ac:dyDescent="0.3">
      <c r="A203" s="12"/>
      <c r="B203" s="12"/>
      <c r="C203" s="12"/>
      <c r="D203" s="170"/>
      <c r="E203" s="170"/>
      <c r="F203" s="170"/>
      <c r="G203" s="170"/>
      <c r="H203" s="170"/>
      <c r="I203" s="170"/>
      <c r="J203" s="170"/>
      <c r="K203" s="170"/>
      <c r="L203" s="170"/>
      <c r="M203" s="170"/>
      <c r="N203" s="170"/>
      <c r="O203" s="170"/>
      <c r="P203" s="170"/>
      <c r="Q203" s="170"/>
      <c r="R203" s="170"/>
      <c r="S203" s="170"/>
      <c r="T203" s="170"/>
      <c r="U203" s="170"/>
      <c r="V203" s="170"/>
      <c r="W203" s="170"/>
      <c r="X203" s="170"/>
      <c r="Y203" s="170"/>
      <c r="Z203" s="170"/>
      <c r="AA203" s="170"/>
      <c r="AB203" s="170"/>
      <c r="AC203" s="170"/>
      <c r="AD203" s="170"/>
      <c r="AE203" s="170"/>
      <c r="AF203" s="170"/>
      <c r="AG203" s="170"/>
      <c r="AH203" s="170"/>
      <c r="AI203" s="170"/>
      <c r="AJ203" s="170"/>
      <c r="AK203" s="170"/>
      <c r="AL203" s="170"/>
      <c r="AM203" s="170"/>
      <c r="AN203" s="170"/>
      <c r="AO203" s="170"/>
      <c r="AP203" s="170"/>
      <c r="AQ203" s="170"/>
      <c r="AR203" s="170"/>
      <c r="AS203" s="170"/>
      <c r="AT203" s="170"/>
      <c r="AU203" s="170"/>
      <c r="AV203" s="170"/>
      <c r="AW203" s="170"/>
      <c r="AX203" s="170"/>
      <c r="AY203" s="170"/>
      <c r="AZ203" s="170"/>
      <c r="BA203" s="170"/>
      <c r="BB203" s="170"/>
      <c r="BC203" s="170"/>
      <c r="BD203" s="170"/>
      <c r="BE203" s="170"/>
      <c r="BF203" s="170"/>
      <c r="BG203" s="170"/>
      <c r="BH203" s="170"/>
      <c r="BI203" s="170"/>
      <c r="BJ203" s="170"/>
      <c r="BK203" s="170"/>
      <c r="BL203" s="170"/>
      <c r="BM203" s="170"/>
      <c r="BN203" s="170"/>
      <c r="BO203" s="170"/>
      <c r="BP203" s="170"/>
      <c r="BQ203" s="170"/>
      <c r="BR203" s="170"/>
      <c r="BS203" s="170"/>
      <c r="BT203" s="170"/>
      <c r="BU203" s="170"/>
    </row>
    <row r="204" spans="1:73" ht="15.75" customHeight="1" x14ac:dyDescent="0.3">
      <c r="A204" s="12"/>
      <c r="B204" s="12"/>
      <c r="C204" s="12"/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0"/>
      <c r="P204" s="170"/>
      <c r="Q204" s="170"/>
      <c r="R204" s="170"/>
      <c r="S204" s="170"/>
      <c r="T204" s="170"/>
      <c r="U204" s="170"/>
      <c r="V204" s="170"/>
      <c r="W204" s="170"/>
      <c r="X204" s="170"/>
      <c r="Y204" s="170"/>
      <c r="Z204" s="170"/>
      <c r="AA204" s="170"/>
      <c r="AB204" s="170"/>
      <c r="AC204" s="170"/>
      <c r="AD204" s="170"/>
      <c r="AE204" s="170"/>
      <c r="AF204" s="170"/>
      <c r="AG204" s="170"/>
      <c r="AH204" s="170"/>
      <c r="AI204" s="170"/>
      <c r="AJ204" s="170"/>
      <c r="AK204" s="170"/>
      <c r="AL204" s="170"/>
      <c r="AM204" s="170"/>
      <c r="AN204" s="170"/>
      <c r="AO204" s="170"/>
      <c r="AP204" s="170"/>
      <c r="AQ204" s="170"/>
      <c r="AR204" s="170"/>
      <c r="AS204" s="170"/>
      <c r="AT204" s="170"/>
      <c r="AU204" s="170"/>
      <c r="AV204" s="170"/>
      <c r="AW204" s="170"/>
      <c r="AX204" s="170"/>
      <c r="AY204" s="170"/>
      <c r="AZ204" s="170"/>
      <c r="BA204" s="170"/>
      <c r="BB204" s="170"/>
      <c r="BC204" s="170"/>
      <c r="BD204" s="170"/>
      <c r="BE204" s="170"/>
      <c r="BF204" s="170"/>
      <c r="BG204" s="170"/>
      <c r="BH204" s="170"/>
      <c r="BI204" s="170"/>
      <c r="BJ204" s="170"/>
      <c r="BK204" s="170"/>
      <c r="BL204" s="170"/>
      <c r="BM204" s="170"/>
      <c r="BN204" s="170"/>
      <c r="BO204" s="170"/>
      <c r="BP204" s="170"/>
      <c r="BQ204" s="170"/>
      <c r="BR204" s="170"/>
      <c r="BS204" s="170"/>
      <c r="BT204" s="170"/>
      <c r="BU204" s="170"/>
    </row>
    <row r="205" spans="1:73" ht="15.75" customHeight="1" x14ac:dyDescent="0.3">
      <c r="A205" s="12"/>
      <c r="B205" s="12"/>
      <c r="C205" s="12"/>
      <c r="D205" s="170"/>
      <c r="E205" s="170"/>
      <c r="F205" s="170"/>
      <c r="G205" s="170"/>
      <c r="H205" s="170"/>
      <c r="I205" s="170"/>
      <c r="J205" s="170"/>
      <c r="K205" s="170"/>
      <c r="L205" s="170"/>
      <c r="M205" s="170"/>
      <c r="N205" s="170"/>
      <c r="O205" s="170"/>
      <c r="P205" s="170"/>
      <c r="Q205" s="170"/>
      <c r="R205" s="170"/>
      <c r="S205" s="170"/>
      <c r="T205" s="170"/>
      <c r="U205" s="170"/>
      <c r="V205" s="170"/>
      <c r="W205" s="170"/>
      <c r="X205" s="170"/>
      <c r="Y205" s="170"/>
      <c r="Z205" s="170"/>
      <c r="AA205" s="170"/>
      <c r="AB205" s="170"/>
      <c r="AC205" s="170"/>
      <c r="AD205" s="170"/>
      <c r="AE205" s="170"/>
      <c r="AF205" s="170"/>
      <c r="AG205" s="170"/>
      <c r="AH205" s="170"/>
      <c r="AI205" s="170"/>
      <c r="AJ205" s="170"/>
      <c r="AK205" s="170"/>
      <c r="AL205" s="170"/>
      <c r="AM205" s="170"/>
      <c r="AN205" s="170"/>
      <c r="AO205" s="170"/>
      <c r="AP205" s="170"/>
      <c r="AQ205" s="170"/>
      <c r="AR205" s="170"/>
      <c r="AS205" s="170"/>
      <c r="AT205" s="170"/>
      <c r="AU205" s="170"/>
      <c r="AV205" s="170"/>
      <c r="AW205" s="170"/>
      <c r="AX205" s="170"/>
      <c r="AY205" s="170"/>
      <c r="AZ205" s="170"/>
      <c r="BA205" s="170"/>
      <c r="BB205" s="170"/>
      <c r="BC205" s="170"/>
      <c r="BD205" s="170"/>
      <c r="BE205" s="170"/>
      <c r="BF205" s="170"/>
      <c r="BG205" s="170"/>
      <c r="BH205" s="170"/>
      <c r="BI205" s="170"/>
      <c r="BJ205" s="170"/>
      <c r="BK205" s="170"/>
      <c r="BL205" s="170"/>
      <c r="BM205" s="170"/>
      <c r="BN205" s="170"/>
      <c r="BO205" s="170"/>
      <c r="BP205" s="170"/>
      <c r="BQ205" s="170"/>
      <c r="BR205" s="170"/>
      <c r="BS205" s="170"/>
      <c r="BT205" s="170"/>
      <c r="BU205" s="170"/>
    </row>
    <row r="206" spans="1:73" ht="15.75" customHeight="1" x14ac:dyDescent="0.3">
      <c r="A206" s="12"/>
      <c r="B206" s="12"/>
      <c r="C206" s="12"/>
      <c r="D206" s="170"/>
      <c r="E206" s="170"/>
      <c r="F206" s="170"/>
      <c r="G206" s="170"/>
      <c r="H206" s="170"/>
      <c r="I206" s="170"/>
      <c r="J206" s="170"/>
      <c r="K206" s="170"/>
      <c r="L206" s="170"/>
      <c r="M206" s="170"/>
      <c r="N206" s="170"/>
      <c r="O206" s="170"/>
      <c r="P206" s="170"/>
      <c r="Q206" s="170"/>
      <c r="R206" s="170"/>
      <c r="S206" s="170"/>
      <c r="T206" s="170"/>
      <c r="U206" s="170"/>
      <c r="V206" s="170"/>
      <c r="W206" s="170"/>
      <c r="X206" s="170"/>
      <c r="Y206" s="170"/>
      <c r="Z206" s="170"/>
      <c r="AA206" s="170"/>
      <c r="AB206" s="170"/>
      <c r="AC206" s="170"/>
      <c r="AD206" s="170"/>
      <c r="AE206" s="170"/>
      <c r="AF206" s="170"/>
      <c r="AG206" s="170"/>
      <c r="AH206" s="170"/>
      <c r="AI206" s="170"/>
      <c r="AJ206" s="170"/>
      <c r="AK206" s="170"/>
      <c r="AL206" s="170"/>
      <c r="AM206" s="170"/>
      <c r="AN206" s="170"/>
      <c r="AO206" s="170"/>
      <c r="AP206" s="170"/>
      <c r="AQ206" s="170"/>
      <c r="AR206" s="170"/>
      <c r="AS206" s="170"/>
      <c r="AT206" s="170"/>
      <c r="AU206" s="170"/>
      <c r="AV206" s="170"/>
      <c r="AW206" s="170"/>
      <c r="AX206" s="170"/>
      <c r="AY206" s="170"/>
      <c r="AZ206" s="170"/>
      <c r="BA206" s="170"/>
      <c r="BB206" s="170"/>
      <c r="BC206" s="170"/>
      <c r="BD206" s="170"/>
      <c r="BE206" s="170"/>
      <c r="BF206" s="170"/>
      <c r="BG206" s="170"/>
      <c r="BH206" s="170"/>
      <c r="BI206" s="170"/>
      <c r="BJ206" s="170"/>
      <c r="BK206" s="170"/>
      <c r="BL206" s="170"/>
      <c r="BM206" s="170"/>
      <c r="BN206" s="170"/>
      <c r="BO206" s="170"/>
      <c r="BP206" s="170"/>
      <c r="BQ206" s="170"/>
      <c r="BR206" s="170"/>
      <c r="BS206" s="170"/>
      <c r="BT206" s="170"/>
      <c r="BU206" s="170"/>
    </row>
    <row r="207" spans="1:73" ht="15.75" customHeight="1" x14ac:dyDescent="0.3">
      <c r="A207" s="12"/>
      <c r="B207" s="12"/>
      <c r="C207" s="12"/>
      <c r="D207" s="170"/>
      <c r="E207" s="170"/>
      <c r="F207" s="170"/>
      <c r="G207" s="170"/>
      <c r="H207" s="170"/>
      <c r="I207" s="170"/>
      <c r="J207" s="170"/>
      <c r="K207" s="170"/>
      <c r="L207" s="170"/>
      <c r="M207" s="170"/>
      <c r="N207" s="170"/>
      <c r="O207" s="170"/>
      <c r="P207" s="170"/>
      <c r="Q207" s="170"/>
      <c r="R207" s="170"/>
      <c r="S207" s="170"/>
      <c r="T207" s="170"/>
      <c r="U207" s="170"/>
      <c r="V207" s="170"/>
      <c r="W207" s="170"/>
      <c r="X207" s="170"/>
      <c r="Y207" s="170"/>
      <c r="Z207" s="170"/>
      <c r="AA207" s="170"/>
      <c r="AB207" s="170"/>
      <c r="AC207" s="170"/>
      <c r="AD207" s="170"/>
      <c r="AE207" s="170"/>
      <c r="AF207" s="170"/>
      <c r="AG207" s="170"/>
      <c r="AH207" s="170"/>
      <c r="AI207" s="170"/>
      <c r="AJ207" s="170"/>
      <c r="AK207" s="170"/>
      <c r="AL207" s="170"/>
      <c r="AM207" s="170"/>
      <c r="AN207" s="170"/>
      <c r="AO207" s="170"/>
      <c r="AP207" s="170"/>
      <c r="AQ207" s="170"/>
      <c r="AR207" s="170"/>
      <c r="AS207" s="170"/>
      <c r="AT207" s="170"/>
      <c r="AU207" s="170"/>
      <c r="AV207" s="170"/>
      <c r="AW207" s="170"/>
      <c r="AX207" s="170"/>
      <c r="AY207" s="170"/>
      <c r="AZ207" s="170"/>
      <c r="BA207" s="170"/>
      <c r="BB207" s="170"/>
      <c r="BC207" s="170"/>
      <c r="BD207" s="170"/>
      <c r="BE207" s="170"/>
      <c r="BF207" s="170"/>
      <c r="BG207" s="170"/>
      <c r="BH207" s="170"/>
      <c r="BI207" s="170"/>
      <c r="BJ207" s="170"/>
      <c r="BK207" s="170"/>
      <c r="BL207" s="170"/>
      <c r="BM207" s="170"/>
      <c r="BN207" s="170"/>
      <c r="BO207" s="170"/>
      <c r="BP207" s="170"/>
      <c r="BQ207" s="170"/>
      <c r="BR207" s="170"/>
      <c r="BS207" s="170"/>
      <c r="BT207" s="170"/>
      <c r="BU207" s="170"/>
    </row>
    <row r="208" spans="1:73" ht="15.75" customHeight="1" x14ac:dyDescent="0.3">
      <c r="A208" s="12"/>
      <c r="B208" s="12"/>
      <c r="C208" s="12"/>
      <c r="D208" s="170"/>
      <c r="E208" s="170"/>
      <c r="F208" s="170"/>
      <c r="G208" s="170"/>
      <c r="H208" s="170"/>
      <c r="I208" s="170"/>
      <c r="J208" s="170"/>
      <c r="K208" s="170"/>
      <c r="L208" s="170"/>
      <c r="M208" s="170"/>
      <c r="N208" s="170"/>
      <c r="O208" s="170"/>
      <c r="P208" s="170"/>
      <c r="Q208" s="170"/>
      <c r="R208" s="170"/>
      <c r="S208" s="170"/>
      <c r="T208" s="170"/>
      <c r="U208" s="170"/>
      <c r="V208" s="170"/>
      <c r="W208" s="170"/>
      <c r="X208" s="170"/>
      <c r="Y208" s="170"/>
      <c r="Z208" s="170"/>
      <c r="AA208" s="170"/>
      <c r="AB208" s="170"/>
      <c r="AC208" s="170"/>
      <c r="AD208" s="170"/>
      <c r="AE208" s="170"/>
      <c r="AF208" s="170"/>
      <c r="AG208" s="170"/>
      <c r="AH208" s="170"/>
      <c r="AI208" s="170"/>
      <c r="AJ208" s="170"/>
      <c r="AK208" s="170"/>
      <c r="AL208" s="170"/>
      <c r="AM208" s="170"/>
      <c r="AN208" s="170"/>
      <c r="AO208" s="170"/>
      <c r="AP208" s="170"/>
      <c r="AQ208" s="170"/>
      <c r="AR208" s="170"/>
      <c r="AS208" s="170"/>
      <c r="AT208" s="170"/>
      <c r="AU208" s="170"/>
      <c r="AV208" s="170"/>
      <c r="AW208" s="170"/>
      <c r="AX208" s="170"/>
      <c r="AY208" s="170"/>
      <c r="AZ208" s="170"/>
      <c r="BA208" s="170"/>
      <c r="BB208" s="170"/>
      <c r="BC208" s="170"/>
      <c r="BD208" s="170"/>
      <c r="BE208" s="170"/>
      <c r="BF208" s="170"/>
      <c r="BG208" s="170"/>
      <c r="BH208" s="170"/>
      <c r="BI208" s="170"/>
      <c r="BJ208" s="170"/>
      <c r="BK208" s="170"/>
      <c r="BL208" s="170"/>
      <c r="BM208" s="170"/>
      <c r="BN208" s="170"/>
      <c r="BO208" s="170"/>
      <c r="BP208" s="170"/>
      <c r="BQ208" s="170"/>
      <c r="BR208" s="170"/>
      <c r="BS208" s="170"/>
      <c r="BT208" s="170"/>
      <c r="BU208" s="170"/>
    </row>
    <row r="209" spans="1:73" ht="15.75" customHeight="1" x14ac:dyDescent="0.3">
      <c r="A209" s="12"/>
      <c r="B209" s="12"/>
      <c r="C209" s="12"/>
      <c r="D209" s="170"/>
      <c r="E209" s="170"/>
      <c r="F209" s="170"/>
      <c r="G209" s="170"/>
      <c r="H209" s="170"/>
      <c r="I209" s="170"/>
      <c r="J209" s="170"/>
      <c r="K209" s="170"/>
      <c r="L209" s="170"/>
      <c r="M209" s="170"/>
      <c r="N209" s="170"/>
      <c r="O209" s="170"/>
      <c r="P209" s="170"/>
      <c r="Q209" s="170"/>
      <c r="R209" s="170"/>
      <c r="S209" s="170"/>
      <c r="T209" s="170"/>
      <c r="U209" s="170"/>
      <c r="V209" s="170"/>
      <c r="W209" s="170"/>
      <c r="X209" s="170"/>
      <c r="Y209" s="170"/>
      <c r="Z209" s="170"/>
      <c r="AA209" s="170"/>
      <c r="AB209" s="170"/>
      <c r="AC209" s="170"/>
      <c r="AD209" s="170"/>
      <c r="AE209" s="170"/>
      <c r="AF209" s="170"/>
      <c r="AG209" s="170"/>
      <c r="AH209" s="170"/>
      <c r="AI209" s="170"/>
      <c r="AJ209" s="170"/>
      <c r="AK209" s="170"/>
      <c r="AL209" s="170"/>
      <c r="AM209" s="170"/>
      <c r="AN209" s="170"/>
      <c r="AO209" s="170"/>
      <c r="AP209" s="170"/>
      <c r="AQ209" s="170"/>
      <c r="AR209" s="170"/>
      <c r="AS209" s="170"/>
      <c r="AT209" s="170"/>
      <c r="AU209" s="170"/>
      <c r="AV209" s="170"/>
      <c r="AW209" s="170"/>
      <c r="AX209" s="170"/>
      <c r="AY209" s="170"/>
      <c r="AZ209" s="170"/>
      <c r="BA209" s="170"/>
      <c r="BB209" s="170"/>
      <c r="BC209" s="170"/>
      <c r="BD209" s="170"/>
      <c r="BE209" s="170"/>
      <c r="BF209" s="170"/>
      <c r="BG209" s="170"/>
      <c r="BH209" s="170"/>
      <c r="BI209" s="170"/>
      <c r="BJ209" s="170"/>
      <c r="BK209" s="170"/>
      <c r="BL209" s="170"/>
      <c r="BM209" s="170"/>
      <c r="BN209" s="170"/>
      <c r="BO209" s="170"/>
      <c r="BP209" s="170"/>
      <c r="BQ209" s="170"/>
      <c r="BR209" s="170"/>
      <c r="BS209" s="170"/>
      <c r="BT209" s="170"/>
      <c r="BU209" s="170"/>
    </row>
    <row r="210" spans="1:73" ht="15.75" customHeight="1" x14ac:dyDescent="0.3">
      <c r="A210" s="12"/>
      <c r="B210" s="12"/>
      <c r="C210" s="12"/>
      <c r="D210" s="170"/>
      <c r="E210" s="170"/>
      <c r="F210" s="170"/>
      <c r="G210" s="170"/>
      <c r="H210" s="170"/>
      <c r="I210" s="170"/>
      <c r="J210" s="170"/>
      <c r="K210" s="170"/>
      <c r="L210" s="170"/>
      <c r="M210" s="170"/>
      <c r="N210" s="170"/>
      <c r="O210" s="170"/>
      <c r="P210" s="170"/>
      <c r="Q210" s="170"/>
      <c r="R210" s="170"/>
      <c r="S210" s="170"/>
      <c r="T210" s="170"/>
      <c r="U210" s="170"/>
      <c r="V210" s="170"/>
      <c r="W210" s="170"/>
      <c r="X210" s="170"/>
      <c r="Y210" s="170"/>
      <c r="Z210" s="170"/>
      <c r="AA210" s="170"/>
      <c r="AB210" s="170"/>
      <c r="AC210" s="170"/>
      <c r="AD210" s="170"/>
      <c r="AE210" s="170"/>
      <c r="AF210" s="170"/>
      <c r="AG210" s="170"/>
      <c r="AH210" s="170"/>
      <c r="AI210" s="170"/>
      <c r="AJ210" s="170"/>
      <c r="AK210" s="170"/>
      <c r="AL210" s="170"/>
      <c r="AM210" s="170"/>
      <c r="AN210" s="170"/>
      <c r="AO210" s="170"/>
      <c r="AP210" s="170"/>
      <c r="AQ210" s="170"/>
      <c r="AR210" s="170"/>
      <c r="AS210" s="170"/>
      <c r="AT210" s="170"/>
      <c r="AU210" s="170"/>
      <c r="AV210" s="170"/>
      <c r="AW210" s="170"/>
      <c r="AX210" s="170"/>
      <c r="AY210" s="170"/>
      <c r="AZ210" s="170"/>
      <c r="BA210" s="170"/>
      <c r="BB210" s="170"/>
      <c r="BC210" s="170"/>
      <c r="BD210" s="170"/>
      <c r="BE210" s="170"/>
      <c r="BF210" s="170"/>
      <c r="BG210" s="170"/>
      <c r="BH210" s="170"/>
      <c r="BI210" s="170"/>
      <c r="BJ210" s="170"/>
      <c r="BK210" s="170"/>
      <c r="BL210" s="170"/>
      <c r="BM210" s="170"/>
      <c r="BN210" s="170"/>
      <c r="BO210" s="170"/>
      <c r="BP210" s="170"/>
      <c r="BQ210" s="170"/>
      <c r="BR210" s="170"/>
      <c r="BS210" s="170"/>
      <c r="BT210" s="170"/>
      <c r="BU210" s="170"/>
    </row>
    <row r="211" spans="1:73" ht="15.75" customHeight="1" x14ac:dyDescent="0.3">
      <c r="A211" s="12"/>
      <c r="B211" s="12"/>
      <c r="C211" s="12"/>
      <c r="D211" s="170"/>
      <c r="E211" s="170"/>
      <c r="F211" s="170"/>
      <c r="G211" s="170"/>
      <c r="H211" s="170"/>
      <c r="I211" s="170"/>
      <c r="J211" s="170"/>
      <c r="K211" s="170"/>
      <c r="L211" s="170"/>
      <c r="M211" s="170"/>
      <c r="N211" s="170"/>
      <c r="O211" s="170"/>
      <c r="P211" s="170"/>
      <c r="Q211" s="170"/>
      <c r="R211" s="170"/>
      <c r="S211" s="170"/>
      <c r="T211" s="170"/>
      <c r="U211" s="170"/>
      <c r="V211" s="170"/>
      <c r="W211" s="170"/>
      <c r="X211" s="170"/>
      <c r="Y211" s="170"/>
      <c r="Z211" s="170"/>
      <c r="AA211" s="170"/>
      <c r="AB211" s="170"/>
      <c r="AC211" s="170"/>
      <c r="AD211" s="170"/>
      <c r="AE211" s="170"/>
      <c r="AF211" s="170"/>
      <c r="AG211" s="170"/>
      <c r="AH211" s="170"/>
      <c r="AI211" s="170"/>
      <c r="AJ211" s="170"/>
      <c r="AK211" s="170"/>
      <c r="AL211" s="170"/>
      <c r="AM211" s="170"/>
      <c r="AN211" s="170"/>
      <c r="AO211" s="170"/>
      <c r="AP211" s="170"/>
      <c r="AQ211" s="170"/>
      <c r="AR211" s="170"/>
      <c r="AS211" s="170"/>
      <c r="AT211" s="170"/>
      <c r="AU211" s="170"/>
      <c r="AV211" s="170"/>
      <c r="AW211" s="170"/>
      <c r="AX211" s="170"/>
      <c r="AY211" s="170"/>
      <c r="AZ211" s="170"/>
      <c r="BA211" s="170"/>
      <c r="BB211" s="170"/>
      <c r="BC211" s="170"/>
      <c r="BD211" s="170"/>
      <c r="BE211" s="170"/>
      <c r="BF211" s="170"/>
      <c r="BG211" s="170"/>
      <c r="BH211" s="170"/>
      <c r="BI211" s="170"/>
      <c r="BJ211" s="170"/>
      <c r="BK211" s="170"/>
      <c r="BL211" s="170"/>
      <c r="BM211" s="170"/>
      <c r="BN211" s="170"/>
      <c r="BO211" s="170"/>
      <c r="BP211" s="170"/>
      <c r="BQ211" s="170"/>
      <c r="BR211" s="170"/>
      <c r="BS211" s="170"/>
      <c r="BT211" s="170"/>
      <c r="BU211" s="170"/>
    </row>
    <row r="212" spans="1:73" ht="15.75" customHeight="1" x14ac:dyDescent="0.3">
      <c r="A212" s="12"/>
      <c r="B212" s="12"/>
      <c r="C212" s="12"/>
      <c r="D212" s="170"/>
      <c r="E212" s="170"/>
      <c r="F212" s="170"/>
      <c r="G212" s="170"/>
      <c r="H212" s="170"/>
      <c r="I212" s="170"/>
      <c r="J212" s="170"/>
      <c r="K212" s="170"/>
      <c r="L212" s="170"/>
      <c r="M212" s="170"/>
      <c r="N212" s="170"/>
      <c r="O212" s="170"/>
      <c r="P212" s="170"/>
      <c r="Q212" s="170"/>
      <c r="R212" s="170"/>
      <c r="S212" s="170"/>
      <c r="T212" s="170"/>
      <c r="U212" s="170"/>
      <c r="V212" s="170"/>
      <c r="W212" s="170"/>
      <c r="X212" s="170"/>
      <c r="Y212" s="170"/>
      <c r="Z212" s="170"/>
      <c r="AA212" s="170"/>
      <c r="AB212" s="170"/>
      <c r="AC212" s="170"/>
      <c r="AD212" s="170"/>
      <c r="AE212" s="170"/>
      <c r="AF212" s="170"/>
      <c r="AG212" s="170"/>
      <c r="AH212" s="170"/>
      <c r="AI212" s="170"/>
      <c r="AJ212" s="170"/>
      <c r="AK212" s="170"/>
      <c r="AL212" s="170"/>
      <c r="AM212" s="170"/>
      <c r="AN212" s="170"/>
      <c r="AO212" s="170"/>
      <c r="AP212" s="170"/>
      <c r="AQ212" s="170"/>
      <c r="AR212" s="170"/>
      <c r="AS212" s="170"/>
      <c r="AT212" s="170"/>
      <c r="AU212" s="170"/>
      <c r="AV212" s="170"/>
      <c r="AW212" s="170"/>
      <c r="AX212" s="170"/>
      <c r="AY212" s="170"/>
      <c r="AZ212" s="170"/>
      <c r="BA212" s="170"/>
      <c r="BB212" s="170"/>
      <c r="BC212" s="170"/>
      <c r="BD212" s="170"/>
      <c r="BE212" s="170"/>
      <c r="BF212" s="170"/>
      <c r="BG212" s="170"/>
      <c r="BH212" s="170"/>
      <c r="BI212" s="170"/>
      <c r="BJ212" s="170"/>
      <c r="BK212" s="170"/>
      <c r="BL212" s="170"/>
      <c r="BM212" s="170"/>
      <c r="BN212" s="170"/>
      <c r="BO212" s="170"/>
      <c r="BP212" s="170"/>
      <c r="BQ212" s="170"/>
      <c r="BR212" s="170"/>
      <c r="BS212" s="170"/>
      <c r="BT212" s="170"/>
      <c r="BU212" s="170"/>
    </row>
    <row r="213" spans="1:73" ht="15.75" customHeight="1" x14ac:dyDescent="0.3">
      <c r="A213" s="12"/>
      <c r="B213" s="12"/>
      <c r="C213" s="12"/>
      <c r="D213" s="170"/>
      <c r="E213" s="170"/>
      <c r="F213" s="170"/>
      <c r="G213" s="170"/>
      <c r="H213" s="170"/>
      <c r="I213" s="170"/>
      <c r="J213" s="170"/>
      <c r="K213" s="170"/>
      <c r="L213" s="170"/>
      <c r="M213" s="170"/>
      <c r="N213" s="170"/>
      <c r="O213" s="170"/>
      <c r="P213" s="170"/>
      <c r="Q213" s="170"/>
      <c r="R213" s="170"/>
      <c r="S213" s="170"/>
      <c r="T213" s="170"/>
      <c r="U213" s="170"/>
      <c r="V213" s="170"/>
      <c r="W213" s="170"/>
      <c r="X213" s="170"/>
      <c r="Y213" s="170"/>
      <c r="Z213" s="170"/>
      <c r="AA213" s="170"/>
      <c r="AB213" s="170"/>
      <c r="AC213" s="170"/>
      <c r="AD213" s="170"/>
      <c r="AE213" s="170"/>
      <c r="AF213" s="170"/>
      <c r="AG213" s="170"/>
      <c r="AH213" s="170"/>
      <c r="AI213" s="170"/>
      <c r="AJ213" s="170"/>
      <c r="AK213" s="170"/>
      <c r="AL213" s="170"/>
      <c r="AM213" s="170"/>
      <c r="AN213" s="170"/>
      <c r="AO213" s="170"/>
      <c r="AP213" s="170"/>
      <c r="AQ213" s="170"/>
      <c r="AR213" s="170"/>
      <c r="AS213" s="170"/>
      <c r="AT213" s="170"/>
      <c r="AU213" s="170"/>
      <c r="AV213" s="170"/>
      <c r="AW213" s="170"/>
      <c r="AX213" s="170"/>
      <c r="AY213" s="170"/>
      <c r="AZ213" s="170"/>
      <c r="BA213" s="170"/>
      <c r="BB213" s="170"/>
      <c r="BC213" s="170"/>
      <c r="BD213" s="170"/>
      <c r="BE213" s="170"/>
      <c r="BF213" s="170"/>
      <c r="BG213" s="170"/>
      <c r="BH213" s="170"/>
      <c r="BI213" s="170"/>
      <c r="BJ213" s="170"/>
      <c r="BK213" s="170"/>
      <c r="BL213" s="170"/>
      <c r="BM213" s="170"/>
      <c r="BN213" s="170"/>
      <c r="BO213" s="170"/>
      <c r="BP213" s="170"/>
      <c r="BQ213" s="170"/>
      <c r="BR213" s="170"/>
      <c r="BS213" s="170"/>
      <c r="BT213" s="170"/>
      <c r="BU213" s="170"/>
    </row>
    <row r="214" spans="1:73" ht="15.75" customHeight="1" x14ac:dyDescent="0.3">
      <c r="A214" s="12"/>
      <c r="B214" s="12"/>
      <c r="C214" s="12"/>
      <c r="D214" s="170"/>
      <c r="E214" s="170"/>
      <c r="F214" s="170"/>
      <c r="G214" s="170"/>
      <c r="H214" s="170"/>
      <c r="I214" s="170"/>
      <c r="J214" s="170"/>
      <c r="K214" s="170"/>
      <c r="L214" s="170"/>
      <c r="M214" s="170"/>
      <c r="N214" s="170"/>
      <c r="O214" s="170"/>
      <c r="P214" s="170"/>
      <c r="Q214" s="170"/>
      <c r="R214" s="170"/>
      <c r="S214" s="170"/>
      <c r="T214" s="170"/>
      <c r="U214" s="170"/>
      <c r="V214" s="170"/>
      <c r="W214" s="170"/>
      <c r="X214" s="170"/>
      <c r="Y214" s="170"/>
      <c r="Z214" s="170"/>
      <c r="AA214" s="170"/>
      <c r="AB214" s="170"/>
      <c r="AC214" s="170"/>
      <c r="AD214" s="170"/>
      <c r="AE214" s="170"/>
      <c r="AF214" s="170"/>
      <c r="AG214" s="170"/>
      <c r="AH214" s="170"/>
      <c r="AI214" s="170"/>
      <c r="AJ214" s="170"/>
      <c r="AK214" s="170"/>
      <c r="AL214" s="170"/>
      <c r="AM214" s="170"/>
      <c r="AN214" s="170"/>
      <c r="AO214" s="170"/>
      <c r="AP214" s="170"/>
      <c r="AQ214" s="170"/>
      <c r="AR214" s="170"/>
      <c r="AS214" s="170"/>
      <c r="AT214" s="170"/>
      <c r="AU214" s="170"/>
      <c r="AV214" s="170"/>
      <c r="AW214" s="170"/>
      <c r="AX214" s="170"/>
      <c r="AY214" s="170"/>
      <c r="AZ214" s="170"/>
      <c r="BA214" s="170"/>
      <c r="BB214" s="170"/>
      <c r="BC214" s="170"/>
      <c r="BD214" s="170"/>
      <c r="BE214" s="170"/>
      <c r="BF214" s="170"/>
      <c r="BG214" s="170"/>
      <c r="BH214" s="170"/>
      <c r="BI214" s="170"/>
      <c r="BJ214" s="170"/>
      <c r="BK214" s="170"/>
      <c r="BL214" s="170"/>
      <c r="BM214" s="170"/>
      <c r="BN214" s="170"/>
      <c r="BO214" s="170"/>
      <c r="BP214" s="170"/>
      <c r="BQ214" s="170"/>
      <c r="BR214" s="170"/>
      <c r="BS214" s="170"/>
      <c r="BT214" s="170"/>
      <c r="BU214" s="170"/>
    </row>
    <row r="215" spans="1:73" ht="15.75" customHeight="1" x14ac:dyDescent="0.3">
      <c r="A215" s="12"/>
      <c r="B215" s="12"/>
      <c r="C215" s="12"/>
      <c r="D215" s="170"/>
      <c r="E215" s="170"/>
      <c r="F215" s="170"/>
      <c r="G215" s="170"/>
      <c r="H215" s="170"/>
      <c r="I215" s="170"/>
      <c r="J215" s="170"/>
      <c r="K215" s="170"/>
      <c r="L215" s="170"/>
      <c r="M215" s="170"/>
      <c r="N215" s="170"/>
      <c r="O215" s="170"/>
      <c r="P215" s="170"/>
      <c r="Q215" s="170"/>
      <c r="R215" s="170"/>
      <c r="S215" s="170"/>
      <c r="T215" s="170"/>
      <c r="U215" s="170"/>
      <c r="V215" s="170"/>
      <c r="W215" s="170"/>
      <c r="X215" s="170"/>
      <c r="Y215" s="170"/>
      <c r="Z215" s="170"/>
      <c r="AA215" s="170"/>
      <c r="AB215" s="170"/>
      <c r="AC215" s="170"/>
      <c r="AD215" s="170"/>
      <c r="AE215" s="170"/>
      <c r="AF215" s="170"/>
      <c r="AG215" s="170"/>
      <c r="AH215" s="170"/>
      <c r="AI215" s="170"/>
      <c r="AJ215" s="170"/>
      <c r="AK215" s="170"/>
      <c r="AL215" s="170"/>
      <c r="AM215" s="170"/>
      <c r="AN215" s="170"/>
      <c r="AO215" s="170"/>
      <c r="AP215" s="170"/>
      <c r="AQ215" s="170"/>
      <c r="AR215" s="170"/>
      <c r="AS215" s="170"/>
      <c r="AT215" s="170"/>
      <c r="AU215" s="170"/>
      <c r="AV215" s="170"/>
      <c r="AW215" s="170"/>
      <c r="AX215" s="170"/>
      <c r="AY215" s="170"/>
      <c r="AZ215" s="170"/>
      <c r="BA215" s="170"/>
      <c r="BB215" s="170"/>
      <c r="BC215" s="170"/>
      <c r="BD215" s="170"/>
      <c r="BE215" s="170"/>
      <c r="BF215" s="170"/>
      <c r="BG215" s="170"/>
      <c r="BH215" s="170"/>
      <c r="BI215" s="170"/>
      <c r="BJ215" s="170"/>
      <c r="BK215" s="170"/>
      <c r="BL215" s="170"/>
      <c r="BM215" s="170"/>
      <c r="BN215" s="170"/>
      <c r="BO215" s="170"/>
      <c r="BP215" s="170"/>
      <c r="BQ215" s="170"/>
      <c r="BR215" s="170"/>
      <c r="BS215" s="170"/>
      <c r="BT215" s="170"/>
      <c r="BU215" s="170"/>
    </row>
    <row r="216" spans="1:73" ht="15.75" customHeight="1" x14ac:dyDescent="0.3">
      <c r="A216" s="12"/>
      <c r="B216" s="12"/>
      <c r="C216" s="12"/>
      <c r="D216" s="170"/>
      <c r="E216" s="170"/>
      <c r="F216" s="170"/>
      <c r="G216" s="170"/>
      <c r="H216" s="170"/>
      <c r="I216" s="170"/>
      <c r="J216" s="170"/>
      <c r="K216" s="170"/>
      <c r="L216" s="170"/>
      <c r="M216" s="170"/>
      <c r="N216" s="170"/>
      <c r="O216" s="170"/>
      <c r="P216" s="170"/>
      <c r="Q216" s="170"/>
      <c r="R216" s="170"/>
      <c r="S216" s="170"/>
      <c r="T216" s="170"/>
      <c r="U216" s="170"/>
      <c r="V216" s="170"/>
      <c r="W216" s="170"/>
      <c r="X216" s="170"/>
      <c r="Y216" s="170"/>
      <c r="Z216" s="170"/>
      <c r="AA216" s="170"/>
      <c r="AB216" s="170"/>
      <c r="AC216" s="170"/>
      <c r="AD216" s="170"/>
      <c r="AE216" s="170"/>
      <c r="AF216" s="170"/>
      <c r="AG216" s="170"/>
      <c r="AH216" s="170"/>
      <c r="AI216" s="170"/>
      <c r="AJ216" s="170"/>
      <c r="AK216" s="170"/>
      <c r="AL216" s="170"/>
      <c r="AM216" s="170"/>
      <c r="AN216" s="170"/>
      <c r="AO216" s="170"/>
      <c r="AP216" s="170"/>
      <c r="AQ216" s="170"/>
      <c r="AR216" s="170"/>
      <c r="AS216" s="170"/>
      <c r="AT216" s="170"/>
      <c r="AU216" s="170"/>
      <c r="AV216" s="170"/>
      <c r="AW216" s="170"/>
      <c r="AX216" s="170"/>
      <c r="AY216" s="170"/>
      <c r="AZ216" s="170"/>
      <c r="BA216" s="170"/>
      <c r="BB216" s="170"/>
      <c r="BC216" s="170"/>
      <c r="BD216" s="170"/>
      <c r="BE216" s="170"/>
      <c r="BF216" s="170"/>
      <c r="BG216" s="170"/>
      <c r="BH216" s="170"/>
      <c r="BI216" s="170"/>
      <c r="BJ216" s="170"/>
      <c r="BK216" s="170"/>
      <c r="BL216" s="170"/>
      <c r="BM216" s="170"/>
      <c r="BN216" s="170"/>
      <c r="BO216" s="170"/>
      <c r="BP216" s="170"/>
      <c r="BQ216" s="170"/>
      <c r="BR216" s="170"/>
      <c r="BS216" s="170"/>
      <c r="BT216" s="170"/>
      <c r="BU216" s="170"/>
    </row>
    <row r="217" spans="1:73" ht="15.75" customHeight="1" x14ac:dyDescent="0.3">
      <c r="A217" s="12"/>
      <c r="B217" s="12"/>
      <c r="C217" s="12"/>
      <c r="D217" s="170"/>
      <c r="E217" s="170"/>
      <c r="F217" s="170"/>
      <c r="G217" s="170"/>
      <c r="H217" s="170"/>
      <c r="I217" s="170"/>
      <c r="J217" s="170"/>
      <c r="K217" s="170"/>
      <c r="L217" s="170"/>
      <c r="M217" s="170"/>
      <c r="N217" s="170"/>
      <c r="O217" s="170"/>
      <c r="P217" s="170"/>
      <c r="Q217" s="170"/>
      <c r="R217" s="170"/>
      <c r="S217" s="170"/>
      <c r="T217" s="170"/>
      <c r="U217" s="170"/>
      <c r="V217" s="170"/>
      <c r="W217" s="170"/>
      <c r="X217" s="170"/>
      <c r="Y217" s="170"/>
      <c r="Z217" s="170"/>
      <c r="AA217" s="170"/>
      <c r="AB217" s="170"/>
      <c r="AC217" s="170"/>
      <c r="AD217" s="170"/>
      <c r="AE217" s="170"/>
      <c r="AF217" s="170"/>
      <c r="AG217" s="170"/>
      <c r="AH217" s="170"/>
      <c r="AI217" s="170"/>
      <c r="AJ217" s="170"/>
      <c r="AK217" s="170"/>
      <c r="AL217" s="170"/>
      <c r="AM217" s="170"/>
      <c r="AN217" s="170"/>
      <c r="AO217" s="170"/>
      <c r="AP217" s="170"/>
      <c r="AQ217" s="170"/>
      <c r="AR217" s="170"/>
      <c r="AS217" s="170"/>
      <c r="AT217" s="170"/>
      <c r="AU217" s="170"/>
      <c r="AV217" s="170"/>
      <c r="AW217" s="170"/>
      <c r="AX217" s="170"/>
      <c r="AY217" s="170"/>
      <c r="AZ217" s="170"/>
      <c r="BA217" s="170"/>
      <c r="BB217" s="170"/>
      <c r="BC217" s="170"/>
      <c r="BD217" s="170"/>
      <c r="BE217" s="170"/>
      <c r="BF217" s="170"/>
      <c r="BG217" s="170"/>
      <c r="BH217" s="170"/>
      <c r="BI217" s="170"/>
      <c r="BJ217" s="170"/>
      <c r="BK217" s="170"/>
      <c r="BL217" s="170"/>
      <c r="BM217" s="170"/>
      <c r="BN217" s="170"/>
      <c r="BO217" s="170"/>
      <c r="BP217" s="170"/>
      <c r="BQ217" s="170"/>
      <c r="BR217" s="170"/>
      <c r="BS217" s="170"/>
      <c r="BT217" s="170"/>
      <c r="BU217" s="170"/>
    </row>
    <row r="218" spans="1:73" ht="15.75" customHeight="1" x14ac:dyDescent="0.3">
      <c r="A218" s="12"/>
      <c r="B218" s="12"/>
      <c r="C218" s="12"/>
      <c r="D218" s="170"/>
      <c r="E218" s="170"/>
      <c r="F218" s="170"/>
      <c r="G218" s="170"/>
      <c r="H218" s="170"/>
      <c r="I218" s="170"/>
      <c r="J218" s="170"/>
      <c r="K218" s="170"/>
      <c r="L218" s="170"/>
      <c r="M218" s="170"/>
      <c r="N218" s="170"/>
      <c r="O218" s="170"/>
      <c r="P218" s="170"/>
      <c r="Q218" s="170"/>
      <c r="R218" s="170"/>
      <c r="S218" s="170"/>
      <c r="T218" s="170"/>
      <c r="U218" s="170"/>
      <c r="V218" s="170"/>
      <c r="W218" s="170"/>
      <c r="X218" s="170"/>
      <c r="Y218" s="170"/>
      <c r="Z218" s="170"/>
      <c r="AA218" s="170"/>
      <c r="AB218" s="170"/>
      <c r="AC218" s="170"/>
      <c r="AD218" s="170"/>
      <c r="AE218" s="170"/>
      <c r="AF218" s="170"/>
      <c r="AG218" s="170"/>
      <c r="AH218" s="170"/>
      <c r="AI218" s="170"/>
      <c r="AJ218" s="170"/>
      <c r="AK218" s="170"/>
      <c r="AL218" s="170"/>
      <c r="AM218" s="170"/>
      <c r="AN218" s="170"/>
      <c r="AO218" s="170"/>
      <c r="AP218" s="170"/>
      <c r="AQ218" s="170"/>
      <c r="AR218" s="170"/>
      <c r="AS218" s="170"/>
      <c r="AT218" s="170"/>
      <c r="AU218" s="170"/>
      <c r="AV218" s="170"/>
      <c r="AW218" s="170"/>
      <c r="AX218" s="170"/>
      <c r="AY218" s="170"/>
      <c r="AZ218" s="170"/>
      <c r="BA218" s="170"/>
      <c r="BB218" s="170"/>
      <c r="BC218" s="170"/>
      <c r="BD218" s="170"/>
      <c r="BE218" s="170"/>
      <c r="BF218" s="170"/>
      <c r="BG218" s="170"/>
      <c r="BH218" s="170"/>
      <c r="BI218" s="170"/>
      <c r="BJ218" s="170"/>
      <c r="BK218" s="170"/>
      <c r="BL218" s="170"/>
      <c r="BM218" s="170"/>
      <c r="BN218" s="170"/>
      <c r="BO218" s="170"/>
      <c r="BP218" s="170"/>
      <c r="BQ218" s="170"/>
      <c r="BR218" s="170"/>
      <c r="BS218" s="170"/>
      <c r="BT218" s="170"/>
      <c r="BU218" s="170"/>
    </row>
    <row r="219" spans="1:73" ht="15.75" customHeight="1" x14ac:dyDescent="0.3">
      <c r="A219" s="12"/>
      <c r="B219" s="12"/>
      <c r="C219" s="12"/>
      <c r="D219" s="170"/>
      <c r="E219" s="170"/>
      <c r="F219" s="170"/>
      <c r="G219" s="170"/>
      <c r="H219" s="170"/>
      <c r="I219" s="170"/>
      <c r="J219" s="170"/>
      <c r="K219" s="170"/>
      <c r="L219" s="170"/>
      <c r="M219" s="170"/>
      <c r="N219" s="170"/>
      <c r="O219" s="170"/>
      <c r="P219" s="170"/>
      <c r="Q219" s="170"/>
      <c r="R219" s="170"/>
      <c r="S219" s="170"/>
      <c r="T219" s="170"/>
      <c r="U219" s="170"/>
      <c r="V219" s="170"/>
      <c r="W219" s="170"/>
      <c r="X219" s="170"/>
      <c r="Y219" s="170"/>
      <c r="Z219" s="170"/>
      <c r="AA219" s="170"/>
      <c r="AB219" s="170"/>
      <c r="AC219" s="170"/>
      <c r="AD219" s="170"/>
      <c r="AE219" s="170"/>
      <c r="AF219" s="170"/>
      <c r="AG219" s="170"/>
      <c r="AH219" s="170"/>
      <c r="AI219" s="170"/>
      <c r="AJ219" s="170"/>
      <c r="AK219" s="170"/>
      <c r="AL219" s="170"/>
      <c r="AM219" s="170"/>
      <c r="AN219" s="170"/>
      <c r="AO219" s="170"/>
      <c r="AP219" s="170"/>
      <c r="AQ219" s="170"/>
      <c r="AR219" s="170"/>
      <c r="AS219" s="170"/>
      <c r="AT219" s="170"/>
      <c r="AU219" s="170"/>
      <c r="AV219" s="170"/>
      <c r="AW219" s="170"/>
      <c r="AX219" s="170"/>
      <c r="AY219" s="170"/>
      <c r="AZ219" s="170"/>
      <c r="BA219" s="170"/>
      <c r="BB219" s="170"/>
      <c r="BC219" s="170"/>
      <c r="BD219" s="170"/>
      <c r="BE219" s="170"/>
      <c r="BF219" s="170"/>
      <c r="BG219" s="170"/>
      <c r="BH219" s="170"/>
      <c r="BI219" s="170"/>
      <c r="BJ219" s="170"/>
      <c r="BK219" s="170"/>
      <c r="BL219" s="170"/>
      <c r="BM219" s="170"/>
      <c r="BN219" s="170"/>
      <c r="BO219" s="170"/>
      <c r="BP219" s="170"/>
      <c r="BQ219" s="170"/>
      <c r="BR219" s="170"/>
      <c r="BS219" s="170"/>
      <c r="BT219" s="170"/>
      <c r="BU219" s="170"/>
    </row>
    <row r="220" spans="1:73" ht="15.75" customHeight="1" x14ac:dyDescent="0.3">
      <c r="A220" s="12"/>
      <c r="B220" s="12"/>
      <c r="C220" s="12"/>
      <c r="D220" s="170"/>
      <c r="E220" s="170"/>
      <c r="F220" s="170"/>
      <c r="G220" s="170"/>
      <c r="H220" s="170"/>
      <c r="I220" s="170"/>
      <c r="J220" s="170"/>
      <c r="K220" s="170"/>
      <c r="L220" s="170"/>
      <c r="M220" s="170"/>
      <c r="N220" s="170"/>
      <c r="O220" s="170"/>
      <c r="P220" s="170"/>
      <c r="Q220" s="170"/>
      <c r="R220" s="170"/>
      <c r="S220" s="170"/>
      <c r="T220" s="170"/>
      <c r="U220" s="170"/>
      <c r="V220" s="170"/>
      <c r="W220" s="170"/>
      <c r="X220" s="170"/>
      <c r="Y220" s="170"/>
      <c r="Z220" s="170"/>
      <c r="AA220" s="170"/>
      <c r="AB220" s="170"/>
      <c r="AC220" s="170"/>
      <c r="AD220" s="170"/>
      <c r="AE220" s="170"/>
      <c r="AF220" s="170"/>
      <c r="AG220" s="170"/>
      <c r="AH220" s="170"/>
      <c r="AI220" s="170"/>
      <c r="AJ220" s="170"/>
      <c r="AK220" s="170"/>
      <c r="AL220" s="170"/>
      <c r="AM220" s="170"/>
      <c r="AN220" s="170"/>
      <c r="AO220" s="170"/>
      <c r="AP220" s="170"/>
      <c r="AQ220" s="170"/>
      <c r="AR220" s="170"/>
      <c r="AS220" s="170"/>
      <c r="AT220" s="170"/>
      <c r="AU220" s="170"/>
      <c r="AV220" s="170"/>
      <c r="AW220" s="170"/>
      <c r="AX220" s="170"/>
      <c r="AY220" s="170"/>
      <c r="AZ220" s="170"/>
      <c r="BA220" s="170"/>
      <c r="BB220" s="170"/>
      <c r="BC220" s="170"/>
      <c r="BD220" s="170"/>
      <c r="BE220" s="170"/>
      <c r="BF220" s="170"/>
      <c r="BG220" s="170"/>
      <c r="BH220" s="170"/>
      <c r="BI220" s="170"/>
      <c r="BJ220" s="170"/>
      <c r="BK220" s="170"/>
      <c r="BL220" s="170"/>
      <c r="BM220" s="170"/>
      <c r="BN220" s="170"/>
      <c r="BO220" s="170"/>
      <c r="BP220" s="170"/>
      <c r="BQ220" s="170"/>
      <c r="BR220" s="170"/>
      <c r="BS220" s="170"/>
      <c r="BT220" s="170"/>
      <c r="BU220" s="170"/>
    </row>
    <row r="221" spans="1:73" ht="15.75" customHeight="1" x14ac:dyDescent="0.3">
      <c r="A221" s="12"/>
      <c r="B221" s="12"/>
      <c r="C221" s="12"/>
      <c r="D221" s="170"/>
      <c r="E221" s="170"/>
      <c r="F221" s="170"/>
      <c r="G221" s="170"/>
      <c r="H221" s="170"/>
      <c r="I221" s="170"/>
      <c r="J221" s="170"/>
      <c r="K221" s="170"/>
      <c r="L221" s="170"/>
      <c r="M221" s="170"/>
      <c r="N221" s="170"/>
      <c r="O221" s="170"/>
      <c r="P221" s="170"/>
      <c r="Q221" s="170"/>
      <c r="R221" s="170"/>
      <c r="S221" s="170"/>
      <c r="T221" s="170"/>
      <c r="U221" s="170"/>
      <c r="V221" s="170"/>
      <c r="W221" s="170"/>
      <c r="X221" s="170"/>
      <c r="Y221" s="170"/>
      <c r="Z221" s="170"/>
      <c r="AA221" s="170"/>
      <c r="AB221" s="170"/>
      <c r="AC221" s="170"/>
      <c r="AD221" s="170"/>
      <c r="AE221" s="170"/>
      <c r="AF221" s="170"/>
      <c r="AG221" s="170"/>
      <c r="AH221" s="170"/>
      <c r="AI221" s="170"/>
      <c r="AJ221" s="170"/>
      <c r="AK221" s="170"/>
      <c r="AL221" s="170"/>
      <c r="AM221" s="170"/>
      <c r="AN221" s="170"/>
      <c r="AO221" s="170"/>
      <c r="AP221" s="170"/>
      <c r="AQ221" s="170"/>
      <c r="AR221" s="170"/>
      <c r="AS221" s="170"/>
      <c r="AT221" s="170"/>
      <c r="AU221" s="170"/>
      <c r="AV221" s="170"/>
      <c r="AW221" s="170"/>
      <c r="AX221" s="170"/>
      <c r="AY221" s="170"/>
      <c r="AZ221" s="170"/>
      <c r="BA221" s="170"/>
      <c r="BB221" s="170"/>
      <c r="BC221" s="170"/>
      <c r="BD221" s="170"/>
      <c r="BE221" s="170"/>
      <c r="BF221" s="170"/>
      <c r="BG221" s="170"/>
      <c r="BH221" s="170"/>
      <c r="BI221" s="170"/>
      <c r="BJ221" s="170"/>
      <c r="BK221" s="170"/>
      <c r="BL221" s="170"/>
      <c r="BM221" s="170"/>
      <c r="BN221" s="170"/>
      <c r="BO221" s="170"/>
      <c r="BP221" s="170"/>
      <c r="BQ221" s="170"/>
      <c r="BR221" s="170"/>
      <c r="BS221" s="170"/>
      <c r="BT221" s="170"/>
      <c r="BU221" s="170"/>
    </row>
    <row r="222" spans="1:73" ht="15.75" customHeight="1" x14ac:dyDescent="0.3">
      <c r="A222" s="12"/>
      <c r="B222" s="12"/>
      <c r="C222" s="12"/>
      <c r="D222" s="170"/>
      <c r="E222" s="170"/>
      <c r="F222" s="170"/>
      <c r="G222" s="170"/>
      <c r="H222" s="170"/>
      <c r="I222" s="170"/>
      <c r="J222" s="170"/>
      <c r="K222" s="170"/>
      <c r="L222" s="170"/>
      <c r="M222" s="170"/>
      <c r="N222" s="170"/>
      <c r="O222" s="170"/>
      <c r="P222" s="170"/>
      <c r="Q222" s="170"/>
      <c r="R222" s="170"/>
      <c r="S222" s="170"/>
      <c r="T222" s="170"/>
      <c r="U222" s="170"/>
      <c r="V222" s="170"/>
      <c r="W222" s="170"/>
      <c r="X222" s="170"/>
      <c r="Y222" s="170"/>
      <c r="Z222" s="170"/>
      <c r="AA222" s="170"/>
      <c r="AB222" s="170"/>
      <c r="AC222" s="170"/>
      <c r="AD222" s="170"/>
      <c r="AE222" s="170"/>
      <c r="AF222" s="170"/>
      <c r="AG222" s="170"/>
      <c r="AH222" s="170"/>
      <c r="AI222" s="170"/>
      <c r="AJ222" s="170"/>
      <c r="AK222" s="170"/>
      <c r="AL222" s="170"/>
      <c r="AM222" s="170"/>
      <c r="AN222" s="170"/>
      <c r="AO222" s="170"/>
      <c r="AP222" s="170"/>
      <c r="AQ222" s="170"/>
      <c r="AR222" s="170"/>
      <c r="AS222" s="170"/>
      <c r="AT222" s="170"/>
      <c r="AU222" s="170"/>
      <c r="AV222" s="170"/>
      <c r="AW222" s="170"/>
      <c r="AX222" s="170"/>
      <c r="AY222" s="170"/>
      <c r="AZ222" s="170"/>
      <c r="BA222" s="170"/>
      <c r="BB222" s="170"/>
      <c r="BC222" s="170"/>
      <c r="BD222" s="170"/>
      <c r="BE222" s="170"/>
      <c r="BF222" s="170"/>
      <c r="BG222" s="170"/>
      <c r="BH222" s="170"/>
      <c r="BI222" s="170"/>
      <c r="BJ222" s="170"/>
      <c r="BK222" s="170"/>
      <c r="BL222" s="170"/>
      <c r="BM222" s="170"/>
      <c r="BN222" s="170"/>
      <c r="BO222" s="170"/>
      <c r="BP222" s="170"/>
      <c r="BQ222" s="170"/>
      <c r="BR222" s="170"/>
      <c r="BS222" s="170"/>
      <c r="BT222" s="170"/>
      <c r="BU222" s="170"/>
    </row>
    <row r="223" spans="1:73" ht="15.75" customHeight="1" x14ac:dyDescent="0.3">
      <c r="A223" s="12"/>
      <c r="B223" s="12"/>
      <c r="C223" s="12"/>
      <c r="D223" s="170"/>
      <c r="E223" s="170"/>
      <c r="F223" s="170"/>
      <c r="G223" s="170"/>
      <c r="H223" s="170"/>
      <c r="I223" s="170"/>
      <c r="J223" s="170"/>
      <c r="K223" s="170"/>
      <c r="L223" s="170"/>
      <c r="M223" s="170"/>
      <c r="N223" s="170"/>
      <c r="O223" s="170"/>
      <c r="P223" s="170"/>
      <c r="Q223" s="170"/>
      <c r="R223" s="170"/>
      <c r="S223" s="170"/>
      <c r="T223" s="170"/>
      <c r="U223" s="170"/>
      <c r="V223" s="170"/>
      <c r="W223" s="170"/>
      <c r="X223" s="170"/>
      <c r="Y223" s="170"/>
      <c r="Z223" s="170"/>
      <c r="AA223" s="170"/>
      <c r="AB223" s="170"/>
      <c r="AC223" s="170"/>
      <c r="AD223" s="170"/>
      <c r="AE223" s="170"/>
      <c r="AF223" s="170"/>
      <c r="AG223" s="170"/>
      <c r="AH223" s="170"/>
      <c r="AI223" s="170"/>
      <c r="AJ223" s="170"/>
      <c r="AK223" s="170"/>
      <c r="AL223" s="170"/>
      <c r="AM223" s="170"/>
      <c r="AN223" s="170"/>
      <c r="AO223" s="170"/>
      <c r="AP223" s="170"/>
      <c r="AQ223" s="170"/>
      <c r="AR223" s="170"/>
      <c r="AS223" s="170"/>
      <c r="AT223" s="170"/>
      <c r="AU223" s="170"/>
      <c r="AV223" s="170"/>
      <c r="AW223" s="170"/>
      <c r="AX223" s="170"/>
      <c r="AY223" s="170"/>
      <c r="AZ223" s="170"/>
      <c r="BA223" s="170"/>
      <c r="BB223" s="170"/>
      <c r="BC223" s="170"/>
      <c r="BD223" s="170"/>
      <c r="BE223" s="170"/>
      <c r="BF223" s="170"/>
      <c r="BG223" s="170"/>
      <c r="BH223" s="170"/>
      <c r="BI223" s="170"/>
      <c r="BJ223" s="170"/>
      <c r="BK223" s="170"/>
      <c r="BL223" s="170"/>
      <c r="BM223" s="170"/>
      <c r="BN223" s="170"/>
      <c r="BO223" s="170"/>
      <c r="BP223" s="170"/>
      <c r="BQ223" s="170"/>
      <c r="BR223" s="170"/>
      <c r="BS223" s="170"/>
      <c r="BT223" s="170"/>
      <c r="BU223" s="170"/>
    </row>
    <row r="224" spans="1:73" ht="15.75" customHeight="1" x14ac:dyDescent="0.3">
      <c r="A224" s="12"/>
      <c r="B224" s="12"/>
      <c r="C224" s="12"/>
      <c r="D224" s="170"/>
      <c r="E224" s="170"/>
      <c r="F224" s="170"/>
      <c r="G224" s="170"/>
      <c r="H224" s="170"/>
      <c r="I224" s="170"/>
      <c r="J224" s="170"/>
      <c r="K224" s="170"/>
      <c r="L224" s="170"/>
      <c r="M224" s="170"/>
      <c r="N224" s="170"/>
      <c r="O224" s="170"/>
      <c r="P224" s="170"/>
      <c r="Q224" s="170"/>
      <c r="R224" s="170"/>
      <c r="S224" s="170"/>
      <c r="T224" s="170"/>
      <c r="U224" s="170"/>
      <c r="V224" s="170"/>
      <c r="W224" s="170"/>
      <c r="X224" s="170"/>
      <c r="Y224" s="170"/>
      <c r="Z224" s="170"/>
      <c r="AA224" s="170"/>
      <c r="AB224" s="170"/>
      <c r="AC224" s="170"/>
      <c r="AD224" s="170"/>
      <c r="AE224" s="170"/>
      <c r="AF224" s="170"/>
      <c r="AG224" s="170"/>
      <c r="AH224" s="170"/>
      <c r="AI224" s="170"/>
      <c r="AJ224" s="170"/>
      <c r="AK224" s="170"/>
      <c r="AL224" s="170"/>
      <c r="AM224" s="170"/>
      <c r="AN224" s="170"/>
      <c r="AO224" s="170"/>
      <c r="AP224" s="170"/>
      <c r="AQ224" s="170"/>
      <c r="AR224" s="170"/>
      <c r="AS224" s="170"/>
      <c r="AT224" s="170"/>
      <c r="AU224" s="170"/>
      <c r="AV224" s="170"/>
      <c r="AW224" s="170"/>
      <c r="AX224" s="170"/>
      <c r="AY224" s="170"/>
      <c r="AZ224" s="170"/>
      <c r="BA224" s="170"/>
      <c r="BB224" s="170"/>
      <c r="BC224" s="170"/>
      <c r="BD224" s="170"/>
      <c r="BE224" s="170"/>
      <c r="BF224" s="170"/>
      <c r="BG224" s="170"/>
      <c r="BH224" s="170"/>
      <c r="BI224" s="170"/>
      <c r="BJ224" s="170"/>
      <c r="BK224" s="170"/>
      <c r="BL224" s="170"/>
      <c r="BM224" s="170"/>
      <c r="BN224" s="170"/>
      <c r="BO224" s="170"/>
      <c r="BP224" s="170"/>
      <c r="BQ224" s="170"/>
      <c r="BR224" s="170"/>
      <c r="BS224" s="170"/>
      <c r="BT224" s="170"/>
      <c r="BU224" s="170"/>
    </row>
    <row r="225" spans="1:73" ht="15.75" customHeight="1" x14ac:dyDescent="0.3">
      <c r="A225" s="12"/>
      <c r="B225" s="12"/>
      <c r="C225" s="12"/>
      <c r="D225" s="170"/>
      <c r="E225" s="170"/>
      <c r="F225" s="170"/>
      <c r="G225" s="170"/>
      <c r="H225" s="170"/>
      <c r="I225" s="170"/>
      <c r="J225" s="170"/>
      <c r="K225" s="170"/>
      <c r="L225" s="170"/>
      <c r="M225" s="170"/>
      <c r="N225" s="170"/>
      <c r="O225" s="170"/>
      <c r="P225" s="170"/>
      <c r="Q225" s="170"/>
      <c r="R225" s="170"/>
      <c r="S225" s="170"/>
      <c r="T225" s="170"/>
      <c r="U225" s="170"/>
      <c r="V225" s="170"/>
      <c r="W225" s="170"/>
      <c r="X225" s="170"/>
      <c r="Y225" s="170"/>
      <c r="Z225" s="170"/>
      <c r="AA225" s="170"/>
      <c r="AB225" s="170"/>
      <c r="AC225" s="170"/>
      <c r="AD225" s="170"/>
      <c r="AE225" s="170"/>
      <c r="AF225" s="170"/>
      <c r="AG225" s="170"/>
      <c r="AH225" s="170"/>
      <c r="AI225" s="170"/>
      <c r="AJ225" s="170"/>
      <c r="AK225" s="170"/>
      <c r="AL225" s="170"/>
      <c r="AM225" s="170"/>
      <c r="AN225" s="170"/>
      <c r="AO225" s="170"/>
      <c r="AP225" s="170"/>
      <c r="AQ225" s="170"/>
      <c r="AR225" s="170"/>
      <c r="AS225" s="170"/>
      <c r="AT225" s="170"/>
      <c r="AU225" s="170"/>
      <c r="AV225" s="170"/>
      <c r="AW225" s="170"/>
      <c r="AX225" s="170"/>
      <c r="AY225" s="170"/>
      <c r="AZ225" s="170"/>
      <c r="BA225" s="170"/>
      <c r="BB225" s="170"/>
      <c r="BC225" s="170"/>
      <c r="BD225" s="170"/>
      <c r="BE225" s="170"/>
      <c r="BF225" s="170"/>
      <c r="BG225" s="170"/>
      <c r="BH225" s="170"/>
      <c r="BI225" s="170"/>
      <c r="BJ225" s="170"/>
      <c r="BK225" s="170"/>
      <c r="BL225" s="170"/>
      <c r="BM225" s="170"/>
      <c r="BN225" s="170"/>
      <c r="BO225" s="170"/>
      <c r="BP225" s="170"/>
      <c r="BQ225" s="170"/>
      <c r="BR225" s="170"/>
      <c r="BS225" s="170"/>
      <c r="BT225" s="170"/>
      <c r="BU225" s="170"/>
    </row>
    <row r="226" spans="1:73" ht="15.75" customHeight="1" x14ac:dyDescent="0.3">
      <c r="A226" s="12"/>
      <c r="B226" s="12"/>
      <c r="C226" s="12"/>
      <c r="D226" s="170"/>
      <c r="E226" s="170"/>
      <c r="F226" s="170"/>
      <c r="G226" s="170"/>
      <c r="H226" s="170"/>
      <c r="I226" s="170"/>
      <c r="J226" s="170"/>
      <c r="K226" s="170"/>
      <c r="L226" s="170"/>
      <c r="M226" s="170"/>
      <c r="N226" s="170"/>
      <c r="O226" s="170"/>
      <c r="P226" s="170"/>
      <c r="Q226" s="170"/>
      <c r="R226" s="170"/>
      <c r="S226" s="170"/>
      <c r="T226" s="170"/>
      <c r="U226" s="170"/>
      <c r="V226" s="170"/>
      <c r="W226" s="170"/>
      <c r="X226" s="170"/>
      <c r="Y226" s="170"/>
      <c r="Z226" s="170"/>
      <c r="AA226" s="170"/>
      <c r="AB226" s="170"/>
      <c r="AC226" s="170"/>
      <c r="AD226" s="170"/>
      <c r="AE226" s="170"/>
      <c r="AF226" s="170"/>
      <c r="AG226" s="170"/>
      <c r="AH226" s="170"/>
      <c r="AI226" s="170"/>
      <c r="AJ226" s="170"/>
      <c r="AK226" s="170"/>
      <c r="AL226" s="170"/>
      <c r="AM226" s="170"/>
      <c r="AN226" s="170"/>
      <c r="AO226" s="170"/>
      <c r="AP226" s="170"/>
      <c r="AQ226" s="170"/>
      <c r="AR226" s="170"/>
      <c r="AS226" s="170"/>
      <c r="AT226" s="170"/>
      <c r="AU226" s="170"/>
      <c r="AV226" s="170"/>
      <c r="AW226" s="170"/>
      <c r="AX226" s="170"/>
      <c r="AY226" s="170"/>
      <c r="AZ226" s="170"/>
      <c r="BA226" s="170"/>
      <c r="BB226" s="170"/>
      <c r="BC226" s="170"/>
      <c r="BD226" s="170"/>
      <c r="BE226" s="170"/>
      <c r="BF226" s="170"/>
      <c r="BG226" s="170"/>
      <c r="BH226" s="170"/>
      <c r="BI226" s="170"/>
      <c r="BJ226" s="170"/>
      <c r="BK226" s="170"/>
      <c r="BL226" s="170"/>
      <c r="BM226" s="170"/>
      <c r="BN226" s="170"/>
      <c r="BO226" s="170"/>
      <c r="BP226" s="170"/>
      <c r="BQ226" s="170"/>
      <c r="BR226" s="170"/>
      <c r="BS226" s="170"/>
      <c r="BT226" s="170"/>
      <c r="BU226" s="170"/>
    </row>
    <row r="227" spans="1:73" ht="15.75" customHeight="1" x14ac:dyDescent="0.3">
      <c r="A227" s="12"/>
      <c r="B227" s="12"/>
      <c r="C227" s="12"/>
      <c r="D227" s="170"/>
      <c r="E227" s="170"/>
      <c r="F227" s="170"/>
      <c r="G227" s="170"/>
      <c r="H227" s="170"/>
      <c r="I227" s="170"/>
      <c r="J227" s="170"/>
      <c r="K227" s="170"/>
      <c r="L227" s="170"/>
      <c r="M227" s="170"/>
      <c r="N227" s="170"/>
      <c r="O227" s="170"/>
      <c r="P227" s="170"/>
      <c r="Q227" s="170"/>
      <c r="R227" s="170"/>
      <c r="S227" s="170"/>
      <c r="T227" s="170"/>
      <c r="U227" s="170"/>
      <c r="V227" s="170"/>
      <c r="W227" s="170"/>
      <c r="X227" s="170"/>
      <c r="Y227" s="170"/>
      <c r="Z227" s="170"/>
      <c r="AA227" s="170"/>
      <c r="AB227" s="170"/>
      <c r="AC227" s="170"/>
      <c r="AD227" s="170"/>
      <c r="AE227" s="170"/>
      <c r="AF227" s="170"/>
      <c r="AG227" s="170"/>
      <c r="AH227" s="170"/>
      <c r="AI227" s="170"/>
      <c r="AJ227" s="170"/>
      <c r="AK227" s="170"/>
      <c r="AL227" s="170"/>
      <c r="AM227" s="170"/>
      <c r="AN227" s="170"/>
      <c r="AO227" s="170"/>
      <c r="AP227" s="170"/>
      <c r="AQ227" s="170"/>
      <c r="AR227" s="170"/>
      <c r="AS227" s="170"/>
      <c r="AT227" s="170"/>
      <c r="AU227" s="170"/>
      <c r="AV227" s="170"/>
      <c r="AW227" s="170"/>
      <c r="AX227" s="170"/>
      <c r="AY227" s="170"/>
      <c r="AZ227" s="170"/>
      <c r="BA227" s="170"/>
      <c r="BB227" s="170"/>
      <c r="BC227" s="170"/>
      <c r="BD227" s="170"/>
      <c r="BE227" s="170"/>
      <c r="BF227" s="170"/>
      <c r="BG227" s="170"/>
      <c r="BH227" s="170"/>
      <c r="BI227" s="170"/>
      <c r="BJ227" s="170"/>
      <c r="BK227" s="170"/>
      <c r="BL227" s="170"/>
      <c r="BM227" s="170"/>
      <c r="BN227" s="170"/>
      <c r="BO227" s="170"/>
      <c r="BP227" s="170"/>
      <c r="BQ227" s="170"/>
      <c r="BR227" s="170"/>
      <c r="BS227" s="170"/>
      <c r="BT227" s="170"/>
      <c r="BU227" s="170"/>
    </row>
    <row r="228" spans="1:73" ht="15.75" customHeight="1" x14ac:dyDescent="0.3">
      <c r="A228" s="12"/>
      <c r="B228" s="12"/>
      <c r="C228" s="12"/>
      <c r="D228" s="170"/>
      <c r="E228" s="170"/>
      <c r="F228" s="170"/>
      <c r="G228" s="170"/>
      <c r="H228" s="170"/>
      <c r="I228" s="170"/>
      <c r="J228" s="170"/>
      <c r="K228" s="170"/>
      <c r="L228" s="170"/>
      <c r="M228" s="170"/>
      <c r="N228" s="170"/>
      <c r="O228" s="170"/>
      <c r="P228" s="170"/>
      <c r="Q228" s="170"/>
      <c r="R228" s="170"/>
      <c r="S228" s="170"/>
      <c r="T228" s="170"/>
      <c r="U228" s="170"/>
      <c r="V228" s="170"/>
      <c r="W228" s="170"/>
      <c r="X228" s="170"/>
      <c r="Y228" s="170"/>
      <c r="Z228" s="170"/>
      <c r="AA228" s="170"/>
      <c r="AB228" s="170"/>
      <c r="AC228" s="170"/>
      <c r="AD228" s="170"/>
      <c r="AE228" s="170"/>
      <c r="AF228" s="170"/>
      <c r="AG228" s="170"/>
      <c r="AH228" s="170"/>
      <c r="AI228" s="170"/>
      <c r="AJ228" s="170"/>
      <c r="AK228" s="170"/>
      <c r="AL228" s="170"/>
      <c r="AM228" s="170"/>
      <c r="AN228" s="170"/>
      <c r="AO228" s="170"/>
      <c r="AP228" s="170"/>
      <c r="AQ228" s="170"/>
      <c r="AR228" s="170"/>
      <c r="AS228" s="170"/>
      <c r="AT228" s="170"/>
      <c r="AU228" s="170"/>
      <c r="AV228" s="170"/>
      <c r="AW228" s="170"/>
      <c r="AX228" s="170"/>
      <c r="AY228" s="170"/>
      <c r="AZ228" s="170"/>
      <c r="BA228" s="170"/>
      <c r="BB228" s="170"/>
      <c r="BC228" s="170"/>
      <c r="BD228" s="170"/>
      <c r="BE228" s="170"/>
      <c r="BF228" s="170"/>
      <c r="BG228" s="170"/>
      <c r="BH228" s="170"/>
      <c r="BI228" s="170"/>
      <c r="BJ228" s="170"/>
      <c r="BK228" s="170"/>
      <c r="BL228" s="170"/>
      <c r="BM228" s="170"/>
      <c r="BN228" s="170"/>
      <c r="BO228" s="170"/>
      <c r="BP228" s="170"/>
      <c r="BQ228" s="170"/>
      <c r="BR228" s="170"/>
      <c r="BS228" s="170"/>
      <c r="BT228" s="170"/>
      <c r="BU228" s="170"/>
    </row>
    <row r="229" spans="1:73" ht="15.75" customHeight="1" x14ac:dyDescent="0.3">
      <c r="A229" s="12"/>
      <c r="B229" s="12"/>
      <c r="C229" s="12"/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0"/>
      <c r="P229" s="170"/>
      <c r="Q229" s="170"/>
      <c r="R229" s="170"/>
      <c r="S229" s="170"/>
      <c r="T229" s="170"/>
      <c r="U229" s="170"/>
      <c r="V229" s="170"/>
      <c r="W229" s="170"/>
      <c r="X229" s="170"/>
      <c r="Y229" s="170"/>
      <c r="Z229" s="170"/>
      <c r="AA229" s="170"/>
      <c r="AB229" s="170"/>
      <c r="AC229" s="170"/>
      <c r="AD229" s="170"/>
      <c r="AE229" s="170"/>
      <c r="AF229" s="170"/>
      <c r="AG229" s="170"/>
      <c r="AH229" s="170"/>
      <c r="AI229" s="170"/>
      <c r="AJ229" s="170"/>
      <c r="AK229" s="170"/>
      <c r="AL229" s="170"/>
      <c r="AM229" s="170"/>
      <c r="AN229" s="170"/>
      <c r="AO229" s="170"/>
      <c r="AP229" s="170"/>
      <c r="AQ229" s="170"/>
      <c r="AR229" s="170"/>
      <c r="AS229" s="170"/>
      <c r="AT229" s="170"/>
      <c r="AU229" s="170"/>
      <c r="AV229" s="170"/>
      <c r="AW229" s="170"/>
      <c r="AX229" s="170"/>
      <c r="AY229" s="170"/>
      <c r="AZ229" s="170"/>
      <c r="BA229" s="170"/>
      <c r="BB229" s="170"/>
      <c r="BC229" s="170"/>
      <c r="BD229" s="170"/>
      <c r="BE229" s="170"/>
      <c r="BF229" s="170"/>
      <c r="BG229" s="170"/>
      <c r="BH229" s="170"/>
      <c r="BI229" s="170"/>
      <c r="BJ229" s="170"/>
      <c r="BK229" s="170"/>
      <c r="BL229" s="170"/>
      <c r="BM229" s="170"/>
      <c r="BN229" s="170"/>
      <c r="BO229" s="170"/>
      <c r="BP229" s="170"/>
      <c r="BQ229" s="170"/>
      <c r="BR229" s="170"/>
      <c r="BS229" s="170"/>
      <c r="BT229" s="170"/>
      <c r="BU229" s="170"/>
    </row>
    <row r="230" spans="1:73" ht="15.75" customHeight="1" x14ac:dyDescent="0.3">
      <c r="A230" s="12"/>
      <c r="B230" s="12"/>
      <c r="C230" s="12"/>
      <c r="D230" s="170"/>
      <c r="E230" s="170"/>
      <c r="F230" s="170"/>
      <c r="G230" s="170"/>
      <c r="H230" s="170"/>
      <c r="I230" s="170"/>
      <c r="J230" s="170"/>
      <c r="K230" s="170"/>
      <c r="L230" s="170"/>
      <c r="M230" s="170"/>
      <c r="N230" s="170"/>
      <c r="O230" s="170"/>
      <c r="P230" s="170"/>
      <c r="Q230" s="170"/>
      <c r="R230" s="170"/>
      <c r="S230" s="170"/>
      <c r="T230" s="170"/>
      <c r="U230" s="170"/>
      <c r="V230" s="170"/>
      <c r="W230" s="170"/>
      <c r="X230" s="170"/>
      <c r="Y230" s="170"/>
      <c r="Z230" s="170"/>
      <c r="AA230" s="170"/>
      <c r="AB230" s="170"/>
      <c r="AC230" s="170"/>
      <c r="AD230" s="170"/>
      <c r="AE230" s="170"/>
      <c r="AF230" s="170"/>
      <c r="AG230" s="170"/>
      <c r="AH230" s="170"/>
      <c r="AI230" s="170"/>
      <c r="AJ230" s="170"/>
      <c r="AK230" s="170"/>
      <c r="AL230" s="170"/>
      <c r="AM230" s="170"/>
      <c r="AN230" s="170"/>
      <c r="AO230" s="170"/>
      <c r="AP230" s="170"/>
      <c r="AQ230" s="170"/>
      <c r="AR230" s="170"/>
      <c r="AS230" s="170"/>
      <c r="AT230" s="170"/>
      <c r="AU230" s="170"/>
      <c r="AV230" s="170"/>
      <c r="AW230" s="170"/>
      <c r="AX230" s="170"/>
      <c r="AY230" s="170"/>
      <c r="AZ230" s="170"/>
      <c r="BA230" s="170"/>
      <c r="BB230" s="170"/>
      <c r="BC230" s="170"/>
      <c r="BD230" s="170"/>
      <c r="BE230" s="170"/>
      <c r="BF230" s="170"/>
      <c r="BG230" s="170"/>
      <c r="BH230" s="170"/>
      <c r="BI230" s="170"/>
      <c r="BJ230" s="170"/>
      <c r="BK230" s="170"/>
      <c r="BL230" s="170"/>
      <c r="BM230" s="170"/>
      <c r="BN230" s="170"/>
      <c r="BO230" s="170"/>
      <c r="BP230" s="170"/>
      <c r="BQ230" s="170"/>
      <c r="BR230" s="170"/>
      <c r="BS230" s="170"/>
      <c r="BT230" s="170"/>
      <c r="BU230" s="170"/>
    </row>
    <row r="231" spans="1:73" ht="15.75" customHeight="1" x14ac:dyDescent="0.3">
      <c r="A231" s="12"/>
      <c r="B231" s="12"/>
      <c r="C231" s="12"/>
      <c r="D231" s="170"/>
      <c r="E231" s="170"/>
      <c r="F231" s="170"/>
      <c r="G231" s="170"/>
      <c r="H231" s="170"/>
      <c r="I231" s="170"/>
      <c r="J231" s="170"/>
      <c r="K231" s="170"/>
      <c r="L231" s="170"/>
      <c r="M231" s="170"/>
      <c r="N231" s="170"/>
      <c r="O231" s="170"/>
      <c r="P231" s="170"/>
      <c r="Q231" s="170"/>
      <c r="R231" s="170"/>
      <c r="S231" s="170"/>
      <c r="T231" s="170"/>
      <c r="U231" s="170"/>
      <c r="V231" s="170"/>
      <c r="W231" s="170"/>
      <c r="X231" s="170"/>
      <c r="Y231" s="170"/>
      <c r="Z231" s="170"/>
      <c r="AA231" s="170"/>
      <c r="AB231" s="170"/>
      <c r="AC231" s="170"/>
      <c r="AD231" s="170"/>
      <c r="AE231" s="170"/>
      <c r="AF231" s="170"/>
      <c r="AG231" s="170"/>
      <c r="AH231" s="170"/>
      <c r="AI231" s="170"/>
      <c r="AJ231" s="170"/>
      <c r="AK231" s="170"/>
      <c r="AL231" s="170"/>
      <c r="AM231" s="170"/>
      <c r="AN231" s="170"/>
      <c r="AO231" s="170"/>
      <c r="AP231" s="170"/>
      <c r="AQ231" s="170"/>
      <c r="AR231" s="170"/>
      <c r="AS231" s="170"/>
      <c r="AT231" s="170"/>
      <c r="AU231" s="170"/>
      <c r="AV231" s="170"/>
      <c r="AW231" s="170"/>
      <c r="AX231" s="170"/>
      <c r="AY231" s="170"/>
      <c r="AZ231" s="170"/>
      <c r="BA231" s="170"/>
      <c r="BB231" s="170"/>
      <c r="BC231" s="170"/>
      <c r="BD231" s="170"/>
      <c r="BE231" s="170"/>
      <c r="BF231" s="170"/>
      <c r="BG231" s="170"/>
      <c r="BH231" s="170"/>
      <c r="BI231" s="170"/>
      <c r="BJ231" s="170"/>
      <c r="BK231" s="170"/>
      <c r="BL231" s="170"/>
      <c r="BM231" s="170"/>
      <c r="BN231" s="170"/>
      <c r="BO231" s="170"/>
      <c r="BP231" s="170"/>
      <c r="BQ231" s="170"/>
      <c r="BR231" s="170"/>
      <c r="BS231" s="170"/>
      <c r="BT231" s="170"/>
      <c r="BU231" s="170"/>
    </row>
    <row r="232" spans="1:73" ht="15.75" customHeight="1" x14ac:dyDescent="0.3">
      <c r="A232" s="12"/>
      <c r="B232" s="12"/>
      <c r="C232" s="12"/>
      <c r="D232" s="170"/>
      <c r="E232" s="170"/>
      <c r="F232" s="170"/>
      <c r="G232" s="170"/>
      <c r="H232" s="170"/>
      <c r="I232" s="170"/>
      <c r="J232" s="170"/>
      <c r="K232" s="170"/>
      <c r="L232" s="170"/>
      <c r="M232" s="170"/>
      <c r="N232" s="170"/>
      <c r="O232" s="170"/>
      <c r="P232" s="170"/>
      <c r="Q232" s="170"/>
      <c r="R232" s="170"/>
      <c r="S232" s="170"/>
      <c r="T232" s="170"/>
      <c r="U232" s="170"/>
      <c r="V232" s="170"/>
      <c r="W232" s="170"/>
      <c r="X232" s="170"/>
      <c r="Y232" s="170"/>
      <c r="Z232" s="170"/>
      <c r="AA232" s="170"/>
      <c r="AB232" s="170"/>
      <c r="AC232" s="170"/>
      <c r="AD232" s="170"/>
      <c r="AE232" s="170"/>
      <c r="AF232" s="170"/>
      <c r="AG232" s="170"/>
      <c r="AH232" s="170"/>
      <c r="AI232" s="170"/>
      <c r="AJ232" s="170"/>
      <c r="AK232" s="170"/>
      <c r="AL232" s="170"/>
      <c r="AM232" s="170"/>
      <c r="AN232" s="170"/>
      <c r="AO232" s="170"/>
      <c r="AP232" s="170"/>
      <c r="AQ232" s="170"/>
      <c r="AR232" s="170"/>
      <c r="AS232" s="170"/>
      <c r="AT232" s="170"/>
      <c r="AU232" s="170"/>
      <c r="AV232" s="170"/>
      <c r="AW232" s="170"/>
      <c r="AX232" s="170"/>
      <c r="AY232" s="170"/>
      <c r="AZ232" s="170"/>
      <c r="BA232" s="170"/>
      <c r="BB232" s="170"/>
      <c r="BC232" s="170"/>
      <c r="BD232" s="170"/>
      <c r="BE232" s="170"/>
      <c r="BF232" s="170"/>
      <c r="BG232" s="170"/>
      <c r="BH232" s="170"/>
      <c r="BI232" s="170"/>
      <c r="BJ232" s="170"/>
      <c r="BK232" s="170"/>
      <c r="BL232" s="170"/>
      <c r="BM232" s="170"/>
      <c r="BN232" s="170"/>
      <c r="BO232" s="170"/>
      <c r="BP232" s="170"/>
      <c r="BQ232" s="170"/>
      <c r="BR232" s="170"/>
      <c r="BS232" s="170"/>
      <c r="BT232" s="170"/>
      <c r="BU232" s="170"/>
    </row>
    <row r="233" spans="1:73" ht="15.75" customHeight="1" x14ac:dyDescent="0.3">
      <c r="A233" s="12"/>
      <c r="B233" s="12"/>
      <c r="C233" s="12"/>
      <c r="D233" s="170"/>
      <c r="E233" s="170"/>
      <c r="F233" s="170"/>
      <c r="G233" s="170"/>
      <c r="H233" s="170"/>
      <c r="I233" s="170"/>
      <c r="J233" s="170"/>
      <c r="K233" s="170"/>
      <c r="L233" s="170"/>
      <c r="M233" s="170"/>
      <c r="N233" s="170"/>
      <c r="O233" s="170"/>
      <c r="P233" s="170"/>
      <c r="Q233" s="170"/>
      <c r="R233" s="170"/>
      <c r="S233" s="170"/>
      <c r="T233" s="170"/>
      <c r="U233" s="170"/>
      <c r="V233" s="170"/>
      <c r="W233" s="170"/>
      <c r="X233" s="170"/>
      <c r="Y233" s="170"/>
      <c r="Z233" s="170"/>
      <c r="AA233" s="170"/>
      <c r="AB233" s="170"/>
      <c r="AC233" s="170"/>
      <c r="AD233" s="170"/>
      <c r="AE233" s="170"/>
      <c r="AF233" s="170"/>
      <c r="AG233" s="170"/>
      <c r="AH233" s="170"/>
      <c r="AI233" s="170"/>
      <c r="AJ233" s="170"/>
      <c r="AK233" s="170"/>
      <c r="AL233" s="170"/>
      <c r="AM233" s="170"/>
      <c r="AN233" s="170"/>
      <c r="AO233" s="170"/>
      <c r="AP233" s="170"/>
      <c r="AQ233" s="170"/>
      <c r="AR233" s="170"/>
      <c r="AS233" s="170"/>
      <c r="AT233" s="170"/>
      <c r="AU233" s="170"/>
      <c r="AV233" s="170"/>
      <c r="AW233" s="170"/>
      <c r="AX233" s="170"/>
      <c r="AY233" s="170"/>
      <c r="AZ233" s="170"/>
      <c r="BA233" s="170"/>
      <c r="BB233" s="170"/>
      <c r="BC233" s="170"/>
      <c r="BD233" s="170"/>
      <c r="BE233" s="170"/>
      <c r="BF233" s="170"/>
      <c r="BG233" s="170"/>
      <c r="BH233" s="170"/>
      <c r="BI233" s="170"/>
      <c r="BJ233" s="170"/>
      <c r="BK233" s="170"/>
      <c r="BL233" s="170"/>
      <c r="BM233" s="170"/>
      <c r="BN233" s="170"/>
      <c r="BO233" s="170"/>
      <c r="BP233" s="170"/>
      <c r="BQ233" s="170"/>
      <c r="BR233" s="170"/>
      <c r="BS233" s="170"/>
      <c r="BT233" s="170"/>
      <c r="BU233" s="170"/>
    </row>
    <row r="234" spans="1:73" ht="15.75" customHeight="1" x14ac:dyDescent="0.3">
      <c r="A234" s="12"/>
      <c r="B234" s="12"/>
      <c r="C234" s="12"/>
      <c r="D234" s="170"/>
      <c r="E234" s="170"/>
      <c r="F234" s="170"/>
      <c r="G234" s="170"/>
      <c r="H234" s="170"/>
      <c r="I234" s="170"/>
      <c r="J234" s="170"/>
      <c r="K234" s="170"/>
      <c r="L234" s="170"/>
      <c r="M234" s="170"/>
      <c r="N234" s="170"/>
      <c r="O234" s="170"/>
      <c r="P234" s="170"/>
      <c r="Q234" s="170"/>
      <c r="R234" s="170"/>
      <c r="S234" s="170"/>
      <c r="T234" s="170"/>
      <c r="U234" s="170"/>
      <c r="V234" s="170"/>
      <c r="W234" s="170"/>
      <c r="X234" s="170"/>
      <c r="Y234" s="170"/>
      <c r="Z234" s="170"/>
      <c r="AA234" s="170"/>
      <c r="AB234" s="170"/>
      <c r="AC234" s="170"/>
      <c r="AD234" s="170"/>
      <c r="AE234" s="170"/>
      <c r="AF234" s="170"/>
      <c r="AG234" s="170"/>
      <c r="AH234" s="170"/>
      <c r="AI234" s="170"/>
      <c r="AJ234" s="170"/>
      <c r="AK234" s="170"/>
      <c r="AL234" s="170"/>
      <c r="AM234" s="170"/>
      <c r="AN234" s="170"/>
      <c r="AO234" s="170"/>
      <c r="AP234" s="170"/>
      <c r="AQ234" s="170"/>
      <c r="AR234" s="170"/>
      <c r="AS234" s="170"/>
      <c r="AT234" s="170"/>
      <c r="AU234" s="170"/>
      <c r="AV234" s="170"/>
      <c r="AW234" s="170"/>
      <c r="AX234" s="170"/>
      <c r="AY234" s="170"/>
      <c r="AZ234" s="170"/>
      <c r="BA234" s="170"/>
      <c r="BB234" s="170"/>
      <c r="BC234" s="170"/>
      <c r="BD234" s="170"/>
      <c r="BE234" s="170"/>
      <c r="BF234" s="170"/>
      <c r="BG234" s="170"/>
      <c r="BH234" s="170"/>
      <c r="BI234" s="170"/>
      <c r="BJ234" s="170"/>
      <c r="BK234" s="170"/>
      <c r="BL234" s="170"/>
      <c r="BM234" s="170"/>
      <c r="BN234" s="170"/>
      <c r="BO234" s="170"/>
      <c r="BP234" s="170"/>
      <c r="BQ234" s="170"/>
      <c r="BR234" s="170"/>
      <c r="BS234" s="170"/>
      <c r="BT234" s="170"/>
      <c r="BU234" s="170"/>
    </row>
    <row r="235" spans="1:73" ht="15.75" customHeight="1" x14ac:dyDescent="0.3">
      <c r="A235" s="12"/>
      <c r="B235" s="12"/>
      <c r="C235" s="12"/>
      <c r="D235" s="170"/>
      <c r="E235" s="170"/>
      <c r="F235" s="170"/>
      <c r="G235" s="170"/>
      <c r="H235" s="170"/>
      <c r="I235" s="170"/>
      <c r="J235" s="170"/>
      <c r="K235" s="170"/>
      <c r="L235" s="170"/>
      <c r="M235" s="170"/>
      <c r="N235" s="170"/>
      <c r="O235" s="170"/>
      <c r="P235" s="170"/>
      <c r="Q235" s="170"/>
      <c r="R235" s="170"/>
      <c r="S235" s="170"/>
      <c r="T235" s="170"/>
      <c r="U235" s="170"/>
      <c r="V235" s="170"/>
      <c r="W235" s="170"/>
      <c r="X235" s="170"/>
      <c r="Y235" s="170"/>
      <c r="Z235" s="170"/>
      <c r="AA235" s="170"/>
      <c r="AB235" s="170"/>
      <c r="AC235" s="170"/>
      <c r="AD235" s="170"/>
      <c r="AE235" s="170"/>
      <c r="AF235" s="170"/>
      <c r="AG235" s="170"/>
      <c r="AH235" s="170"/>
      <c r="AI235" s="170"/>
      <c r="AJ235" s="170"/>
      <c r="AK235" s="170"/>
      <c r="AL235" s="170"/>
      <c r="AM235" s="170"/>
      <c r="AN235" s="170"/>
      <c r="AO235" s="170"/>
      <c r="AP235" s="170"/>
      <c r="AQ235" s="170"/>
      <c r="AR235" s="170"/>
      <c r="AS235" s="170"/>
      <c r="AT235" s="170"/>
      <c r="AU235" s="170"/>
      <c r="AV235" s="170"/>
      <c r="AW235" s="170"/>
      <c r="AX235" s="170"/>
      <c r="AY235" s="170"/>
      <c r="AZ235" s="170"/>
      <c r="BA235" s="170"/>
      <c r="BB235" s="170"/>
      <c r="BC235" s="170"/>
      <c r="BD235" s="170"/>
      <c r="BE235" s="170"/>
      <c r="BF235" s="170"/>
      <c r="BG235" s="170"/>
      <c r="BH235" s="170"/>
      <c r="BI235" s="170"/>
      <c r="BJ235" s="170"/>
      <c r="BK235" s="170"/>
      <c r="BL235" s="170"/>
      <c r="BM235" s="170"/>
      <c r="BN235" s="170"/>
      <c r="BO235" s="170"/>
      <c r="BP235" s="170"/>
      <c r="BQ235" s="170"/>
      <c r="BR235" s="170"/>
      <c r="BS235" s="170"/>
      <c r="BT235" s="170"/>
      <c r="BU235" s="170"/>
    </row>
    <row r="236" spans="1:73" ht="15.75" customHeight="1" x14ac:dyDescent="0.3">
      <c r="A236" s="12"/>
      <c r="B236" s="12"/>
      <c r="C236" s="12"/>
      <c r="D236" s="170"/>
      <c r="E236" s="170"/>
      <c r="F236" s="170"/>
      <c r="G236" s="170"/>
      <c r="H236" s="170"/>
      <c r="I236" s="170"/>
      <c r="J236" s="170"/>
      <c r="K236" s="170"/>
      <c r="L236" s="170"/>
      <c r="M236" s="170"/>
      <c r="N236" s="170"/>
      <c r="O236" s="170"/>
      <c r="P236" s="170"/>
      <c r="Q236" s="170"/>
      <c r="R236" s="170"/>
      <c r="S236" s="170"/>
      <c r="T236" s="170"/>
      <c r="U236" s="170"/>
      <c r="V236" s="170"/>
      <c r="W236" s="170"/>
      <c r="X236" s="170"/>
      <c r="Y236" s="170"/>
      <c r="Z236" s="170"/>
      <c r="AA236" s="170"/>
      <c r="AB236" s="170"/>
      <c r="AC236" s="170"/>
      <c r="AD236" s="170"/>
      <c r="AE236" s="170"/>
      <c r="AF236" s="170"/>
      <c r="AG236" s="170"/>
      <c r="AH236" s="170"/>
      <c r="AI236" s="170"/>
      <c r="AJ236" s="170"/>
      <c r="AK236" s="170"/>
      <c r="AL236" s="170"/>
      <c r="AM236" s="170"/>
      <c r="AN236" s="170"/>
      <c r="AO236" s="170"/>
      <c r="AP236" s="170"/>
      <c r="AQ236" s="170"/>
      <c r="AR236" s="170"/>
      <c r="AS236" s="170"/>
      <c r="AT236" s="170"/>
      <c r="AU236" s="170"/>
      <c r="AV236" s="170"/>
      <c r="AW236" s="170"/>
      <c r="AX236" s="170"/>
      <c r="AY236" s="170"/>
      <c r="AZ236" s="170"/>
      <c r="BA236" s="170"/>
      <c r="BB236" s="170"/>
      <c r="BC236" s="170"/>
      <c r="BD236" s="170"/>
      <c r="BE236" s="170"/>
      <c r="BF236" s="170"/>
      <c r="BG236" s="170"/>
      <c r="BH236" s="170"/>
      <c r="BI236" s="170"/>
      <c r="BJ236" s="170"/>
      <c r="BK236" s="170"/>
      <c r="BL236" s="170"/>
      <c r="BM236" s="170"/>
      <c r="BN236" s="170"/>
      <c r="BO236" s="170"/>
      <c r="BP236" s="170"/>
      <c r="BQ236" s="170"/>
      <c r="BR236" s="170"/>
      <c r="BS236" s="170"/>
      <c r="BT236" s="170"/>
      <c r="BU236" s="170"/>
    </row>
    <row r="237" spans="1:73" ht="15.75" customHeight="1" x14ac:dyDescent="0.3">
      <c r="A237" s="12"/>
      <c r="B237" s="12"/>
      <c r="C237" s="12"/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0"/>
      <c r="P237" s="170"/>
      <c r="Q237" s="170"/>
      <c r="R237" s="170"/>
      <c r="S237" s="170"/>
      <c r="T237" s="170"/>
      <c r="U237" s="170"/>
      <c r="V237" s="170"/>
      <c r="W237" s="170"/>
      <c r="X237" s="170"/>
      <c r="Y237" s="170"/>
      <c r="Z237" s="170"/>
      <c r="AA237" s="170"/>
      <c r="AB237" s="170"/>
      <c r="AC237" s="170"/>
      <c r="AD237" s="170"/>
      <c r="AE237" s="170"/>
      <c r="AF237" s="170"/>
      <c r="AG237" s="170"/>
      <c r="AH237" s="170"/>
      <c r="AI237" s="170"/>
      <c r="AJ237" s="170"/>
      <c r="AK237" s="170"/>
      <c r="AL237" s="170"/>
      <c r="AM237" s="170"/>
      <c r="AN237" s="170"/>
      <c r="AO237" s="170"/>
      <c r="AP237" s="170"/>
      <c r="AQ237" s="170"/>
      <c r="AR237" s="170"/>
      <c r="AS237" s="170"/>
      <c r="AT237" s="170"/>
      <c r="AU237" s="170"/>
      <c r="AV237" s="170"/>
      <c r="AW237" s="170"/>
      <c r="AX237" s="170"/>
      <c r="AY237" s="170"/>
      <c r="AZ237" s="170"/>
      <c r="BA237" s="170"/>
      <c r="BB237" s="170"/>
      <c r="BC237" s="170"/>
      <c r="BD237" s="170"/>
      <c r="BE237" s="170"/>
      <c r="BF237" s="170"/>
      <c r="BG237" s="170"/>
      <c r="BH237" s="170"/>
      <c r="BI237" s="170"/>
      <c r="BJ237" s="170"/>
      <c r="BK237" s="170"/>
      <c r="BL237" s="170"/>
      <c r="BM237" s="170"/>
      <c r="BN237" s="170"/>
      <c r="BO237" s="170"/>
      <c r="BP237" s="170"/>
      <c r="BQ237" s="170"/>
      <c r="BR237" s="170"/>
      <c r="BS237" s="170"/>
      <c r="BT237" s="170"/>
      <c r="BU237" s="170"/>
    </row>
    <row r="238" spans="1:73" ht="15.75" customHeight="1" x14ac:dyDescent="0.3">
      <c r="A238" s="12"/>
      <c r="B238" s="12"/>
      <c r="C238" s="12"/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0"/>
      <c r="P238" s="170"/>
      <c r="Q238" s="170"/>
      <c r="R238" s="170"/>
      <c r="S238" s="170"/>
      <c r="T238" s="170"/>
      <c r="U238" s="170"/>
      <c r="V238" s="170"/>
      <c r="W238" s="170"/>
      <c r="X238" s="170"/>
      <c r="Y238" s="170"/>
      <c r="Z238" s="170"/>
      <c r="AA238" s="170"/>
      <c r="AB238" s="170"/>
      <c r="AC238" s="170"/>
      <c r="AD238" s="170"/>
      <c r="AE238" s="170"/>
      <c r="AF238" s="170"/>
      <c r="AG238" s="170"/>
      <c r="AH238" s="170"/>
      <c r="AI238" s="170"/>
      <c r="AJ238" s="170"/>
      <c r="AK238" s="170"/>
      <c r="AL238" s="170"/>
      <c r="AM238" s="170"/>
      <c r="AN238" s="170"/>
      <c r="AO238" s="170"/>
      <c r="AP238" s="170"/>
      <c r="AQ238" s="170"/>
      <c r="AR238" s="170"/>
      <c r="AS238" s="170"/>
      <c r="AT238" s="170"/>
      <c r="AU238" s="170"/>
      <c r="AV238" s="170"/>
      <c r="AW238" s="170"/>
      <c r="AX238" s="170"/>
      <c r="AY238" s="170"/>
      <c r="AZ238" s="170"/>
      <c r="BA238" s="170"/>
      <c r="BB238" s="170"/>
      <c r="BC238" s="170"/>
      <c r="BD238" s="170"/>
      <c r="BE238" s="170"/>
      <c r="BF238" s="170"/>
      <c r="BG238" s="170"/>
      <c r="BH238" s="170"/>
      <c r="BI238" s="170"/>
      <c r="BJ238" s="170"/>
      <c r="BK238" s="170"/>
      <c r="BL238" s="170"/>
      <c r="BM238" s="170"/>
      <c r="BN238" s="170"/>
      <c r="BO238" s="170"/>
      <c r="BP238" s="170"/>
      <c r="BQ238" s="170"/>
      <c r="BR238" s="170"/>
      <c r="BS238" s="170"/>
      <c r="BT238" s="170"/>
      <c r="BU238" s="170"/>
    </row>
    <row r="239" spans="1:73" ht="15.75" customHeight="1" x14ac:dyDescent="0.3">
      <c r="A239" s="12"/>
      <c r="B239" s="12"/>
      <c r="C239" s="12"/>
      <c r="D239" s="170"/>
      <c r="E239" s="170"/>
      <c r="F239" s="170"/>
      <c r="G239" s="170"/>
      <c r="H239" s="170"/>
      <c r="I239" s="170"/>
      <c r="J239" s="170"/>
      <c r="K239" s="170"/>
      <c r="L239" s="170"/>
      <c r="M239" s="170"/>
      <c r="N239" s="170"/>
      <c r="O239" s="170"/>
      <c r="P239" s="170"/>
      <c r="Q239" s="170"/>
      <c r="R239" s="170"/>
      <c r="S239" s="170"/>
      <c r="T239" s="170"/>
      <c r="U239" s="170"/>
      <c r="V239" s="170"/>
      <c r="W239" s="170"/>
      <c r="X239" s="170"/>
      <c r="Y239" s="170"/>
      <c r="Z239" s="170"/>
      <c r="AA239" s="170"/>
      <c r="AB239" s="170"/>
      <c r="AC239" s="170"/>
      <c r="AD239" s="170"/>
      <c r="AE239" s="170"/>
      <c r="AF239" s="170"/>
      <c r="AG239" s="170"/>
      <c r="AH239" s="170"/>
      <c r="AI239" s="170"/>
      <c r="AJ239" s="170"/>
      <c r="AK239" s="170"/>
      <c r="AL239" s="170"/>
      <c r="AM239" s="170"/>
      <c r="AN239" s="170"/>
      <c r="AO239" s="170"/>
      <c r="AP239" s="170"/>
      <c r="AQ239" s="170"/>
      <c r="AR239" s="170"/>
      <c r="AS239" s="170"/>
      <c r="AT239" s="170"/>
      <c r="AU239" s="170"/>
      <c r="AV239" s="170"/>
      <c r="AW239" s="170"/>
      <c r="AX239" s="170"/>
      <c r="AY239" s="170"/>
      <c r="AZ239" s="170"/>
      <c r="BA239" s="170"/>
      <c r="BB239" s="170"/>
      <c r="BC239" s="170"/>
      <c r="BD239" s="170"/>
      <c r="BE239" s="170"/>
      <c r="BF239" s="170"/>
      <c r="BG239" s="170"/>
      <c r="BH239" s="170"/>
      <c r="BI239" s="170"/>
      <c r="BJ239" s="170"/>
      <c r="BK239" s="170"/>
      <c r="BL239" s="170"/>
      <c r="BM239" s="170"/>
      <c r="BN239" s="170"/>
      <c r="BO239" s="170"/>
      <c r="BP239" s="170"/>
      <c r="BQ239" s="170"/>
      <c r="BR239" s="170"/>
      <c r="BS239" s="170"/>
      <c r="BT239" s="170"/>
      <c r="BU239" s="170"/>
    </row>
    <row r="240" spans="1:73" ht="15.75" customHeight="1" x14ac:dyDescent="0.3">
      <c r="A240" s="12"/>
      <c r="B240" s="12"/>
      <c r="C240" s="12"/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170"/>
      <c r="R240" s="170"/>
      <c r="S240" s="170"/>
      <c r="T240" s="170"/>
      <c r="U240" s="170"/>
      <c r="V240" s="170"/>
      <c r="W240" s="170"/>
      <c r="X240" s="170"/>
      <c r="Y240" s="170"/>
      <c r="Z240" s="170"/>
      <c r="AA240" s="170"/>
      <c r="AB240" s="170"/>
      <c r="AC240" s="170"/>
      <c r="AD240" s="170"/>
      <c r="AE240" s="170"/>
      <c r="AF240" s="170"/>
      <c r="AG240" s="170"/>
      <c r="AH240" s="170"/>
      <c r="AI240" s="170"/>
      <c r="AJ240" s="170"/>
      <c r="AK240" s="170"/>
      <c r="AL240" s="170"/>
      <c r="AM240" s="170"/>
      <c r="AN240" s="170"/>
      <c r="AO240" s="170"/>
      <c r="AP240" s="170"/>
      <c r="AQ240" s="170"/>
      <c r="AR240" s="170"/>
      <c r="AS240" s="170"/>
      <c r="AT240" s="170"/>
      <c r="AU240" s="170"/>
      <c r="AV240" s="170"/>
      <c r="AW240" s="170"/>
      <c r="AX240" s="170"/>
      <c r="AY240" s="170"/>
      <c r="AZ240" s="170"/>
      <c r="BA240" s="170"/>
      <c r="BB240" s="170"/>
      <c r="BC240" s="170"/>
      <c r="BD240" s="170"/>
      <c r="BE240" s="170"/>
      <c r="BF240" s="170"/>
      <c r="BG240" s="170"/>
      <c r="BH240" s="170"/>
      <c r="BI240" s="170"/>
      <c r="BJ240" s="170"/>
      <c r="BK240" s="170"/>
      <c r="BL240" s="170"/>
      <c r="BM240" s="170"/>
      <c r="BN240" s="170"/>
      <c r="BO240" s="170"/>
      <c r="BP240" s="170"/>
      <c r="BQ240" s="170"/>
      <c r="BR240" s="170"/>
      <c r="BS240" s="170"/>
      <c r="BT240" s="170"/>
      <c r="BU240" s="170"/>
    </row>
    <row r="241" spans="1:73" ht="15.75" customHeight="1" x14ac:dyDescent="0.3">
      <c r="A241" s="12"/>
      <c r="B241" s="12"/>
      <c r="C241" s="12"/>
      <c r="D241" s="170"/>
      <c r="E241" s="170"/>
      <c r="F241" s="170"/>
      <c r="G241" s="170"/>
      <c r="H241" s="170"/>
      <c r="I241" s="170"/>
      <c r="J241" s="170"/>
      <c r="K241" s="170"/>
      <c r="L241" s="170"/>
      <c r="M241" s="170"/>
      <c r="N241" s="170"/>
      <c r="O241" s="170"/>
      <c r="P241" s="170"/>
      <c r="Q241" s="170"/>
      <c r="R241" s="170"/>
      <c r="S241" s="170"/>
      <c r="T241" s="170"/>
      <c r="U241" s="170"/>
      <c r="V241" s="170"/>
      <c r="W241" s="170"/>
      <c r="X241" s="170"/>
      <c r="Y241" s="170"/>
      <c r="Z241" s="170"/>
      <c r="AA241" s="170"/>
      <c r="AB241" s="170"/>
      <c r="AC241" s="170"/>
      <c r="AD241" s="170"/>
      <c r="AE241" s="170"/>
      <c r="AF241" s="170"/>
      <c r="AG241" s="170"/>
      <c r="AH241" s="170"/>
      <c r="AI241" s="170"/>
      <c r="AJ241" s="170"/>
      <c r="AK241" s="170"/>
      <c r="AL241" s="170"/>
      <c r="AM241" s="170"/>
      <c r="AN241" s="170"/>
      <c r="AO241" s="170"/>
      <c r="AP241" s="170"/>
      <c r="AQ241" s="170"/>
      <c r="AR241" s="170"/>
      <c r="AS241" s="170"/>
      <c r="AT241" s="170"/>
      <c r="AU241" s="170"/>
      <c r="AV241" s="170"/>
      <c r="AW241" s="170"/>
      <c r="AX241" s="170"/>
      <c r="AY241" s="170"/>
      <c r="AZ241" s="170"/>
      <c r="BA241" s="170"/>
      <c r="BB241" s="170"/>
      <c r="BC241" s="170"/>
      <c r="BD241" s="170"/>
      <c r="BE241" s="170"/>
      <c r="BF241" s="170"/>
      <c r="BG241" s="170"/>
      <c r="BH241" s="170"/>
      <c r="BI241" s="170"/>
      <c r="BJ241" s="170"/>
      <c r="BK241" s="170"/>
      <c r="BL241" s="170"/>
      <c r="BM241" s="170"/>
      <c r="BN241" s="170"/>
      <c r="BO241" s="170"/>
      <c r="BP241" s="170"/>
      <c r="BQ241" s="170"/>
      <c r="BR241" s="170"/>
      <c r="BS241" s="170"/>
      <c r="BT241" s="170"/>
      <c r="BU241" s="170"/>
    </row>
    <row r="242" spans="1:73" ht="15.75" customHeight="1" x14ac:dyDescent="0.3">
      <c r="A242" s="12"/>
      <c r="B242" s="12"/>
      <c r="C242" s="12"/>
      <c r="D242" s="170"/>
      <c r="E242" s="170"/>
      <c r="F242" s="170"/>
      <c r="G242" s="170"/>
      <c r="H242" s="170"/>
      <c r="I242" s="170"/>
      <c r="J242" s="170"/>
      <c r="K242" s="170"/>
      <c r="L242" s="170"/>
      <c r="M242" s="170"/>
      <c r="N242" s="170"/>
      <c r="O242" s="170"/>
      <c r="P242" s="170"/>
      <c r="Q242" s="170"/>
      <c r="R242" s="170"/>
      <c r="S242" s="170"/>
      <c r="T242" s="170"/>
      <c r="U242" s="170"/>
      <c r="V242" s="170"/>
      <c r="W242" s="170"/>
      <c r="X242" s="170"/>
      <c r="Y242" s="170"/>
      <c r="Z242" s="170"/>
      <c r="AA242" s="170"/>
      <c r="AB242" s="170"/>
      <c r="AC242" s="170"/>
      <c r="AD242" s="170"/>
      <c r="AE242" s="170"/>
      <c r="AF242" s="170"/>
      <c r="AG242" s="170"/>
      <c r="AH242" s="170"/>
      <c r="AI242" s="170"/>
      <c r="AJ242" s="170"/>
      <c r="AK242" s="170"/>
      <c r="AL242" s="170"/>
      <c r="AM242" s="170"/>
      <c r="AN242" s="170"/>
      <c r="AO242" s="170"/>
      <c r="AP242" s="170"/>
      <c r="AQ242" s="170"/>
      <c r="AR242" s="170"/>
      <c r="AS242" s="170"/>
      <c r="AT242" s="170"/>
      <c r="AU242" s="170"/>
      <c r="AV242" s="170"/>
      <c r="AW242" s="170"/>
      <c r="AX242" s="170"/>
      <c r="AY242" s="170"/>
      <c r="AZ242" s="170"/>
      <c r="BA242" s="170"/>
      <c r="BB242" s="170"/>
      <c r="BC242" s="170"/>
      <c r="BD242" s="170"/>
      <c r="BE242" s="170"/>
      <c r="BF242" s="170"/>
      <c r="BG242" s="170"/>
      <c r="BH242" s="170"/>
      <c r="BI242" s="170"/>
      <c r="BJ242" s="170"/>
      <c r="BK242" s="170"/>
      <c r="BL242" s="170"/>
      <c r="BM242" s="170"/>
      <c r="BN242" s="170"/>
      <c r="BO242" s="170"/>
      <c r="BP242" s="170"/>
      <c r="BQ242" s="170"/>
      <c r="BR242" s="170"/>
      <c r="BS242" s="170"/>
      <c r="BT242" s="170"/>
      <c r="BU242" s="170"/>
    </row>
    <row r="243" spans="1:73" ht="15.75" customHeight="1" x14ac:dyDescent="0.3">
      <c r="A243" s="12"/>
      <c r="B243" s="12"/>
      <c r="C243" s="12"/>
      <c r="D243" s="170"/>
      <c r="E243" s="170"/>
      <c r="F243" s="170"/>
      <c r="G243" s="170"/>
      <c r="H243" s="170"/>
      <c r="I243" s="170"/>
      <c r="J243" s="170"/>
      <c r="K243" s="170"/>
      <c r="L243" s="170"/>
      <c r="M243" s="170"/>
      <c r="N243" s="170"/>
      <c r="O243" s="170"/>
      <c r="P243" s="170"/>
      <c r="Q243" s="170"/>
      <c r="R243" s="170"/>
      <c r="S243" s="170"/>
      <c r="T243" s="170"/>
      <c r="U243" s="170"/>
      <c r="V243" s="170"/>
      <c r="W243" s="170"/>
      <c r="X243" s="170"/>
      <c r="Y243" s="170"/>
      <c r="Z243" s="170"/>
      <c r="AA243" s="170"/>
      <c r="AB243" s="170"/>
      <c r="AC243" s="170"/>
      <c r="AD243" s="170"/>
      <c r="AE243" s="170"/>
      <c r="AF243" s="170"/>
      <c r="AG243" s="170"/>
      <c r="AH243" s="170"/>
      <c r="AI243" s="170"/>
      <c r="AJ243" s="170"/>
      <c r="AK243" s="170"/>
      <c r="AL243" s="170"/>
      <c r="AM243" s="170"/>
      <c r="AN243" s="170"/>
      <c r="AO243" s="170"/>
      <c r="AP243" s="170"/>
      <c r="AQ243" s="170"/>
      <c r="AR243" s="170"/>
      <c r="AS243" s="170"/>
      <c r="AT243" s="170"/>
      <c r="AU243" s="170"/>
      <c r="AV243" s="170"/>
      <c r="AW243" s="170"/>
      <c r="AX243" s="170"/>
      <c r="AY243" s="170"/>
      <c r="AZ243" s="170"/>
      <c r="BA243" s="170"/>
      <c r="BB243" s="170"/>
      <c r="BC243" s="170"/>
      <c r="BD243" s="170"/>
      <c r="BE243" s="170"/>
      <c r="BF243" s="170"/>
      <c r="BG243" s="170"/>
      <c r="BH243" s="170"/>
      <c r="BI243" s="170"/>
      <c r="BJ243" s="170"/>
      <c r="BK243" s="170"/>
      <c r="BL243" s="170"/>
      <c r="BM243" s="170"/>
      <c r="BN243" s="170"/>
      <c r="BO243" s="170"/>
      <c r="BP243" s="170"/>
      <c r="BQ243" s="170"/>
      <c r="BR243" s="170"/>
      <c r="BS243" s="170"/>
      <c r="BT243" s="170"/>
      <c r="BU243" s="170"/>
    </row>
    <row r="244" spans="1:73" ht="15.75" customHeight="1" x14ac:dyDescent="0.3">
      <c r="A244" s="12"/>
      <c r="B244" s="12"/>
      <c r="C244" s="12"/>
      <c r="D244" s="170"/>
      <c r="E244" s="170"/>
      <c r="F244" s="170"/>
      <c r="G244" s="170"/>
      <c r="H244" s="170"/>
      <c r="I244" s="170"/>
      <c r="J244" s="170"/>
      <c r="K244" s="170"/>
      <c r="L244" s="170"/>
      <c r="M244" s="170"/>
      <c r="N244" s="170"/>
      <c r="O244" s="170"/>
      <c r="P244" s="170"/>
      <c r="Q244" s="170"/>
      <c r="R244" s="170"/>
      <c r="S244" s="170"/>
      <c r="T244" s="170"/>
      <c r="U244" s="170"/>
      <c r="V244" s="170"/>
      <c r="W244" s="170"/>
      <c r="X244" s="170"/>
      <c r="Y244" s="170"/>
      <c r="Z244" s="170"/>
      <c r="AA244" s="170"/>
      <c r="AB244" s="170"/>
      <c r="AC244" s="170"/>
      <c r="AD244" s="170"/>
      <c r="AE244" s="170"/>
      <c r="AF244" s="170"/>
      <c r="AG244" s="170"/>
      <c r="AH244" s="170"/>
      <c r="AI244" s="170"/>
      <c r="AJ244" s="170"/>
      <c r="AK244" s="170"/>
      <c r="AL244" s="170"/>
      <c r="AM244" s="170"/>
      <c r="AN244" s="170"/>
      <c r="AO244" s="170"/>
      <c r="AP244" s="170"/>
      <c r="AQ244" s="170"/>
      <c r="AR244" s="170"/>
      <c r="AS244" s="170"/>
      <c r="AT244" s="170"/>
      <c r="AU244" s="170"/>
      <c r="AV244" s="170"/>
      <c r="AW244" s="170"/>
      <c r="AX244" s="170"/>
      <c r="AY244" s="170"/>
      <c r="AZ244" s="170"/>
      <c r="BA244" s="170"/>
      <c r="BB244" s="170"/>
      <c r="BC244" s="170"/>
      <c r="BD244" s="170"/>
      <c r="BE244" s="170"/>
      <c r="BF244" s="170"/>
      <c r="BG244" s="170"/>
      <c r="BH244" s="170"/>
      <c r="BI244" s="170"/>
      <c r="BJ244" s="170"/>
      <c r="BK244" s="170"/>
      <c r="BL244" s="170"/>
      <c r="BM244" s="170"/>
      <c r="BN244" s="170"/>
      <c r="BO244" s="170"/>
      <c r="BP244" s="170"/>
      <c r="BQ244" s="170"/>
      <c r="BR244" s="170"/>
      <c r="BS244" s="170"/>
      <c r="BT244" s="170"/>
      <c r="BU244" s="170"/>
    </row>
    <row r="245" spans="1:73" ht="15.75" customHeight="1" x14ac:dyDescent="0.3">
      <c r="A245" s="12"/>
      <c r="B245" s="12"/>
      <c r="C245" s="12"/>
      <c r="D245" s="170"/>
      <c r="E245" s="170"/>
      <c r="F245" s="170"/>
      <c r="G245" s="170"/>
      <c r="H245" s="170"/>
      <c r="I245" s="170"/>
      <c r="J245" s="170"/>
      <c r="K245" s="170"/>
      <c r="L245" s="170"/>
      <c r="M245" s="170"/>
      <c r="N245" s="170"/>
      <c r="O245" s="170"/>
      <c r="P245" s="170"/>
      <c r="Q245" s="170"/>
      <c r="R245" s="170"/>
      <c r="S245" s="170"/>
      <c r="T245" s="170"/>
      <c r="U245" s="170"/>
      <c r="V245" s="170"/>
      <c r="W245" s="170"/>
      <c r="X245" s="170"/>
      <c r="Y245" s="170"/>
      <c r="Z245" s="170"/>
      <c r="AA245" s="170"/>
      <c r="AB245" s="170"/>
      <c r="AC245" s="170"/>
      <c r="AD245" s="170"/>
      <c r="AE245" s="170"/>
      <c r="AF245" s="170"/>
      <c r="AG245" s="170"/>
      <c r="AH245" s="170"/>
      <c r="AI245" s="170"/>
      <c r="AJ245" s="170"/>
      <c r="AK245" s="170"/>
      <c r="AL245" s="170"/>
      <c r="AM245" s="170"/>
      <c r="AN245" s="170"/>
      <c r="AO245" s="170"/>
      <c r="AP245" s="170"/>
      <c r="AQ245" s="170"/>
      <c r="AR245" s="170"/>
      <c r="AS245" s="170"/>
      <c r="AT245" s="170"/>
      <c r="AU245" s="170"/>
      <c r="AV245" s="170"/>
      <c r="AW245" s="170"/>
      <c r="AX245" s="170"/>
      <c r="AY245" s="170"/>
      <c r="AZ245" s="170"/>
      <c r="BA245" s="170"/>
      <c r="BB245" s="170"/>
      <c r="BC245" s="170"/>
      <c r="BD245" s="170"/>
      <c r="BE245" s="170"/>
      <c r="BF245" s="170"/>
      <c r="BG245" s="170"/>
      <c r="BH245" s="170"/>
      <c r="BI245" s="170"/>
      <c r="BJ245" s="170"/>
      <c r="BK245" s="170"/>
      <c r="BL245" s="170"/>
      <c r="BM245" s="170"/>
      <c r="BN245" s="170"/>
      <c r="BO245" s="170"/>
      <c r="BP245" s="170"/>
      <c r="BQ245" s="170"/>
      <c r="BR245" s="170"/>
      <c r="BS245" s="170"/>
      <c r="BT245" s="170"/>
      <c r="BU245" s="170"/>
    </row>
    <row r="246" spans="1:73" ht="15.75" customHeight="1" x14ac:dyDescent="0.3">
      <c r="A246" s="12"/>
      <c r="B246" s="12"/>
      <c r="C246" s="12"/>
      <c r="D246" s="170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170"/>
      <c r="P246" s="170"/>
      <c r="Q246" s="170"/>
      <c r="R246" s="170"/>
      <c r="S246" s="170"/>
      <c r="T246" s="170"/>
      <c r="U246" s="170"/>
      <c r="V246" s="170"/>
      <c r="W246" s="170"/>
      <c r="X246" s="170"/>
      <c r="Y246" s="170"/>
      <c r="Z246" s="170"/>
      <c r="AA246" s="170"/>
      <c r="AB246" s="170"/>
      <c r="AC246" s="170"/>
      <c r="AD246" s="170"/>
      <c r="AE246" s="170"/>
      <c r="AF246" s="170"/>
      <c r="AG246" s="170"/>
      <c r="AH246" s="170"/>
      <c r="AI246" s="170"/>
      <c r="AJ246" s="170"/>
      <c r="AK246" s="170"/>
      <c r="AL246" s="170"/>
      <c r="AM246" s="170"/>
      <c r="AN246" s="170"/>
      <c r="AO246" s="170"/>
      <c r="AP246" s="170"/>
      <c r="AQ246" s="170"/>
      <c r="AR246" s="170"/>
      <c r="AS246" s="170"/>
      <c r="AT246" s="170"/>
      <c r="AU246" s="170"/>
      <c r="AV246" s="170"/>
      <c r="AW246" s="170"/>
      <c r="AX246" s="170"/>
      <c r="AY246" s="170"/>
      <c r="AZ246" s="170"/>
      <c r="BA246" s="170"/>
      <c r="BB246" s="170"/>
      <c r="BC246" s="170"/>
      <c r="BD246" s="170"/>
      <c r="BE246" s="170"/>
      <c r="BF246" s="170"/>
      <c r="BG246" s="170"/>
      <c r="BH246" s="170"/>
      <c r="BI246" s="170"/>
      <c r="BJ246" s="170"/>
      <c r="BK246" s="170"/>
      <c r="BL246" s="170"/>
      <c r="BM246" s="170"/>
      <c r="BN246" s="170"/>
      <c r="BO246" s="170"/>
      <c r="BP246" s="170"/>
      <c r="BQ246" s="170"/>
      <c r="BR246" s="170"/>
      <c r="BS246" s="170"/>
      <c r="BT246" s="170"/>
      <c r="BU246" s="170"/>
    </row>
    <row r="247" spans="1:73" ht="15.75" customHeight="1" x14ac:dyDescent="0.3">
      <c r="A247" s="12"/>
      <c r="B247" s="12"/>
      <c r="C247" s="12"/>
      <c r="D247" s="170"/>
      <c r="E247" s="170"/>
      <c r="F247" s="170"/>
      <c r="G247" s="170"/>
      <c r="H247" s="170"/>
      <c r="I247" s="170"/>
      <c r="J247" s="170"/>
      <c r="K247" s="170"/>
      <c r="L247" s="170"/>
      <c r="M247" s="170"/>
      <c r="N247" s="170"/>
      <c r="O247" s="170"/>
      <c r="P247" s="170"/>
      <c r="Q247" s="170"/>
      <c r="R247" s="170"/>
      <c r="S247" s="170"/>
      <c r="T247" s="170"/>
      <c r="U247" s="170"/>
      <c r="V247" s="170"/>
      <c r="W247" s="170"/>
      <c r="X247" s="170"/>
      <c r="Y247" s="170"/>
      <c r="Z247" s="170"/>
      <c r="AA247" s="170"/>
      <c r="AB247" s="170"/>
      <c r="AC247" s="170"/>
      <c r="AD247" s="170"/>
      <c r="AE247" s="170"/>
      <c r="AF247" s="170"/>
      <c r="AG247" s="170"/>
      <c r="AH247" s="170"/>
      <c r="AI247" s="170"/>
      <c r="AJ247" s="170"/>
      <c r="AK247" s="170"/>
      <c r="AL247" s="170"/>
      <c r="AM247" s="170"/>
      <c r="AN247" s="170"/>
      <c r="AO247" s="170"/>
      <c r="AP247" s="170"/>
      <c r="AQ247" s="170"/>
      <c r="AR247" s="170"/>
      <c r="AS247" s="170"/>
      <c r="AT247" s="170"/>
      <c r="AU247" s="170"/>
      <c r="AV247" s="170"/>
      <c r="AW247" s="170"/>
      <c r="AX247" s="170"/>
      <c r="AY247" s="170"/>
      <c r="AZ247" s="170"/>
      <c r="BA247" s="170"/>
      <c r="BB247" s="170"/>
      <c r="BC247" s="170"/>
      <c r="BD247" s="170"/>
      <c r="BE247" s="170"/>
      <c r="BF247" s="170"/>
      <c r="BG247" s="170"/>
      <c r="BH247" s="170"/>
      <c r="BI247" s="170"/>
      <c r="BJ247" s="170"/>
      <c r="BK247" s="170"/>
      <c r="BL247" s="170"/>
      <c r="BM247" s="170"/>
      <c r="BN247" s="170"/>
      <c r="BO247" s="170"/>
      <c r="BP247" s="170"/>
      <c r="BQ247" s="170"/>
      <c r="BR247" s="170"/>
      <c r="BS247" s="170"/>
      <c r="BT247" s="170"/>
      <c r="BU247" s="170"/>
    </row>
    <row r="248" spans="1:73" ht="15.75" customHeight="1" x14ac:dyDescent="0.3">
      <c r="A248" s="12"/>
      <c r="B248" s="12"/>
      <c r="C248" s="12"/>
      <c r="D248" s="170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170"/>
      <c r="P248" s="170"/>
      <c r="Q248" s="170"/>
      <c r="R248" s="170"/>
      <c r="S248" s="170"/>
      <c r="T248" s="170"/>
      <c r="U248" s="170"/>
      <c r="V248" s="170"/>
      <c r="W248" s="170"/>
      <c r="X248" s="170"/>
      <c r="Y248" s="170"/>
      <c r="Z248" s="170"/>
      <c r="AA248" s="170"/>
      <c r="AB248" s="170"/>
      <c r="AC248" s="170"/>
      <c r="AD248" s="170"/>
      <c r="AE248" s="170"/>
      <c r="AF248" s="170"/>
      <c r="AG248" s="170"/>
      <c r="AH248" s="170"/>
      <c r="AI248" s="170"/>
      <c r="AJ248" s="170"/>
      <c r="AK248" s="170"/>
      <c r="AL248" s="170"/>
      <c r="AM248" s="170"/>
      <c r="AN248" s="170"/>
      <c r="AO248" s="170"/>
      <c r="AP248" s="170"/>
      <c r="AQ248" s="170"/>
      <c r="AR248" s="170"/>
      <c r="AS248" s="170"/>
      <c r="AT248" s="170"/>
      <c r="AU248" s="170"/>
      <c r="AV248" s="170"/>
      <c r="AW248" s="170"/>
      <c r="AX248" s="170"/>
      <c r="AY248" s="170"/>
      <c r="AZ248" s="170"/>
      <c r="BA248" s="170"/>
      <c r="BB248" s="170"/>
      <c r="BC248" s="170"/>
      <c r="BD248" s="170"/>
      <c r="BE248" s="170"/>
      <c r="BF248" s="170"/>
      <c r="BG248" s="170"/>
      <c r="BH248" s="170"/>
      <c r="BI248" s="170"/>
      <c r="BJ248" s="170"/>
      <c r="BK248" s="170"/>
      <c r="BL248" s="170"/>
      <c r="BM248" s="170"/>
      <c r="BN248" s="170"/>
      <c r="BO248" s="170"/>
      <c r="BP248" s="170"/>
      <c r="BQ248" s="170"/>
      <c r="BR248" s="170"/>
      <c r="BS248" s="170"/>
      <c r="BT248" s="170"/>
      <c r="BU248" s="170"/>
    </row>
    <row r="249" spans="1:73" ht="15.75" customHeight="1" x14ac:dyDescent="0.3"/>
    <row r="250" spans="1:73" ht="15.75" customHeight="1" x14ac:dyDescent="0.3"/>
    <row r="251" spans="1:73" ht="15.75" customHeight="1" x14ac:dyDescent="0.3"/>
    <row r="252" spans="1:73" ht="15.75" customHeight="1" x14ac:dyDescent="0.3"/>
    <row r="253" spans="1:73" ht="15.75" customHeight="1" x14ac:dyDescent="0.3"/>
    <row r="254" spans="1:73" ht="15.75" customHeight="1" x14ac:dyDescent="0.3"/>
    <row r="255" spans="1:73" ht="15.75" customHeight="1" x14ac:dyDescent="0.3"/>
    <row r="256" spans="1:73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  <row r="1005" ht="15.75" customHeight="1" x14ac:dyDescent="0.3"/>
    <row r="1006" ht="15.75" customHeight="1" x14ac:dyDescent="0.3"/>
    <row r="1007" ht="15.75" customHeight="1" x14ac:dyDescent="0.3"/>
    <row r="1008" ht="15.75" customHeight="1" x14ac:dyDescent="0.3"/>
  </sheetData>
  <mergeCells count="73">
    <mergeCell ref="B56:C56"/>
    <mergeCell ref="D56:O56"/>
    <mergeCell ref="B57:C57"/>
    <mergeCell ref="BL6:BM6"/>
    <mergeCell ref="BN6:BO6"/>
    <mergeCell ref="BP6:BQ6"/>
    <mergeCell ref="BR6:BS6"/>
    <mergeCell ref="B52:C52"/>
    <mergeCell ref="D52:O52"/>
    <mergeCell ref="AZ6:BA6"/>
    <mergeCell ref="BB6:BC6"/>
    <mergeCell ref="BD6:BE6"/>
    <mergeCell ref="BF6:BG6"/>
    <mergeCell ref="BH6:BI6"/>
    <mergeCell ref="BJ6:BK6"/>
    <mergeCell ref="AN6:AO6"/>
    <mergeCell ref="AP6:AQ6"/>
    <mergeCell ref="AR6:AS6"/>
    <mergeCell ref="AT6:AU6"/>
    <mergeCell ref="AV6:AW6"/>
    <mergeCell ref="AX6:AY6"/>
    <mergeCell ref="AB6:AC6"/>
    <mergeCell ref="AD6:AE6"/>
    <mergeCell ref="AF6:AG6"/>
    <mergeCell ref="AH6:AI6"/>
    <mergeCell ref="AJ6:AK6"/>
    <mergeCell ref="AL6:AM6"/>
    <mergeCell ref="P6:Q6"/>
    <mergeCell ref="R6:S6"/>
    <mergeCell ref="T6:U6"/>
    <mergeCell ref="V6:W6"/>
    <mergeCell ref="X6:Y6"/>
    <mergeCell ref="Z6:AA6"/>
    <mergeCell ref="D6:E6"/>
    <mergeCell ref="F6:G6"/>
    <mergeCell ref="H6:I6"/>
    <mergeCell ref="J6:K6"/>
    <mergeCell ref="L6:M6"/>
    <mergeCell ref="N6:O6"/>
    <mergeCell ref="AV5:AY5"/>
    <mergeCell ref="AZ5:BC5"/>
    <mergeCell ref="BD5:BG5"/>
    <mergeCell ref="BH5:BK5"/>
    <mergeCell ref="BL5:BO5"/>
    <mergeCell ref="BP5:BS5"/>
    <mergeCell ref="X5:AA5"/>
    <mergeCell ref="AB5:AE5"/>
    <mergeCell ref="AF5:AI5"/>
    <mergeCell ref="AJ5:AM5"/>
    <mergeCell ref="AN5:AQ5"/>
    <mergeCell ref="AR5:AU5"/>
    <mergeCell ref="AZ4:BC4"/>
    <mergeCell ref="BD4:BG4"/>
    <mergeCell ref="BH4:BK4"/>
    <mergeCell ref="BL4:BO4"/>
    <mergeCell ref="BP4:BS4"/>
    <mergeCell ref="D5:G5"/>
    <mergeCell ref="H5:K5"/>
    <mergeCell ref="L5:O5"/>
    <mergeCell ref="P5:S5"/>
    <mergeCell ref="T5:W5"/>
    <mergeCell ref="AB4:AE4"/>
    <mergeCell ref="AF4:AI4"/>
    <mergeCell ref="AJ4:AM4"/>
    <mergeCell ref="AN4:AQ4"/>
    <mergeCell ref="AR4:AU4"/>
    <mergeCell ref="AV4:AY4"/>
    <mergeCell ref="D4:G4"/>
    <mergeCell ref="H4:K4"/>
    <mergeCell ref="L4:O4"/>
    <mergeCell ref="P4:S4"/>
    <mergeCell ref="T4:W4"/>
    <mergeCell ref="X4:AA4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78164-BCD6-40A2-894F-F287A24A0E82}">
  <sheetPr>
    <outlinePr summaryBelow="0" summaryRight="0"/>
  </sheetPr>
  <dimension ref="A1:AA1000"/>
  <sheetViews>
    <sheetView workbookViewId="0"/>
  </sheetViews>
  <sheetFormatPr defaultColWidth="12.6640625" defaultRowHeight="15" customHeight="1" x14ac:dyDescent="0.3"/>
  <cols>
    <col min="1" max="1" width="11.44140625" customWidth="1"/>
    <col min="2" max="3" width="5.77734375" customWidth="1"/>
    <col min="4" max="4" width="7.21875" customWidth="1"/>
    <col min="5" max="5" width="7.88671875" customWidth="1"/>
    <col min="6" max="7" width="5.77734375" customWidth="1"/>
    <col min="8" max="8" width="8.21875" customWidth="1"/>
    <col min="9" max="9" width="5.6640625" customWidth="1"/>
    <col min="10" max="10" width="30" customWidth="1"/>
    <col min="11" max="11" width="9.109375" customWidth="1"/>
    <col min="12" max="21" width="7" customWidth="1"/>
    <col min="22" max="22" width="11" customWidth="1"/>
  </cols>
  <sheetData>
    <row r="1" spans="1:27" ht="15.75" customHeight="1" x14ac:dyDescent="0.3">
      <c r="A1" s="240"/>
      <c r="B1" s="240"/>
      <c r="C1" s="240"/>
      <c r="D1" s="240"/>
      <c r="E1" s="241" t="s">
        <v>211</v>
      </c>
      <c r="F1" s="242" t="s">
        <v>212</v>
      </c>
      <c r="G1" s="243"/>
      <c r="H1" s="12"/>
      <c r="I1" s="244" t="s">
        <v>22</v>
      </c>
      <c r="J1" s="245" t="s">
        <v>213</v>
      </c>
      <c r="K1" s="246" t="s">
        <v>214</v>
      </c>
      <c r="L1" s="247" t="s">
        <v>215</v>
      </c>
      <c r="M1" s="248"/>
      <c r="N1" s="248"/>
      <c r="O1" s="248"/>
      <c r="P1" s="248"/>
      <c r="Q1" s="248"/>
      <c r="R1" s="248"/>
      <c r="S1" s="249"/>
      <c r="T1" s="250" t="s">
        <v>216</v>
      </c>
      <c r="U1" s="251"/>
      <c r="V1" s="252" t="s">
        <v>21</v>
      </c>
      <c r="W1" s="12"/>
      <c r="X1" s="12" t="s">
        <v>217</v>
      </c>
      <c r="Y1" s="12"/>
      <c r="Z1" s="12"/>
      <c r="AA1" s="12"/>
    </row>
    <row r="2" spans="1:27" ht="15.75" customHeight="1" x14ac:dyDescent="0.3">
      <c r="A2" s="240"/>
      <c r="B2" s="240"/>
      <c r="C2" s="240"/>
      <c r="D2" s="240"/>
      <c r="E2" s="240"/>
      <c r="F2" s="243"/>
      <c r="G2" s="243"/>
      <c r="H2" s="12"/>
      <c r="I2" s="178"/>
      <c r="J2" s="253"/>
      <c r="K2" s="254"/>
      <c r="L2" s="255" t="s">
        <v>218</v>
      </c>
      <c r="M2" s="119"/>
      <c r="N2" s="256" t="s">
        <v>219</v>
      </c>
      <c r="O2" s="119"/>
      <c r="P2" s="257" t="s">
        <v>220</v>
      </c>
      <c r="Q2" s="119"/>
      <c r="R2" s="256" t="s">
        <v>221</v>
      </c>
      <c r="S2" s="119"/>
      <c r="T2" s="122"/>
      <c r="U2" s="123"/>
      <c r="V2" s="258"/>
      <c r="W2" s="12"/>
      <c r="X2" s="12" t="s">
        <v>215</v>
      </c>
      <c r="Y2" s="12"/>
      <c r="Z2" s="12"/>
      <c r="AA2" s="12"/>
    </row>
    <row r="3" spans="1:27" ht="15.75" customHeight="1" thickBot="1" x14ac:dyDescent="0.35">
      <c r="A3" s="259" t="s">
        <v>222</v>
      </c>
      <c r="B3" s="259" t="s">
        <v>121</v>
      </c>
      <c r="C3" s="259" t="s">
        <v>212</v>
      </c>
      <c r="D3" s="260" t="s">
        <v>223</v>
      </c>
      <c r="E3" s="261" t="s">
        <v>24</v>
      </c>
      <c r="F3" s="262" t="s">
        <v>224</v>
      </c>
      <c r="G3" s="263" t="s">
        <v>32</v>
      </c>
      <c r="H3" s="12"/>
      <c r="I3" s="188"/>
      <c r="J3" s="264"/>
      <c r="K3" s="265"/>
      <c r="L3" s="266" t="s">
        <v>32</v>
      </c>
      <c r="M3" s="267" t="s">
        <v>37</v>
      </c>
      <c r="N3" s="268" t="s">
        <v>32</v>
      </c>
      <c r="O3" s="267" t="s">
        <v>37</v>
      </c>
      <c r="P3" s="268" t="s">
        <v>32</v>
      </c>
      <c r="Q3" s="267" t="s">
        <v>37</v>
      </c>
      <c r="R3" s="268" t="s">
        <v>32</v>
      </c>
      <c r="S3" s="267" t="s">
        <v>37</v>
      </c>
      <c r="T3" s="268" t="s">
        <v>32</v>
      </c>
      <c r="U3" s="267" t="s">
        <v>37</v>
      </c>
      <c r="V3" s="269"/>
      <c r="W3" s="12"/>
      <c r="X3" s="268" t="s">
        <v>32</v>
      </c>
      <c r="Y3" s="267" t="s">
        <v>37</v>
      </c>
      <c r="Z3" s="12" t="s">
        <v>21</v>
      </c>
      <c r="AA3" s="12"/>
    </row>
    <row r="4" spans="1:27" ht="15.75" customHeight="1" x14ac:dyDescent="0.3">
      <c r="A4" s="270">
        <f>[1]JAN!A8</f>
        <v>45653</v>
      </c>
      <c r="B4" s="271">
        <f>[1]JAN!B8</f>
        <v>1</v>
      </c>
      <c r="C4" s="272" t="str">
        <f>[1]JAN!K8</f>
        <v>K03</v>
      </c>
      <c r="D4" s="271">
        <f>[1]JAN!J8</f>
        <v>70</v>
      </c>
      <c r="E4" s="272" t="str">
        <f>[1]JAN!I8</f>
        <v>L</v>
      </c>
      <c r="F4" s="273" t="str">
        <f>[1]JAN!L8</f>
        <v>L</v>
      </c>
      <c r="G4" s="272">
        <f>[1]JAN!M8</f>
        <v>0</v>
      </c>
      <c r="H4" s="274"/>
      <c r="I4" s="275">
        <v>1</v>
      </c>
      <c r="J4" s="276" t="s">
        <v>225</v>
      </c>
      <c r="K4" s="276" t="s">
        <v>118</v>
      </c>
      <c r="L4" s="277">
        <f t="shared" ref="L4:L23" si="0">COUNTIFS(DIAGNOSA,K4,UMUR,"&lt;7",kasusbaru,"L")</f>
        <v>4</v>
      </c>
      <c r="M4" s="278">
        <f t="shared" ref="M4:M23" si="1">COUNTIFS(DIAGNOSA,K4,UMUR,"&lt;7",kasusbaru,"p")</f>
        <v>11</v>
      </c>
      <c r="N4" s="277">
        <f t="shared" ref="N4:N23" si="2">COUNTIFS(DIAGNOSA,K4,UMUR,"&gt;=7",UMUR,"&lt;=15",kasusbaru,"L")</f>
        <v>10</v>
      </c>
      <c r="O4" s="277">
        <f t="shared" ref="O4:O23" si="3">COUNTIFS(DIAGNOSA,K4,UMUR,"&gt;=7",UMUR,"&lt;=15",kasusbaru,"p")</f>
        <v>14</v>
      </c>
      <c r="P4" s="271">
        <f t="shared" ref="P4:P23" si="4">COUNTIFS(DIAGNOSA,K4,UMUR,"&gt;=16",UMUR,"&lt;=59",kasusbaru,"L")</f>
        <v>0</v>
      </c>
      <c r="Q4" s="277">
        <f t="shared" ref="Q4:Q23" si="5">COUNTIFS(DIAGNOSA,K4,UMUR,"&gt;=16",UMUR,"&lt;=59",kasusbaru,"p")</f>
        <v>0</v>
      </c>
      <c r="R4" s="277">
        <f t="shared" ref="R4:R23" si="6">COUNTIFS(DIAGNOSA,K4,UMUR,"&gt;=60",kasusbaru,"L")</f>
        <v>0</v>
      </c>
      <c r="S4" s="277">
        <f t="shared" ref="S4:S23" si="7">COUNTIFS(DIAGNOSA,K4,UMUR,"&gt;=60",kasusbaru,"p")</f>
        <v>0</v>
      </c>
      <c r="T4" s="277">
        <f t="shared" ref="T4:T23" si="8">COUNTIFS(DIAGNOSA,K4,kasuslama,"L")</f>
        <v>0</v>
      </c>
      <c r="U4" s="277">
        <f t="shared" ref="U4:U23" si="9">COUNTIFS(DIAGNOSA,K4,kasuslama,"p")</f>
        <v>0</v>
      </c>
      <c r="V4" s="279">
        <f t="shared" ref="V4:V23" si="10">COUNTIF(DIAGNOSA,K4)</f>
        <v>39</v>
      </c>
      <c r="W4" s="280">
        <f t="shared" ref="W4:W23" si="11">SUM(L4:U4)</f>
        <v>39</v>
      </c>
      <c r="X4" s="12">
        <f t="shared" ref="X4:Y19" si="12">SUM(L4,N4,P4,R4,T4)</f>
        <v>14</v>
      </c>
      <c r="Y4" s="12">
        <f t="shared" si="12"/>
        <v>25</v>
      </c>
      <c r="Z4" s="12">
        <f t="shared" ref="Z4:Z23" si="13">SUM(X4:Y4)</f>
        <v>39</v>
      </c>
      <c r="AA4" s="12"/>
    </row>
    <row r="5" spans="1:27" ht="15.75" customHeight="1" x14ac:dyDescent="0.3">
      <c r="A5" s="270">
        <f>[1]JAN!A9</f>
        <v>0</v>
      </c>
      <c r="B5" s="271">
        <f>[1]JAN!B9</f>
        <v>2</v>
      </c>
      <c r="C5" s="272" t="str">
        <f>[1]JAN!K9</f>
        <v>K00</v>
      </c>
      <c r="D5" s="271">
        <f>[1]JAN!J9</f>
        <v>7</v>
      </c>
      <c r="E5" s="272" t="str">
        <f>[1]JAN!I9</f>
        <v>L</v>
      </c>
      <c r="F5" s="273" t="str">
        <f>[1]JAN!L9</f>
        <v>L</v>
      </c>
      <c r="G5" s="272">
        <f>[1]JAN!M9</f>
        <v>0</v>
      </c>
      <c r="H5" s="12"/>
      <c r="I5" s="281">
        <v>2</v>
      </c>
      <c r="J5" s="108" t="s">
        <v>226</v>
      </c>
      <c r="K5" s="108" t="s">
        <v>227</v>
      </c>
      <c r="L5" s="277">
        <f t="shared" si="0"/>
        <v>0</v>
      </c>
      <c r="M5" s="278">
        <f t="shared" si="1"/>
        <v>0</v>
      </c>
      <c r="N5" s="277">
        <f t="shared" si="2"/>
        <v>1</v>
      </c>
      <c r="O5" s="277">
        <f t="shared" si="3"/>
        <v>0</v>
      </c>
      <c r="P5" s="271">
        <f t="shared" si="4"/>
        <v>0</v>
      </c>
      <c r="Q5" s="277">
        <f t="shared" si="5"/>
        <v>6</v>
      </c>
      <c r="R5" s="277">
        <f t="shared" si="6"/>
        <v>0</v>
      </c>
      <c r="S5" s="277">
        <f t="shared" si="7"/>
        <v>0</v>
      </c>
      <c r="T5" s="277">
        <f t="shared" si="8"/>
        <v>1</v>
      </c>
      <c r="U5" s="277">
        <f t="shared" si="9"/>
        <v>0</v>
      </c>
      <c r="V5" s="282">
        <f t="shared" si="10"/>
        <v>8</v>
      </c>
      <c r="W5" s="280">
        <f t="shared" si="11"/>
        <v>8</v>
      </c>
      <c r="X5" s="12">
        <f t="shared" si="12"/>
        <v>2</v>
      </c>
      <c r="Y5" s="12">
        <f t="shared" si="12"/>
        <v>6</v>
      </c>
      <c r="Z5" s="12">
        <f t="shared" si="13"/>
        <v>8</v>
      </c>
      <c r="AA5" s="12"/>
    </row>
    <row r="6" spans="1:27" ht="15.75" customHeight="1" x14ac:dyDescent="0.3">
      <c r="A6" s="270">
        <f>[1]JAN!A10</f>
        <v>0</v>
      </c>
      <c r="B6" s="271">
        <f>[1]JAN!B10</f>
        <v>3</v>
      </c>
      <c r="C6" s="272" t="str">
        <f>[1]JAN!K10</f>
        <v>K05</v>
      </c>
      <c r="D6" s="271">
        <f>[1]JAN!J10</f>
        <v>60</v>
      </c>
      <c r="E6" s="272" t="str">
        <f>[1]JAN!I10</f>
        <v>P</v>
      </c>
      <c r="F6" s="273" t="str">
        <f>[1]JAN!L10</f>
        <v>P</v>
      </c>
      <c r="G6" s="272">
        <f>[1]JAN!M10</f>
        <v>0</v>
      </c>
      <c r="H6" s="12"/>
      <c r="I6" s="281">
        <v>3</v>
      </c>
      <c r="J6" s="108" t="s">
        <v>228</v>
      </c>
      <c r="K6" s="108" t="s">
        <v>108</v>
      </c>
      <c r="L6" s="277">
        <f t="shared" si="0"/>
        <v>0</v>
      </c>
      <c r="M6" s="278">
        <f t="shared" si="1"/>
        <v>2</v>
      </c>
      <c r="N6" s="277">
        <f t="shared" si="2"/>
        <v>0</v>
      </c>
      <c r="O6" s="277">
        <f t="shared" si="3"/>
        <v>4</v>
      </c>
      <c r="P6" s="271">
        <f t="shared" si="4"/>
        <v>5</v>
      </c>
      <c r="Q6" s="277">
        <f t="shared" si="5"/>
        <v>21</v>
      </c>
      <c r="R6" s="277">
        <f t="shared" si="6"/>
        <v>0</v>
      </c>
      <c r="S6" s="277">
        <f t="shared" si="7"/>
        <v>1</v>
      </c>
      <c r="T6" s="277">
        <f t="shared" si="8"/>
        <v>6</v>
      </c>
      <c r="U6" s="277">
        <f t="shared" si="9"/>
        <v>14</v>
      </c>
      <c r="V6" s="282">
        <f t="shared" si="10"/>
        <v>53</v>
      </c>
      <c r="W6" s="280">
        <f t="shared" si="11"/>
        <v>53</v>
      </c>
      <c r="X6" s="12">
        <f t="shared" si="12"/>
        <v>11</v>
      </c>
      <c r="Y6" s="12">
        <f t="shared" si="12"/>
        <v>42</v>
      </c>
      <c r="Z6" s="12">
        <f t="shared" si="13"/>
        <v>53</v>
      </c>
      <c r="AA6" s="12"/>
    </row>
    <row r="7" spans="1:27" ht="15.75" customHeight="1" x14ac:dyDescent="0.3">
      <c r="A7" s="270">
        <f>[1]JAN!A11</f>
        <v>0</v>
      </c>
      <c r="B7" s="271">
        <f>[1]JAN!B11</f>
        <v>4</v>
      </c>
      <c r="C7" s="272" t="str">
        <f>[1]JAN!K11</f>
        <v>K02</v>
      </c>
      <c r="D7" s="271">
        <f>[1]JAN!J11</f>
        <v>25</v>
      </c>
      <c r="E7" s="272" t="str">
        <f>[1]JAN!I11</f>
        <v>P</v>
      </c>
      <c r="F7" s="273" t="str">
        <f>[1]JAN!L11</f>
        <v>P</v>
      </c>
      <c r="G7" s="272">
        <f>[1]JAN!M11</f>
        <v>0</v>
      </c>
      <c r="H7" s="12"/>
      <c r="I7" s="281">
        <v>4</v>
      </c>
      <c r="J7" s="108" t="s">
        <v>229</v>
      </c>
      <c r="K7" s="108" t="s">
        <v>230</v>
      </c>
      <c r="L7" s="277">
        <f t="shared" si="0"/>
        <v>0</v>
      </c>
      <c r="M7" s="278">
        <f t="shared" si="1"/>
        <v>0</v>
      </c>
      <c r="N7" s="277">
        <f t="shared" si="2"/>
        <v>0</v>
      </c>
      <c r="O7" s="277">
        <f t="shared" si="3"/>
        <v>1</v>
      </c>
      <c r="P7" s="271">
        <f t="shared" si="4"/>
        <v>2</v>
      </c>
      <c r="Q7" s="277">
        <f t="shared" si="5"/>
        <v>12</v>
      </c>
      <c r="R7" s="277">
        <f t="shared" si="6"/>
        <v>4</v>
      </c>
      <c r="S7" s="277">
        <f t="shared" si="7"/>
        <v>1</v>
      </c>
      <c r="T7" s="277">
        <f t="shared" si="8"/>
        <v>1</v>
      </c>
      <c r="U7" s="277">
        <f t="shared" si="9"/>
        <v>0</v>
      </c>
      <c r="V7" s="282">
        <f t="shared" si="10"/>
        <v>21</v>
      </c>
      <c r="W7" s="280">
        <f t="shared" si="11"/>
        <v>21</v>
      </c>
      <c r="X7" s="12">
        <f t="shared" si="12"/>
        <v>7</v>
      </c>
      <c r="Y7" s="12">
        <f t="shared" si="12"/>
        <v>14</v>
      </c>
      <c r="Z7" s="12">
        <f t="shared" si="13"/>
        <v>21</v>
      </c>
      <c r="AA7" s="12"/>
    </row>
    <row r="8" spans="1:27" ht="15.75" customHeight="1" x14ac:dyDescent="0.3">
      <c r="A8" s="270">
        <f>[1]JAN!A12</f>
        <v>0</v>
      </c>
      <c r="B8" s="271">
        <f>[1]JAN!B12</f>
        <v>5</v>
      </c>
      <c r="C8" s="272" t="str">
        <f>[1]JAN!K12</f>
        <v>K00</v>
      </c>
      <c r="D8" s="271">
        <f>[1]JAN!J12</f>
        <v>10</v>
      </c>
      <c r="E8" s="272" t="str">
        <f>[1]JAN!I12</f>
        <v>L</v>
      </c>
      <c r="F8" s="273" t="str">
        <f>[1]JAN!L12</f>
        <v>L</v>
      </c>
      <c r="G8" s="272">
        <f>[1]JAN!M12</f>
        <v>0</v>
      </c>
      <c r="H8" s="12"/>
      <c r="I8" s="281">
        <v>5</v>
      </c>
      <c r="J8" s="108" t="s">
        <v>231</v>
      </c>
      <c r="K8" s="108" t="s">
        <v>110</v>
      </c>
      <c r="L8" s="277">
        <f t="shared" si="0"/>
        <v>4</v>
      </c>
      <c r="M8" s="278">
        <f t="shared" si="1"/>
        <v>3</v>
      </c>
      <c r="N8" s="277">
        <f t="shared" si="2"/>
        <v>7</v>
      </c>
      <c r="O8" s="277">
        <f t="shared" si="3"/>
        <v>7</v>
      </c>
      <c r="P8" s="271">
        <f t="shared" si="4"/>
        <v>24</v>
      </c>
      <c r="Q8" s="277">
        <f t="shared" si="5"/>
        <v>36</v>
      </c>
      <c r="R8" s="277">
        <f t="shared" si="6"/>
        <v>3</v>
      </c>
      <c r="S8" s="277">
        <f t="shared" si="7"/>
        <v>2</v>
      </c>
      <c r="T8" s="277">
        <f t="shared" si="8"/>
        <v>5</v>
      </c>
      <c r="U8" s="277">
        <f t="shared" si="9"/>
        <v>11</v>
      </c>
      <c r="V8" s="282">
        <f t="shared" si="10"/>
        <v>102</v>
      </c>
      <c r="W8" s="274">
        <f t="shared" si="11"/>
        <v>102</v>
      </c>
      <c r="X8" s="12">
        <f t="shared" si="12"/>
        <v>43</v>
      </c>
      <c r="Y8" s="12">
        <f t="shared" si="12"/>
        <v>59</v>
      </c>
      <c r="Z8" s="12">
        <f t="shared" si="13"/>
        <v>102</v>
      </c>
      <c r="AA8" s="12"/>
    </row>
    <row r="9" spans="1:27" ht="15.75" customHeight="1" x14ac:dyDescent="0.3">
      <c r="A9" s="270">
        <f>[1]JAN!A13</f>
        <v>0</v>
      </c>
      <c r="B9" s="271">
        <f>[1]JAN!B13</f>
        <v>6</v>
      </c>
      <c r="C9" s="272" t="str">
        <f>[1]JAN!K13</f>
        <v>K04</v>
      </c>
      <c r="D9" s="271">
        <f>[1]JAN!J13</f>
        <v>8</v>
      </c>
      <c r="E9" s="272" t="str">
        <f>[1]JAN!I13</f>
        <v>P</v>
      </c>
      <c r="F9" s="273" t="str">
        <f>[1]JAN!L13</f>
        <v>P</v>
      </c>
      <c r="G9" s="272">
        <f>[1]JAN!M13</f>
        <v>0</v>
      </c>
      <c r="H9" s="12"/>
      <c r="I9" s="281">
        <v>6</v>
      </c>
      <c r="J9" s="108" t="s">
        <v>232</v>
      </c>
      <c r="K9" s="108" t="s">
        <v>233</v>
      </c>
      <c r="L9" s="277">
        <f t="shared" si="0"/>
        <v>0</v>
      </c>
      <c r="M9" s="278">
        <f t="shared" si="1"/>
        <v>5</v>
      </c>
      <c r="N9" s="277">
        <f t="shared" si="2"/>
        <v>1</v>
      </c>
      <c r="O9" s="277">
        <f t="shared" si="3"/>
        <v>4</v>
      </c>
      <c r="P9" s="271">
        <f t="shared" si="4"/>
        <v>7</v>
      </c>
      <c r="Q9" s="277">
        <f t="shared" si="5"/>
        <v>10</v>
      </c>
      <c r="R9" s="277">
        <f t="shared" si="6"/>
        <v>4</v>
      </c>
      <c r="S9" s="277">
        <f t="shared" si="7"/>
        <v>3</v>
      </c>
      <c r="T9" s="277">
        <f t="shared" si="8"/>
        <v>1</v>
      </c>
      <c r="U9" s="277">
        <f t="shared" si="9"/>
        <v>0</v>
      </c>
      <c r="V9" s="282">
        <f t="shared" si="10"/>
        <v>35</v>
      </c>
      <c r="W9" s="274">
        <f t="shared" si="11"/>
        <v>35</v>
      </c>
      <c r="X9" s="12">
        <f t="shared" si="12"/>
        <v>13</v>
      </c>
      <c r="Y9" s="12">
        <f t="shared" si="12"/>
        <v>22</v>
      </c>
      <c r="Z9" s="12">
        <f t="shared" si="13"/>
        <v>35</v>
      </c>
      <c r="AA9" s="12"/>
    </row>
    <row r="10" spans="1:27" ht="15.75" customHeight="1" x14ac:dyDescent="0.3">
      <c r="A10" s="270">
        <f>[1]JAN!A14</f>
        <v>0</v>
      </c>
      <c r="B10" s="271">
        <f>[1]JAN!B14</f>
        <v>7</v>
      </c>
      <c r="C10" s="272" t="str">
        <f>[1]JAN!K14</f>
        <v>K00</v>
      </c>
      <c r="D10" s="271">
        <f>[1]JAN!J14</f>
        <v>8</v>
      </c>
      <c r="E10" s="272" t="str">
        <f>[1]JAN!I14</f>
        <v>P</v>
      </c>
      <c r="F10" s="273" t="str">
        <f>[1]JAN!L14</f>
        <v>P</v>
      </c>
      <c r="G10" s="272">
        <f>[1]JAN!M14</f>
        <v>0</v>
      </c>
      <c r="H10" s="12"/>
      <c r="I10" s="281">
        <v>7</v>
      </c>
      <c r="J10" s="108" t="s">
        <v>234</v>
      </c>
      <c r="K10" s="108" t="s">
        <v>235</v>
      </c>
      <c r="L10" s="277">
        <f t="shared" si="0"/>
        <v>0</v>
      </c>
      <c r="M10" s="278">
        <f t="shared" si="1"/>
        <v>0</v>
      </c>
      <c r="N10" s="277">
        <f t="shared" si="2"/>
        <v>0</v>
      </c>
      <c r="O10" s="277">
        <f t="shared" si="3"/>
        <v>0</v>
      </c>
      <c r="P10" s="271">
        <f t="shared" si="4"/>
        <v>0</v>
      </c>
      <c r="Q10" s="277">
        <f t="shared" si="5"/>
        <v>2</v>
      </c>
      <c r="R10" s="277">
        <f t="shared" si="6"/>
        <v>0</v>
      </c>
      <c r="S10" s="277">
        <f t="shared" si="7"/>
        <v>1</v>
      </c>
      <c r="T10" s="277">
        <f t="shared" si="8"/>
        <v>0</v>
      </c>
      <c r="U10" s="277">
        <f t="shared" si="9"/>
        <v>0</v>
      </c>
      <c r="V10" s="282">
        <f t="shared" si="10"/>
        <v>3</v>
      </c>
      <c r="W10" s="274">
        <f t="shared" si="11"/>
        <v>3</v>
      </c>
      <c r="X10" s="12">
        <f t="shared" si="12"/>
        <v>0</v>
      </c>
      <c r="Y10" s="12">
        <f t="shared" si="12"/>
        <v>3</v>
      </c>
      <c r="Z10" s="12">
        <f t="shared" si="13"/>
        <v>3</v>
      </c>
      <c r="AA10" s="12"/>
    </row>
    <row r="11" spans="1:27" ht="15.75" customHeight="1" x14ac:dyDescent="0.3">
      <c r="A11" s="270">
        <f>[1]JAN!A15</f>
        <v>0</v>
      </c>
      <c r="B11" s="271">
        <f>[1]JAN!B15</f>
        <v>8</v>
      </c>
      <c r="C11" s="272" t="str">
        <f>[1]JAN!K15</f>
        <v>K02</v>
      </c>
      <c r="D11" s="271">
        <f>[1]JAN!J15</f>
        <v>30</v>
      </c>
      <c r="E11" s="272" t="str">
        <f>[1]JAN!I15</f>
        <v>P</v>
      </c>
      <c r="F11" s="273" t="str">
        <f>[1]JAN!L15</f>
        <v>P</v>
      </c>
      <c r="G11" s="272">
        <f>[1]JAN!M15</f>
        <v>0</v>
      </c>
      <c r="H11" s="12"/>
      <c r="I11" s="281">
        <v>8</v>
      </c>
      <c r="J11" s="108" t="s">
        <v>236</v>
      </c>
      <c r="K11" s="108" t="s">
        <v>237</v>
      </c>
      <c r="L11" s="277">
        <f t="shared" si="0"/>
        <v>0</v>
      </c>
      <c r="M11" s="278">
        <f t="shared" si="1"/>
        <v>0</v>
      </c>
      <c r="N11" s="277">
        <f t="shared" si="2"/>
        <v>0</v>
      </c>
      <c r="O11" s="277">
        <f t="shared" si="3"/>
        <v>0</v>
      </c>
      <c r="P11" s="271">
        <f t="shared" si="4"/>
        <v>0</v>
      </c>
      <c r="Q11" s="277">
        <f t="shared" si="5"/>
        <v>2</v>
      </c>
      <c r="R11" s="277">
        <f t="shared" si="6"/>
        <v>0</v>
      </c>
      <c r="S11" s="277">
        <f t="shared" si="7"/>
        <v>0</v>
      </c>
      <c r="T11" s="277">
        <f t="shared" si="8"/>
        <v>0</v>
      </c>
      <c r="U11" s="277">
        <f t="shared" si="9"/>
        <v>0</v>
      </c>
      <c r="V11" s="282">
        <f t="shared" si="10"/>
        <v>2</v>
      </c>
      <c r="W11" s="274">
        <f t="shared" si="11"/>
        <v>2</v>
      </c>
      <c r="X11" s="12">
        <f t="shared" si="12"/>
        <v>0</v>
      </c>
      <c r="Y11" s="12">
        <f t="shared" si="12"/>
        <v>2</v>
      </c>
      <c r="Z11" s="12">
        <f t="shared" si="13"/>
        <v>2</v>
      </c>
      <c r="AA11" s="12"/>
    </row>
    <row r="12" spans="1:27" ht="15.75" customHeight="1" x14ac:dyDescent="0.3">
      <c r="A12" s="270">
        <f>[1]JAN!A16</f>
        <v>45654</v>
      </c>
      <c r="B12" s="271">
        <f>[1]JAN!B16</f>
        <v>1</v>
      </c>
      <c r="C12" s="272" t="str">
        <f>[1]JAN!K16</f>
        <v>K05</v>
      </c>
      <c r="D12" s="271">
        <f>[1]JAN!J16</f>
        <v>72</v>
      </c>
      <c r="E12" s="272" t="str">
        <f>[1]JAN!I16</f>
        <v>L</v>
      </c>
      <c r="F12" s="273" t="str">
        <f>[1]JAN!L16</f>
        <v>L</v>
      </c>
      <c r="G12" s="272">
        <f>[1]JAN!M16</f>
        <v>0</v>
      </c>
      <c r="H12" s="12"/>
      <c r="I12" s="281">
        <v>9</v>
      </c>
      <c r="J12" s="108" t="s">
        <v>238</v>
      </c>
      <c r="K12" s="108" t="s">
        <v>239</v>
      </c>
      <c r="L12" s="277">
        <f t="shared" si="0"/>
        <v>0</v>
      </c>
      <c r="M12" s="278">
        <f t="shared" si="1"/>
        <v>2</v>
      </c>
      <c r="N12" s="277">
        <f t="shared" si="2"/>
        <v>0</v>
      </c>
      <c r="O12" s="277">
        <f t="shared" si="3"/>
        <v>4</v>
      </c>
      <c r="P12" s="271">
        <f t="shared" si="4"/>
        <v>2</v>
      </c>
      <c r="Q12" s="277">
        <f t="shared" si="5"/>
        <v>9</v>
      </c>
      <c r="R12" s="277">
        <f t="shared" si="6"/>
        <v>6</v>
      </c>
      <c r="S12" s="277">
        <f t="shared" si="7"/>
        <v>2</v>
      </c>
      <c r="T12" s="277">
        <f t="shared" si="8"/>
        <v>1</v>
      </c>
      <c r="U12" s="277">
        <f t="shared" si="9"/>
        <v>0</v>
      </c>
      <c r="V12" s="282">
        <f t="shared" si="10"/>
        <v>26</v>
      </c>
      <c r="W12" s="274">
        <f t="shared" si="11"/>
        <v>26</v>
      </c>
      <c r="X12" s="12">
        <f t="shared" si="12"/>
        <v>9</v>
      </c>
      <c r="Y12" s="12">
        <f t="shared" si="12"/>
        <v>17</v>
      </c>
      <c r="Z12" s="12">
        <f t="shared" si="13"/>
        <v>26</v>
      </c>
      <c r="AA12" s="12"/>
    </row>
    <row r="13" spans="1:27" ht="15.75" customHeight="1" x14ac:dyDescent="0.3">
      <c r="A13" s="270">
        <f>[1]JAN!A17</f>
        <v>0</v>
      </c>
      <c r="B13" s="271">
        <f>[1]JAN!B17</f>
        <v>2</v>
      </c>
      <c r="C13" s="272" t="str">
        <f>[1]JAN!K17</f>
        <v>K05</v>
      </c>
      <c r="D13" s="271">
        <f>[1]JAN!J17</f>
        <v>63</v>
      </c>
      <c r="E13" s="272" t="str">
        <f>[1]JAN!I17</f>
        <v>P</v>
      </c>
      <c r="F13" s="273" t="str">
        <f>[1]JAN!L17</f>
        <v>P</v>
      </c>
      <c r="G13" s="272">
        <f>[1]JAN!M17</f>
        <v>0</v>
      </c>
      <c r="H13" s="12"/>
      <c r="I13" s="281">
        <v>10</v>
      </c>
      <c r="J13" s="168" t="s">
        <v>240</v>
      </c>
      <c r="K13" s="168" t="s">
        <v>241</v>
      </c>
      <c r="L13" s="277">
        <f t="shared" si="0"/>
        <v>0</v>
      </c>
      <c r="M13" s="278">
        <f t="shared" si="1"/>
        <v>0</v>
      </c>
      <c r="N13" s="277">
        <f t="shared" si="2"/>
        <v>0</v>
      </c>
      <c r="O13" s="277">
        <f t="shared" si="3"/>
        <v>0</v>
      </c>
      <c r="P13" s="271">
        <f t="shared" si="4"/>
        <v>0</v>
      </c>
      <c r="Q13" s="277">
        <f t="shared" si="5"/>
        <v>0</v>
      </c>
      <c r="R13" s="277">
        <f t="shared" si="6"/>
        <v>0</v>
      </c>
      <c r="S13" s="277">
        <f t="shared" si="7"/>
        <v>0</v>
      </c>
      <c r="T13" s="277">
        <f t="shared" si="8"/>
        <v>0</v>
      </c>
      <c r="U13" s="277">
        <f t="shared" si="9"/>
        <v>0</v>
      </c>
      <c r="V13" s="282">
        <f t="shared" si="10"/>
        <v>0</v>
      </c>
      <c r="W13" s="274">
        <f t="shared" si="11"/>
        <v>0</v>
      </c>
      <c r="X13" s="12">
        <f t="shared" si="12"/>
        <v>0</v>
      </c>
      <c r="Y13" s="12">
        <f t="shared" si="12"/>
        <v>0</v>
      </c>
      <c r="Z13" s="12">
        <f t="shared" si="13"/>
        <v>0</v>
      </c>
      <c r="AA13" s="12"/>
    </row>
    <row r="14" spans="1:27" ht="15.75" customHeight="1" x14ac:dyDescent="0.3">
      <c r="A14" s="270">
        <f>[1]JAN!A18</f>
        <v>0</v>
      </c>
      <c r="B14" s="271">
        <f>[1]JAN!B18</f>
        <v>3</v>
      </c>
      <c r="C14" s="272" t="str">
        <f>[1]JAN!K18</f>
        <v>K04</v>
      </c>
      <c r="D14" s="271">
        <f>[1]JAN!J18</f>
        <v>9</v>
      </c>
      <c r="E14" s="272" t="str">
        <f>[1]JAN!I18</f>
        <v>P</v>
      </c>
      <c r="F14" s="273" t="str">
        <f>[1]JAN!L18</f>
        <v>L</v>
      </c>
      <c r="G14" s="272">
        <f>[1]JAN!M18</f>
        <v>0</v>
      </c>
      <c r="H14" s="12"/>
      <c r="I14" s="281">
        <v>11</v>
      </c>
      <c r="J14" s="168" t="s">
        <v>242</v>
      </c>
      <c r="K14" s="168" t="s">
        <v>243</v>
      </c>
      <c r="L14" s="277">
        <f t="shared" si="0"/>
        <v>0</v>
      </c>
      <c r="M14" s="278">
        <f t="shared" si="1"/>
        <v>0</v>
      </c>
      <c r="N14" s="277">
        <f t="shared" si="2"/>
        <v>0</v>
      </c>
      <c r="O14" s="277">
        <f t="shared" si="3"/>
        <v>0</v>
      </c>
      <c r="P14" s="271">
        <f t="shared" si="4"/>
        <v>0</v>
      </c>
      <c r="Q14" s="277">
        <f t="shared" si="5"/>
        <v>0</v>
      </c>
      <c r="R14" s="277">
        <f t="shared" si="6"/>
        <v>0</v>
      </c>
      <c r="S14" s="277">
        <f t="shared" si="7"/>
        <v>0</v>
      </c>
      <c r="T14" s="277">
        <f t="shared" si="8"/>
        <v>0</v>
      </c>
      <c r="U14" s="277">
        <f t="shared" si="9"/>
        <v>0</v>
      </c>
      <c r="V14" s="282">
        <f t="shared" si="10"/>
        <v>0</v>
      </c>
      <c r="W14" s="274">
        <f t="shared" si="11"/>
        <v>0</v>
      </c>
      <c r="X14" s="12">
        <f t="shared" si="12"/>
        <v>0</v>
      </c>
      <c r="Y14" s="12">
        <f t="shared" si="12"/>
        <v>0</v>
      </c>
      <c r="Z14" s="12">
        <f t="shared" si="13"/>
        <v>0</v>
      </c>
      <c r="AA14" s="12"/>
    </row>
    <row r="15" spans="1:27" ht="15.75" customHeight="1" x14ac:dyDescent="0.3">
      <c r="A15" s="270">
        <f>[1]JAN!A19</f>
        <v>0</v>
      </c>
      <c r="B15" s="271">
        <f>[1]JAN!B19</f>
        <v>4</v>
      </c>
      <c r="C15" s="272" t="str">
        <f>[1]JAN!K19</f>
        <v>K04</v>
      </c>
      <c r="D15" s="271">
        <f>[1]JAN!J19</f>
        <v>62</v>
      </c>
      <c r="E15" s="272" t="str">
        <f>[1]JAN!I19</f>
        <v>P</v>
      </c>
      <c r="F15" s="273">
        <f>[1]JAN!L19</f>
        <v>0</v>
      </c>
      <c r="G15" s="272" t="str">
        <f>[1]JAN!M19</f>
        <v>P</v>
      </c>
      <c r="H15" s="12"/>
      <c r="I15" s="281">
        <v>12</v>
      </c>
      <c r="J15" s="108" t="s">
        <v>244</v>
      </c>
      <c r="K15" s="108" t="s">
        <v>245</v>
      </c>
      <c r="L15" s="277">
        <f t="shared" si="0"/>
        <v>0</v>
      </c>
      <c r="M15" s="278">
        <f t="shared" si="1"/>
        <v>0</v>
      </c>
      <c r="N15" s="277">
        <f t="shared" si="2"/>
        <v>0</v>
      </c>
      <c r="O15" s="277">
        <f t="shared" si="3"/>
        <v>0</v>
      </c>
      <c r="P15" s="271">
        <f t="shared" si="4"/>
        <v>0</v>
      </c>
      <c r="Q15" s="277">
        <f t="shared" si="5"/>
        <v>0</v>
      </c>
      <c r="R15" s="277">
        <f t="shared" si="6"/>
        <v>0</v>
      </c>
      <c r="S15" s="277">
        <f t="shared" si="7"/>
        <v>0</v>
      </c>
      <c r="T15" s="277">
        <f t="shared" si="8"/>
        <v>0</v>
      </c>
      <c r="U15" s="277">
        <f t="shared" si="9"/>
        <v>0</v>
      </c>
      <c r="V15" s="282">
        <f t="shared" si="10"/>
        <v>0</v>
      </c>
      <c r="W15" s="274">
        <f t="shared" si="11"/>
        <v>0</v>
      </c>
      <c r="X15" s="12">
        <f t="shared" si="12"/>
        <v>0</v>
      </c>
      <c r="Y15" s="12">
        <f t="shared" si="12"/>
        <v>0</v>
      </c>
      <c r="Z15" s="12">
        <f t="shared" si="13"/>
        <v>0</v>
      </c>
      <c r="AA15" s="12"/>
    </row>
    <row r="16" spans="1:27" ht="15.75" customHeight="1" x14ac:dyDescent="0.3">
      <c r="A16" s="270">
        <f>[1]JAN!A20</f>
        <v>0</v>
      </c>
      <c r="B16" s="271">
        <f>[1]JAN!B20</f>
        <v>5</v>
      </c>
      <c r="C16" s="272" t="str">
        <f>[1]JAN!K20</f>
        <v>K00</v>
      </c>
      <c r="D16" s="271">
        <f>[1]JAN!J20</f>
        <v>6</v>
      </c>
      <c r="E16" s="272" t="str">
        <f>[1]JAN!I20</f>
        <v>P</v>
      </c>
      <c r="F16" s="273" t="str">
        <f>[1]JAN!L20</f>
        <v>P</v>
      </c>
      <c r="G16" s="272">
        <f>[1]JAN!M20</f>
        <v>0</v>
      </c>
      <c r="H16" s="12"/>
      <c r="I16" s="281">
        <v>13</v>
      </c>
      <c r="J16" s="108" t="s">
        <v>246</v>
      </c>
      <c r="K16" s="108" t="s">
        <v>247</v>
      </c>
      <c r="L16" s="277">
        <f t="shared" si="0"/>
        <v>0</v>
      </c>
      <c r="M16" s="278">
        <f t="shared" si="1"/>
        <v>0</v>
      </c>
      <c r="N16" s="277">
        <f t="shared" si="2"/>
        <v>0</v>
      </c>
      <c r="O16" s="277">
        <f t="shared" si="3"/>
        <v>0</v>
      </c>
      <c r="P16" s="271">
        <f t="shared" si="4"/>
        <v>0</v>
      </c>
      <c r="Q16" s="277">
        <f t="shared" si="5"/>
        <v>1</v>
      </c>
      <c r="R16" s="277">
        <f t="shared" si="6"/>
        <v>0</v>
      </c>
      <c r="S16" s="277">
        <f t="shared" si="7"/>
        <v>0</v>
      </c>
      <c r="T16" s="277">
        <f t="shared" si="8"/>
        <v>0</v>
      </c>
      <c r="U16" s="277">
        <f t="shared" si="9"/>
        <v>0</v>
      </c>
      <c r="V16" s="282">
        <f t="shared" si="10"/>
        <v>1</v>
      </c>
      <c r="W16" s="280">
        <f t="shared" si="11"/>
        <v>1</v>
      </c>
      <c r="X16" s="12">
        <f t="shared" si="12"/>
        <v>0</v>
      </c>
      <c r="Y16" s="12">
        <f t="shared" si="12"/>
        <v>1</v>
      </c>
      <c r="Z16" s="12">
        <f t="shared" si="13"/>
        <v>1</v>
      </c>
      <c r="AA16" s="12"/>
    </row>
    <row r="17" spans="1:27" ht="15.75" customHeight="1" x14ac:dyDescent="0.3">
      <c r="A17" s="270">
        <f>[1]JAN!A21</f>
        <v>0</v>
      </c>
      <c r="B17" s="271">
        <f>[1]JAN!B21</f>
        <v>6</v>
      </c>
      <c r="C17" s="272" t="str">
        <f>[1]JAN!K21</f>
        <v>K04</v>
      </c>
      <c r="D17" s="271">
        <f>[1]JAN!J21</f>
        <v>51</v>
      </c>
      <c r="E17" s="272" t="str">
        <f>[1]JAN!I21</f>
        <v>P</v>
      </c>
      <c r="F17" s="273">
        <f>[1]JAN!L21</f>
        <v>0</v>
      </c>
      <c r="G17" s="272" t="str">
        <f>[1]JAN!M21</f>
        <v>P</v>
      </c>
      <c r="H17" s="12"/>
      <c r="I17" s="281">
        <v>14</v>
      </c>
      <c r="J17" s="108" t="s">
        <v>248</v>
      </c>
      <c r="K17" s="108" t="s">
        <v>249</v>
      </c>
      <c r="L17" s="277">
        <f t="shared" si="0"/>
        <v>0</v>
      </c>
      <c r="M17" s="278">
        <f t="shared" si="1"/>
        <v>0</v>
      </c>
      <c r="N17" s="277">
        <f t="shared" si="2"/>
        <v>0</v>
      </c>
      <c r="O17" s="277">
        <f t="shared" si="3"/>
        <v>0</v>
      </c>
      <c r="P17" s="271">
        <f t="shared" si="4"/>
        <v>0</v>
      </c>
      <c r="Q17" s="277">
        <f t="shared" si="5"/>
        <v>0</v>
      </c>
      <c r="R17" s="277">
        <f t="shared" si="6"/>
        <v>0</v>
      </c>
      <c r="S17" s="277">
        <f t="shared" si="7"/>
        <v>0</v>
      </c>
      <c r="T17" s="277">
        <f t="shared" si="8"/>
        <v>0</v>
      </c>
      <c r="U17" s="277">
        <f t="shared" si="9"/>
        <v>0</v>
      </c>
      <c r="V17" s="282">
        <f t="shared" si="10"/>
        <v>0</v>
      </c>
      <c r="W17" s="274">
        <f t="shared" si="11"/>
        <v>0</v>
      </c>
      <c r="X17" s="12">
        <f t="shared" si="12"/>
        <v>0</v>
      </c>
      <c r="Y17" s="12">
        <f t="shared" si="12"/>
        <v>0</v>
      </c>
      <c r="Z17" s="12">
        <f t="shared" si="13"/>
        <v>0</v>
      </c>
      <c r="AA17" s="12"/>
    </row>
    <row r="18" spans="1:27" ht="15.75" customHeight="1" x14ac:dyDescent="0.3">
      <c r="A18" s="270">
        <f>[1]JAN!A22</f>
        <v>0</v>
      </c>
      <c r="B18" s="271">
        <f>[1]JAN!B22</f>
        <v>7</v>
      </c>
      <c r="C18" s="272" t="str">
        <f>[1]JAN!K22</f>
        <v>K00</v>
      </c>
      <c r="D18" s="271">
        <f>[1]JAN!J22</f>
        <v>6</v>
      </c>
      <c r="E18" s="272" t="str">
        <f>[1]JAN!I22</f>
        <v>P</v>
      </c>
      <c r="F18" s="273" t="str">
        <f>[1]JAN!L22</f>
        <v>P</v>
      </c>
      <c r="G18" s="272">
        <f>[1]JAN!M22</f>
        <v>0</v>
      </c>
      <c r="H18" s="12"/>
      <c r="I18" s="281">
        <v>15</v>
      </c>
      <c r="J18" s="108" t="s">
        <v>250</v>
      </c>
      <c r="K18" s="108" t="s">
        <v>251</v>
      </c>
      <c r="L18" s="277">
        <f t="shared" si="0"/>
        <v>0</v>
      </c>
      <c r="M18" s="278">
        <f t="shared" si="1"/>
        <v>0</v>
      </c>
      <c r="N18" s="277">
        <f t="shared" si="2"/>
        <v>0</v>
      </c>
      <c r="O18" s="277">
        <f t="shared" si="3"/>
        <v>0</v>
      </c>
      <c r="P18" s="271">
        <f t="shared" si="4"/>
        <v>0</v>
      </c>
      <c r="Q18" s="277">
        <f t="shared" si="5"/>
        <v>0</v>
      </c>
      <c r="R18" s="277">
        <f t="shared" si="6"/>
        <v>0</v>
      </c>
      <c r="S18" s="277">
        <f t="shared" si="7"/>
        <v>0</v>
      </c>
      <c r="T18" s="277">
        <f t="shared" si="8"/>
        <v>0</v>
      </c>
      <c r="U18" s="277">
        <f t="shared" si="9"/>
        <v>0</v>
      </c>
      <c r="V18" s="282">
        <f t="shared" si="10"/>
        <v>0</v>
      </c>
      <c r="W18" s="274">
        <f t="shared" si="11"/>
        <v>0</v>
      </c>
      <c r="X18" s="12">
        <f t="shared" si="12"/>
        <v>0</v>
      </c>
      <c r="Y18" s="12">
        <f t="shared" si="12"/>
        <v>0</v>
      </c>
      <c r="Z18" s="12">
        <f t="shared" si="13"/>
        <v>0</v>
      </c>
      <c r="AA18" s="12"/>
    </row>
    <row r="19" spans="1:27" ht="15.75" customHeight="1" x14ac:dyDescent="0.3">
      <c r="A19" s="270">
        <f>[1]JAN!A23</f>
        <v>45656</v>
      </c>
      <c r="B19" s="271">
        <f>[1]JAN!B23</f>
        <v>1</v>
      </c>
      <c r="C19" s="272" t="str">
        <f>[1]JAN!K23</f>
        <v>K04</v>
      </c>
      <c r="D19" s="271">
        <f>[1]JAN!J23</f>
        <v>14</v>
      </c>
      <c r="E19" s="272" t="str">
        <f>[1]JAN!I23</f>
        <v>P</v>
      </c>
      <c r="F19" s="273">
        <f>[1]JAN!L23</f>
        <v>0</v>
      </c>
      <c r="G19" s="272" t="str">
        <f>[1]JAN!M23</f>
        <v>P</v>
      </c>
      <c r="H19" s="12"/>
      <c r="I19" s="281">
        <v>16</v>
      </c>
      <c r="J19" s="108" t="s">
        <v>252</v>
      </c>
      <c r="K19" s="108" t="s">
        <v>253</v>
      </c>
      <c r="L19" s="277">
        <f t="shared" si="0"/>
        <v>0</v>
      </c>
      <c r="M19" s="278">
        <f t="shared" si="1"/>
        <v>0</v>
      </c>
      <c r="N19" s="277">
        <f t="shared" si="2"/>
        <v>0</v>
      </c>
      <c r="O19" s="277">
        <f t="shared" si="3"/>
        <v>0</v>
      </c>
      <c r="P19" s="271">
        <f t="shared" si="4"/>
        <v>0</v>
      </c>
      <c r="Q19" s="277">
        <f t="shared" si="5"/>
        <v>0</v>
      </c>
      <c r="R19" s="277">
        <f t="shared" si="6"/>
        <v>0</v>
      </c>
      <c r="S19" s="277">
        <f t="shared" si="7"/>
        <v>0</v>
      </c>
      <c r="T19" s="277">
        <f t="shared" si="8"/>
        <v>0</v>
      </c>
      <c r="U19" s="277">
        <f t="shared" si="9"/>
        <v>0</v>
      </c>
      <c r="V19" s="282">
        <f t="shared" si="10"/>
        <v>0</v>
      </c>
      <c r="W19" s="274">
        <f t="shared" si="11"/>
        <v>0</v>
      </c>
      <c r="X19" s="12">
        <f t="shared" si="12"/>
        <v>0</v>
      </c>
      <c r="Y19" s="12">
        <f t="shared" si="12"/>
        <v>0</v>
      </c>
      <c r="Z19" s="12">
        <f t="shared" si="13"/>
        <v>0</v>
      </c>
      <c r="AA19" s="12"/>
    </row>
    <row r="20" spans="1:27" ht="15.75" customHeight="1" x14ac:dyDescent="0.3">
      <c r="A20" s="270">
        <f>[1]JAN!A24</f>
        <v>0</v>
      </c>
      <c r="B20" s="271">
        <f>[1]JAN!B24</f>
        <v>2</v>
      </c>
      <c r="C20" s="272" t="str">
        <f>[1]JAN!K24</f>
        <v>K05</v>
      </c>
      <c r="D20" s="271">
        <f>[1]JAN!J24</f>
        <v>77</v>
      </c>
      <c r="E20" s="272" t="str">
        <f>[1]JAN!I24</f>
        <v>L</v>
      </c>
      <c r="F20" s="273" t="str">
        <f>[1]JAN!L24</f>
        <v>L</v>
      </c>
      <c r="G20" s="272">
        <f>[1]JAN!M24</f>
        <v>0</v>
      </c>
      <c r="H20" s="12"/>
      <c r="I20" s="281">
        <v>17</v>
      </c>
      <c r="J20" s="108" t="s">
        <v>254</v>
      </c>
      <c r="K20" s="108" t="s">
        <v>255</v>
      </c>
      <c r="L20" s="277">
        <f t="shared" si="0"/>
        <v>0</v>
      </c>
      <c r="M20" s="278">
        <f t="shared" si="1"/>
        <v>0</v>
      </c>
      <c r="N20" s="277">
        <f t="shared" si="2"/>
        <v>0</v>
      </c>
      <c r="O20" s="277">
        <f t="shared" si="3"/>
        <v>0</v>
      </c>
      <c r="P20" s="271">
        <f t="shared" si="4"/>
        <v>0</v>
      </c>
      <c r="Q20" s="277">
        <f t="shared" si="5"/>
        <v>0</v>
      </c>
      <c r="R20" s="277">
        <f t="shared" si="6"/>
        <v>0</v>
      </c>
      <c r="S20" s="277">
        <f t="shared" si="7"/>
        <v>0</v>
      </c>
      <c r="T20" s="277">
        <f t="shared" si="8"/>
        <v>0</v>
      </c>
      <c r="U20" s="277">
        <f t="shared" si="9"/>
        <v>0</v>
      </c>
      <c r="V20" s="282">
        <f t="shared" si="10"/>
        <v>0</v>
      </c>
      <c r="W20" s="274">
        <f t="shared" si="11"/>
        <v>0</v>
      </c>
      <c r="X20" s="12">
        <f t="shared" ref="X20:Y23" si="14">SUM(L20,N20,P20,R20,T20)</f>
        <v>0</v>
      </c>
      <c r="Y20" s="12">
        <f t="shared" si="14"/>
        <v>0</v>
      </c>
      <c r="Z20" s="12">
        <f t="shared" si="13"/>
        <v>0</v>
      </c>
      <c r="AA20" s="12"/>
    </row>
    <row r="21" spans="1:27" ht="15.75" customHeight="1" x14ac:dyDescent="0.3">
      <c r="A21" s="270">
        <f>[1]JAN!A25</f>
        <v>0</v>
      </c>
      <c r="B21" s="271">
        <f>[1]JAN!B25</f>
        <v>3</v>
      </c>
      <c r="C21" s="272" t="str">
        <f>[1]JAN!K25</f>
        <v>K04</v>
      </c>
      <c r="D21" s="271">
        <f>[1]JAN!J25</f>
        <v>49</v>
      </c>
      <c r="E21" s="272" t="str">
        <f>[1]JAN!I25</f>
        <v>P</v>
      </c>
      <c r="F21" s="273">
        <f>[1]JAN!L25</f>
        <v>0</v>
      </c>
      <c r="G21" s="272" t="str">
        <f>[1]JAN!M25</f>
        <v>P</v>
      </c>
      <c r="H21" s="12"/>
      <c r="I21" s="281">
        <v>18</v>
      </c>
      <c r="J21" s="108" t="s">
        <v>256</v>
      </c>
      <c r="K21" s="168" t="s">
        <v>257</v>
      </c>
      <c r="L21" s="277">
        <f t="shared" si="0"/>
        <v>0</v>
      </c>
      <c r="M21" s="278">
        <f t="shared" si="1"/>
        <v>0</v>
      </c>
      <c r="N21" s="277">
        <f t="shared" si="2"/>
        <v>0</v>
      </c>
      <c r="O21" s="277">
        <f t="shared" si="3"/>
        <v>0</v>
      </c>
      <c r="P21" s="271">
        <f t="shared" si="4"/>
        <v>0</v>
      </c>
      <c r="Q21" s="277">
        <f t="shared" si="5"/>
        <v>0</v>
      </c>
      <c r="R21" s="277">
        <f t="shared" si="6"/>
        <v>0</v>
      </c>
      <c r="S21" s="277">
        <f t="shared" si="7"/>
        <v>0</v>
      </c>
      <c r="T21" s="277">
        <f t="shared" si="8"/>
        <v>0</v>
      </c>
      <c r="U21" s="277">
        <f t="shared" si="9"/>
        <v>0</v>
      </c>
      <c r="V21" s="282">
        <f t="shared" si="10"/>
        <v>0</v>
      </c>
      <c r="W21" s="274">
        <f t="shared" si="11"/>
        <v>0</v>
      </c>
      <c r="X21" s="12">
        <f t="shared" si="14"/>
        <v>0</v>
      </c>
      <c r="Y21" s="12">
        <f t="shared" si="14"/>
        <v>0</v>
      </c>
      <c r="Z21" s="12">
        <f t="shared" si="13"/>
        <v>0</v>
      </c>
      <c r="AA21" s="12"/>
    </row>
    <row r="22" spans="1:27" ht="15.75" customHeight="1" x14ac:dyDescent="0.3">
      <c r="A22" s="270">
        <f>[1]JAN!A26</f>
        <v>0</v>
      </c>
      <c r="B22" s="271">
        <f>[1]JAN!B26</f>
        <v>4</v>
      </c>
      <c r="C22" s="272" t="str">
        <f>[1]JAN!K26</f>
        <v>K00</v>
      </c>
      <c r="D22" s="271">
        <f>[1]JAN!J26</f>
        <v>6</v>
      </c>
      <c r="E22" s="272" t="str">
        <f>[1]JAN!I26</f>
        <v>P</v>
      </c>
      <c r="F22" s="273" t="str">
        <f>[1]JAN!L26</f>
        <v>P</v>
      </c>
      <c r="G22" s="272">
        <f>[1]JAN!M26</f>
        <v>0</v>
      </c>
      <c r="H22" s="12"/>
      <c r="I22" s="281">
        <v>19</v>
      </c>
      <c r="J22" s="108" t="s">
        <v>258</v>
      </c>
      <c r="K22" s="168" t="s">
        <v>259</v>
      </c>
      <c r="L22" s="277">
        <f t="shared" si="0"/>
        <v>0</v>
      </c>
      <c r="M22" s="278">
        <f t="shared" si="1"/>
        <v>0</v>
      </c>
      <c r="N22" s="277">
        <f t="shared" si="2"/>
        <v>0</v>
      </c>
      <c r="O22" s="277">
        <f t="shared" si="3"/>
        <v>0</v>
      </c>
      <c r="P22" s="271">
        <f t="shared" si="4"/>
        <v>0</v>
      </c>
      <c r="Q22" s="277">
        <f t="shared" si="5"/>
        <v>0</v>
      </c>
      <c r="R22" s="277">
        <f t="shared" si="6"/>
        <v>0</v>
      </c>
      <c r="S22" s="277">
        <f t="shared" si="7"/>
        <v>0</v>
      </c>
      <c r="T22" s="277">
        <f t="shared" si="8"/>
        <v>0</v>
      </c>
      <c r="U22" s="277">
        <f t="shared" si="9"/>
        <v>0</v>
      </c>
      <c r="V22" s="282">
        <f t="shared" si="10"/>
        <v>0</v>
      </c>
      <c r="W22" s="274">
        <f t="shared" si="11"/>
        <v>0</v>
      </c>
      <c r="X22" s="12">
        <f t="shared" si="14"/>
        <v>0</v>
      </c>
      <c r="Y22" s="12">
        <f t="shared" si="14"/>
        <v>0</v>
      </c>
      <c r="Z22" s="12">
        <f t="shared" si="13"/>
        <v>0</v>
      </c>
      <c r="AA22" s="12"/>
    </row>
    <row r="23" spans="1:27" ht="15.75" customHeight="1" x14ac:dyDescent="0.3">
      <c r="A23" s="270">
        <f>[1]JAN!A27</f>
        <v>0</v>
      </c>
      <c r="B23" s="271">
        <f>[1]JAN!B27</f>
        <v>5</v>
      </c>
      <c r="C23" s="272" t="str">
        <f>[1]JAN!K27</f>
        <v>K04</v>
      </c>
      <c r="D23" s="271">
        <f>[1]JAN!J27</f>
        <v>38</v>
      </c>
      <c r="E23" s="272" t="str">
        <f>[1]JAN!I27</f>
        <v>P</v>
      </c>
      <c r="F23" s="273" t="str">
        <f>[1]JAN!L27</f>
        <v>P</v>
      </c>
      <c r="G23" s="272">
        <f>[1]JAN!M27</f>
        <v>0</v>
      </c>
      <c r="H23" s="12"/>
      <c r="I23" s="281">
        <v>20</v>
      </c>
      <c r="J23" s="283" t="s">
        <v>260</v>
      </c>
      <c r="K23" s="108" t="s">
        <v>261</v>
      </c>
      <c r="L23" s="277">
        <f t="shared" si="0"/>
        <v>0</v>
      </c>
      <c r="M23" s="278">
        <f t="shared" si="1"/>
        <v>0</v>
      </c>
      <c r="N23" s="277">
        <f t="shared" si="2"/>
        <v>0</v>
      </c>
      <c r="O23" s="277">
        <f t="shared" si="3"/>
        <v>0</v>
      </c>
      <c r="P23" s="271">
        <f t="shared" si="4"/>
        <v>0</v>
      </c>
      <c r="Q23" s="277">
        <f t="shared" si="5"/>
        <v>0</v>
      </c>
      <c r="R23" s="277">
        <f t="shared" si="6"/>
        <v>0</v>
      </c>
      <c r="S23" s="277">
        <f t="shared" si="7"/>
        <v>0</v>
      </c>
      <c r="T23" s="277">
        <f t="shared" si="8"/>
        <v>0</v>
      </c>
      <c r="U23" s="277">
        <f t="shared" si="9"/>
        <v>0</v>
      </c>
      <c r="V23" s="282">
        <f t="shared" si="10"/>
        <v>0</v>
      </c>
      <c r="W23" s="274">
        <f t="shared" si="11"/>
        <v>0</v>
      </c>
      <c r="X23" s="12">
        <f t="shared" si="14"/>
        <v>0</v>
      </c>
      <c r="Y23" s="12">
        <f t="shared" si="14"/>
        <v>0</v>
      </c>
      <c r="Z23" s="12">
        <f t="shared" si="13"/>
        <v>0</v>
      </c>
      <c r="AA23" s="12"/>
    </row>
    <row r="24" spans="1:27" ht="15.75" customHeight="1" thickBot="1" x14ac:dyDescent="0.35">
      <c r="A24" s="270">
        <f>[1]JAN!A28</f>
        <v>0</v>
      </c>
      <c r="B24" s="271">
        <f>[1]JAN!B28</f>
        <v>6</v>
      </c>
      <c r="C24" s="272" t="str">
        <f>[1]JAN!K28</f>
        <v>K04</v>
      </c>
      <c r="D24" s="271">
        <f>[1]JAN!J28</f>
        <v>23</v>
      </c>
      <c r="E24" s="272" t="str">
        <f>[1]JAN!I28</f>
        <v>P</v>
      </c>
      <c r="F24" s="273" t="str">
        <f>[1]JAN!L28</f>
        <v>P</v>
      </c>
      <c r="G24" s="272">
        <f>[1]JAN!M28</f>
        <v>0</v>
      </c>
      <c r="H24" s="12"/>
      <c r="I24" s="188"/>
      <c r="J24" s="284" t="s">
        <v>262</v>
      </c>
      <c r="K24" s="189"/>
      <c r="L24" s="189"/>
      <c r="M24" s="189"/>
      <c r="N24" s="189"/>
      <c r="O24" s="189"/>
      <c r="P24" s="189"/>
      <c r="Q24" s="189"/>
      <c r="R24" s="189"/>
      <c r="S24" s="189"/>
      <c r="T24" s="189"/>
      <c r="U24" s="285" t="s">
        <v>263</v>
      </c>
      <c r="V24" s="286">
        <f t="shared" ref="V24:W24" si="15">SUM(V4:V23)</f>
        <v>290</v>
      </c>
      <c r="W24" s="274">
        <f t="shared" si="15"/>
        <v>290</v>
      </c>
      <c r="X24" s="12"/>
      <c r="Y24" s="12"/>
      <c r="Z24" s="12"/>
      <c r="AA24" s="12"/>
    </row>
    <row r="25" spans="1:27" ht="15.75" customHeight="1" x14ac:dyDescent="0.3">
      <c r="A25" s="270">
        <f>[1]JAN!A29</f>
        <v>0</v>
      </c>
      <c r="B25" s="271">
        <f>[1]JAN!B29</f>
        <v>7</v>
      </c>
      <c r="C25" s="272" t="str">
        <f>[1]JAN!K29</f>
        <v>K04</v>
      </c>
      <c r="D25" s="271">
        <f>[1]JAN!J29</f>
        <v>58</v>
      </c>
      <c r="E25" s="272" t="str">
        <f>[1]JAN!I29</f>
        <v>L</v>
      </c>
      <c r="F25" s="273" t="str">
        <f>[1]JAN!L29</f>
        <v>L</v>
      </c>
      <c r="G25" s="272">
        <f>[1]JAN!M29</f>
        <v>0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ht="15.75" customHeight="1" thickBot="1" x14ac:dyDescent="0.35">
      <c r="A26" s="270">
        <f>[1]JAN!A30</f>
        <v>0</v>
      </c>
      <c r="B26" s="271">
        <f>[1]JAN!B30</f>
        <v>8</v>
      </c>
      <c r="C26" s="272" t="str">
        <f>[1]JAN!K30</f>
        <v>K00</v>
      </c>
      <c r="D26" s="271">
        <f>[1]JAN!J30</f>
        <v>7</v>
      </c>
      <c r="E26" s="272" t="str">
        <f>[1]JAN!I30</f>
        <v>P</v>
      </c>
      <c r="F26" s="273" t="str">
        <f>[1]JAN!L30</f>
        <v>P</v>
      </c>
      <c r="G26" s="272">
        <f>[1]JAN!M30</f>
        <v>0</v>
      </c>
      <c r="H26" s="12"/>
      <c r="I26" s="12"/>
      <c r="J26" s="12"/>
      <c r="K26" s="287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ht="15.75" customHeight="1" thickBot="1" x14ac:dyDescent="0.45">
      <c r="A27" s="270">
        <f>[1]JAN!A31</f>
        <v>0</v>
      </c>
      <c r="B27" s="271">
        <f>[1]JAN!B31</f>
        <v>9</v>
      </c>
      <c r="C27" s="272" t="str">
        <f>[1]JAN!K31</f>
        <v>K00</v>
      </c>
      <c r="D27" s="271">
        <f>[1]JAN!J31</f>
        <v>6</v>
      </c>
      <c r="E27" s="272" t="str">
        <f>[1]JAN!I31</f>
        <v>L</v>
      </c>
      <c r="F27" s="273" t="str">
        <f>[1]JAN!L31</f>
        <v>L</v>
      </c>
      <c r="G27" s="272">
        <f>[1]JAN!M31</f>
        <v>0</v>
      </c>
      <c r="H27" s="12"/>
      <c r="I27" s="12"/>
      <c r="J27" s="288" t="s">
        <v>193</v>
      </c>
      <c r="K27" s="289"/>
      <c r="L27" s="290"/>
      <c r="M27" s="291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ht="15.75" customHeight="1" thickBot="1" x14ac:dyDescent="0.35">
      <c r="A28" s="270">
        <f>[1]JAN!A32</f>
        <v>0</v>
      </c>
      <c r="B28" s="271">
        <f>[1]JAN!B32</f>
        <v>10</v>
      </c>
      <c r="C28" s="272" t="str">
        <f>[1]JAN!K32</f>
        <v>K05</v>
      </c>
      <c r="D28" s="271">
        <f>[1]JAN!J32</f>
        <v>26</v>
      </c>
      <c r="E28" s="272" t="str">
        <f>[1]JAN!I32</f>
        <v>P</v>
      </c>
      <c r="F28" s="273" t="str">
        <f>[1]JAN!L32</f>
        <v>P</v>
      </c>
      <c r="G28" s="272">
        <f>[1]JAN!M32</f>
        <v>0</v>
      </c>
      <c r="H28" s="12"/>
      <c r="I28" s="12"/>
      <c r="J28" s="292" t="s">
        <v>194</v>
      </c>
      <c r="K28" s="289"/>
      <c r="L28" s="293"/>
      <c r="M28" s="294"/>
      <c r="N28" s="295" t="s">
        <v>108</v>
      </c>
      <c r="O28" s="295" t="s">
        <v>110</v>
      </c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ht="15.75" customHeight="1" thickBot="1" x14ac:dyDescent="0.35">
      <c r="A29" s="270">
        <f>[1]JAN!A33</f>
        <v>0</v>
      </c>
      <c r="B29" s="271">
        <f>[1]JAN!B33</f>
        <v>11</v>
      </c>
      <c r="C29" s="272" t="str">
        <f>[1]JAN!K33</f>
        <v>K05</v>
      </c>
      <c r="D29" s="271">
        <f>[1]JAN!J33</f>
        <v>27</v>
      </c>
      <c r="E29" s="272" t="str">
        <f>[1]JAN!I33</f>
        <v>L</v>
      </c>
      <c r="F29" s="273" t="str">
        <f>[1]JAN!L33</f>
        <v>L</v>
      </c>
      <c r="G29" s="272">
        <f>[1]JAN!M33</f>
        <v>0</v>
      </c>
      <c r="H29" s="12"/>
      <c r="I29" s="12"/>
      <c r="J29" s="178" t="s">
        <v>197</v>
      </c>
      <c r="K29" s="12"/>
      <c r="L29" s="236"/>
      <c r="M29" s="296">
        <f t="shared" ref="M29:M31" si="16">SUM(N29:O29)</f>
        <v>4</v>
      </c>
      <c r="N29" s="12">
        <f>COUNTIFS(DIAGNOSA,K6,UMUR,"&lt;=4")</f>
        <v>1</v>
      </c>
      <c r="O29" s="12">
        <f>COUNTIFS(DIAGNOSA,K8,UMUR,"&lt;=4")</f>
        <v>3</v>
      </c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ht="15.75" customHeight="1" thickBot="1" x14ac:dyDescent="0.35">
      <c r="A30" s="270">
        <f>[1]JAN!A34</f>
        <v>0</v>
      </c>
      <c r="B30" s="271">
        <f>[1]JAN!B34</f>
        <v>12</v>
      </c>
      <c r="C30" s="272" t="str">
        <f>[1]JAN!K34</f>
        <v>K02</v>
      </c>
      <c r="D30" s="271">
        <f>[1]JAN!J34</f>
        <v>40</v>
      </c>
      <c r="E30" s="272" t="str">
        <f>[1]JAN!I34</f>
        <v>L</v>
      </c>
      <c r="F30" s="273">
        <f>[1]JAN!L34</f>
        <v>0</v>
      </c>
      <c r="G30" s="272" t="str">
        <f>[1]JAN!M34</f>
        <v>L</v>
      </c>
      <c r="H30" s="12"/>
      <c r="I30" s="12"/>
      <c r="J30" s="178" t="s">
        <v>198</v>
      </c>
      <c r="K30" s="12"/>
      <c r="L30" s="236"/>
      <c r="M30" s="296">
        <f t="shared" si="16"/>
        <v>42</v>
      </c>
      <c r="N30" s="12">
        <f>COUNTIFS(DIAGNOSA,K6,UMUR,"&lt;=18")</f>
        <v>14</v>
      </c>
      <c r="O30" s="12">
        <f>COUNTIFS(DIAGNOSA,K8,UMUR,"&lt;=18")</f>
        <v>28</v>
      </c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ht="15.75" customHeight="1" thickBot="1" x14ac:dyDescent="0.35">
      <c r="A31" s="270">
        <f>[1]JAN!A35</f>
        <v>0</v>
      </c>
      <c r="B31" s="271">
        <f>[1]JAN!B35</f>
        <v>13</v>
      </c>
      <c r="C31" s="272" t="str">
        <f>[1]JAN!K35</f>
        <v>K01</v>
      </c>
      <c r="D31" s="271">
        <f>[1]JAN!J35</f>
        <v>21</v>
      </c>
      <c r="E31" s="272" t="str">
        <f>[1]JAN!I35</f>
        <v>P</v>
      </c>
      <c r="F31" s="273" t="str">
        <f>[1]JAN!L35</f>
        <v>P</v>
      </c>
      <c r="G31" s="272">
        <f>[1]JAN!M35</f>
        <v>0</v>
      </c>
      <c r="H31" s="12"/>
      <c r="I31" s="12"/>
      <c r="J31" s="178" t="s">
        <v>199</v>
      </c>
      <c r="K31" s="12"/>
      <c r="L31" s="236"/>
      <c r="M31" s="296">
        <f t="shared" si="16"/>
        <v>26</v>
      </c>
      <c r="N31" s="12">
        <f>COUNTIFS(DIAGNOSA,K6,UMUR,"&gt;=10",UMUR,"&lt;=18")</f>
        <v>11</v>
      </c>
      <c r="O31" s="12">
        <f>COUNTIFS(DIAGNOSA,K8,UMUR,"&gt;=10",UMUR,"&lt;=18")</f>
        <v>15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ht="15.75" customHeight="1" thickBot="1" x14ac:dyDescent="0.35">
      <c r="A32" s="270">
        <f>[1]JAN!A36</f>
        <v>0</v>
      </c>
      <c r="B32" s="271">
        <f>[1]JAN!B36</f>
        <v>14</v>
      </c>
      <c r="C32" s="272" t="str">
        <f>[1]JAN!K36</f>
        <v>K04</v>
      </c>
      <c r="D32" s="271">
        <f>[1]JAN!J36</f>
        <v>41</v>
      </c>
      <c r="E32" s="272" t="str">
        <f>[1]JAN!I36</f>
        <v>P</v>
      </c>
      <c r="F32" s="273" t="str">
        <f>[1]JAN!L36</f>
        <v>P</v>
      </c>
      <c r="G32" s="272">
        <f>[1]JAN!M36</f>
        <v>0</v>
      </c>
      <c r="H32" s="12"/>
      <c r="I32" s="12"/>
      <c r="J32" s="292" t="s">
        <v>200</v>
      </c>
      <c r="K32" s="172"/>
      <c r="L32" s="297"/>
      <c r="M32" s="294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 ht="15.75" customHeight="1" thickBot="1" x14ac:dyDescent="0.35">
      <c r="A33" s="270">
        <f>[1]JAN!A37</f>
        <v>0</v>
      </c>
      <c r="B33" s="271">
        <f>[1]JAN!B37</f>
        <v>15</v>
      </c>
      <c r="C33" s="272" t="str">
        <f>[1]JAN!K37</f>
        <v>K04</v>
      </c>
      <c r="D33" s="271">
        <f>[1]JAN!J37</f>
        <v>42</v>
      </c>
      <c r="E33" s="272" t="str">
        <f>[1]JAN!I37</f>
        <v>L</v>
      </c>
      <c r="F33" s="273" t="str">
        <f>[1]JAN!L37</f>
        <v>L</v>
      </c>
      <c r="G33" s="272">
        <f>[1]JAN!M37</f>
        <v>0</v>
      </c>
      <c r="H33" s="12"/>
      <c r="I33" s="12"/>
      <c r="J33" s="298" t="s">
        <v>201</v>
      </c>
      <c r="K33" s="172"/>
      <c r="L33" s="299"/>
      <c r="M33" s="294">
        <f t="shared" ref="M33:M34" si="17">SUM(N33:O33)</f>
        <v>104</v>
      </c>
      <c r="N33" s="12">
        <f>COUNTIFS(DIAGNOSA,K6,UMUR,"&gt;=18",UMUR,"&lt;=59")</f>
        <v>36</v>
      </c>
      <c r="O33" s="12">
        <f>COUNTIFS(DIAGNOSA,K8,UMUR,"&gt;=18",UMUR,"&lt;=59")</f>
        <v>68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spans="1:27" ht="15.75" customHeight="1" thickBot="1" x14ac:dyDescent="0.35">
      <c r="A34" s="270">
        <f>[1]JAN!A38</f>
        <v>0</v>
      </c>
      <c r="B34" s="271">
        <f>[1]JAN!B38</f>
        <v>16</v>
      </c>
      <c r="C34" s="272" t="str">
        <f>[1]JAN!K38</f>
        <v>K04</v>
      </c>
      <c r="D34" s="271">
        <f>[1]JAN!J38</f>
        <v>46</v>
      </c>
      <c r="E34" s="272" t="str">
        <f>[1]JAN!I38</f>
        <v>P</v>
      </c>
      <c r="F34" s="273" t="str">
        <f>[1]JAN!L38</f>
        <v>P</v>
      </c>
      <c r="G34" s="272">
        <f>[1]JAN!M38</f>
        <v>0</v>
      </c>
      <c r="H34" s="12"/>
      <c r="I34" s="12"/>
      <c r="J34" s="188" t="s">
        <v>202</v>
      </c>
      <c r="K34" s="300"/>
      <c r="L34" s="301"/>
      <c r="M34" s="294">
        <f t="shared" si="17"/>
        <v>10</v>
      </c>
      <c r="N34" s="12">
        <f>COUNTIFS(DIAGNOSA,K6,UMUR,"&gt;=60")</f>
        <v>3</v>
      </c>
      <c r="O34" s="12">
        <f>COUNTIFS(DIAGNOSA,K8,UMUR,"&gt;=60")</f>
        <v>7</v>
      </c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spans="1:27" ht="15.75" customHeight="1" x14ac:dyDescent="0.3">
      <c r="A35" s="270">
        <f>[1]JAN!A39</f>
        <v>0</v>
      </c>
      <c r="B35" s="271">
        <f>[1]JAN!B39</f>
        <v>17</v>
      </c>
      <c r="C35" s="272" t="str">
        <f>[1]JAN!K39</f>
        <v>K04</v>
      </c>
      <c r="D35" s="271">
        <f>[1]JAN!J39</f>
        <v>34</v>
      </c>
      <c r="E35" s="272" t="str">
        <f>[1]JAN!I39</f>
        <v>L</v>
      </c>
      <c r="F35" s="273" t="str">
        <f>[1]JAN!L39</f>
        <v>L</v>
      </c>
      <c r="G35" s="272">
        <f>[1]JAN!M39</f>
        <v>0</v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 spans="1:27" ht="15.75" customHeight="1" x14ac:dyDescent="0.3">
      <c r="A36" s="270">
        <f>[1]JAN!A40</f>
        <v>0</v>
      </c>
      <c r="B36" s="271">
        <f>[1]JAN!B40</f>
        <v>18</v>
      </c>
      <c r="C36" s="272" t="str">
        <f>[1]JAN!K40</f>
        <v>K01</v>
      </c>
      <c r="D36" s="271">
        <f>[1]JAN!J40</f>
        <v>23</v>
      </c>
      <c r="E36" s="272" t="str">
        <f>[1]JAN!I40</f>
        <v>P</v>
      </c>
      <c r="F36" s="273" t="str">
        <f>[1]JAN!L40</f>
        <v>P</v>
      </c>
      <c r="G36" s="272">
        <f>[1]JAN!M40</f>
        <v>0</v>
      </c>
      <c r="H36" s="12"/>
      <c r="I36" s="12"/>
      <c r="J36" s="302"/>
      <c r="K36" s="303"/>
      <c r="L36" s="303"/>
      <c r="M36" s="304"/>
      <c r="N36" s="305"/>
      <c r="O36" s="305"/>
      <c r="P36" s="305"/>
      <c r="Q36" s="303"/>
      <c r="R36" s="303"/>
      <c r="S36" s="12"/>
      <c r="T36" s="12"/>
      <c r="U36" s="12"/>
      <c r="V36" s="12"/>
      <c r="W36" s="12"/>
      <c r="X36" s="12"/>
      <c r="Y36" s="12"/>
      <c r="Z36" s="12"/>
      <c r="AA36" s="12"/>
    </row>
    <row r="37" spans="1:27" ht="15.75" customHeight="1" x14ac:dyDescent="0.3">
      <c r="A37" s="270">
        <f>[1]JAN!A41</f>
        <v>0</v>
      </c>
      <c r="B37" s="271">
        <f>[1]JAN!B41</f>
        <v>19</v>
      </c>
      <c r="C37" s="272" t="str">
        <f>[1]JAN!K41</f>
        <v>K02</v>
      </c>
      <c r="D37" s="271">
        <f>[1]JAN!J41</f>
        <v>14</v>
      </c>
      <c r="E37" s="272" t="str">
        <f>[1]JAN!I41</f>
        <v>P</v>
      </c>
      <c r="F37" s="273">
        <f>[1]JAN!L41</f>
        <v>0</v>
      </c>
      <c r="G37" s="272" t="str">
        <f>[1]JAN!M41</f>
        <v>P</v>
      </c>
      <c r="H37" s="12"/>
      <c r="I37" s="12"/>
      <c r="J37" s="303"/>
      <c r="K37" s="303"/>
      <c r="L37" s="303"/>
      <c r="M37" s="303"/>
      <c r="N37" s="306"/>
      <c r="O37" s="306"/>
      <c r="P37" s="306"/>
      <c r="Q37" s="303"/>
      <c r="R37" s="303"/>
      <c r="S37" s="12"/>
      <c r="T37" s="12"/>
      <c r="U37" s="12"/>
      <c r="V37" s="12"/>
      <c r="W37" s="12"/>
      <c r="X37" s="12"/>
      <c r="Y37" s="12"/>
      <c r="Z37" s="12"/>
      <c r="AA37" s="12"/>
    </row>
    <row r="38" spans="1:27" ht="15.75" customHeight="1" x14ac:dyDescent="0.3">
      <c r="A38" s="270">
        <f>[1]JAN!A42</f>
        <v>0</v>
      </c>
      <c r="B38" s="271">
        <f>[1]JAN!B42</f>
        <v>20</v>
      </c>
      <c r="C38" s="272" t="str">
        <f>[1]JAN!K42</f>
        <v>K02</v>
      </c>
      <c r="D38" s="271">
        <f>[1]JAN!J42</f>
        <v>51</v>
      </c>
      <c r="E38" s="272" t="str">
        <f>[1]JAN!I42</f>
        <v>P</v>
      </c>
      <c r="F38" s="273" t="str">
        <f>[1]JAN!L42</f>
        <v>P</v>
      </c>
      <c r="G38" s="272">
        <f>[1]JAN!M42</f>
        <v>0</v>
      </c>
      <c r="H38" s="12"/>
      <c r="I38" s="12"/>
      <c r="J38" s="303"/>
      <c r="K38" s="303"/>
      <c r="L38" s="303"/>
      <c r="M38" s="303"/>
      <c r="N38" s="303"/>
      <c r="O38" s="303"/>
      <c r="P38" s="303"/>
      <c r="Q38" s="303"/>
      <c r="R38" s="303"/>
      <c r="S38" s="12"/>
      <c r="T38" s="12"/>
      <c r="U38" s="12"/>
      <c r="V38" s="12"/>
      <c r="W38" s="12"/>
      <c r="X38" s="12"/>
      <c r="Y38" s="12"/>
      <c r="Z38" s="12"/>
      <c r="AA38" s="12"/>
    </row>
    <row r="39" spans="1:27" ht="15.75" customHeight="1" x14ac:dyDescent="0.3">
      <c r="A39" s="270">
        <f>[1]JAN!A43</f>
        <v>0</v>
      </c>
      <c r="B39" s="271">
        <f>[1]JAN!B43</f>
        <v>21</v>
      </c>
      <c r="C39" s="272" t="str">
        <f>[1]JAN!K43</f>
        <v>K02</v>
      </c>
      <c r="D39" s="271">
        <f>[1]JAN!J43</f>
        <v>16</v>
      </c>
      <c r="E39" s="272" t="str">
        <f>[1]JAN!I43</f>
        <v>P</v>
      </c>
      <c r="F39" s="273" t="str">
        <f>[1]JAN!L43</f>
        <v>P</v>
      </c>
      <c r="G39" s="272">
        <f>[1]JAN!M43</f>
        <v>0</v>
      </c>
      <c r="H39" s="12"/>
      <c r="I39" s="12"/>
      <c r="J39" s="307"/>
      <c r="K39" s="303"/>
      <c r="L39" s="303"/>
      <c r="M39" s="308"/>
      <c r="N39" s="10"/>
      <c r="O39" s="10"/>
      <c r="P39" s="10"/>
      <c r="Q39" s="10"/>
      <c r="R39" s="10"/>
      <c r="S39" s="12"/>
      <c r="T39" s="12"/>
      <c r="U39" s="12"/>
      <c r="V39" s="12"/>
      <c r="W39" s="12"/>
      <c r="X39" s="12"/>
      <c r="Y39" s="12"/>
      <c r="Z39" s="12"/>
      <c r="AA39" s="12"/>
    </row>
    <row r="40" spans="1:27" ht="15.75" customHeight="1" x14ac:dyDescent="0.3">
      <c r="A40" s="270">
        <f>[1]JAN!A44</f>
        <v>0</v>
      </c>
      <c r="B40" s="271">
        <f>[1]JAN!B44</f>
        <v>22</v>
      </c>
      <c r="C40" s="272" t="str">
        <f>[1]JAN!K44</f>
        <v>K02</v>
      </c>
      <c r="D40" s="271">
        <f>[1]JAN!J44</f>
        <v>10</v>
      </c>
      <c r="E40" s="272" t="str">
        <f>[1]JAN!I44</f>
        <v>P</v>
      </c>
      <c r="F40" s="273">
        <f>[1]JAN!L44</f>
        <v>0</v>
      </c>
      <c r="G40" s="272" t="str">
        <f>[1]JAN!M44</f>
        <v>P</v>
      </c>
      <c r="H40" s="12"/>
      <c r="I40" s="12"/>
      <c r="J40" s="303"/>
      <c r="K40" s="303"/>
      <c r="L40" s="303"/>
      <c r="M40" s="303"/>
      <c r="N40" s="303"/>
      <c r="O40" s="303"/>
      <c r="P40" s="303"/>
      <c r="Q40" s="303"/>
      <c r="R40" s="303"/>
      <c r="S40" s="12"/>
      <c r="T40" s="12"/>
      <c r="U40" s="12"/>
      <c r="V40" s="12"/>
      <c r="W40" s="12"/>
      <c r="X40" s="12"/>
      <c r="Y40" s="12"/>
      <c r="Z40" s="12"/>
      <c r="AA40" s="12"/>
    </row>
    <row r="41" spans="1:27" ht="15.75" customHeight="1" x14ac:dyDescent="0.35">
      <c r="A41" s="270">
        <f>[1]JAN!A45</f>
        <v>45657</v>
      </c>
      <c r="B41" s="271">
        <f>[1]JAN!B45</f>
        <v>1</v>
      </c>
      <c r="C41" s="272" t="str">
        <f>[1]JAN!K45</f>
        <v>K04</v>
      </c>
      <c r="D41" s="271">
        <f>[1]JAN!J45</f>
        <v>56</v>
      </c>
      <c r="E41" s="272" t="str">
        <f>[1]JAN!I45</f>
        <v>P</v>
      </c>
      <c r="F41" s="273" t="str">
        <f>[1]JAN!L45</f>
        <v>P</v>
      </c>
      <c r="G41" s="272">
        <f>[1]JAN!M45</f>
        <v>0</v>
      </c>
      <c r="H41" s="12"/>
      <c r="I41" s="12"/>
      <c r="J41" s="309"/>
      <c r="K41" s="10"/>
      <c r="L41" s="10"/>
      <c r="M41" s="304"/>
      <c r="N41" s="304"/>
      <c r="O41" s="304"/>
      <c r="P41" s="304"/>
      <c r="Q41" s="304"/>
      <c r="R41" s="304"/>
      <c r="S41" s="12"/>
      <c r="T41" s="12"/>
      <c r="U41" s="12"/>
      <c r="V41" s="12"/>
      <c r="W41" s="12"/>
      <c r="X41" s="12"/>
      <c r="Y41" s="12"/>
      <c r="Z41" s="12"/>
      <c r="AA41" s="12"/>
    </row>
    <row r="42" spans="1:27" ht="15.75" customHeight="1" x14ac:dyDescent="0.3">
      <c r="A42" s="270">
        <f>[1]JAN!A46</f>
        <v>0</v>
      </c>
      <c r="B42" s="271">
        <f>[1]JAN!B46</f>
        <v>2</v>
      </c>
      <c r="C42" s="272" t="str">
        <f>[1]JAN!K46</f>
        <v>K05</v>
      </c>
      <c r="D42" s="271">
        <f>[1]JAN!J46</f>
        <v>22</v>
      </c>
      <c r="E42" s="272" t="str">
        <f>[1]JAN!I46</f>
        <v>P</v>
      </c>
      <c r="F42" s="273" t="str">
        <f>[1]JAN!L46</f>
        <v>P</v>
      </c>
      <c r="G42" s="272">
        <f>[1]JAN!M46</f>
        <v>0</v>
      </c>
      <c r="H42" s="12"/>
      <c r="I42" s="12"/>
      <c r="J42" s="10"/>
      <c r="K42" s="10"/>
      <c r="L42" s="10"/>
      <c r="M42" s="10"/>
      <c r="N42" s="10"/>
      <c r="O42" s="10"/>
      <c r="P42" s="10"/>
      <c r="Q42" s="10"/>
      <c r="R42" s="10"/>
      <c r="S42" s="12"/>
      <c r="T42" s="12"/>
      <c r="U42" s="12"/>
      <c r="V42" s="12"/>
      <c r="W42" s="12"/>
      <c r="X42" s="12"/>
      <c r="Y42" s="12"/>
      <c r="Z42" s="12"/>
      <c r="AA42" s="12"/>
    </row>
    <row r="43" spans="1:27" ht="15.75" customHeight="1" x14ac:dyDescent="0.3">
      <c r="A43" s="270">
        <f>[1]JAN!A47</f>
        <v>0</v>
      </c>
      <c r="B43" s="271">
        <f>[1]JAN!B47</f>
        <v>3</v>
      </c>
      <c r="C43" s="272" t="str">
        <f>[1]JAN!K47</f>
        <v>K08</v>
      </c>
      <c r="D43" s="271">
        <f>[1]JAN!J47</f>
        <v>13</v>
      </c>
      <c r="E43" s="272" t="str">
        <f>[1]JAN!I47</f>
        <v>P</v>
      </c>
      <c r="F43" s="273" t="str">
        <f>[1]JAN!L47</f>
        <v>P</v>
      </c>
      <c r="G43" s="272">
        <f>[1]JAN!M47</f>
        <v>0</v>
      </c>
      <c r="H43" s="12"/>
      <c r="I43" s="12"/>
      <c r="J43" s="10"/>
      <c r="K43" s="10"/>
      <c r="L43" s="10"/>
      <c r="M43" s="10"/>
      <c r="N43" s="10"/>
      <c r="O43" s="10"/>
      <c r="P43" s="10"/>
      <c r="Q43" s="10"/>
      <c r="R43" s="10"/>
      <c r="S43" s="12"/>
      <c r="T43" s="12"/>
      <c r="U43" s="12"/>
      <c r="V43" s="12"/>
      <c r="W43" s="12"/>
      <c r="X43" s="12"/>
      <c r="Y43" s="12"/>
      <c r="Z43" s="12"/>
      <c r="AA43" s="12"/>
    </row>
    <row r="44" spans="1:27" ht="15.75" customHeight="1" x14ac:dyDescent="0.3">
      <c r="A44" s="270">
        <f>[1]JAN!A48</f>
        <v>0</v>
      </c>
      <c r="B44" s="271">
        <f>[1]JAN!B48</f>
        <v>4</v>
      </c>
      <c r="C44" s="272" t="str">
        <f>[1]JAN!K48</f>
        <v>K00</v>
      </c>
      <c r="D44" s="271">
        <f>[1]JAN!J48</f>
        <v>13</v>
      </c>
      <c r="E44" s="272" t="str">
        <f>[1]JAN!I48</f>
        <v>P</v>
      </c>
      <c r="F44" s="273" t="str">
        <f>[1]JAN!L48</f>
        <v>P</v>
      </c>
      <c r="G44" s="272">
        <f>[1]JAN!M48</f>
        <v>0</v>
      </c>
      <c r="H44" s="12"/>
      <c r="I44" s="12"/>
      <c r="J44" s="307"/>
      <c r="K44" s="10"/>
      <c r="L44" s="10"/>
      <c r="M44" s="310"/>
      <c r="N44" s="10"/>
      <c r="O44" s="10"/>
      <c r="P44" s="10"/>
      <c r="Q44" s="10"/>
      <c r="R44" s="10"/>
      <c r="S44" s="12"/>
      <c r="T44" s="12"/>
      <c r="U44" s="12"/>
      <c r="V44" s="12"/>
      <c r="W44" s="12"/>
      <c r="X44" s="12"/>
      <c r="Y44" s="12"/>
      <c r="Z44" s="12"/>
      <c r="AA44" s="12"/>
    </row>
    <row r="45" spans="1:27" ht="15.75" customHeight="1" x14ac:dyDescent="0.3">
      <c r="A45" s="270">
        <f>[1]JAN!A49</f>
        <v>0</v>
      </c>
      <c r="B45" s="271">
        <f>[1]JAN!B49</f>
        <v>5</v>
      </c>
      <c r="C45" s="272" t="str">
        <f>[1]JAN!K49</f>
        <v>K08</v>
      </c>
      <c r="D45" s="271">
        <f>[1]JAN!J49</f>
        <v>13</v>
      </c>
      <c r="E45" s="272" t="str">
        <f>[1]JAN!I49</f>
        <v>P</v>
      </c>
      <c r="F45" s="273" t="str">
        <f>[1]JAN!L49</f>
        <v>P</v>
      </c>
      <c r="G45" s="272">
        <f>[1]JAN!M49</f>
        <v>0</v>
      </c>
      <c r="H45" s="12"/>
      <c r="I45" s="12"/>
      <c r="J45" s="10"/>
      <c r="K45" s="10"/>
      <c r="L45" s="10"/>
      <c r="M45" s="10"/>
      <c r="N45" s="10"/>
      <c r="O45" s="10"/>
      <c r="P45" s="10"/>
      <c r="Q45" s="10"/>
      <c r="R45" s="10"/>
      <c r="S45" s="12"/>
      <c r="T45" s="12"/>
      <c r="U45" s="12"/>
      <c r="V45" s="12"/>
      <c r="W45" s="12"/>
      <c r="X45" s="12"/>
      <c r="Y45" s="12"/>
      <c r="Z45" s="12"/>
      <c r="AA45" s="12"/>
    </row>
    <row r="46" spans="1:27" ht="15.75" customHeight="1" x14ac:dyDescent="0.3">
      <c r="A46" s="270">
        <f>[1]JAN!A50</f>
        <v>0</v>
      </c>
      <c r="B46" s="271">
        <f>[1]JAN!B50</f>
        <v>6</v>
      </c>
      <c r="C46" s="272" t="str">
        <f>[1]JAN!K50</f>
        <v>K06</v>
      </c>
      <c r="D46" s="271">
        <f>[1]JAN!J50</f>
        <v>41</v>
      </c>
      <c r="E46" s="272" t="str">
        <f>[1]JAN!I50</f>
        <v>P</v>
      </c>
      <c r="F46" s="273" t="str">
        <f>[1]JAN!L50</f>
        <v>P</v>
      </c>
      <c r="G46" s="272">
        <f>[1]JAN!M50</f>
        <v>0</v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7" ht="15.75" customHeight="1" x14ac:dyDescent="0.3">
      <c r="A47" s="270">
        <f>[1]JAN!A51</f>
        <v>0</v>
      </c>
      <c r="B47" s="271">
        <f>[1]JAN!B51</f>
        <v>7</v>
      </c>
      <c r="C47" s="272" t="str">
        <f>[1]JAN!K51</f>
        <v>K04</v>
      </c>
      <c r="D47" s="271">
        <f>[1]JAN!J51</f>
        <v>11</v>
      </c>
      <c r="E47" s="272" t="str">
        <f>[1]JAN!I51</f>
        <v>L</v>
      </c>
      <c r="F47" s="273">
        <f>[1]JAN!L51</f>
        <v>0</v>
      </c>
      <c r="G47" s="272" t="str">
        <f>[1]JAN!M51</f>
        <v>L</v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27" ht="15.75" customHeight="1" x14ac:dyDescent="0.3">
      <c r="A48" s="270">
        <f>[1]JAN!A52</f>
        <v>0</v>
      </c>
      <c r="B48" s="271">
        <f>[1]JAN!B52</f>
        <v>8</v>
      </c>
      <c r="C48" s="272" t="str">
        <f>[1]JAN!K52</f>
        <v>K04</v>
      </c>
      <c r="D48" s="271">
        <f>[1]JAN!J52</f>
        <v>50</v>
      </c>
      <c r="E48" s="272" t="str">
        <f>[1]JAN!I52</f>
        <v>P</v>
      </c>
      <c r="F48" s="273">
        <f>[1]JAN!L52</f>
        <v>0</v>
      </c>
      <c r="G48" s="272" t="str">
        <f>[1]JAN!M52</f>
        <v>P</v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spans="1:27" ht="15.75" customHeight="1" x14ac:dyDescent="0.3">
      <c r="A49" s="270">
        <f>[1]JAN!A53</f>
        <v>0</v>
      </c>
      <c r="B49" s="271">
        <f>[1]JAN!B53</f>
        <v>9</v>
      </c>
      <c r="C49" s="272" t="str">
        <f>[1]JAN!K53</f>
        <v>K04</v>
      </c>
      <c r="D49" s="271">
        <f>[1]JAN!J53</f>
        <v>71</v>
      </c>
      <c r="E49" s="272" t="str">
        <f>[1]JAN!I53</f>
        <v>L</v>
      </c>
      <c r="F49" s="273" t="str">
        <f>[1]JAN!L53</f>
        <v>L</v>
      </c>
      <c r="G49" s="272">
        <f>[1]JAN!M53</f>
        <v>0</v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spans="1:27" ht="15.75" customHeight="1" x14ac:dyDescent="0.3">
      <c r="A50" s="270">
        <f>[1]JAN!A54</f>
        <v>0</v>
      </c>
      <c r="B50" s="271">
        <f>[1]JAN!B54</f>
        <v>10</v>
      </c>
      <c r="C50" s="272" t="str">
        <f>[1]JAN!K54</f>
        <v>K02</v>
      </c>
      <c r="D50" s="271">
        <f>[1]JAN!J54</f>
        <v>44</v>
      </c>
      <c r="E50" s="272" t="str">
        <f>[1]JAN!I54</f>
        <v>P</v>
      </c>
      <c r="F50" s="273" t="str">
        <f>[1]JAN!L54</f>
        <v>P</v>
      </c>
      <c r="G50" s="272">
        <f>[1]JAN!M54</f>
        <v>0</v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 spans="1:27" ht="15.75" customHeight="1" x14ac:dyDescent="0.3">
      <c r="A51" s="270">
        <f>[1]JAN!A55</f>
        <v>0</v>
      </c>
      <c r="B51" s="271">
        <f>[1]JAN!B55</f>
        <v>11</v>
      </c>
      <c r="C51" s="272" t="str">
        <f>[1]JAN!K55</f>
        <v>K02</v>
      </c>
      <c r="D51" s="271">
        <f>[1]JAN!J55</f>
        <v>43</v>
      </c>
      <c r="E51" s="272" t="str">
        <f>[1]JAN!I55</f>
        <v>L</v>
      </c>
      <c r="F51" s="273">
        <f>[1]JAN!L55</f>
        <v>0</v>
      </c>
      <c r="G51" s="272" t="str">
        <f>[1]JAN!M55</f>
        <v>L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 spans="1:27" ht="15.75" customHeight="1" x14ac:dyDescent="0.3">
      <c r="A52" s="270">
        <f>[1]JAN!A56</f>
        <v>0</v>
      </c>
      <c r="B52" s="271">
        <f>[1]JAN!B56</f>
        <v>12</v>
      </c>
      <c r="C52" s="272" t="str">
        <f>[1]JAN!K56</f>
        <v>K05</v>
      </c>
      <c r="D52" s="271">
        <f>[1]JAN!J56</f>
        <v>26</v>
      </c>
      <c r="E52" s="272" t="str">
        <f>[1]JAN!I56</f>
        <v>P</v>
      </c>
      <c r="F52" s="273" t="str">
        <f>[1]JAN!L56</f>
        <v>P</v>
      </c>
      <c r="G52" s="272">
        <f>[1]JAN!M56</f>
        <v>0</v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ht="15.75" customHeight="1" x14ac:dyDescent="0.3">
      <c r="A53" s="270">
        <f>[1]JAN!A57</f>
        <v>0</v>
      </c>
      <c r="B53" s="271">
        <f>[1]JAN!B57</f>
        <v>13</v>
      </c>
      <c r="C53" s="272" t="str">
        <f>[1]JAN!K57</f>
        <v>K02</v>
      </c>
      <c r="D53" s="271">
        <f>[1]JAN!J57</f>
        <v>34</v>
      </c>
      <c r="E53" s="272" t="str">
        <f>[1]JAN!I57</f>
        <v>L</v>
      </c>
      <c r="F53" s="273" t="str">
        <f>[1]JAN!L57</f>
        <v>L</v>
      </c>
      <c r="G53" s="272">
        <f>[1]JAN!M57</f>
        <v>0</v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 spans="1:27" ht="15.75" customHeight="1" x14ac:dyDescent="0.3">
      <c r="A54" s="270">
        <f>[1]JAN!A58</f>
        <v>0</v>
      </c>
      <c r="B54" s="271">
        <f>[1]JAN!B58</f>
        <v>14</v>
      </c>
      <c r="C54" s="272" t="str">
        <f>[1]JAN!K58</f>
        <v>K04</v>
      </c>
      <c r="D54" s="271">
        <f>[1]JAN!J58</f>
        <v>26</v>
      </c>
      <c r="E54" s="272" t="str">
        <f>[1]JAN!I58</f>
        <v>P</v>
      </c>
      <c r="F54" s="273" t="str">
        <f>[1]JAN!L58</f>
        <v>P</v>
      </c>
      <c r="G54" s="272">
        <f>[1]JAN!M58</f>
        <v>0</v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1:27" ht="15.75" customHeight="1" x14ac:dyDescent="0.3">
      <c r="A55" s="270">
        <f>[1]JAN!A59</f>
        <v>45293</v>
      </c>
      <c r="B55" s="271">
        <f>[1]JAN!B59</f>
        <v>1</v>
      </c>
      <c r="C55" s="272" t="str">
        <f>[1]JAN!K59</f>
        <v>K08</v>
      </c>
      <c r="D55" s="271">
        <f>[1]JAN!J59</f>
        <v>12</v>
      </c>
      <c r="E55" s="272" t="str">
        <f>[1]JAN!I59</f>
        <v>P</v>
      </c>
      <c r="F55" s="273" t="str">
        <f>[1]JAN!L59</f>
        <v>P</v>
      </c>
      <c r="G55" s="272">
        <f>[1]JAN!M59</f>
        <v>0</v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1:27" ht="15.75" customHeight="1" x14ac:dyDescent="0.3">
      <c r="A56" s="270">
        <f>[1]JAN!A60</f>
        <v>0</v>
      </c>
      <c r="B56" s="271">
        <f>[1]JAN!B60</f>
        <v>2</v>
      </c>
      <c r="C56" s="272" t="str">
        <f>[1]JAN!K60</f>
        <v>K03</v>
      </c>
      <c r="D56" s="271">
        <f>[1]JAN!J60</f>
        <v>60</v>
      </c>
      <c r="E56" s="272" t="str">
        <f>[1]JAN!I60</f>
        <v>P</v>
      </c>
      <c r="F56" s="273" t="str">
        <f>[1]JAN!L60</f>
        <v>P</v>
      </c>
      <c r="G56" s="272">
        <f>[1]JAN!M60</f>
        <v>0</v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1:27" ht="15.75" customHeight="1" x14ac:dyDescent="0.3">
      <c r="A57" s="270">
        <f>[1]JAN!A61</f>
        <v>0</v>
      </c>
      <c r="B57" s="271">
        <f>[1]JAN!B61</f>
        <v>3</v>
      </c>
      <c r="C57" s="272" t="str">
        <f>[1]JAN!K61</f>
        <v>K08</v>
      </c>
      <c r="D57" s="271">
        <f>[1]JAN!J61</f>
        <v>67</v>
      </c>
      <c r="E57" s="272" t="str">
        <f>[1]JAN!I61</f>
        <v>P</v>
      </c>
      <c r="F57" s="273" t="str">
        <f>[1]JAN!L61</f>
        <v>P</v>
      </c>
      <c r="G57" s="272">
        <f>[1]JAN!M61</f>
        <v>0</v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27" ht="15.75" customHeight="1" x14ac:dyDescent="0.3">
      <c r="A58" s="270">
        <f>[1]JAN!A62</f>
        <v>0</v>
      </c>
      <c r="B58" s="271">
        <f>[1]JAN!B62</f>
        <v>4</v>
      </c>
      <c r="C58" s="272" t="str">
        <f>[1]JAN!K62</f>
        <v>K02</v>
      </c>
      <c r="D58" s="271">
        <f>[1]JAN!J62</f>
        <v>46</v>
      </c>
      <c r="E58" s="272" t="str">
        <f>[1]JAN!I62</f>
        <v>L</v>
      </c>
      <c r="F58" s="273" t="str">
        <f>[1]JAN!L62</f>
        <v>L</v>
      </c>
      <c r="G58" s="272">
        <f>[1]JAN!M62</f>
        <v>0</v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1:27" ht="15.75" customHeight="1" x14ac:dyDescent="0.3">
      <c r="A59" s="270">
        <f>[1]JAN!A63</f>
        <v>0</v>
      </c>
      <c r="B59" s="271">
        <f>[1]JAN!B63</f>
        <v>5</v>
      </c>
      <c r="C59" s="272" t="str">
        <f>[1]JAN!K63</f>
        <v>K04</v>
      </c>
      <c r="D59" s="271">
        <f>[1]JAN!J63</f>
        <v>14</v>
      </c>
      <c r="E59" s="272" t="str">
        <f>[1]JAN!I63</f>
        <v>P</v>
      </c>
      <c r="F59" s="273" t="str">
        <f>[1]JAN!L63</f>
        <v>P</v>
      </c>
      <c r="G59" s="272">
        <f>[1]JAN!M63</f>
        <v>0</v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 spans="1:27" ht="15.75" customHeight="1" x14ac:dyDescent="0.3">
      <c r="A60" s="270">
        <f>[1]JAN!A64</f>
        <v>0</v>
      </c>
      <c r="B60" s="271">
        <f>[1]JAN!B64</f>
        <v>6</v>
      </c>
      <c r="C60" s="272" t="str">
        <f>[1]JAN!K64</f>
        <v>K00</v>
      </c>
      <c r="D60" s="271">
        <f>[1]JAN!J64</f>
        <v>6</v>
      </c>
      <c r="E60" s="272" t="str">
        <f>[1]JAN!I64</f>
        <v>P</v>
      </c>
      <c r="F60" s="273" t="str">
        <f>[1]JAN!L64</f>
        <v>P</v>
      </c>
      <c r="G60" s="272">
        <f>[1]JAN!M64</f>
        <v>0</v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 spans="1:27" ht="15.75" customHeight="1" x14ac:dyDescent="0.3">
      <c r="A61" s="270">
        <f>[1]JAN!A65</f>
        <v>0</v>
      </c>
      <c r="B61" s="271">
        <f>[1]JAN!B65</f>
        <v>7</v>
      </c>
      <c r="C61" s="272" t="str">
        <f>[1]JAN!K65</f>
        <v>K08</v>
      </c>
      <c r="D61" s="271">
        <f>[1]JAN!J65</f>
        <v>41</v>
      </c>
      <c r="E61" s="272" t="str">
        <f>[1]JAN!I65</f>
        <v>P</v>
      </c>
      <c r="F61" s="273" t="str">
        <f>[1]JAN!L65</f>
        <v>P</v>
      </c>
      <c r="G61" s="272">
        <f>[1]JAN!M65</f>
        <v>0</v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 spans="1:27" ht="15.75" customHeight="1" x14ac:dyDescent="0.3">
      <c r="A62" s="270">
        <f>[1]JAN!A66</f>
        <v>0</v>
      </c>
      <c r="B62" s="271">
        <f>[1]JAN!B66</f>
        <v>8</v>
      </c>
      <c r="C62" s="272" t="str">
        <f>[1]JAN!K66</f>
        <v>K02</v>
      </c>
      <c r="D62" s="271">
        <f>[1]JAN!J66</f>
        <v>46</v>
      </c>
      <c r="E62" s="272" t="str">
        <f>[1]JAN!I66</f>
        <v>P</v>
      </c>
      <c r="F62" s="273">
        <f>[1]JAN!L66</f>
        <v>0</v>
      </c>
      <c r="G62" s="272" t="str">
        <f>[1]JAN!M66</f>
        <v>P</v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 spans="1:27" ht="15.75" customHeight="1" x14ac:dyDescent="0.3">
      <c r="A63" s="270">
        <f>[1]JAN!A67</f>
        <v>0</v>
      </c>
      <c r="B63" s="271">
        <f>[1]JAN!B67</f>
        <v>9</v>
      </c>
      <c r="C63" s="272" t="str">
        <f>[1]JAN!K67</f>
        <v>K00</v>
      </c>
      <c r="D63" s="271">
        <f>[1]JAN!J67</f>
        <v>8</v>
      </c>
      <c r="E63" s="272" t="str">
        <f>[1]JAN!I67</f>
        <v>L</v>
      </c>
      <c r="F63" s="273" t="str">
        <f>[1]JAN!L67</f>
        <v>L</v>
      </c>
      <c r="G63" s="272">
        <f>[1]JAN!M67</f>
        <v>0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ht="15.75" customHeight="1" x14ac:dyDescent="0.3">
      <c r="A64" s="270">
        <f>[1]JAN!A68</f>
        <v>0</v>
      </c>
      <c r="B64" s="271">
        <f>[1]JAN!B68</f>
        <v>10</v>
      </c>
      <c r="C64" s="272" t="str">
        <f>[1]JAN!K68</f>
        <v>K04</v>
      </c>
      <c r="D64" s="271">
        <f>[1]JAN!J68</f>
        <v>45</v>
      </c>
      <c r="E64" s="272" t="str">
        <f>[1]JAN!I68</f>
        <v>L</v>
      </c>
      <c r="F64" s="273" t="str">
        <f>[1]JAN!L68</f>
        <v>L</v>
      </c>
      <c r="G64" s="272">
        <f>[1]JAN!M68</f>
        <v>0</v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 spans="1:27" ht="15.75" customHeight="1" x14ac:dyDescent="0.3">
      <c r="A65" s="270">
        <f>[1]JAN!A69</f>
        <v>45660</v>
      </c>
      <c r="B65" s="271">
        <f>[1]JAN!B69</f>
        <v>1</v>
      </c>
      <c r="C65" s="272" t="str">
        <f>[1]JAN!K69</f>
        <v>K04</v>
      </c>
      <c r="D65" s="271">
        <f>[1]JAN!J69</f>
        <v>47</v>
      </c>
      <c r="E65" s="272" t="str">
        <f>[1]JAN!I69</f>
        <v>L</v>
      </c>
      <c r="F65" s="273" t="str">
        <f>[1]JAN!L69</f>
        <v>L</v>
      </c>
      <c r="G65" s="272">
        <f>[1]JAN!M69</f>
        <v>0</v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 spans="1:27" ht="15.75" customHeight="1" x14ac:dyDescent="0.3">
      <c r="A66" s="270">
        <f>[1]JAN!A70</f>
        <v>0</v>
      </c>
      <c r="B66" s="271">
        <f>[1]JAN!B70</f>
        <v>2</v>
      </c>
      <c r="C66" s="272" t="str">
        <f>[1]JAN!K70</f>
        <v>K02</v>
      </c>
      <c r="D66" s="271">
        <f>[1]JAN!J70</f>
        <v>38</v>
      </c>
      <c r="E66" s="272" t="str">
        <f>[1]JAN!I70</f>
        <v>P</v>
      </c>
      <c r="F66" s="273" t="str">
        <f>[1]JAN!L70</f>
        <v>P</v>
      </c>
      <c r="G66" s="272">
        <f>[1]JAN!M70</f>
        <v>0</v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 spans="1:27" ht="15.75" customHeight="1" x14ac:dyDescent="0.3">
      <c r="A67" s="270">
        <f>[1]JAN!A71</f>
        <v>0</v>
      </c>
      <c r="B67" s="271">
        <f>[1]JAN!B71</f>
        <v>3</v>
      </c>
      <c r="C67" s="272" t="str">
        <f>[1]JAN!K71</f>
        <v>K02</v>
      </c>
      <c r="D67" s="271">
        <f>[1]JAN!J71</f>
        <v>26</v>
      </c>
      <c r="E67" s="272" t="str">
        <f>[1]JAN!I71</f>
        <v>P</v>
      </c>
      <c r="F67" s="273">
        <f>[1]JAN!L71</f>
        <v>0</v>
      </c>
      <c r="G67" s="272" t="str">
        <f>[1]JAN!M71</f>
        <v>P</v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 spans="1:27" ht="15.75" customHeight="1" x14ac:dyDescent="0.3">
      <c r="A68" s="270">
        <f>[1]JAN!A72</f>
        <v>0</v>
      </c>
      <c r="B68" s="271">
        <f>[1]JAN!B72</f>
        <v>4</v>
      </c>
      <c r="C68" s="272" t="str">
        <f>[1]JAN!K72</f>
        <v>K08</v>
      </c>
      <c r="D68" s="271">
        <f>[1]JAN!J72</f>
        <v>17</v>
      </c>
      <c r="E68" s="272" t="str">
        <f>[1]JAN!I72</f>
        <v>P</v>
      </c>
      <c r="F68" s="273" t="str">
        <f>[1]JAN!L72</f>
        <v>P</v>
      </c>
      <c r="G68" s="272">
        <f>[1]JAN!M72</f>
        <v>0</v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spans="1:27" ht="15.75" customHeight="1" x14ac:dyDescent="0.3">
      <c r="A69" s="270">
        <f>[1]JAN!A73</f>
        <v>0</v>
      </c>
      <c r="B69" s="271">
        <f>[1]JAN!B73</f>
        <v>5</v>
      </c>
      <c r="C69" s="272" t="str">
        <f>[1]JAN!K73</f>
        <v>K04</v>
      </c>
      <c r="D69" s="271">
        <f>[1]JAN!J73</f>
        <v>13</v>
      </c>
      <c r="E69" s="272" t="str">
        <f>[1]JAN!I73</f>
        <v>P</v>
      </c>
      <c r="F69" s="273" t="str">
        <f>[1]JAN!L73</f>
        <v>P</v>
      </c>
      <c r="G69" s="272">
        <f>[1]JAN!M73</f>
        <v>0</v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 spans="1:27" ht="15.75" customHeight="1" x14ac:dyDescent="0.3">
      <c r="A70" s="270">
        <f>[1]JAN!A74</f>
        <v>0</v>
      </c>
      <c r="B70" s="271">
        <f>[1]JAN!B74</f>
        <v>6</v>
      </c>
      <c r="C70" s="272" t="str">
        <f>[1]JAN!K74</f>
        <v>K02</v>
      </c>
      <c r="D70" s="271">
        <f>[1]JAN!J74</f>
        <v>16</v>
      </c>
      <c r="E70" s="272" t="str">
        <f>[1]JAN!I74</f>
        <v>P</v>
      </c>
      <c r="F70" s="273" t="str">
        <f>[1]JAN!L74</f>
        <v>P</v>
      </c>
      <c r="G70" s="272">
        <f>[1]JAN!M74</f>
        <v>0</v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 spans="1:27" ht="15.75" customHeight="1" x14ac:dyDescent="0.3">
      <c r="A71" s="270">
        <f>[1]JAN!A75</f>
        <v>0</v>
      </c>
      <c r="B71" s="271">
        <f>[1]JAN!B75</f>
        <v>7</v>
      </c>
      <c r="C71" s="272" t="str">
        <f>[1]JAN!K75</f>
        <v>K00</v>
      </c>
      <c r="D71" s="271">
        <f>[1]JAN!J75</f>
        <v>13</v>
      </c>
      <c r="E71" s="272" t="str">
        <f>[1]JAN!I75</f>
        <v>P</v>
      </c>
      <c r="F71" s="273" t="str">
        <f>[1]JAN!L75</f>
        <v>P</v>
      </c>
      <c r="G71" s="272">
        <f>[1]JAN!M75</f>
        <v>0</v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 spans="1:27" ht="15.75" customHeight="1" x14ac:dyDescent="0.3">
      <c r="A72" s="270">
        <f>[1]JAN!A76</f>
        <v>0</v>
      </c>
      <c r="B72" s="271">
        <f>[1]JAN!B76</f>
        <v>8</v>
      </c>
      <c r="C72" s="272" t="str">
        <f>[1]JAN!K76</f>
        <v>K04</v>
      </c>
      <c r="D72" s="271">
        <f>[1]JAN!J76</f>
        <v>14</v>
      </c>
      <c r="E72" s="272" t="str">
        <f>[1]JAN!I76</f>
        <v>P</v>
      </c>
      <c r="F72" s="273">
        <f>[1]JAN!L76</f>
        <v>0</v>
      </c>
      <c r="G72" s="272" t="str">
        <f>[1]JAN!M76</f>
        <v>P</v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 spans="1:27" ht="15.75" customHeight="1" x14ac:dyDescent="0.3">
      <c r="A73" s="270">
        <f>[1]JAN!A77</f>
        <v>0</v>
      </c>
      <c r="B73" s="271">
        <f>[1]JAN!B77</f>
        <v>9</v>
      </c>
      <c r="C73" s="272" t="str">
        <f>[1]JAN!K77</f>
        <v>K04</v>
      </c>
      <c r="D73" s="271">
        <f>[1]JAN!J77</f>
        <v>26</v>
      </c>
      <c r="E73" s="272" t="str">
        <f>[1]JAN!I77</f>
        <v>L</v>
      </c>
      <c r="F73" s="273" t="str">
        <f>[1]JAN!L77</f>
        <v>L</v>
      </c>
      <c r="G73" s="272">
        <f>[1]JAN!M77</f>
        <v>0</v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 spans="1:27" ht="15.75" customHeight="1" x14ac:dyDescent="0.3">
      <c r="A74" s="270">
        <f>[1]JAN!A78</f>
        <v>0</v>
      </c>
      <c r="B74" s="271">
        <f>[1]JAN!B78</f>
        <v>10</v>
      </c>
      <c r="C74" s="272" t="str">
        <f>[1]JAN!K78</f>
        <v>K04</v>
      </c>
      <c r="D74" s="271">
        <f>[1]JAN!J78</f>
        <v>5</v>
      </c>
      <c r="E74" s="272" t="str">
        <f>[1]JAN!I78</f>
        <v>L</v>
      </c>
      <c r="F74" s="273" t="str">
        <f>[1]JAN!L78</f>
        <v>L</v>
      </c>
      <c r="G74" s="272">
        <f>[1]JAN!M78</f>
        <v>0</v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ht="15.75" customHeight="1" x14ac:dyDescent="0.3">
      <c r="A75" s="270">
        <f>[1]JAN!A79</f>
        <v>0</v>
      </c>
      <c r="B75" s="271">
        <f>[1]JAN!B79</f>
        <v>11</v>
      </c>
      <c r="C75" s="272" t="str">
        <f>[1]JAN!K79</f>
        <v>K04</v>
      </c>
      <c r="D75" s="271">
        <f>[1]JAN!J79</f>
        <v>8</v>
      </c>
      <c r="E75" s="272" t="str">
        <f>[1]JAN!I79</f>
        <v>P</v>
      </c>
      <c r="F75" s="273" t="str">
        <f>[1]JAN!L79</f>
        <v>P</v>
      </c>
      <c r="G75" s="272">
        <f>[1]JAN!M79</f>
        <v>0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 spans="1:27" ht="15.75" customHeight="1" x14ac:dyDescent="0.3">
      <c r="A76" s="270">
        <f>[1]JAN!A80</f>
        <v>0</v>
      </c>
      <c r="B76" s="271">
        <f>[1]JAN!B80</f>
        <v>12</v>
      </c>
      <c r="C76" s="272" t="str">
        <f>[1]JAN!K80</f>
        <v>K04</v>
      </c>
      <c r="D76" s="271">
        <f>[1]JAN!J80</f>
        <v>21</v>
      </c>
      <c r="E76" s="272" t="str">
        <f>[1]JAN!I80</f>
        <v>P</v>
      </c>
      <c r="F76" s="273" t="str">
        <f>[1]JAN!L80</f>
        <v>P</v>
      </c>
      <c r="G76" s="272">
        <f>[1]JAN!M80</f>
        <v>0</v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 spans="1:27" ht="15.75" customHeight="1" x14ac:dyDescent="0.3">
      <c r="A77" s="270">
        <f>[1]JAN!A81</f>
        <v>45295</v>
      </c>
      <c r="B77" s="271">
        <f>[1]JAN!B81</f>
        <v>1</v>
      </c>
      <c r="C77" s="272" t="str">
        <f>[1]JAN!K81</f>
        <v>K05</v>
      </c>
      <c r="D77" s="271">
        <f>[1]JAN!J81</f>
        <v>20</v>
      </c>
      <c r="E77" s="272" t="str">
        <f>[1]JAN!I81</f>
        <v>P</v>
      </c>
      <c r="F77" s="273" t="str">
        <f>[1]JAN!L81</f>
        <v>P</v>
      </c>
      <c r="G77" s="272">
        <f>[1]JAN!M81</f>
        <v>0</v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 spans="1:27" ht="15.75" customHeight="1" x14ac:dyDescent="0.3">
      <c r="A78" s="270">
        <f>[1]JAN!A82</f>
        <v>0</v>
      </c>
      <c r="B78" s="271">
        <f>[1]JAN!B82</f>
        <v>2</v>
      </c>
      <c r="C78" s="272" t="str">
        <f>[1]JAN!K82</f>
        <v>K02</v>
      </c>
      <c r="D78" s="271">
        <f>[1]JAN!J82</f>
        <v>15</v>
      </c>
      <c r="E78" s="272" t="str">
        <f>[1]JAN!I82</f>
        <v>P</v>
      </c>
      <c r="F78" s="273" t="str">
        <f>[1]JAN!L82</f>
        <v>P</v>
      </c>
      <c r="G78" s="272">
        <f>[1]JAN!M82</f>
        <v>0</v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 spans="1:27" ht="15.75" customHeight="1" x14ac:dyDescent="0.3">
      <c r="A79" s="270">
        <f>[1]JAN!A83</f>
        <v>0</v>
      </c>
      <c r="B79" s="271">
        <f>[1]JAN!B83</f>
        <v>3</v>
      </c>
      <c r="C79" s="272" t="str">
        <f>[1]JAN!K83</f>
        <v>K00</v>
      </c>
      <c r="D79" s="271">
        <f>[1]JAN!J83</f>
        <v>6</v>
      </c>
      <c r="E79" s="272" t="str">
        <f>[1]JAN!I83</f>
        <v>P</v>
      </c>
      <c r="F79" s="273" t="str">
        <f>[1]JAN!L83</f>
        <v>P</v>
      </c>
      <c r="G79" s="272">
        <f>[1]JAN!M83</f>
        <v>0</v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1:27" ht="15.75" customHeight="1" x14ac:dyDescent="0.3">
      <c r="A80" s="270">
        <f>[1]JAN!A84</f>
        <v>0</v>
      </c>
      <c r="B80" s="271">
        <f>[1]JAN!B84</f>
        <v>4</v>
      </c>
      <c r="C80" s="272" t="str">
        <f>[1]JAN!K84</f>
        <v>K12</v>
      </c>
      <c r="D80" s="271">
        <f>[1]JAN!J84</f>
        <v>42</v>
      </c>
      <c r="E80" s="272" t="str">
        <f>[1]JAN!I84</f>
        <v>P</v>
      </c>
      <c r="F80" s="273" t="str">
        <f>[1]JAN!L84</f>
        <v>P</v>
      </c>
      <c r="G80" s="272">
        <f>[1]JAN!M84</f>
        <v>0</v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 spans="1:27" ht="15.75" customHeight="1" x14ac:dyDescent="0.3">
      <c r="A81" s="270">
        <f>[1]JAN!A85</f>
        <v>0</v>
      </c>
      <c r="B81" s="271">
        <f>[1]JAN!B85</f>
        <v>5</v>
      </c>
      <c r="C81" s="272" t="str">
        <f>[1]JAN!K85</f>
        <v>K00</v>
      </c>
      <c r="D81" s="271">
        <f>[1]JAN!J85</f>
        <v>8</v>
      </c>
      <c r="E81" s="272" t="str">
        <f>[1]JAN!I85</f>
        <v>P</v>
      </c>
      <c r="F81" s="273" t="str">
        <f>[1]JAN!L85</f>
        <v>P</v>
      </c>
      <c r="G81" s="272">
        <f>[1]JAN!M85</f>
        <v>0</v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 spans="1:27" ht="15.75" customHeight="1" x14ac:dyDescent="0.3">
      <c r="A82" s="270">
        <f>[1]JAN!A86</f>
        <v>0</v>
      </c>
      <c r="B82" s="271">
        <f>[1]JAN!B86</f>
        <v>6</v>
      </c>
      <c r="C82" s="272" t="str">
        <f>[1]JAN!K86</f>
        <v>K05</v>
      </c>
      <c r="D82" s="271">
        <f>[1]JAN!J86</f>
        <v>19</v>
      </c>
      <c r="E82" s="272" t="str">
        <f>[1]JAN!I86</f>
        <v>L</v>
      </c>
      <c r="F82" s="273" t="str">
        <f>[1]JAN!L86</f>
        <v>L</v>
      </c>
      <c r="G82" s="272">
        <f>[1]JAN!M86</f>
        <v>0</v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 spans="1:27" ht="15.75" customHeight="1" x14ac:dyDescent="0.3">
      <c r="A83" s="270">
        <f>[1]JAN!A87</f>
        <v>0</v>
      </c>
      <c r="B83" s="271">
        <f>[1]JAN!B87</f>
        <v>7</v>
      </c>
      <c r="C83" s="272" t="str">
        <f>[1]JAN!K87</f>
        <v>K00</v>
      </c>
      <c r="D83" s="271">
        <f>[1]JAN!J87</f>
        <v>6</v>
      </c>
      <c r="E83" s="272" t="str">
        <f>[1]JAN!I87</f>
        <v>P</v>
      </c>
      <c r="F83" s="273" t="str">
        <f>[1]JAN!L87</f>
        <v>P</v>
      </c>
      <c r="G83" s="272">
        <f>[1]JAN!M87</f>
        <v>0</v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 spans="1:27" ht="15.75" customHeight="1" x14ac:dyDescent="0.3">
      <c r="A84" s="270">
        <f>[1]JAN!A88</f>
        <v>0</v>
      </c>
      <c r="B84" s="271">
        <f>[1]JAN!B88</f>
        <v>8</v>
      </c>
      <c r="C84" s="272" t="str">
        <f>[1]JAN!K88</f>
        <v>K03</v>
      </c>
      <c r="D84" s="271">
        <f>[1]JAN!J88</f>
        <v>64</v>
      </c>
      <c r="E84" s="272" t="str">
        <f>[1]JAN!I88</f>
        <v>L</v>
      </c>
      <c r="F84" s="273" t="str">
        <f>[1]JAN!L88</f>
        <v>L</v>
      </c>
      <c r="G84" s="272">
        <f>[1]JAN!M88</f>
        <v>0</v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</row>
    <row r="85" spans="1:27" ht="15.75" customHeight="1" x14ac:dyDescent="0.3">
      <c r="A85" s="270">
        <f>[1]JAN!A89</f>
        <v>0</v>
      </c>
      <c r="B85" s="271">
        <f>[1]JAN!B89</f>
        <v>9</v>
      </c>
      <c r="C85" s="272" t="str">
        <f>[1]JAN!K89</f>
        <v>K02</v>
      </c>
      <c r="D85" s="271">
        <f>[1]JAN!J89</f>
        <v>15</v>
      </c>
      <c r="E85" s="272" t="str">
        <f>[1]JAN!I89</f>
        <v>L</v>
      </c>
      <c r="F85" s="273">
        <f>[1]JAN!L89</f>
        <v>0</v>
      </c>
      <c r="G85" s="272" t="str">
        <f>[1]JAN!M89</f>
        <v>L</v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ht="15.75" customHeight="1" x14ac:dyDescent="0.3">
      <c r="A86" s="270">
        <f>[1]JAN!A90</f>
        <v>0</v>
      </c>
      <c r="B86" s="271">
        <f>[1]JAN!B90</f>
        <v>10</v>
      </c>
      <c r="C86" s="272" t="str">
        <f>[1]JAN!K90</f>
        <v>K02</v>
      </c>
      <c r="D86" s="271">
        <f>[1]JAN!J90</f>
        <v>3</v>
      </c>
      <c r="E86" s="272" t="str">
        <f>[1]JAN!I90</f>
        <v>P</v>
      </c>
      <c r="F86" s="273" t="str">
        <f>[1]JAN!L90</f>
        <v>P</v>
      </c>
      <c r="G86" s="272">
        <f>[1]JAN!M90</f>
        <v>0</v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</row>
    <row r="87" spans="1:27" ht="15.75" customHeight="1" x14ac:dyDescent="0.3">
      <c r="A87" s="270">
        <f>[1]JAN!A91</f>
        <v>0</v>
      </c>
      <c r="B87" s="271">
        <f>[1]JAN!B91</f>
        <v>11</v>
      </c>
      <c r="C87" s="272" t="str">
        <f>[1]JAN!K91</f>
        <v>K02</v>
      </c>
      <c r="D87" s="271">
        <f>[1]JAN!J91</f>
        <v>23</v>
      </c>
      <c r="E87" s="272" t="str">
        <f>[1]JAN!I91</f>
        <v>P</v>
      </c>
      <c r="F87" s="273">
        <f>[1]JAN!L91</f>
        <v>0</v>
      </c>
      <c r="G87" s="272" t="str">
        <f>[1]JAN!M91</f>
        <v>P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</row>
    <row r="88" spans="1:27" ht="15.75" customHeight="1" x14ac:dyDescent="0.3">
      <c r="A88" s="270">
        <f>[1]JAN!A92</f>
        <v>0</v>
      </c>
      <c r="B88" s="271">
        <f>[1]JAN!B92</f>
        <v>12</v>
      </c>
      <c r="C88" s="272" t="str">
        <f>[1]JAN!K92</f>
        <v>K03</v>
      </c>
      <c r="D88" s="271">
        <f>[1]JAN!J92</f>
        <v>24</v>
      </c>
      <c r="E88" s="272" t="str">
        <f>[1]JAN!I92</f>
        <v>P</v>
      </c>
      <c r="F88" s="273" t="str">
        <f>[1]JAN!L92</f>
        <v>P</v>
      </c>
      <c r="G88" s="272">
        <f>[1]JAN!M92</f>
        <v>0</v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</row>
    <row r="89" spans="1:27" ht="15.75" customHeight="1" x14ac:dyDescent="0.3">
      <c r="A89" s="270">
        <f>[1]JAN!A93</f>
        <v>0</v>
      </c>
      <c r="B89" s="271">
        <f>[1]JAN!B93</f>
        <v>13</v>
      </c>
      <c r="C89" s="272" t="str">
        <f>[1]JAN!K93</f>
        <v>K04</v>
      </c>
      <c r="D89" s="271">
        <f>[1]JAN!J93</f>
        <v>33</v>
      </c>
      <c r="E89" s="272" t="str">
        <f>[1]JAN!I93</f>
        <v>P</v>
      </c>
      <c r="F89" s="273" t="str">
        <f>[1]JAN!L93</f>
        <v>P</v>
      </c>
      <c r="G89" s="272">
        <f>[1]JAN!M93</f>
        <v>0</v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</row>
    <row r="90" spans="1:27" ht="15.75" customHeight="1" x14ac:dyDescent="0.3">
      <c r="A90" s="270">
        <f>[1]JAN!A94</f>
        <v>0</v>
      </c>
      <c r="B90" s="271">
        <f>[1]JAN!B94</f>
        <v>14</v>
      </c>
      <c r="C90" s="272" t="str">
        <f>[1]JAN!K94</f>
        <v>K02</v>
      </c>
      <c r="D90" s="271">
        <f>[1]JAN!J94</f>
        <v>15</v>
      </c>
      <c r="E90" s="272" t="str">
        <f>[1]JAN!I94</f>
        <v>P</v>
      </c>
      <c r="F90" s="273" t="str">
        <f>[1]JAN!L94</f>
        <v>P</v>
      </c>
      <c r="G90" s="272">
        <f>[1]JAN!M94</f>
        <v>0</v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</row>
    <row r="91" spans="1:27" ht="15.75" customHeight="1" x14ac:dyDescent="0.3">
      <c r="A91" s="270">
        <f>[1]JAN!A95</f>
        <v>0</v>
      </c>
      <c r="B91" s="271">
        <f>[1]JAN!B95</f>
        <v>15</v>
      </c>
      <c r="C91" s="272" t="str">
        <f>[1]JAN!K95</f>
        <v>K04</v>
      </c>
      <c r="D91" s="271">
        <f>[1]JAN!J95</f>
        <v>46</v>
      </c>
      <c r="E91" s="272" t="str">
        <f>[1]JAN!I95</f>
        <v>P</v>
      </c>
      <c r="F91" s="273" t="str">
        <f>[1]JAN!L95</f>
        <v>P</v>
      </c>
      <c r="G91" s="272">
        <f>[1]JAN!M95</f>
        <v>0</v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</row>
    <row r="92" spans="1:27" ht="15.75" customHeight="1" x14ac:dyDescent="0.3">
      <c r="A92" s="270">
        <f>[1]JAN!A96</f>
        <v>0</v>
      </c>
      <c r="B92" s="271">
        <f>[1]JAN!B96</f>
        <v>16</v>
      </c>
      <c r="C92" s="272" t="str">
        <f>[1]JAN!K96</f>
        <v>K02</v>
      </c>
      <c r="D92" s="271">
        <f>[1]JAN!J96</f>
        <v>28</v>
      </c>
      <c r="E92" s="272" t="str">
        <f>[1]JAN!I96</f>
        <v>P</v>
      </c>
      <c r="F92" s="273" t="str">
        <f>[1]JAN!L96</f>
        <v>P</v>
      </c>
      <c r="G92" s="272">
        <f>[1]JAN!M96</f>
        <v>0</v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</row>
    <row r="93" spans="1:27" ht="15.75" customHeight="1" x14ac:dyDescent="0.3">
      <c r="A93" s="270">
        <f>[1]JAN!A97</f>
        <v>0</v>
      </c>
      <c r="B93" s="271">
        <f>[1]JAN!B97</f>
        <v>17</v>
      </c>
      <c r="C93" s="272" t="str">
        <f>[1]JAN!K97</f>
        <v>K05</v>
      </c>
      <c r="D93" s="271">
        <f>[1]JAN!J97</f>
        <v>26</v>
      </c>
      <c r="E93" s="272" t="str">
        <f>[1]JAN!I97</f>
        <v>P</v>
      </c>
      <c r="F93" s="273" t="str">
        <f>[1]JAN!L97</f>
        <v>P</v>
      </c>
      <c r="G93" s="272">
        <f>[1]JAN!M97</f>
        <v>0</v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 spans="1:27" ht="15.75" customHeight="1" x14ac:dyDescent="0.3">
      <c r="A94" s="270">
        <f>[1]JAN!A98</f>
        <v>45663</v>
      </c>
      <c r="B94" s="271">
        <f>[1]JAN!B98</f>
        <v>1</v>
      </c>
      <c r="C94" s="272" t="str">
        <f>[1]JAN!K98</f>
        <v>K03</v>
      </c>
      <c r="D94" s="271">
        <f>[1]JAN!J98</f>
        <v>32</v>
      </c>
      <c r="E94" s="272" t="str">
        <f>[1]JAN!I98</f>
        <v>L</v>
      </c>
      <c r="F94" s="273" t="str">
        <f>[1]JAN!L98</f>
        <v>L</v>
      </c>
      <c r="G94" s="272">
        <f>[1]JAN!M98</f>
        <v>0</v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 spans="1:27" ht="15.75" customHeight="1" x14ac:dyDescent="0.3">
      <c r="A95" s="270">
        <f>[1]JAN!A99</f>
        <v>0</v>
      </c>
      <c r="B95" s="271">
        <f>[1]JAN!B99</f>
        <v>2</v>
      </c>
      <c r="C95" s="272" t="str">
        <f>[1]JAN!K99</f>
        <v>K04</v>
      </c>
      <c r="D95" s="271">
        <f>[1]JAN!J99</f>
        <v>36</v>
      </c>
      <c r="E95" s="272" t="str">
        <f>[1]JAN!I99</f>
        <v>L</v>
      </c>
      <c r="F95" s="273" t="str">
        <f>[1]JAN!L99</f>
        <v>L</v>
      </c>
      <c r="G95" s="272">
        <f>[1]JAN!M99</f>
        <v>0</v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 spans="1:27" ht="15.75" customHeight="1" x14ac:dyDescent="0.3">
      <c r="A96" s="270">
        <f>[1]JAN!A100</f>
        <v>0</v>
      </c>
      <c r="B96" s="271">
        <f>[1]JAN!B100</f>
        <v>3</v>
      </c>
      <c r="C96" s="272" t="str">
        <f>[1]JAN!K100</f>
        <v>K04</v>
      </c>
      <c r="D96" s="271">
        <f>[1]JAN!J100</f>
        <v>58</v>
      </c>
      <c r="E96" s="272" t="str">
        <f>[1]JAN!I100</f>
        <v>L</v>
      </c>
      <c r="F96" s="273" t="str">
        <f>[1]JAN!L100</f>
        <v>L</v>
      </c>
      <c r="G96" s="272">
        <f>[1]JAN!M100</f>
        <v>0</v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27" ht="15.75" customHeight="1" x14ac:dyDescent="0.3">
      <c r="A97" s="270">
        <f>[1]JAN!A101</f>
        <v>0</v>
      </c>
      <c r="B97" s="271">
        <f>[1]JAN!B101</f>
        <v>4</v>
      </c>
      <c r="C97" s="272" t="str">
        <f>[1]JAN!K101</f>
        <v>K02</v>
      </c>
      <c r="D97" s="271">
        <f>[1]JAN!J101</f>
        <v>8</v>
      </c>
      <c r="E97" s="272" t="str">
        <f>[1]JAN!I101</f>
        <v>P</v>
      </c>
      <c r="F97" s="273" t="str">
        <f>[1]JAN!L101</f>
        <v>P</v>
      </c>
      <c r="G97" s="272">
        <f>[1]JAN!M101</f>
        <v>0</v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 spans="1:27" ht="15.75" customHeight="1" x14ac:dyDescent="0.3">
      <c r="A98" s="270">
        <f>[1]JAN!A102</f>
        <v>0</v>
      </c>
      <c r="B98" s="271">
        <f>[1]JAN!B102</f>
        <v>5</v>
      </c>
      <c r="C98" s="272" t="str">
        <f>[1]JAN!K102</f>
        <v>K05</v>
      </c>
      <c r="D98" s="271">
        <f>[1]JAN!J102</f>
        <v>69</v>
      </c>
      <c r="E98" s="272" t="str">
        <f>[1]JAN!I102</f>
        <v>L</v>
      </c>
      <c r="F98" s="273" t="str">
        <f>[1]JAN!L102</f>
        <v>L</v>
      </c>
      <c r="G98" s="272">
        <f>[1]JAN!M102</f>
        <v>0</v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 spans="1:27" ht="15.75" customHeight="1" x14ac:dyDescent="0.3">
      <c r="A99" s="270">
        <f>[1]JAN!A103</f>
        <v>0</v>
      </c>
      <c r="B99" s="271">
        <f>[1]JAN!B103</f>
        <v>6</v>
      </c>
      <c r="C99" s="272" t="str">
        <f>[1]JAN!K103</f>
        <v>K04</v>
      </c>
      <c r="D99" s="271">
        <f>[1]JAN!J103</f>
        <v>13</v>
      </c>
      <c r="E99" s="272" t="str">
        <f>[1]JAN!I103</f>
        <v>L</v>
      </c>
      <c r="F99" s="273" t="str">
        <f>[1]JAN!L103</f>
        <v>L</v>
      </c>
      <c r="G99" s="272">
        <f>[1]JAN!M103</f>
        <v>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ht="15.75" customHeight="1" x14ac:dyDescent="0.3">
      <c r="A100" s="270">
        <f>[1]JAN!A104</f>
        <v>0</v>
      </c>
      <c r="B100" s="271">
        <f>[1]JAN!B104</f>
        <v>7</v>
      </c>
      <c r="C100" s="272" t="str">
        <f>[1]JAN!K104</f>
        <v>K03</v>
      </c>
      <c r="D100" s="271">
        <f>[1]JAN!J104</f>
        <v>24</v>
      </c>
      <c r="E100" s="272" t="str">
        <f>[1]JAN!I104</f>
        <v>P</v>
      </c>
      <c r="F100" s="273" t="str">
        <f>[1]JAN!L104</f>
        <v>P</v>
      </c>
      <c r="G100" s="272">
        <f>[1]JAN!M104</f>
        <v>0</v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 spans="1:27" ht="15.75" customHeight="1" x14ac:dyDescent="0.3">
      <c r="A101" s="270">
        <f>[1]JAN!A105</f>
        <v>0</v>
      </c>
      <c r="B101" s="271">
        <f>[1]JAN!B105</f>
        <v>8</v>
      </c>
      <c r="C101" s="272" t="str">
        <f>[1]JAN!K105</f>
        <v>K04</v>
      </c>
      <c r="D101" s="271">
        <f>[1]JAN!J105</f>
        <v>19</v>
      </c>
      <c r="E101" s="272" t="str">
        <f>[1]JAN!I105</f>
        <v>L</v>
      </c>
      <c r="F101" s="273" t="str">
        <f>[1]JAN!L105</f>
        <v>L</v>
      </c>
      <c r="G101" s="272">
        <f>[1]JAN!M105</f>
        <v>0</v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 spans="1:27" ht="15.75" customHeight="1" x14ac:dyDescent="0.3">
      <c r="A102" s="270">
        <f>[1]JAN!A106</f>
        <v>0</v>
      </c>
      <c r="B102" s="271">
        <f>[1]JAN!B106</f>
        <v>9</v>
      </c>
      <c r="C102" s="272" t="str">
        <f>[1]JAN!K106</f>
        <v>K04</v>
      </c>
      <c r="D102" s="271">
        <f>[1]JAN!J106</f>
        <v>30</v>
      </c>
      <c r="E102" s="272" t="str">
        <f>[1]JAN!I106</f>
        <v>P</v>
      </c>
      <c r="F102" s="273" t="str">
        <f>[1]JAN!L106</f>
        <v>P</v>
      </c>
      <c r="G102" s="272">
        <f>[1]JAN!M106</f>
        <v>0</v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 spans="1:27" ht="15.75" customHeight="1" x14ac:dyDescent="0.3">
      <c r="A103" s="270">
        <f>[1]JAN!A107</f>
        <v>0</v>
      </c>
      <c r="B103" s="271">
        <f>[1]JAN!B107</f>
        <v>10</v>
      </c>
      <c r="C103" s="272" t="str">
        <f>[1]JAN!K107</f>
        <v>K05</v>
      </c>
      <c r="D103" s="271">
        <f>[1]JAN!J107</f>
        <v>19</v>
      </c>
      <c r="E103" s="272" t="str">
        <f>[1]JAN!I107</f>
        <v>L</v>
      </c>
      <c r="F103" s="273" t="str">
        <f>[1]JAN!L107</f>
        <v>L</v>
      </c>
      <c r="G103" s="272">
        <f>[1]JAN!M107</f>
        <v>0</v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 spans="1:27" ht="15.75" customHeight="1" x14ac:dyDescent="0.3">
      <c r="A104" s="270">
        <f>[1]JAN!A108</f>
        <v>0</v>
      </c>
      <c r="B104" s="271">
        <f>[1]JAN!B108</f>
        <v>11</v>
      </c>
      <c r="C104" s="272" t="str">
        <f>[1]JAN!K108</f>
        <v>K04</v>
      </c>
      <c r="D104" s="271">
        <f>[1]JAN!J108</f>
        <v>28</v>
      </c>
      <c r="E104" s="272" t="str">
        <f>[1]JAN!I108</f>
        <v>P</v>
      </c>
      <c r="F104" s="273" t="str">
        <f>[1]JAN!L108</f>
        <v>P</v>
      </c>
      <c r="G104" s="272">
        <f>[1]JAN!M108</f>
        <v>0</v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 spans="1:27" ht="15.75" customHeight="1" x14ac:dyDescent="0.3">
      <c r="A105" s="270">
        <f>[1]JAN!A109</f>
        <v>45298</v>
      </c>
      <c r="B105" s="271">
        <f>[1]JAN!B109</f>
        <v>1</v>
      </c>
      <c r="C105" s="272" t="str">
        <f>[1]JAN!K109</f>
        <v>K04</v>
      </c>
      <c r="D105" s="271">
        <f>[1]JAN!J109</f>
        <v>4</v>
      </c>
      <c r="E105" s="272" t="str">
        <f>[1]JAN!I109</f>
        <v>P</v>
      </c>
      <c r="F105" s="273" t="str">
        <f>[1]JAN!L109</f>
        <v>P</v>
      </c>
      <c r="G105" s="272">
        <f>[1]JAN!M109</f>
        <v>0</v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 spans="1:27" ht="15.75" customHeight="1" x14ac:dyDescent="0.3">
      <c r="A106" s="270">
        <f>[1]JAN!A110</f>
        <v>0</v>
      </c>
      <c r="B106" s="271">
        <f>[1]JAN!B110</f>
        <v>2</v>
      </c>
      <c r="C106" s="272" t="str">
        <f>[1]JAN!K110</f>
        <v>K05</v>
      </c>
      <c r="D106" s="271">
        <f>[1]JAN!J110</f>
        <v>3</v>
      </c>
      <c r="E106" s="272" t="str">
        <f>[1]JAN!I110</f>
        <v>P</v>
      </c>
      <c r="F106" s="273" t="str">
        <f>[1]JAN!L110</f>
        <v>P</v>
      </c>
      <c r="G106" s="272">
        <f>[1]JAN!M110</f>
        <v>0</v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 spans="1:27" ht="15.75" customHeight="1" x14ac:dyDescent="0.3">
      <c r="A107" s="270">
        <f>[1]JAN!A111</f>
        <v>0</v>
      </c>
      <c r="B107" s="271">
        <f>[1]JAN!B111</f>
        <v>3</v>
      </c>
      <c r="C107" s="272" t="str">
        <f>[1]JAN!K111</f>
        <v>K04</v>
      </c>
      <c r="D107" s="271">
        <f>[1]JAN!J111</f>
        <v>20</v>
      </c>
      <c r="E107" s="272" t="str">
        <f>[1]JAN!I111</f>
        <v>L</v>
      </c>
      <c r="F107" s="273" t="str">
        <f>[1]JAN!L111</f>
        <v>L</v>
      </c>
      <c r="G107" s="272">
        <f>[1]JAN!M111</f>
        <v>0</v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 spans="1:27" ht="15.75" customHeight="1" x14ac:dyDescent="0.3">
      <c r="A108" s="270">
        <f>[1]JAN!A112</f>
        <v>0</v>
      </c>
      <c r="B108" s="271">
        <f>[1]JAN!B112</f>
        <v>4</v>
      </c>
      <c r="C108" s="272" t="str">
        <f>[1]JAN!K112</f>
        <v>K04</v>
      </c>
      <c r="D108" s="271">
        <f>[1]JAN!J112</f>
        <v>24</v>
      </c>
      <c r="E108" s="272" t="str">
        <f>[1]JAN!I112</f>
        <v>P</v>
      </c>
      <c r="F108" s="273" t="str">
        <f>[1]JAN!L112</f>
        <v>P</v>
      </c>
      <c r="G108" s="272">
        <f>[1]JAN!M112</f>
        <v>0</v>
      </c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 spans="1:27" ht="15.75" customHeight="1" x14ac:dyDescent="0.3">
      <c r="A109" s="270">
        <f>[1]JAN!A113</f>
        <v>45299</v>
      </c>
      <c r="B109" s="271">
        <f>[1]JAN!B113</f>
        <v>1</v>
      </c>
      <c r="C109" s="272" t="str">
        <f>[1]JAN!K113</f>
        <v>K05</v>
      </c>
      <c r="D109" s="271">
        <f>[1]JAN!J113</f>
        <v>13</v>
      </c>
      <c r="E109" s="272" t="str">
        <f>[1]JAN!I113</f>
        <v>P</v>
      </c>
      <c r="F109" s="273" t="str">
        <f>[1]JAN!L113</f>
        <v>P</v>
      </c>
      <c r="G109" s="272">
        <f>[1]JAN!M113</f>
        <v>0</v>
      </c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 spans="1:27" ht="15.75" customHeight="1" x14ac:dyDescent="0.3">
      <c r="A110" s="270">
        <f>[1]JAN!A114</f>
        <v>0</v>
      </c>
      <c r="B110" s="271">
        <f>[1]JAN!B114</f>
        <v>2</v>
      </c>
      <c r="C110" s="272" t="str">
        <f>[1]JAN!K114</f>
        <v>K00</v>
      </c>
      <c r="D110" s="271">
        <f>[1]JAN!J114</f>
        <v>7</v>
      </c>
      <c r="E110" s="272" t="str">
        <f>[1]JAN!I114</f>
        <v>P</v>
      </c>
      <c r="F110" s="273" t="str">
        <f>[1]JAN!L114</f>
        <v>P</v>
      </c>
      <c r="G110" s="272">
        <f>[1]JAN!M114</f>
        <v>0</v>
      </c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 spans="1:27" ht="15.75" customHeight="1" x14ac:dyDescent="0.3">
      <c r="A111" s="270">
        <f>[1]JAN!A115</f>
        <v>0</v>
      </c>
      <c r="B111" s="271">
        <f>[1]JAN!B115</f>
        <v>3</v>
      </c>
      <c r="C111" s="272" t="str">
        <f>[1]JAN!K115</f>
        <v>K00</v>
      </c>
      <c r="D111" s="271">
        <f>[1]JAN!J115</f>
        <v>5</v>
      </c>
      <c r="E111" s="272" t="str">
        <f>[1]JAN!I115</f>
        <v>P</v>
      </c>
      <c r="F111" s="273" t="str">
        <f>[1]JAN!L115</f>
        <v>P</v>
      </c>
      <c r="G111" s="272">
        <f>[1]JAN!M115</f>
        <v>0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 spans="1:27" ht="15.75" customHeight="1" x14ac:dyDescent="0.3">
      <c r="A112" s="270">
        <f>[1]JAN!A116</f>
        <v>0</v>
      </c>
      <c r="B112" s="271">
        <f>[1]JAN!B116</f>
        <v>4</v>
      </c>
      <c r="C112" s="272" t="str">
        <f>[1]JAN!K116</f>
        <v>K04</v>
      </c>
      <c r="D112" s="271">
        <f>[1]JAN!J116</f>
        <v>31</v>
      </c>
      <c r="E112" s="272" t="str">
        <f>[1]JAN!I116</f>
        <v>L</v>
      </c>
      <c r="F112" s="273" t="str">
        <f>[1]JAN!L116</f>
        <v>L</v>
      </c>
      <c r="G112" s="272">
        <f>[1]JAN!M116</f>
        <v>0</v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 spans="1:27" ht="15.75" customHeight="1" x14ac:dyDescent="0.3">
      <c r="A113" s="270">
        <f>[1]JAN!A117</f>
        <v>0</v>
      </c>
      <c r="B113" s="271">
        <f>[1]JAN!B117</f>
        <v>5</v>
      </c>
      <c r="C113" s="272" t="str">
        <f>[1]JAN!K117</f>
        <v>K04</v>
      </c>
      <c r="D113" s="271">
        <f>[1]JAN!J117</f>
        <v>20</v>
      </c>
      <c r="E113" s="272" t="str">
        <f>[1]JAN!I117</f>
        <v>P</v>
      </c>
      <c r="F113" s="273" t="str">
        <f>[1]JAN!L117</f>
        <v>P</v>
      </c>
      <c r="G113" s="272">
        <f>[1]JAN!M117</f>
        <v>0</v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 spans="1:27" ht="15.75" customHeight="1" x14ac:dyDescent="0.3">
      <c r="A114" s="270">
        <f>[1]JAN!A118</f>
        <v>0</v>
      </c>
      <c r="B114" s="271">
        <f>[1]JAN!B118</f>
        <v>6</v>
      </c>
      <c r="C114" s="272" t="str">
        <f>[1]JAN!K118</f>
        <v>K04</v>
      </c>
      <c r="D114" s="271">
        <f>[1]JAN!J118</f>
        <v>24</v>
      </c>
      <c r="E114" s="272" t="str">
        <f>[1]JAN!I118</f>
        <v>P</v>
      </c>
      <c r="F114" s="273" t="str">
        <f>[1]JAN!L118</f>
        <v>P</v>
      </c>
      <c r="G114" s="272">
        <f>[1]JAN!M118</f>
        <v>0</v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 spans="1:27" ht="15.75" customHeight="1" x14ac:dyDescent="0.3">
      <c r="A115" s="270">
        <f>[1]JAN!A119</f>
        <v>0</v>
      </c>
      <c r="B115" s="271">
        <f>[1]JAN!B119</f>
        <v>7</v>
      </c>
      <c r="C115" s="272" t="str">
        <f>[1]JAN!K119</f>
        <v>K05</v>
      </c>
      <c r="D115" s="271">
        <f>[1]JAN!J119</f>
        <v>25</v>
      </c>
      <c r="E115" s="272" t="str">
        <f>[1]JAN!I119</f>
        <v>P</v>
      </c>
      <c r="F115" s="273" t="str">
        <f>[1]JAN!L119</f>
        <v>P</v>
      </c>
      <c r="G115" s="272">
        <f>[1]JAN!M119</f>
        <v>0</v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 spans="1:27" ht="15.75" customHeight="1" x14ac:dyDescent="0.3">
      <c r="A116" s="270">
        <f>[1]JAN!A120</f>
        <v>0</v>
      </c>
      <c r="B116" s="271">
        <f>[1]JAN!B120</f>
        <v>8</v>
      </c>
      <c r="C116" s="272" t="str">
        <f>[1]JAN!K120</f>
        <v>K04</v>
      </c>
      <c r="D116" s="271">
        <f>[1]JAN!J120</f>
        <v>19</v>
      </c>
      <c r="E116" s="272" t="str">
        <f>[1]JAN!I120</f>
        <v>P</v>
      </c>
      <c r="F116" s="273" t="str">
        <f>[1]JAN!L120</f>
        <v>P</v>
      </c>
      <c r="G116" s="272">
        <f>[1]JAN!M120</f>
        <v>0</v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 spans="1:27" ht="15.75" customHeight="1" x14ac:dyDescent="0.3">
      <c r="A117" s="270">
        <f>[1]JAN!A121</f>
        <v>0</v>
      </c>
      <c r="B117" s="271">
        <f>[1]JAN!B121</f>
        <v>9</v>
      </c>
      <c r="C117" s="272" t="str">
        <f>[1]JAN!K121</f>
        <v>K08</v>
      </c>
      <c r="D117" s="271">
        <f>[1]JAN!J121</f>
        <v>6</v>
      </c>
      <c r="E117" s="272" t="str">
        <f>[1]JAN!I121</f>
        <v>L</v>
      </c>
      <c r="F117" s="273" t="str">
        <f>[1]JAN!L121</f>
        <v>P</v>
      </c>
      <c r="G117" s="272">
        <f>[1]JAN!M121</f>
        <v>0</v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 spans="1:27" ht="15.75" customHeight="1" x14ac:dyDescent="0.3">
      <c r="A118" s="270">
        <f>[1]JAN!A122</f>
        <v>0</v>
      </c>
      <c r="B118" s="271">
        <f>[1]JAN!B122</f>
        <v>10</v>
      </c>
      <c r="C118" s="272" t="str">
        <f>[1]JAN!K122</f>
        <v>K02</v>
      </c>
      <c r="D118" s="271">
        <f>[1]JAN!J122</f>
        <v>51</v>
      </c>
      <c r="E118" s="272" t="str">
        <f>[1]JAN!I122</f>
        <v>P</v>
      </c>
      <c r="F118" s="273">
        <f>[1]JAN!L122</f>
        <v>0</v>
      </c>
      <c r="G118" s="272" t="str">
        <f>[1]JAN!M122</f>
        <v>P</v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 spans="1:27" ht="15.75" customHeight="1" x14ac:dyDescent="0.3">
      <c r="A119" s="270">
        <f>[1]JAN!A123</f>
        <v>0</v>
      </c>
      <c r="B119" s="271">
        <f>[1]JAN!B123</f>
        <v>11</v>
      </c>
      <c r="C119" s="272" t="str">
        <f>[1]JAN!K123</f>
        <v>K08</v>
      </c>
      <c r="D119" s="271">
        <f>[1]JAN!J123</f>
        <v>81</v>
      </c>
      <c r="E119" s="272" t="str">
        <f>[1]JAN!I123</f>
        <v>L</v>
      </c>
      <c r="F119" s="273" t="str">
        <f>[1]JAN!L123</f>
        <v>L</v>
      </c>
      <c r="G119" s="272">
        <f>[1]JAN!M123</f>
        <v>0</v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 spans="1:27" ht="15.75" customHeight="1" x14ac:dyDescent="0.3">
      <c r="A120" s="270">
        <f>[1]JAN!A124</f>
        <v>0</v>
      </c>
      <c r="B120" s="271">
        <f>[1]JAN!B124</f>
        <v>12</v>
      </c>
      <c r="C120" s="272" t="str">
        <f>[1]JAN!K124</f>
        <v>K04</v>
      </c>
      <c r="D120" s="271">
        <f>[1]JAN!J124</f>
        <v>31</v>
      </c>
      <c r="E120" s="272" t="str">
        <f>[1]JAN!I124</f>
        <v>P</v>
      </c>
      <c r="F120" s="273" t="str">
        <f>[1]JAN!L124</f>
        <v>P</v>
      </c>
      <c r="G120" s="272">
        <f>[1]JAN!M124</f>
        <v>0</v>
      </c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 spans="1:27" ht="15.75" customHeight="1" x14ac:dyDescent="0.3">
      <c r="A121" s="270">
        <f>[1]JAN!A125</f>
        <v>0</v>
      </c>
      <c r="B121" s="271">
        <f>[1]JAN!B125</f>
        <v>13</v>
      </c>
      <c r="C121" s="272" t="str">
        <f>[1]JAN!K125</f>
        <v>K03</v>
      </c>
      <c r="D121" s="271">
        <f>[1]JAN!J125</f>
        <v>26</v>
      </c>
      <c r="E121" s="272" t="str">
        <f>[1]JAN!I125</f>
        <v>P</v>
      </c>
      <c r="F121" s="273" t="str">
        <f>[1]JAN!L125</f>
        <v>P</v>
      </c>
      <c r="G121" s="272">
        <f>[1]JAN!M125</f>
        <v>0</v>
      </c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 spans="1:27" ht="15.75" customHeight="1" x14ac:dyDescent="0.3">
      <c r="A122" s="270">
        <f>[1]JAN!A126</f>
        <v>0</v>
      </c>
      <c r="B122" s="271">
        <f>[1]JAN!B126</f>
        <v>14</v>
      </c>
      <c r="C122" s="272" t="str">
        <f>[1]JAN!K126</f>
        <v>K00</v>
      </c>
      <c r="D122" s="271">
        <f>[1]JAN!J126</f>
        <v>3</v>
      </c>
      <c r="E122" s="272" t="str">
        <f>[1]JAN!I126</f>
        <v>L</v>
      </c>
      <c r="F122" s="273" t="str">
        <f>[1]JAN!L126</f>
        <v>L</v>
      </c>
      <c r="G122" s="272">
        <f>[1]JAN!M126</f>
        <v>0</v>
      </c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 spans="1:27" ht="15.75" customHeight="1" x14ac:dyDescent="0.3">
      <c r="A123" s="270">
        <f>[1]JAN!A127</f>
        <v>45847</v>
      </c>
      <c r="B123" s="271">
        <f>[1]JAN!B127</f>
        <v>1</v>
      </c>
      <c r="C123" s="272" t="str">
        <f>[1]JAN!K127</f>
        <v>K02</v>
      </c>
      <c r="D123" s="271">
        <f>[1]JAN!J127</f>
        <v>13</v>
      </c>
      <c r="E123" s="272" t="str">
        <f>[1]JAN!I127</f>
        <v>P</v>
      </c>
      <c r="F123" s="273" t="str">
        <f>[1]JAN!L127</f>
        <v>P</v>
      </c>
      <c r="G123" s="272">
        <f>[1]JAN!M127</f>
        <v>0</v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 spans="1:27" ht="15.75" customHeight="1" x14ac:dyDescent="0.3">
      <c r="A124" s="270">
        <f>[1]JAN!A128</f>
        <v>0</v>
      </c>
      <c r="B124" s="271">
        <f>[1]JAN!B128</f>
        <v>2</v>
      </c>
      <c r="C124" s="272" t="str">
        <f>[1]JAN!K128</f>
        <v>K08</v>
      </c>
      <c r="D124" s="271">
        <f>[1]JAN!J128</f>
        <v>70</v>
      </c>
      <c r="E124" s="272" t="str">
        <f>[1]JAN!I128</f>
        <v>L</v>
      </c>
      <c r="F124" s="273" t="str">
        <f>[1]JAN!L128</f>
        <v>L</v>
      </c>
      <c r="G124" s="272">
        <f>[1]JAN!M128</f>
        <v>0</v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 spans="1:27" ht="15.75" customHeight="1" x14ac:dyDescent="0.3">
      <c r="A125" s="270">
        <f>[1]JAN!A129</f>
        <v>0</v>
      </c>
      <c r="B125" s="271">
        <f>[1]JAN!B129</f>
        <v>3</v>
      </c>
      <c r="C125" s="272" t="str">
        <f>[1]JAN!K129</f>
        <v>K04</v>
      </c>
      <c r="D125" s="271">
        <f>[1]JAN!J129</f>
        <v>9</v>
      </c>
      <c r="E125" s="272" t="str">
        <f>[1]JAN!I129</f>
        <v>L</v>
      </c>
      <c r="F125" s="273" t="str">
        <f>[1]JAN!L129</f>
        <v>L</v>
      </c>
      <c r="G125" s="272">
        <f>[1]JAN!M129</f>
        <v>0</v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1:27" ht="15.75" customHeight="1" x14ac:dyDescent="0.3">
      <c r="A126" s="270">
        <f>[1]JAN!A130</f>
        <v>0</v>
      </c>
      <c r="B126" s="271">
        <f>[1]JAN!B130</f>
        <v>4</v>
      </c>
      <c r="C126" s="272" t="str">
        <f>[1]JAN!K130</f>
        <v>K04</v>
      </c>
      <c r="D126" s="271">
        <f>[1]JAN!J130</f>
        <v>8</v>
      </c>
      <c r="E126" s="272" t="str">
        <f>[1]JAN!I130</f>
        <v>P</v>
      </c>
      <c r="F126" s="273">
        <f>[1]JAN!L130</f>
        <v>0</v>
      </c>
      <c r="G126" s="272" t="str">
        <f>[1]JAN!M130</f>
        <v>P</v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 spans="1:27" ht="15.75" customHeight="1" x14ac:dyDescent="0.3">
      <c r="A127" s="270">
        <f>[1]JAN!A131</f>
        <v>0</v>
      </c>
      <c r="B127" s="271">
        <f>[1]JAN!B131</f>
        <v>5</v>
      </c>
      <c r="C127" s="272" t="str">
        <f>[1]JAN!K131</f>
        <v>K00</v>
      </c>
      <c r="D127" s="271">
        <f>[1]JAN!J131</f>
        <v>9</v>
      </c>
      <c r="E127" s="272" t="str">
        <f>[1]JAN!I131</f>
        <v>L</v>
      </c>
      <c r="F127" s="273" t="str">
        <f>[1]JAN!L131</f>
        <v>L</v>
      </c>
      <c r="G127" s="272">
        <f>[1]JAN!M131</f>
        <v>0</v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 spans="1:27" ht="15.75" customHeight="1" x14ac:dyDescent="0.3">
      <c r="A128" s="270">
        <f>[1]JAN!A132</f>
        <v>0</v>
      </c>
      <c r="B128" s="271">
        <f>[1]JAN!B132</f>
        <v>6</v>
      </c>
      <c r="C128" s="272" t="str">
        <f>[1]JAN!K132</f>
        <v>K05</v>
      </c>
      <c r="D128" s="271">
        <f>[1]JAN!J132</f>
        <v>49</v>
      </c>
      <c r="E128" s="272" t="str">
        <f>[1]JAN!I132</f>
        <v>P</v>
      </c>
      <c r="F128" s="273" t="str">
        <f>[1]JAN!L132</f>
        <v>P</v>
      </c>
      <c r="G128" s="272">
        <f>[1]JAN!M132</f>
        <v>0</v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 spans="1:27" ht="15.75" customHeight="1" x14ac:dyDescent="0.3">
      <c r="A129" s="270">
        <f>[1]JAN!A133</f>
        <v>0</v>
      </c>
      <c r="B129" s="271">
        <f>[1]JAN!B133</f>
        <v>7</v>
      </c>
      <c r="C129" s="272" t="str">
        <f>[1]JAN!K133</f>
        <v>K01</v>
      </c>
      <c r="D129" s="271">
        <f>[1]JAN!J133</f>
        <v>34</v>
      </c>
      <c r="E129" s="272" t="str">
        <f>[1]JAN!I133</f>
        <v>P</v>
      </c>
      <c r="F129" s="273" t="str">
        <f>[1]JAN!L133</f>
        <v>P</v>
      </c>
      <c r="G129" s="272">
        <f>[1]JAN!M133</f>
        <v>0</v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 spans="1:27" ht="15.75" customHeight="1" x14ac:dyDescent="0.3">
      <c r="A130" s="270">
        <f>[1]JAN!A134</f>
        <v>45667</v>
      </c>
      <c r="B130" s="271">
        <f>[1]JAN!B134</f>
        <v>1</v>
      </c>
      <c r="C130" s="272" t="str">
        <f>[1]JAN!K134</f>
        <v>K04</v>
      </c>
      <c r="D130" s="271">
        <f>[1]JAN!J134</f>
        <v>47</v>
      </c>
      <c r="E130" s="272" t="str">
        <f>[1]JAN!I134</f>
        <v>L</v>
      </c>
      <c r="F130" s="273">
        <f>[1]JAN!L134</f>
        <v>0</v>
      </c>
      <c r="G130" s="272" t="str">
        <f>[1]JAN!M134</f>
        <v>L</v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 spans="1:27" ht="15.75" customHeight="1" x14ac:dyDescent="0.3">
      <c r="A131" s="270">
        <f>[1]JAN!A135</f>
        <v>0</v>
      </c>
      <c r="B131" s="271">
        <f>[1]JAN!B135</f>
        <v>2</v>
      </c>
      <c r="C131" s="272" t="str">
        <f>[1]JAN!K135</f>
        <v>K04</v>
      </c>
      <c r="D131" s="271">
        <f>[1]JAN!J135</f>
        <v>32</v>
      </c>
      <c r="E131" s="272" t="str">
        <f>[1]JAN!I135</f>
        <v>P</v>
      </c>
      <c r="F131" s="273" t="str">
        <f>[1]JAN!L135</f>
        <v>P</v>
      </c>
      <c r="G131" s="272">
        <f>[1]JAN!M135</f>
        <v>0</v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 spans="1:27" ht="15.75" customHeight="1" x14ac:dyDescent="0.3">
      <c r="A132" s="270">
        <f>[1]JAN!A136</f>
        <v>0</v>
      </c>
      <c r="B132" s="271">
        <f>[1]JAN!B136</f>
        <v>3</v>
      </c>
      <c r="C132" s="272" t="str">
        <f>[1]JAN!K136</f>
        <v>K01</v>
      </c>
      <c r="D132" s="271">
        <f>[1]JAN!J136</f>
        <v>26</v>
      </c>
      <c r="E132" s="272" t="str">
        <f>[1]JAN!I136</f>
        <v>P</v>
      </c>
      <c r="F132" s="273" t="str">
        <f>[1]JAN!L136</f>
        <v>P</v>
      </c>
      <c r="G132" s="272">
        <f>[1]JAN!M136</f>
        <v>0</v>
      </c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1:27" ht="15.75" customHeight="1" x14ac:dyDescent="0.3">
      <c r="A133" s="270">
        <f>[1]JAN!A137</f>
        <v>0</v>
      </c>
      <c r="B133" s="271">
        <f>[1]JAN!B137</f>
        <v>4</v>
      </c>
      <c r="C133" s="272" t="str">
        <f>[1]JAN!K137</f>
        <v>K04</v>
      </c>
      <c r="D133" s="271">
        <f>[1]JAN!J137</f>
        <v>15</v>
      </c>
      <c r="E133" s="272" t="str">
        <f>[1]JAN!I137</f>
        <v>L</v>
      </c>
      <c r="F133" s="273" t="str">
        <f>[1]JAN!L137</f>
        <v>L</v>
      </c>
      <c r="G133" s="272">
        <f>[1]JAN!M137</f>
        <v>0</v>
      </c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 spans="1:27" ht="15.75" customHeight="1" x14ac:dyDescent="0.3">
      <c r="A134" s="270">
        <f>[1]JAN!A138</f>
        <v>0</v>
      </c>
      <c r="B134" s="271">
        <f>[1]JAN!B138</f>
        <v>5</v>
      </c>
      <c r="C134" s="272" t="str">
        <f>[1]JAN!K138</f>
        <v>K03</v>
      </c>
      <c r="D134" s="271">
        <f>[1]JAN!J138</f>
        <v>36</v>
      </c>
      <c r="E134" s="272" t="str">
        <f>[1]JAN!I138</f>
        <v>P</v>
      </c>
      <c r="F134" s="273" t="str">
        <f>[1]JAN!L138</f>
        <v>P</v>
      </c>
      <c r="G134" s="272">
        <f>[1]JAN!M138</f>
        <v>0</v>
      </c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 spans="1:27" ht="15.75" customHeight="1" x14ac:dyDescent="0.3">
      <c r="A135" s="270">
        <f>[1]JAN!A139</f>
        <v>0</v>
      </c>
      <c r="B135" s="271">
        <f>[1]JAN!B139</f>
        <v>6</v>
      </c>
      <c r="C135" s="272" t="str">
        <f>[1]JAN!K139</f>
        <v>K02</v>
      </c>
      <c r="D135" s="271">
        <f>[1]JAN!J139</f>
        <v>26</v>
      </c>
      <c r="E135" s="272" t="str">
        <f>[1]JAN!I139</f>
        <v>P</v>
      </c>
      <c r="F135" s="273" t="str">
        <f>[1]JAN!L139</f>
        <v>P</v>
      </c>
      <c r="G135" s="272">
        <f>[1]JAN!M139</f>
        <v>0</v>
      </c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 spans="1:27" ht="15.75" customHeight="1" x14ac:dyDescent="0.3">
      <c r="A136" s="270">
        <f>[1]JAN!A140</f>
        <v>0</v>
      </c>
      <c r="B136" s="271">
        <f>[1]JAN!B140</f>
        <v>7</v>
      </c>
      <c r="C136" s="272" t="str">
        <f>[1]JAN!K140</f>
        <v>K02</v>
      </c>
      <c r="D136" s="271">
        <f>[1]JAN!J140</f>
        <v>43</v>
      </c>
      <c r="E136" s="272" t="str">
        <f>[1]JAN!I140</f>
        <v>P</v>
      </c>
      <c r="F136" s="273" t="str">
        <f>[1]JAN!L140</f>
        <v>P</v>
      </c>
      <c r="G136" s="272">
        <f>[1]JAN!M140</f>
        <v>0</v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 spans="1:27" ht="15.75" customHeight="1" x14ac:dyDescent="0.3">
      <c r="A137" s="270">
        <f>[1]JAN!A141</f>
        <v>0</v>
      </c>
      <c r="B137" s="271">
        <f>[1]JAN!B141</f>
        <v>8</v>
      </c>
      <c r="C137" s="272" t="str">
        <f>[1]JAN!K141</f>
        <v>K05</v>
      </c>
      <c r="D137" s="271">
        <f>[1]JAN!J141</f>
        <v>14</v>
      </c>
      <c r="E137" s="272" t="str">
        <f>[1]JAN!I141</f>
        <v>L</v>
      </c>
      <c r="F137" s="273" t="str">
        <f>[1]JAN!L141</f>
        <v>L</v>
      </c>
      <c r="G137" s="272">
        <f>[1]JAN!M141</f>
        <v>0</v>
      </c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 spans="1:27" ht="15.75" customHeight="1" x14ac:dyDescent="0.3">
      <c r="A138" s="270">
        <f>[1]JAN!A142</f>
        <v>0</v>
      </c>
      <c r="B138" s="271">
        <f>[1]JAN!B142</f>
        <v>9</v>
      </c>
      <c r="C138" s="272" t="str">
        <f>[1]JAN!K142</f>
        <v>K02</v>
      </c>
      <c r="D138" s="271">
        <f>[1]JAN!J142</f>
        <v>31</v>
      </c>
      <c r="E138" s="272" t="str">
        <f>[1]JAN!I142</f>
        <v>P</v>
      </c>
      <c r="F138" s="273" t="str">
        <f>[1]JAN!L142</f>
        <v>P</v>
      </c>
      <c r="G138" s="272">
        <f>[1]JAN!M142</f>
        <v>0</v>
      </c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 spans="1:27" ht="15.75" customHeight="1" x14ac:dyDescent="0.3">
      <c r="A139" s="270">
        <f>[1]JAN!A143</f>
        <v>0</v>
      </c>
      <c r="B139" s="271">
        <f>[1]JAN!B143</f>
        <v>10</v>
      </c>
      <c r="C139" s="272" t="str">
        <f>[1]JAN!K143</f>
        <v>K00</v>
      </c>
      <c r="D139" s="271">
        <f>[1]JAN!J143</f>
        <v>13</v>
      </c>
      <c r="E139" s="272" t="str">
        <f>[1]JAN!I143</f>
        <v>P</v>
      </c>
      <c r="F139" s="273" t="str">
        <f>[1]JAN!L143</f>
        <v>P</v>
      </c>
      <c r="G139" s="272">
        <f>[1]JAN!M143</f>
        <v>0</v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 spans="1:27" ht="15.75" customHeight="1" x14ac:dyDescent="0.3">
      <c r="A140" s="270">
        <f>[1]JAN!A144</f>
        <v>45302</v>
      </c>
      <c r="B140" s="271">
        <f>[1]JAN!B144</f>
        <v>1</v>
      </c>
      <c r="C140" s="272" t="str">
        <f>[1]JAN!K144</f>
        <v>K00</v>
      </c>
      <c r="D140" s="271">
        <f>[1]JAN!J144</f>
        <v>6</v>
      </c>
      <c r="E140" s="272" t="str">
        <f>[1]JAN!I144</f>
        <v>L</v>
      </c>
      <c r="F140" s="273" t="str">
        <f>[1]JAN!L144</f>
        <v>L</v>
      </c>
      <c r="G140" s="272">
        <f>[1]JAN!M144</f>
        <v>0</v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 spans="1:27" ht="15.75" customHeight="1" x14ac:dyDescent="0.3">
      <c r="A141" s="270">
        <f>[1]JAN!A145</f>
        <v>0</v>
      </c>
      <c r="B141" s="271">
        <f>[1]JAN!B145</f>
        <v>2</v>
      </c>
      <c r="C141" s="272" t="str">
        <f>[1]JAN!K145</f>
        <v>K05</v>
      </c>
      <c r="D141" s="271">
        <f>[1]JAN!J145</f>
        <v>40</v>
      </c>
      <c r="E141" s="272" t="str">
        <f>[1]JAN!I145</f>
        <v>L</v>
      </c>
      <c r="F141" s="273" t="str">
        <f>[1]JAN!L145</f>
        <v>L</v>
      </c>
      <c r="G141" s="272">
        <f>[1]JAN!M145</f>
        <v>0</v>
      </c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 spans="1:27" ht="15.75" customHeight="1" x14ac:dyDescent="0.3">
      <c r="A142" s="270">
        <f>[1]JAN!A146</f>
        <v>0</v>
      </c>
      <c r="B142" s="271">
        <f>[1]JAN!B146</f>
        <v>3</v>
      </c>
      <c r="C142" s="272" t="str">
        <f>[1]JAN!K146</f>
        <v>K03</v>
      </c>
      <c r="D142" s="271">
        <f>[1]JAN!J146</f>
        <v>54</v>
      </c>
      <c r="E142" s="272" t="str">
        <f>[1]JAN!I146</f>
        <v>P</v>
      </c>
      <c r="F142" s="273" t="str">
        <f>[1]JAN!L146</f>
        <v>P</v>
      </c>
      <c r="G142" s="272">
        <f>[1]JAN!M146</f>
        <v>0</v>
      </c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 spans="1:27" ht="15.75" customHeight="1" x14ac:dyDescent="0.3">
      <c r="A143" s="270">
        <f>[1]JAN!A147</f>
        <v>0</v>
      </c>
      <c r="B143" s="271">
        <f>[1]JAN!B147</f>
        <v>4</v>
      </c>
      <c r="C143" s="272" t="str">
        <f>[1]JAN!K147</f>
        <v>K02</v>
      </c>
      <c r="D143" s="271">
        <f>[1]JAN!J147</f>
        <v>5</v>
      </c>
      <c r="E143" s="272" t="str">
        <f>[1]JAN!I147</f>
        <v>P</v>
      </c>
      <c r="F143" s="273" t="str">
        <f>[1]JAN!L147</f>
        <v>P</v>
      </c>
      <c r="G143" s="272">
        <f>[1]JAN!M147</f>
        <v>0</v>
      </c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 spans="1:27" ht="15.75" customHeight="1" x14ac:dyDescent="0.3">
      <c r="A144" s="270">
        <f>[1]JAN!A148</f>
        <v>0</v>
      </c>
      <c r="B144" s="271">
        <f>[1]JAN!B148</f>
        <v>5</v>
      </c>
      <c r="C144" s="272" t="str">
        <f>[1]JAN!K148</f>
        <v>K04</v>
      </c>
      <c r="D144" s="271">
        <f>[1]JAN!J148</f>
        <v>50</v>
      </c>
      <c r="E144" s="272" t="str">
        <f>[1]JAN!I148</f>
        <v>P</v>
      </c>
      <c r="F144" s="273" t="str">
        <f>[1]JAN!L148</f>
        <v>P</v>
      </c>
      <c r="G144" s="272">
        <f>[1]JAN!M148</f>
        <v>0</v>
      </c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 spans="1:27" ht="15.75" customHeight="1" x14ac:dyDescent="0.3">
      <c r="A145" s="270">
        <f>[1]JAN!A149</f>
        <v>0</v>
      </c>
      <c r="B145" s="271">
        <f>[1]JAN!B149</f>
        <v>6</v>
      </c>
      <c r="C145" s="272" t="str">
        <f>[1]JAN!K149</f>
        <v>K00</v>
      </c>
      <c r="D145" s="271">
        <f>[1]JAN!J149</f>
        <v>8</v>
      </c>
      <c r="E145" s="272" t="str">
        <f>[1]JAN!I149</f>
        <v>P</v>
      </c>
      <c r="F145" s="273" t="str">
        <f>[1]JAN!L149</f>
        <v>P</v>
      </c>
      <c r="G145" s="272">
        <f>[1]JAN!M149</f>
        <v>0</v>
      </c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 spans="1:27" ht="15.75" customHeight="1" x14ac:dyDescent="0.3">
      <c r="A146" s="270">
        <f>[1]JAN!A150</f>
        <v>0</v>
      </c>
      <c r="B146" s="271">
        <f>[1]JAN!B150</f>
        <v>7</v>
      </c>
      <c r="C146" s="272" t="str">
        <f>[1]JAN!K150</f>
        <v>K04</v>
      </c>
      <c r="D146" s="271">
        <f>[1]JAN!J150</f>
        <v>22</v>
      </c>
      <c r="E146" s="272" t="str">
        <f>[1]JAN!I150</f>
        <v>P</v>
      </c>
      <c r="F146" s="273" t="str">
        <f>[1]JAN!L150</f>
        <v>P</v>
      </c>
      <c r="G146" s="272">
        <f>[1]JAN!M150</f>
        <v>0</v>
      </c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 spans="1:27" ht="15.75" customHeight="1" x14ac:dyDescent="0.3">
      <c r="A147" s="270">
        <f>[1]JAN!A151</f>
        <v>0</v>
      </c>
      <c r="B147" s="271">
        <f>[1]JAN!B151</f>
        <v>8</v>
      </c>
      <c r="C147" s="272" t="str">
        <f>[1]JAN!K151</f>
        <v>K03</v>
      </c>
      <c r="D147" s="271">
        <f>[1]JAN!J151</f>
        <v>17</v>
      </c>
      <c r="E147" s="272" t="str">
        <f>[1]JAN!I151</f>
        <v>L</v>
      </c>
      <c r="F147" s="273" t="str">
        <f>[1]JAN!L151</f>
        <v>L</v>
      </c>
      <c r="G147" s="272">
        <f>[1]JAN!M151</f>
        <v>0</v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 spans="1:27" ht="15.75" customHeight="1" x14ac:dyDescent="0.3">
      <c r="A148" s="270">
        <f>[1]JAN!A152</f>
        <v>0</v>
      </c>
      <c r="B148" s="271">
        <f>[1]JAN!B152</f>
        <v>9</v>
      </c>
      <c r="C148" s="272" t="str">
        <f>[1]JAN!K152</f>
        <v>K00</v>
      </c>
      <c r="D148" s="271">
        <f>[1]JAN!J152</f>
        <v>8</v>
      </c>
      <c r="E148" s="272" t="str">
        <f>[1]JAN!I152</f>
        <v>L</v>
      </c>
      <c r="F148" s="273" t="str">
        <f>[1]JAN!L152</f>
        <v>L</v>
      </c>
      <c r="G148" s="272">
        <f>[1]JAN!M152</f>
        <v>0</v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 spans="1:27" ht="15.75" customHeight="1" x14ac:dyDescent="0.3">
      <c r="A149" s="270">
        <f>[1]JAN!A153</f>
        <v>0</v>
      </c>
      <c r="B149" s="271">
        <f>[1]JAN!B153</f>
        <v>10</v>
      </c>
      <c r="C149" s="272" t="str">
        <f>[1]JAN!K153</f>
        <v>K04</v>
      </c>
      <c r="D149" s="271">
        <f>[1]JAN!J153</f>
        <v>26</v>
      </c>
      <c r="E149" s="272" t="str">
        <f>[1]JAN!I153</f>
        <v>P</v>
      </c>
      <c r="F149" s="273" t="str">
        <f>[1]JAN!L153</f>
        <v>P</v>
      </c>
      <c r="G149" s="272">
        <f>[1]JAN!M153</f>
        <v>0</v>
      </c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 spans="1:27" ht="15.75" customHeight="1" x14ac:dyDescent="0.3">
      <c r="A150" s="270">
        <f>[1]JAN!A154</f>
        <v>0</v>
      </c>
      <c r="B150" s="271">
        <f>[1]JAN!B154</f>
        <v>11</v>
      </c>
      <c r="C150" s="272" t="str">
        <f>[1]JAN!K154</f>
        <v>K00</v>
      </c>
      <c r="D150" s="271">
        <f>[1]JAN!J154</f>
        <v>8</v>
      </c>
      <c r="E150" s="272" t="str">
        <f>[1]JAN!I154</f>
        <v>L</v>
      </c>
      <c r="F150" s="273" t="str">
        <f>[1]JAN!L154</f>
        <v>L</v>
      </c>
      <c r="G150" s="272">
        <f>[1]JAN!M154</f>
        <v>0</v>
      </c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 spans="1:27" ht="15.75" customHeight="1" x14ac:dyDescent="0.3">
      <c r="A151" s="270">
        <f>[1]JAN!A155</f>
        <v>0</v>
      </c>
      <c r="B151" s="271">
        <f>[1]JAN!B155</f>
        <v>12</v>
      </c>
      <c r="C151" s="272" t="str">
        <f>[1]JAN!K155</f>
        <v>K02</v>
      </c>
      <c r="D151" s="271">
        <f>[1]JAN!J155</f>
        <v>10</v>
      </c>
      <c r="E151" s="272" t="str">
        <f>[1]JAN!I155</f>
        <v>P</v>
      </c>
      <c r="F151" s="273">
        <f>[1]JAN!L155</f>
        <v>0</v>
      </c>
      <c r="G151" s="272" t="str">
        <f>[1]JAN!M155</f>
        <v>P</v>
      </c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 spans="1:27" ht="15.75" customHeight="1" x14ac:dyDescent="0.3">
      <c r="A152" s="270">
        <f>[1]JAN!A156</f>
        <v>0</v>
      </c>
      <c r="B152" s="271">
        <f>[1]JAN!B156</f>
        <v>13</v>
      </c>
      <c r="C152" s="272" t="str">
        <f>[1]JAN!K156</f>
        <v>K02</v>
      </c>
      <c r="D152" s="271">
        <f>[1]JAN!J156</f>
        <v>43</v>
      </c>
      <c r="E152" s="272" t="str">
        <f>[1]JAN!I156</f>
        <v>L</v>
      </c>
      <c r="F152" s="273">
        <f>[1]JAN!L156</f>
        <v>0</v>
      </c>
      <c r="G152" s="272" t="str">
        <f>[1]JAN!M156</f>
        <v>L</v>
      </c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 spans="1:27" ht="15.75" customHeight="1" x14ac:dyDescent="0.3">
      <c r="A153" s="270">
        <f>[1]JAN!A157</f>
        <v>0</v>
      </c>
      <c r="B153" s="271">
        <f>[1]JAN!B157</f>
        <v>14</v>
      </c>
      <c r="C153" s="272" t="str">
        <f>[1]JAN!K157</f>
        <v>K03</v>
      </c>
      <c r="D153" s="271">
        <f>[1]JAN!J157</f>
        <v>64</v>
      </c>
      <c r="E153" s="272" t="str">
        <f>[1]JAN!I157</f>
        <v>L</v>
      </c>
      <c r="F153" s="273" t="str">
        <f>[1]JAN!L157</f>
        <v>L</v>
      </c>
      <c r="G153" s="272">
        <f>[1]JAN!M157</f>
        <v>0</v>
      </c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 spans="1:27" ht="15.75" customHeight="1" x14ac:dyDescent="0.3">
      <c r="A154" s="270">
        <f>[1]JAN!A158</f>
        <v>0</v>
      </c>
      <c r="B154" s="271">
        <f>[1]JAN!B158</f>
        <v>15</v>
      </c>
      <c r="C154" s="272" t="str">
        <f>[1]JAN!K158</f>
        <v>K03</v>
      </c>
      <c r="D154" s="271">
        <f>[1]JAN!J158</f>
        <v>36</v>
      </c>
      <c r="E154" s="272" t="str">
        <f>[1]JAN!I158</f>
        <v>P</v>
      </c>
      <c r="F154" s="273" t="str">
        <f>[1]JAN!L158</f>
        <v>P</v>
      </c>
      <c r="G154" s="272">
        <f>[1]JAN!M158</f>
        <v>0</v>
      </c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 spans="1:27" ht="15.75" customHeight="1" x14ac:dyDescent="0.3">
      <c r="A155" s="270">
        <f>[1]JAN!A159</f>
        <v>0</v>
      </c>
      <c r="B155" s="271">
        <f>[1]JAN!B159</f>
        <v>16</v>
      </c>
      <c r="C155" s="272" t="str">
        <f>[1]JAN!K159</f>
        <v>K04</v>
      </c>
      <c r="D155" s="271">
        <f>[1]JAN!J159</f>
        <v>37</v>
      </c>
      <c r="E155" s="272" t="str">
        <f>[1]JAN!I159</f>
        <v>P</v>
      </c>
      <c r="F155" s="273" t="str">
        <f>[1]JAN!L159</f>
        <v>P</v>
      </c>
      <c r="G155" s="272">
        <f>[1]JAN!M159</f>
        <v>0</v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 spans="1:27" ht="15.75" customHeight="1" x14ac:dyDescent="0.3">
      <c r="A156" s="270">
        <f>[1]JAN!A160</f>
        <v>45304</v>
      </c>
      <c r="B156" s="271">
        <f>[1]JAN!B160</f>
        <v>1</v>
      </c>
      <c r="C156" s="272" t="str">
        <f>[1]JAN!K160</f>
        <v>K04</v>
      </c>
      <c r="D156" s="271">
        <f>[1]JAN!J160</f>
        <v>63</v>
      </c>
      <c r="E156" s="272" t="str">
        <f>[1]JAN!I160</f>
        <v>P</v>
      </c>
      <c r="F156" s="273">
        <f>[1]JAN!L160</f>
        <v>0</v>
      </c>
      <c r="G156" s="272" t="str">
        <f>[1]JAN!M160</f>
        <v>P</v>
      </c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 spans="1:27" ht="15.75" customHeight="1" x14ac:dyDescent="0.3">
      <c r="A157" s="270">
        <f>[1]JAN!A161</f>
        <v>0</v>
      </c>
      <c r="B157" s="271">
        <f>[1]JAN!B161</f>
        <v>2</v>
      </c>
      <c r="C157" s="272" t="str">
        <f>[1]JAN!K161</f>
        <v>K04</v>
      </c>
      <c r="D157" s="271">
        <f>[1]JAN!J161</f>
        <v>32</v>
      </c>
      <c r="E157" s="272" t="str">
        <f>[1]JAN!I161</f>
        <v>P</v>
      </c>
      <c r="F157" s="273">
        <f>[1]JAN!L161</f>
        <v>0</v>
      </c>
      <c r="G157" s="272" t="str">
        <f>[1]JAN!M161</f>
        <v>P</v>
      </c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 spans="1:27" ht="15.75" customHeight="1" x14ac:dyDescent="0.3">
      <c r="A158" s="270">
        <f>[1]JAN!A162</f>
        <v>0</v>
      </c>
      <c r="B158" s="271">
        <f>[1]JAN!B162</f>
        <v>3</v>
      </c>
      <c r="C158" s="272" t="str">
        <f>[1]JAN!K162</f>
        <v>K04</v>
      </c>
      <c r="D158" s="271">
        <f>[1]JAN!J162</f>
        <v>6</v>
      </c>
      <c r="E158" s="272" t="str">
        <f>[1]JAN!I162</f>
        <v>P</v>
      </c>
      <c r="F158" s="273" t="str">
        <f>[1]JAN!L162</f>
        <v>P</v>
      </c>
      <c r="G158" s="272">
        <f>[1]JAN!M162</f>
        <v>0</v>
      </c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 spans="1:27" ht="15.75" customHeight="1" x14ac:dyDescent="0.3">
      <c r="A159" s="270">
        <f>[1]JAN!A163</f>
        <v>0</v>
      </c>
      <c r="B159" s="271">
        <f>[1]JAN!B163</f>
        <v>4</v>
      </c>
      <c r="C159" s="272" t="str">
        <f>[1]JAN!K163</f>
        <v>K00</v>
      </c>
      <c r="D159" s="271">
        <f>[1]JAN!J163</f>
        <v>6</v>
      </c>
      <c r="E159" s="272" t="str">
        <f>[1]JAN!I163</f>
        <v>P</v>
      </c>
      <c r="F159" s="273" t="str">
        <f>[1]JAN!L163</f>
        <v>P</v>
      </c>
      <c r="G159" s="272">
        <f>[1]JAN!M163</f>
        <v>0</v>
      </c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 spans="1:27" ht="15.75" customHeight="1" x14ac:dyDescent="0.3">
      <c r="A160" s="270">
        <f>[1]JAN!A164</f>
        <v>0</v>
      </c>
      <c r="B160" s="271">
        <f>[1]JAN!B164</f>
        <v>5</v>
      </c>
      <c r="C160" s="272" t="str">
        <f>[1]JAN!K164</f>
        <v>K00</v>
      </c>
      <c r="D160" s="271">
        <f>[1]JAN!J164</f>
        <v>9</v>
      </c>
      <c r="E160" s="272" t="str">
        <f>[1]JAN!I164</f>
        <v>P</v>
      </c>
      <c r="F160" s="273" t="str">
        <f>[1]JAN!L164</f>
        <v>P</v>
      </c>
      <c r="G160" s="272">
        <f>[1]JAN!M164</f>
        <v>0</v>
      </c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 spans="1:27" ht="15.75" customHeight="1" x14ac:dyDescent="0.3">
      <c r="A161" s="270">
        <f>[1]JAN!A165</f>
        <v>0</v>
      </c>
      <c r="B161" s="271">
        <f>[1]JAN!B165</f>
        <v>6</v>
      </c>
      <c r="C161" s="272" t="str">
        <f>[1]JAN!K165</f>
        <v>K04</v>
      </c>
      <c r="D161" s="271">
        <f>[1]JAN!J165</f>
        <v>3</v>
      </c>
      <c r="E161" s="272" t="str">
        <f>[1]JAN!I165</f>
        <v>L</v>
      </c>
      <c r="F161" s="273" t="str">
        <f>[1]JAN!L165</f>
        <v>L</v>
      </c>
      <c r="G161" s="272">
        <f>[1]JAN!M165</f>
        <v>0</v>
      </c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 spans="1:27" ht="15.75" customHeight="1" x14ac:dyDescent="0.3">
      <c r="A162" s="270">
        <f>[1]JAN!A166</f>
        <v>0</v>
      </c>
      <c r="B162" s="271">
        <f>[1]JAN!B166</f>
        <v>7</v>
      </c>
      <c r="C162" s="272" t="str">
        <f>[1]JAN!K166</f>
        <v>K08</v>
      </c>
      <c r="D162" s="271">
        <f>[1]JAN!J166</f>
        <v>34</v>
      </c>
      <c r="E162" s="272" t="str">
        <f>[1]JAN!I166</f>
        <v>P</v>
      </c>
      <c r="F162" s="273" t="str">
        <f>[1]JAN!L166</f>
        <v>P</v>
      </c>
      <c r="G162" s="272">
        <f>[1]JAN!M166</f>
        <v>0</v>
      </c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 spans="1:27" ht="15.75" customHeight="1" x14ac:dyDescent="0.3">
      <c r="A163" s="270">
        <f>[1]JAN!A167</f>
        <v>0</v>
      </c>
      <c r="B163" s="271">
        <f>[1]JAN!B167</f>
        <v>8</v>
      </c>
      <c r="C163" s="272" t="str">
        <f>[1]JAN!K167</f>
        <v>K04</v>
      </c>
      <c r="D163" s="271">
        <f>[1]JAN!J167</f>
        <v>21</v>
      </c>
      <c r="E163" s="272" t="str">
        <f>[1]JAN!I167</f>
        <v>P</v>
      </c>
      <c r="F163" s="273" t="str">
        <f>[1]JAN!L167</f>
        <v>P</v>
      </c>
      <c r="G163" s="272">
        <f>[1]JAN!M167</f>
        <v>0</v>
      </c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 spans="1:27" ht="15.75" customHeight="1" x14ac:dyDescent="0.3">
      <c r="A164" s="270">
        <f>[1]JAN!A168</f>
        <v>0</v>
      </c>
      <c r="B164" s="271">
        <f>[1]JAN!B168</f>
        <v>9</v>
      </c>
      <c r="C164" s="272" t="str">
        <f>[1]JAN!K168</f>
        <v>K02</v>
      </c>
      <c r="D164" s="271">
        <f>[1]JAN!J168</f>
        <v>51</v>
      </c>
      <c r="E164" s="272" t="str">
        <f>[1]JAN!I168</f>
        <v>P</v>
      </c>
      <c r="F164" s="273">
        <f>[1]JAN!L168</f>
        <v>0</v>
      </c>
      <c r="G164" s="272" t="str">
        <f>[1]JAN!M168</f>
        <v>P</v>
      </c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1:27" ht="15.75" customHeight="1" x14ac:dyDescent="0.3">
      <c r="A165" s="270">
        <f>[1]JAN!A169</f>
        <v>0</v>
      </c>
      <c r="B165" s="271">
        <f>[1]JAN!B169</f>
        <v>10</v>
      </c>
      <c r="C165" s="272" t="str">
        <f>[1]JAN!K169</f>
        <v>K04</v>
      </c>
      <c r="D165" s="271">
        <f>[1]JAN!J169</f>
        <v>27</v>
      </c>
      <c r="E165" s="272" t="str">
        <f>[1]JAN!I169</f>
        <v>P</v>
      </c>
      <c r="F165" s="273" t="str">
        <f>[1]JAN!L169</f>
        <v>P</v>
      </c>
      <c r="G165" s="272">
        <f>[1]JAN!M169</f>
        <v>0</v>
      </c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 spans="1:27" ht="15.75" customHeight="1" x14ac:dyDescent="0.3">
      <c r="A166" s="270">
        <f>[1]JAN!A170</f>
        <v>0</v>
      </c>
      <c r="B166" s="271">
        <f>[1]JAN!B170</f>
        <v>11</v>
      </c>
      <c r="C166" s="272" t="str">
        <f>[1]JAN!K170</f>
        <v>K01</v>
      </c>
      <c r="D166" s="271">
        <f>[1]JAN!J170</f>
        <v>34</v>
      </c>
      <c r="E166" s="272" t="str">
        <f>[1]JAN!I170</f>
        <v>P</v>
      </c>
      <c r="F166" s="273" t="str">
        <f>[1]JAN!L170</f>
        <v>P</v>
      </c>
      <c r="G166" s="272">
        <f>[1]JAN!M170</f>
        <v>0</v>
      </c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 spans="1:27" ht="15.75" customHeight="1" x14ac:dyDescent="0.3">
      <c r="A167" s="270">
        <f>[1]JAN!A171</f>
        <v>0</v>
      </c>
      <c r="B167" s="271">
        <f>[1]JAN!B171</f>
        <v>12</v>
      </c>
      <c r="C167" s="272" t="str">
        <f>[1]JAN!K171</f>
        <v>K02</v>
      </c>
      <c r="D167" s="271">
        <f>[1]JAN!J171</f>
        <v>37</v>
      </c>
      <c r="E167" s="272" t="str">
        <f>[1]JAN!I171</f>
        <v>P</v>
      </c>
      <c r="F167" s="273" t="str">
        <f>[1]JAN!L171</f>
        <v>P</v>
      </c>
      <c r="G167" s="272">
        <f>[1]JAN!M171</f>
        <v>0</v>
      </c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 spans="1:27" ht="15.75" customHeight="1" x14ac:dyDescent="0.3">
      <c r="A168" s="270">
        <f>[1]JAN!A172</f>
        <v>45671</v>
      </c>
      <c r="B168" s="271">
        <f>[1]JAN!B172</f>
        <v>1</v>
      </c>
      <c r="C168" s="272" t="str">
        <f>[1]JAN!K172</f>
        <v>K03</v>
      </c>
      <c r="D168" s="271">
        <f>[1]JAN!J172</f>
        <v>34</v>
      </c>
      <c r="E168" s="272" t="str">
        <f>[1]JAN!I172</f>
        <v>P</v>
      </c>
      <c r="F168" s="273" t="str">
        <f>[1]JAN!L172</f>
        <v>P</v>
      </c>
      <c r="G168" s="272">
        <f>[1]JAN!M172</f>
        <v>0</v>
      </c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 spans="1:27" ht="15.75" customHeight="1" x14ac:dyDescent="0.3">
      <c r="A169" s="270">
        <f>[1]JAN!A173</f>
        <v>0</v>
      </c>
      <c r="B169" s="271">
        <f>[1]JAN!B173</f>
        <v>2</v>
      </c>
      <c r="C169" s="272" t="str">
        <f>[1]JAN!K173</f>
        <v>K04</v>
      </c>
      <c r="D169" s="271">
        <f>[1]JAN!J173</f>
        <v>32</v>
      </c>
      <c r="E169" s="272" t="str">
        <f>[1]JAN!I173</f>
        <v>P</v>
      </c>
      <c r="F169" s="273">
        <f>[1]JAN!L173</f>
        <v>0</v>
      </c>
      <c r="G169" s="272" t="str">
        <f>[1]JAN!M173</f>
        <v>P</v>
      </c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 spans="1:27" ht="15.75" customHeight="1" x14ac:dyDescent="0.3">
      <c r="A170" s="270">
        <f>[1]JAN!A174</f>
        <v>0</v>
      </c>
      <c r="B170" s="271">
        <f>[1]JAN!B174</f>
        <v>3</v>
      </c>
      <c r="C170" s="272" t="str">
        <f>[1]JAN!K174</f>
        <v>K04</v>
      </c>
      <c r="D170" s="271">
        <f>[1]JAN!J174</f>
        <v>41</v>
      </c>
      <c r="E170" s="272" t="str">
        <f>[1]JAN!I174</f>
        <v>L</v>
      </c>
      <c r="F170" s="273" t="str">
        <f>[1]JAN!L174</f>
        <v>L</v>
      </c>
      <c r="G170" s="272">
        <f>[1]JAN!M174</f>
        <v>0</v>
      </c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 spans="1:27" ht="15.75" customHeight="1" x14ac:dyDescent="0.3">
      <c r="A171" s="270">
        <f>[1]JAN!A175</f>
        <v>0</v>
      </c>
      <c r="B171" s="271">
        <f>[1]JAN!B175</f>
        <v>4</v>
      </c>
      <c r="C171" s="272" t="str">
        <f>[1]JAN!K175</f>
        <v>K04</v>
      </c>
      <c r="D171" s="271">
        <f>[1]JAN!J175</f>
        <v>63</v>
      </c>
      <c r="E171" s="272" t="str">
        <f>[1]JAN!I175</f>
        <v>P</v>
      </c>
      <c r="F171" s="273" t="str">
        <f>[1]JAN!L175</f>
        <v>P</v>
      </c>
      <c r="G171" s="272">
        <f>[1]JAN!M175</f>
        <v>0</v>
      </c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 spans="1:27" ht="15.75" customHeight="1" x14ac:dyDescent="0.3">
      <c r="A172" s="270">
        <f>[1]JAN!A176</f>
        <v>0</v>
      </c>
      <c r="B172" s="271">
        <f>[1]JAN!B176</f>
        <v>5</v>
      </c>
      <c r="C172" s="272" t="str">
        <f>[1]JAN!K176</f>
        <v>K04</v>
      </c>
      <c r="D172" s="271">
        <f>[1]JAN!J176</f>
        <v>13</v>
      </c>
      <c r="E172" s="272" t="str">
        <f>[1]JAN!I176</f>
        <v>P</v>
      </c>
      <c r="F172" s="273" t="str">
        <f>[1]JAN!L176</f>
        <v>P</v>
      </c>
      <c r="G172" s="272">
        <f>[1]JAN!M176</f>
        <v>0</v>
      </c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 spans="1:27" ht="15.75" customHeight="1" x14ac:dyDescent="0.3">
      <c r="A173" s="270">
        <f>[1]JAN!A177</f>
        <v>0</v>
      </c>
      <c r="B173" s="271">
        <f>[1]JAN!B177</f>
        <v>6</v>
      </c>
      <c r="C173" s="272" t="str">
        <f>[1]JAN!K177</f>
        <v>K08</v>
      </c>
      <c r="D173" s="271">
        <f>[1]JAN!J177</f>
        <v>72</v>
      </c>
      <c r="E173" s="272" t="str">
        <f>[1]JAN!I177</f>
        <v>L</v>
      </c>
      <c r="F173" s="273" t="str">
        <f>[1]JAN!L177</f>
        <v>L</v>
      </c>
      <c r="G173" s="272">
        <f>[1]JAN!M177</f>
        <v>0</v>
      </c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 spans="1:27" ht="15.75" customHeight="1" x14ac:dyDescent="0.3">
      <c r="A174" s="270">
        <f>[1]JAN!A178</f>
        <v>0</v>
      </c>
      <c r="B174" s="271">
        <f>[1]JAN!B178</f>
        <v>7</v>
      </c>
      <c r="C174" s="272" t="str">
        <f>[1]JAN!K178</f>
        <v>K04</v>
      </c>
      <c r="D174" s="271">
        <f>[1]JAN!J178</f>
        <v>30</v>
      </c>
      <c r="E174" s="272" t="str">
        <f>[1]JAN!I178</f>
        <v>P</v>
      </c>
      <c r="F174" s="273" t="str">
        <f>[1]JAN!L178</f>
        <v>P</v>
      </c>
      <c r="G174" s="272">
        <f>[1]JAN!M178</f>
        <v>0</v>
      </c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 spans="1:27" ht="15.75" customHeight="1" x14ac:dyDescent="0.3">
      <c r="A175" s="270">
        <f>[1]JAN!A179</f>
        <v>0</v>
      </c>
      <c r="B175" s="271">
        <f>[1]JAN!B179</f>
        <v>8</v>
      </c>
      <c r="C175" s="272" t="str">
        <f>[1]JAN!K179</f>
        <v>K02</v>
      </c>
      <c r="D175" s="271">
        <f>[1]JAN!J179</f>
        <v>31</v>
      </c>
      <c r="E175" s="272" t="str">
        <f>[1]JAN!I179</f>
        <v>P</v>
      </c>
      <c r="F175" s="273" t="str">
        <f>[1]JAN!L179</f>
        <v>P</v>
      </c>
      <c r="G175" s="272">
        <f>[1]JAN!M179</f>
        <v>0</v>
      </c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 spans="1:27" ht="15.75" customHeight="1" x14ac:dyDescent="0.3">
      <c r="A176" s="270">
        <f>[1]JAN!A180</f>
        <v>0</v>
      </c>
      <c r="B176" s="271">
        <f>[1]JAN!B180</f>
        <v>9</v>
      </c>
      <c r="C176" s="272" t="str">
        <f>[1]JAN!K180</f>
        <v>K02</v>
      </c>
      <c r="D176" s="271">
        <f>[1]JAN!J180</f>
        <v>21</v>
      </c>
      <c r="E176" s="272" t="str">
        <f>[1]JAN!I180</f>
        <v>P</v>
      </c>
      <c r="F176" s="273" t="str">
        <f>[1]JAN!L180</f>
        <v>P</v>
      </c>
      <c r="G176" s="272">
        <f>[1]JAN!M180</f>
        <v>0</v>
      </c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 spans="1:27" ht="15.75" customHeight="1" x14ac:dyDescent="0.3">
      <c r="A177" s="270">
        <f>[1]JAN!A181</f>
        <v>0</v>
      </c>
      <c r="B177" s="271">
        <f>[1]JAN!B181</f>
        <v>10</v>
      </c>
      <c r="C177" s="272" t="str">
        <f>[1]JAN!K181</f>
        <v>K04</v>
      </c>
      <c r="D177" s="271">
        <f>[1]JAN!J181</f>
        <v>22</v>
      </c>
      <c r="E177" s="272" t="str">
        <f>[1]JAN!I181</f>
        <v>L</v>
      </c>
      <c r="F177" s="273" t="str">
        <f>[1]JAN!L181</f>
        <v>L</v>
      </c>
      <c r="G177" s="272">
        <f>[1]JAN!M181</f>
        <v>0</v>
      </c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 spans="1:27" ht="15.75" customHeight="1" x14ac:dyDescent="0.3">
      <c r="A178" s="270">
        <f>[1]JAN!A182</f>
        <v>45672</v>
      </c>
      <c r="B178" s="271">
        <f>[1]JAN!B182</f>
        <v>1</v>
      </c>
      <c r="C178" s="272" t="str">
        <f>[1]JAN!K182</f>
        <v>K04</v>
      </c>
      <c r="D178" s="271">
        <f>[1]JAN!J182</f>
        <v>13</v>
      </c>
      <c r="E178" s="272" t="str">
        <f>[1]JAN!I182</f>
        <v>L</v>
      </c>
      <c r="F178" s="273" t="str">
        <f>[1]JAN!L182</f>
        <v>L</v>
      </c>
      <c r="G178" s="272">
        <f>[1]JAN!M182</f>
        <v>0</v>
      </c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 spans="1:27" ht="15.75" customHeight="1" x14ac:dyDescent="0.3">
      <c r="A179" s="270">
        <f>[1]JAN!A183</f>
        <v>0</v>
      </c>
      <c r="B179" s="271">
        <f>[1]JAN!B183</f>
        <v>2</v>
      </c>
      <c r="C179" s="272" t="str">
        <f>[1]JAN!K183</f>
        <v>K04</v>
      </c>
      <c r="D179" s="271">
        <f>[1]JAN!J183</f>
        <v>32</v>
      </c>
      <c r="E179" s="272" t="str">
        <f>[1]JAN!I183</f>
        <v>P</v>
      </c>
      <c r="F179" s="273" t="str">
        <f>[1]JAN!L183</f>
        <v>P</v>
      </c>
      <c r="G179" s="272">
        <f>[1]JAN!M183</f>
        <v>0</v>
      </c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 spans="1:27" ht="15.75" customHeight="1" x14ac:dyDescent="0.3">
      <c r="A180" s="270">
        <f>[1]JAN!A184</f>
        <v>0</v>
      </c>
      <c r="B180" s="271">
        <f>[1]JAN!B184</f>
        <v>3</v>
      </c>
      <c r="C180" s="272" t="str">
        <f>[1]JAN!K184</f>
        <v>K08</v>
      </c>
      <c r="D180" s="271">
        <f>[1]JAN!J184</f>
        <v>62</v>
      </c>
      <c r="E180" s="272" t="str">
        <f>[1]JAN!I184</f>
        <v>P</v>
      </c>
      <c r="F180" s="273" t="str">
        <f>[1]JAN!L184</f>
        <v>P</v>
      </c>
      <c r="G180" s="272">
        <f>[1]JAN!M184</f>
        <v>0</v>
      </c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1:27" ht="15.75" customHeight="1" x14ac:dyDescent="0.3">
      <c r="A181" s="270">
        <f>[1]JAN!A185</f>
        <v>0</v>
      </c>
      <c r="B181" s="271">
        <f>[1]JAN!B185</f>
        <v>4</v>
      </c>
      <c r="C181" s="272" t="str">
        <f>[1]JAN!K185</f>
        <v>K03</v>
      </c>
      <c r="D181" s="271">
        <f>[1]JAN!J185</f>
        <v>18</v>
      </c>
      <c r="E181" s="272" t="str">
        <f>[1]JAN!I185</f>
        <v>P</v>
      </c>
      <c r="F181" s="273" t="str">
        <f>[1]JAN!L185</f>
        <v>P</v>
      </c>
      <c r="G181" s="272">
        <f>[1]JAN!M185</f>
        <v>0</v>
      </c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 spans="1:27" ht="15.75" customHeight="1" x14ac:dyDescent="0.3">
      <c r="A182" s="270">
        <f>[1]JAN!A186</f>
        <v>0</v>
      </c>
      <c r="B182" s="271">
        <f>[1]JAN!B186</f>
        <v>5</v>
      </c>
      <c r="C182" s="272" t="str">
        <f>[1]JAN!K186</f>
        <v>K08</v>
      </c>
      <c r="D182" s="271">
        <f>[1]JAN!J186</f>
        <v>24</v>
      </c>
      <c r="E182" s="272" t="str">
        <f>[1]JAN!I186</f>
        <v>P</v>
      </c>
      <c r="F182" s="273" t="str">
        <f>[1]JAN!L186</f>
        <v>P</v>
      </c>
      <c r="G182" s="272">
        <f>[1]JAN!M186</f>
        <v>0</v>
      </c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 spans="1:27" ht="15.75" customHeight="1" x14ac:dyDescent="0.3">
      <c r="A183" s="270">
        <f>[1]JAN!A187</f>
        <v>0</v>
      </c>
      <c r="B183" s="271">
        <f>[1]JAN!B187</f>
        <v>6</v>
      </c>
      <c r="C183" s="272" t="str">
        <f>[1]JAN!K187</f>
        <v>K07</v>
      </c>
      <c r="D183" s="271">
        <f>[1]JAN!J187</f>
        <v>23</v>
      </c>
      <c r="E183" s="272" t="str">
        <f>[1]JAN!I187</f>
        <v>P</v>
      </c>
      <c r="F183" s="273" t="str">
        <f>[1]JAN!L187</f>
        <v>P</v>
      </c>
      <c r="G183" s="272">
        <f>[1]JAN!M187</f>
        <v>0</v>
      </c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 spans="1:27" ht="15.75" customHeight="1" x14ac:dyDescent="0.3">
      <c r="A184" s="270">
        <f>[1]JAN!A188</f>
        <v>0</v>
      </c>
      <c r="B184" s="271">
        <f>[1]JAN!B188</f>
        <v>7</v>
      </c>
      <c r="C184" s="272" t="str">
        <f>[1]JAN!K188</f>
        <v>K04</v>
      </c>
      <c r="D184" s="271">
        <f>[1]JAN!J188</f>
        <v>23</v>
      </c>
      <c r="E184" s="272" t="str">
        <f>[1]JAN!I188</f>
        <v>P</v>
      </c>
      <c r="F184" s="273" t="str">
        <f>[1]JAN!L188</f>
        <v>P</v>
      </c>
      <c r="G184" s="272">
        <f>[1]JAN!M188</f>
        <v>0</v>
      </c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 spans="1:27" ht="15.75" customHeight="1" x14ac:dyDescent="0.3">
      <c r="A185" s="270">
        <f>[1]JAN!A189</f>
        <v>0</v>
      </c>
      <c r="B185" s="271">
        <f>[1]JAN!B189</f>
        <v>8</v>
      </c>
      <c r="C185" s="272" t="str">
        <f>[1]JAN!K189</f>
        <v>K02</v>
      </c>
      <c r="D185" s="271">
        <f>[1]JAN!J189</f>
        <v>30</v>
      </c>
      <c r="E185" s="272" t="str">
        <f>[1]JAN!I189</f>
        <v>L</v>
      </c>
      <c r="F185" s="273" t="str">
        <f>[1]JAN!L189</f>
        <v>L</v>
      </c>
      <c r="G185" s="272">
        <f>[1]JAN!M189</f>
        <v>0</v>
      </c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 spans="1:27" ht="15.75" customHeight="1" x14ac:dyDescent="0.3">
      <c r="A186" s="270">
        <f>[1]JAN!A190</f>
        <v>0</v>
      </c>
      <c r="B186" s="271">
        <f>[1]JAN!B190</f>
        <v>9</v>
      </c>
      <c r="C186" s="272" t="str">
        <f>[1]JAN!K190</f>
        <v>K02</v>
      </c>
      <c r="D186" s="271">
        <f>[1]JAN!J190</f>
        <v>31</v>
      </c>
      <c r="E186" s="272" t="str">
        <f>[1]JAN!I190</f>
        <v>P</v>
      </c>
      <c r="F186" s="273" t="str">
        <f>[1]JAN!L190</f>
        <v>P</v>
      </c>
      <c r="G186" s="272">
        <f>[1]JAN!M190</f>
        <v>0</v>
      </c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 spans="1:27" ht="15.75" customHeight="1" x14ac:dyDescent="0.3">
      <c r="A187" s="270">
        <f>[1]JAN!A191</f>
        <v>0</v>
      </c>
      <c r="B187" s="271">
        <f>[1]JAN!B191</f>
        <v>10</v>
      </c>
      <c r="C187" s="272" t="str">
        <f>[1]JAN!K191</f>
        <v>K02</v>
      </c>
      <c r="D187" s="271">
        <f>[1]JAN!J191</f>
        <v>55</v>
      </c>
      <c r="E187" s="272" t="str">
        <f>[1]JAN!I191</f>
        <v>L</v>
      </c>
      <c r="F187" s="273" t="str">
        <f>[1]JAN!L191</f>
        <v>L</v>
      </c>
      <c r="G187" s="272">
        <f>[1]JAN!M191</f>
        <v>0</v>
      </c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1:27" ht="15.75" customHeight="1" x14ac:dyDescent="0.3">
      <c r="A188" s="270">
        <f>[1]JAN!A192</f>
        <v>0</v>
      </c>
      <c r="B188" s="271">
        <f>[1]JAN!B192</f>
        <v>11</v>
      </c>
      <c r="C188" s="272" t="str">
        <f>[1]JAN!K192</f>
        <v>K08</v>
      </c>
      <c r="D188" s="271">
        <f>[1]JAN!J192</f>
        <v>28</v>
      </c>
      <c r="E188" s="272" t="str">
        <f>[1]JAN!I192</f>
        <v>P</v>
      </c>
      <c r="F188" s="273" t="str">
        <f>[1]JAN!L192</f>
        <v>P</v>
      </c>
      <c r="G188" s="272">
        <f>[1]JAN!M192</f>
        <v>0</v>
      </c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 spans="1:27" ht="15.75" customHeight="1" x14ac:dyDescent="0.3">
      <c r="A189" s="270">
        <f>[1]JAN!A193</f>
        <v>0</v>
      </c>
      <c r="B189" s="271">
        <f>[1]JAN!B193</f>
        <v>12</v>
      </c>
      <c r="C189" s="272" t="str">
        <f>[1]JAN!K193</f>
        <v>K05</v>
      </c>
      <c r="D189" s="271">
        <f>[1]JAN!J193</f>
        <v>13</v>
      </c>
      <c r="E189" s="272" t="str">
        <f>[1]JAN!I193</f>
        <v>P</v>
      </c>
      <c r="F189" s="273" t="str">
        <f>[1]JAN!L193</f>
        <v>P</v>
      </c>
      <c r="G189" s="272">
        <f>[1]JAN!M193</f>
        <v>0</v>
      </c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 spans="1:27" ht="15.75" customHeight="1" x14ac:dyDescent="0.3">
      <c r="A190" s="270">
        <f>[1]JAN!A193</f>
        <v>0</v>
      </c>
      <c r="B190" s="271">
        <f>[1]JAN!B193</f>
        <v>12</v>
      </c>
      <c r="C190" s="272" t="str">
        <f>[1]JAN!K193</f>
        <v>K05</v>
      </c>
      <c r="D190" s="271">
        <f>[1]JAN!J193</f>
        <v>13</v>
      </c>
      <c r="E190" s="272" t="str">
        <f>[1]JAN!I193</f>
        <v>P</v>
      </c>
      <c r="F190" s="273" t="str">
        <f>[1]JAN!L193</f>
        <v>P</v>
      </c>
      <c r="G190" s="272">
        <f>[1]JAN!M193</f>
        <v>0</v>
      </c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 spans="1:27" ht="15.75" customHeight="1" x14ac:dyDescent="0.3">
      <c r="A191" s="270">
        <f>[1]JAN!A194</f>
        <v>0</v>
      </c>
      <c r="B191" s="271">
        <f>[1]JAN!B194</f>
        <v>13</v>
      </c>
      <c r="C191" s="272" t="str">
        <f>[1]JAN!K194</f>
        <v>K03</v>
      </c>
      <c r="D191" s="271">
        <f>[1]JAN!J194</f>
        <v>27</v>
      </c>
      <c r="E191" s="272" t="str">
        <f>[1]JAN!I194</f>
        <v>P</v>
      </c>
      <c r="F191" s="273" t="str">
        <f>[1]JAN!L194</f>
        <v>P</v>
      </c>
      <c r="G191" s="272">
        <f>[1]JAN!M194</f>
        <v>0</v>
      </c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 spans="1:27" ht="15.75" customHeight="1" x14ac:dyDescent="0.3">
      <c r="A192" s="270">
        <f>[1]JAN!A195</f>
        <v>0</v>
      </c>
      <c r="B192" s="271">
        <f>[1]JAN!B195</f>
        <v>14</v>
      </c>
      <c r="C192" s="272" t="str">
        <f>[1]JAN!K195</f>
        <v>K02</v>
      </c>
      <c r="D192" s="271">
        <f>[1]JAN!J195</f>
        <v>19</v>
      </c>
      <c r="E192" s="272" t="str">
        <f>[1]JAN!I195</f>
        <v>P</v>
      </c>
      <c r="F192" s="273" t="str">
        <f>[1]JAN!L195</f>
        <v>P</v>
      </c>
      <c r="G192" s="272">
        <f>[1]JAN!M195</f>
        <v>0</v>
      </c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 spans="1:27" ht="15.75" customHeight="1" x14ac:dyDescent="0.3">
      <c r="A193" s="270">
        <f>[1]JAN!A196</f>
        <v>0</v>
      </c>
      <c r="B193" s="271">
        <f>[1]JAN!B196</f>
        <v>15</v>
      </c>
      <c r="C193" s="272" t="str">
        <f>[1]JAN!K196</f>
        <v>K04</v>
      </c>
      <c r="D193" s="271">
        <f>[1]JAN!J196</f>
        <v>33</v>
      </c>
      <c r="E193" s="272" t="str">
        <f>[1]JAN!I196</f>
        <v>P</v>
      </c>
      <c r="F193" s="273" t="str">
        <f>[1]JAN!L196</f>
        <v>P</v>
      </c>
      <c r="G193" s="272">
        <f>[1]JAN!M196</f>
        <v>0</v>
      </c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 spans="1:27" ht="15.75" customHeight="1" x14ac:dyDescent="0.3">
      <c r="A194" s="270">
        <f>[1]JAN!A197</f>
        <v>45673</v>
      </c>
      <c r="B194" s="271">
        <f>[1]JAN!B197</f>
        <v>1</v>
      </c>
      <c r="C194" s="272" t="str">
        <f>[1]JAN!K197</f>
        <v>K05</v>
      </c>
      <c r="D194" s="271">
        <f>[1]JAN!J197</f>
        <v>14</v>
      </c>
      <c r="E194" s="272" t="str">
        <f>[1]JAN!I197</f>
        <v>P</v>
      </c>
      <c r="F194" s="273" t="str">
        <f>[1]JAN!L197</f>
        <v>P</v>
      </c>
      <c r="G194" s="272">
        <f>[1]JAN!M197</f>
        <v>0</v>
      </c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 spans="1:27" ht="15.75" customHeight="1" x14ac:dyDescent="0.3">
      <c r="A195" s="270">
        <f>[1]JAN!A198</f>
        <v>0</v>
      </c>
      <c r="B195" s="271">
        <f>[1]JAN!B198</f>
        <v>2</v>
      </c>
      <c r="C195" s="272" t="str">
        <f>[1]JAN!K198</f>
        <v>K08</v>
      </c>
      <c r="D195" s="271">
        <f>[1]JAN!J198</f>
        <v>24</v>
      </c>
      <c r="E195" s="272" t="str">
        <f>[1]JAN!I198</f>
        <v>P</v>
      </c>
      <c r="F195" s="273" t="str">
        <f>[1]JAN!L198</f>
        <v>P</v>
      </c>
      <c r="G195" s="272">
        <f>[1]JAN!M198</f>
        <v>0</v>
      </c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 spans="1:27" ht="15.75" customHeight="1" x14ac:dyDescent="0.3">
      <c r="A196" s="270">
        <f>[1]JAN!A199</f>
        <v>0</v>
      </c>
      <c r="B196" s="271">
        <f>[1]JAN!B199</f>
        <v>3</v>
      </c>
      <c r="C196" s="272" t="str">
        <f>[1]JAN!K199</f>
        <v>K04</v>
      </c>
      <c r="D196" s="271">
        <f>[1]JAN!J199</f>
        <v>21</v>
      </c>
      <c r="E196" s="272" t="str">
        <f>[1]JAN!I199</f>
        <v>L</v>
      </c>
      <c r="F196" s="273" t="str">
        <f>[1]JAN!L199</f>
        <v>L</v>
      </c>
      <c r="G196" s="272">
        <f>[1]JAN!M199</f>
        <v>0</v>
      </c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 spans="1:27" ht="15.75" customHeight="1" x14ac:dyDescent="0.3">
      <c r="A197" s="270">
        <f>[1]JAN!A200</f>
        <v>0</v>
      </c>
      <c r="B197" s="271">
        <f>[1]JAN!B200</f>
        <v>4</v>
      </c>
      <c r="C197" s="272" t="str">
        <f>[1]JAN!K200</f>
        <v>K07</v>
      </c>
      <c r="D197" s="271">
        <f>[1]JAN!J200</f>
        <v>23</v>
      </c>
      <c r="E197" s="272" t="str">
        <f>[1]JAN!I200</f>
        <v>P</v>
      </c>
      <c r="F197" s="273" t="str">
        <f>[1]JAN!L200</f>
        <v>P</v>
      </c>
      <c r="G197" s="272">
        <f>[1]JAN!M200</f>
        <v>0</v>
      </c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 spans="1:27" ht="15.75" customHeight="1" x14ac:dyDescent="0.3">
      <c r="A198" s="270">
        <f>[1]JAN!A201</f>
        <v>0</v>
      </c>
      <c r="B198" s="271">
        <f>[1]JAN!B201</f>
        <v>5</v>
      </c>
      <c r="C198" s="272" t="str">
        <f>[1]JAN!K201</f>
        <v>K04</v>
      </c>
      <c r="D198" s="271">
        <f>[1]JAN!J201</f>
        <v>11</v>
      </c>
      <c r="E198" s="272" t="str">
        <f>[1]JAN!I201</f>
        <v>L</v>
      </c>
      <c r="F198" s="273" t="str">
        <f>[1]JAN!L201</f>
        <v>L</v>
      </c>
      <c r="G198" s="272">
        <f>[1]JAN!M201</f>
        <v>0</v>
      </c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 spans="1:27" ht="15.75" customHeight="1" x14ac:dyDescent="0.3">
      <c r="A199" s="270">
        <f>[1]JAN!A202</f>
        <v>0</v>
      </c>
      <c r="B199" s="271">
        <f>[1]JAN!B202</f>
        <v>6</v>
      </c>
      <c r="C199" s="272" t="str">
        <f>[1]JAN!K202</f>
        <v>K01</v>
      </c>
      <c r="D199" s="271">
        <f>[1]JAN!J202</f>
        <v>15</v>
      </c>
      <c r="E199" s="272" t="str">
        <f>[1]JAN!I202</f>
        <v>L</v>
      </c>
      <c r="F199" s="273" t="str">
        <f>[1]JAN!L202</f>
        <v>L</v>
      </c>
      <c r="G199" s="272">
        <f>[1]JAN!M202</f>
        <v>0</v>
      </c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 spans="1:27" ht="15.75" customHeight="1" x14ac:dyDescent="0.3">
      <c r="A200" s="270">
        <f>[1]JAN!A203</f>
        <v>0</v>
      </c>
      <c r="B200" s="271">
        <f>[1]JAN!B203</f>
        <v>7</v>
      </c>
      <c r="C200" s="272" t="str">
        <f>[1]JAN!K203</f>
        <v>K05</v>
      </c>
      <c r="D200" s="271">
        <f>[1]JAN!J203</f>
        <v>22</v>
      </c>
      <c r="E200" s="272" t="str">
        <f>[1]JAN!I203</f>
        <v>P</v>
      </c>
      <c r="F200" s="273" t="str">
        <f>[1]JAN!L203</f>
        <v>P</v>
      </c>
      <c r="G200" s="272">
        <f>[1]JAN!M203</f>
        <v>0</v>
      </c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 spans="1:27" ht="15.75" customHeight="1" x14ac:dyDescent="0.3">
      <c r="A201" s="270">
        <f>[1]JAN!A204</f>
        <v>0</v>
      </c>
      <c r="B201" s="271">
        <f>[1]JAN!B204</f>
        <v>8</v>
      </c>
      <c r="C201" s="272" t="str">
        <f>[1]JAN!K204</f>
        <v>K02</v>
      </c>
      <c r="D201" s="271">
        <f>[1]JAN!J204</f>
        <v>38</v>
      </c>
      <c r="E201" s="272" t="str">
        <f>[1]JAN!I204</f>
        <v>P</v>
      </c>
      <c r="F201" s="273">
        <f>[1]JAN!L204</f>
        <v>0</v>
      </c>
      <c r="G201" s="272" t="str">
        <f>[1]JAN!M204</f>
        <v>P</v>
      </c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 spans="1:27" ht="15.75" customHeight="1" x14ac:dyDescent="0.3">
      <c r="A202" s="270">
        <f>[1]JAN!A205</f>
        <v>0</v>
      </c>
      <c r="B202" s="271">
        <f>[1]JAN!B205</f>
        <v>9</v>
      </c>
      <c r="C202" s="272" t="str">
        <f>[1]JAN!K205</f>
        <v>K04</v>
      </c>
      <c r="D202" s="271">
        <f>[1]JAN!J205</f>
        <v>58</v>
      </c>
      <c r="E202" s="272" t="str">
        <f>[1]JAN!I205</f>
        <v>L</v>
      </c>
      <c r="F202" s="273" t="str">
        <f>[1]JAN!L205</f>
        <v>L</v>
      </c>
      <c r="G202" s="272">
        <f>[1]JAN!M205</f>
        <v>0</v>
      </c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 spans="1:27" ht="15.75" customHeight="1" x14ac:dyDescent="0.3">
      <c r="A203" s="270">
        <f>[1]JAN!A206</f>
        <v>0</v>
      </c>
      <c r="B203" s="271">
        <f>[1]JAN!B206</f>
        <v>10</v>
      </c>
      <c r="C203" s="272" t="str">
        <f>[1]JAN!K206</f>
        <v>K02</v>
      </c>
      <c r="D203" s="271">
        <f>[1]JAN!J206</f>
        <v>16</v>
      </c>
      <c r="E203" s="272" t="str">
        <f>[1]JAN!I206</f>
        <v>P</v>
      </c>
      <c r="F203" s="273" t="str">
        <f>[1]JAN!L206</f>
        <v>P</v>
      </c>
      <c r="G203" s="272">
        <f>[1]JAN!M206</f>
        <v>0</v>
      </c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 spans="1:27" ht="15.75" customHeight="1" x14ac:dyDescent="0.3">
      <c r="A204" s="270">
        <f>[1]JAN!A207</f>
        <v>0</v>
      </c>
      <c r="B204" s="271">
        <f>[1]JAN!B207</f>
        <v>11</v>
      </c>
      <c r="C204" s="272" t="str">
        <f>[1]JAN!K207</f>
        <v>K04</v>
      </c>
      <c r="D204" s="271">
        <f>[1]JAN!J207</f>
        <v>30</v>
      </c>
      <c r="E204" s="272" t="str">
        <f>[1]JAN!I207</f>
        <v>L</v>
      </c>
      <c r="F204" s="273" t="str">
        <f>[1]JAN!L207</f>
        <v>L</v>
      </c>
      <c r="G204" s="272">
        <f>[1]JAN!M207</f>
        <v>0</v>
      </c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1:27" ht="15.75" customHeight="1" x14ac:dyDescent="0.3">
      <c r="A205" s="270">
        <f>[1]JAN!A208</f>
        <v>0</v>
      </c>
      <c r="B205" s="271">
        <f>[1]JAN!B208</f>
        <v>12</v>
      </c>
      <c r="C205" s="272" t="str">
        <f>[1]JAN!K208</f>
        <v>K00</v>
      </c>
      <c r="D205" s="271">
        <f>[1]JAN!J208</f>
        <v>10</v>
      </c>
      <c r="E205" s="272" t="str">
        <f>[1]JAN!I208</f>
        <v>L</v>
      </c>
      <c r="F205" s="273" t="str">
        <f>[1]JAN!L208</f>
        <v>L</v>
      </c>
      <c r="G205" s="272">
        <f>[1]JAN!M208</f>
        <v>0</v>
      </c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 spans="1:27" ht="15.75" customHeight="1" x14ac:dyDescent="0.3">
      <c r="A206" s="270">
        <f>[1]JAN!A209</f>
        <v>45674</v>
      </c>
      <c r="B206" s="271">
        <f>[1]JAN!B209</f>
        <v>1</v>
      </c>
      <c r="C206" s="272" t="str">
        <f>[1]JAN!K209</f>
        <v>K02</v>
      </c>
      <c r="D206" s="271">
        <f>[1]JAN!J209</f>
        <v>54</v>
      </c>
      <c r="E206" s="272" t="str">
        <f>[1]JAN!I209</f>
        <v>P</v>
      </c>
      <c r="F206" s="273" t="str">
        <f>[1]JAN!L209</f>
        <v>P</v>
      </c>
      <c r="G206" s="272">
        <f>[1]JAN!M209</f>
        <v>0</v>
      </c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 spans="1:27" ht="15.75" customHeight="1" x14ac:dyDescent="0.3">
      <c r="A207" s="270">
        <f>[1]JAN!A210</f>
        <v>0</v>
      </c>
      <c r="B207" s="271">
        <f>[1]JAN!B210</f>
        <v>2</v>
      </c>
      <c r="C207" s="272" t="str">
        <f>[1]JAN!K210</f>
        <v>K02</v>
      </c>
      <c r="D207" s="271">
        <f>[1]JAN!J210</f>
        <v>22</v>
      </c>
      <c r="E207" s="272" t="str">
        <f>[1]JAN!I210</f>
        <v>P</v>
      </c>
      <c r="F207" s="273" t="str">
        <f>[1]JAN!L210</f>
        <v>P</v>
      </c>
      <c r="G207" s="272">
        <f>[1]JAN!M210</f>
        <v>0</v>
      </c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 spans="1:27" ht="15.75" customHeight="1" x14ac:dyDescent="0.3">
      <c r="A208" s="270">
        <f>[1]JAN!A211</f>
        <v>0</v>
      </c>
      <c r="B208" s="271">
        <f>[1]JAN!B211</f>
        <v>3</v>
      </c>
      <c r="C208" s="272" t="str">
        <f>[1]JAN!K211</f>
        <v>K04</v>
      </c>
      <c r="D208" s="271">
        <f>[1]JAN!J211</f>
        <v>47</v>
      </c>
      <c r="E208" s="272" t="str">
        <f>[1]JAN!I211</f>
        <v>L</v>
      </c>
      <c r="F208" s="273" t="str">
        <f>[1]JAN!L211</f>
        <v>L</v>
      </c>
      <c r="G208" s="272">
        <f>[1]JAN!M211</f>
        <v>0</v>
      </c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 spans="1:27" ht="15.75" customHeight="1" x14ac:dyDescent="0.3">
      <c r="A209" s="270">
        <f>[1]JAN!A212</f>
        <v>0</v>
      </c>
      <c r="B209" s="271">
        <f>[1]JAN!B212</f>
        <v>4</v>
      </c>
      <c r="C209" s="272" t="str">
        <f>[1]JAN!K212</f>
        <v>K06</v>
      </c>
      <c r="D209" s="271">
        <f>[1]JAN!J212</f>
        <v>29</v>
      </c>
      <c r="E209" s="272" t="str">
        <f>[1]JAN!I212</f>
        <v>P</v>
      </c>
      <c r="F209" s="273" t="str">
        <f>[1]JAN!L212</f>
        <v>P</v>
      </c>
      <c r="G209" s="272">
        <f>[1]JAN!M212</f>
        <v>0</v>
      </c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 spans="1:27" ht="15.75" customHeight="1" x14ac:dyDescent="0.3">
      <c r="A210" s="270">
        <f>[1]JAN!A213</f>
        <v>0</v>
      </c>
      <c r="B210" s="271">
        <f>[1]JAN!B213</f>
        <v>5</v>
      </c>
      <c r="C210" s="272" t="str">
        <f>[1]JAN!K213</f>
        <v>K08</v>
      </c>
      <c r="D210" s="271">
        <f>[1]JAN!J213</f>
        <v>54</v>
      </c>
      <c r="E210" s="272" t="str">
        <f>[1]JAN!I213</f>
        <v>L</v>
      </c>
      <c r="F210" s="273" t="str">
        <f>[1]JAN!L213</f>
        <v>L</v>
      </c>
      <c r="G210" s="272">
        <f>[1]JAN!M213</f>
        <v>0</v>
      </c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 spans="1:27" ht="15.75" customHeight="1" x14ac:dyDescent="0.3">
      <c r="A211" s="270">
        <f>[1]JAN!A214</f>
        <v>0</v>
      </c>
      <c r="B211" s="271">
        <f>[1]JAN!B214</f>
        <v>6</v>
      </c>
      <c r="C211" s="272" t="str">
        <f>[1]JAN!K214</f>
        <v>K04</v>
      </c>
      <c r="D211" s="271">
        <f>[1]JAN!J214</f>
        <v>18</v>
      </c>
      <c r="E211" s="272" t="str">
        <f>[1]JAN!I214</f>
        <v>L</v>
      </c>
      <c r="F211" s="273" t="str">
        <f>[1]JAN!L214</f>
        <v>L</v>
      </c>
      <c r="G211" s="272">
        <f>[1]JAN!M214</f>
        <v>0</v>
      </c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 spans="1:27" ht="15.75" customHeight="1" x14ac:dyDescent="0.3">
      <c r="A212" s="270">
        <f>[1]JAN!A215</f>
        <v>0</v>
      </c>
      <c r="B212" s="271">
        <f>[1]JAN!B215</f>
        <v>7</v>
      </c>
      <c r="C212" s="272" t="str">
        <f>[1]JAN!K215</f>
        <v>K05</v>
      </c>
      <c r="D212" s="271">
        <f>[1]JAN!J215</f>
        <v>6</v>
      </c>
      <c r="E212" s="272" t="str">
        <f>[1]JAN!I215</f>
        <v>P</v>
      </c>
      <c r="F212" s="273" t="str">
        <f>[1]JAN!L215</f>
        <v>P</v>
      </c>
      <c r="G212" s="272">
        <f>[1]JAN!M215</f>
        <v>0</v>
      </c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 spans="1:27" ht="15.75" customHeight="1" x14ac:dyDescent="0.3">
      <c r="A213" s="270">
        <f>[1]JAN!A216</f>
        <v>45309</v>
      </c>
      <c r="B213" s="271">
        <f>[1]JAN!B216</f>
        <v>1</v>
      </c>
      <c r="C213" s="272" t="str">
        <f>[1]JAN!K216</f>
        <v>K08</v>
      </c>
      <c r="D213" s="271">
        <f>[1]JAN!J216</f>
        <v>67</v>
      </c>
      <c r="E213" s="272" t="str">
        <f>[1]JAN!I216</f>
        <v>L</v>
      </c>
      <c r="F213" s="273" t="str">
        <f>[1]JAN!L216</f>
        <v>L</v>
      </c>
      <c r="G213" s="272">
        <f>[1]JAN!M216</f>
        <v>0</v>
      </c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 spans="1:27" ht="15.75" customHeight="1" x14ac:dyDescent="0.3">
      <c r="A214" s="270">
        <f>[1]JAN!A217</f>
        <v>0</v>
      </c>
      <c r="B214" s="271">
        <f>[1]JAN!B217</f>
        <v>2</v>
      </c>
      <c r="C214" s="272" t="str">
        <f>[1]JAN!K217</f>
        <v>K05</v>
      </c>
      <c r="D214" s="271">
        <f>[1]JAN!J217</f>
        <v>28</v>
      </c>
      <c r="E214" s="272" t="str">
        <f>[1]JAN!I217</f>
        <v>L</v>
      </c>
      <c r="F214" s="273" t="str">
        <f>[1]JAN!L217</f>
        <v>L</v>
      </c>
      <c r="G214" s="272">
        <f>[1]JAN!M217</f>
        <v>0</v>
      </c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 spans="1:27" ht="15.75" customHeight="1" x14ac:dyDescent="0.3">
      <c r="A215" s="270">
        <f>[1]JAN!A218</f>
        <v>0</v>
      </c>
      <c r="B215" s="271">
        <f>[1]JAN!B218</f>
        <v>3</v>
      </c>
      <c r="C215" s="272" t="str">
        <f>[1]JAN!K218</f>
        <v>K00</v>
      </c>
      <c r="D215" s="271">
        <f>[1]JAN!J218</f>
        <v>7</v>
      </c>
      <c r="E215" s="272" t="str">
        <f>[1]JAN!I218</f>
        <v>L</v>
      </c>
      <c r="F215" s="273" t="str">
        <f>[1]JAN!L218</f>
        <v>L</v>
      </c>
      <c r="G215" s="272">
        <f>[1]JAN!M218</f>
        <v>0</v>
      </c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 spans="1:27" ht="15.75" customHeight="1" x14ac:dyDescent="0.3">
      <c r="A216" s="270">
        <f>[1]JAN!A219</f>
        <v>0</v>
      </c>
      <c r="B216" s="271">
        <f>[1]JAN!B219</f>
        <v>4</v>
      </c>
      <c r="C216" s="272" t="str">
        <f>[1]JAN!K219</f>
        <v>K00</v>
      </c>
      <c r="D216" s="271">
        <f>[1]JAN!J219</f>
        <v>7</v>
      </c>
      <c r="E216" s="272" t="str">
        <f>[1]JAN!I219</f>
        <v>L</v>
      </c>
      <c r="F216" s="273" t="str">
        <f>[1]JAN!L219</f>
        <v>L</v>
      </c>
      <c r="G216" s="272">
        <f>[1]JAN!M219</f>
        <v>0</v>
      </c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 spans="1:27" ht="15.75" customHeight="1" x14ac:dyDescent="0.3">
      <c r="A217" s="270">
        <f>[1]JAN!A220</f>
        <v>0</v>
      </c>
      <c r="B217" s="271">
        <f>[1]JAN!B220</f>
        <v>5</v>
      </c>
      <c r="C217" s="272" t="str">
        <f>[1]JAN!K220</f>
        <v>K04</v>
      </c>
      <c r="D217" s="271">
        <f>[1]JAN!J220</f>
        <v>31</v>
      </c>
      <c r="E217" s="272" t="str">
        <f>[1]JAN!I220</f>
        <v>P</v>
      </c>
      <c r="F217" s="273" t="str">
        <f>[1]JAN!L220</f>
        <v>P</v>
      </c>
      <c r="G217" s="272">
        <f>[1]JAN!M220</f>
        <v>0</v>
      </c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 spans="1:27" ht="15.75" customHeight="1" x14ac:dyDescent="0.3">
      <c r="A218" s="270">
        <f>[1]JAN!A221</f>
        <v>0</v>
      </c>
      <c r="B218" s="271">
        <f>[1]JAN!B221</f>
        <v>6</v>
      </c>
      <c r="C218" s="272" t="str">
        <f>[1]JAN!K221</f>
        <v>K03</v>
      </c>
      <c r="D218" s="271">
        <f>[1]JAN!J221</f>
        <v>17</v>
      </c>
      <c r="E218" s="272" t="str">
        <f>[1]JAN!I221</f>
        <v>L</v>
      </c>
      <c r="F218" s="273">
        <f>[1]JAN!L221</f>
        <v>0</v>
      </c>
      <c r="G218" s="272" t="str">
        <f>[1]JAN!M221</f>
        <v>L</v>
      </c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 spans="1:27" ht="15.75" customHeight="1" x14ac:dyDescent="0.3">
      <c r="A219" s="270">
        <f>[1]JAN!A222</f>
        <v>0</v>
      </c>
      <c r="B219" s="271">
        <f>[1]JAN!B222</f>
        <v>7</v>
      </c>
      <c r="C219" s="272" t="str">
        <f>[1]JAN!K222</f>
        <v>K03</v>
      </c>
      <c r="D219" s="271">
        <f>[1]JAN!J222</f>
        <v>64</v>
      </c>
      <c r="E219" s="272" t="str">
        <f>[1]JAN!I222</f>
        <v>L</v>
      </c>
      <c r="F219" s="273" t="str">
        <f>[1]JAN!L222</f>
        <v>L</v>
      </c>
      <c r="G219" s="272">
        <f>[1]JAN!M222</f>
        <v>0</v>
      </c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 spans="1:27" ht="15.75" customHeight="1" x14ac:dyDescent="0.3">
      <c r="A220" s="270">
        <f>[1]JAN!A223</f>
        <v>0</v>
      </c>
      <c r="B220" s="271">
        <f>[1]JAN!B223</f>
        <v>8</v>
      </c>
      <c r="C220" s="272" t="str">
        <f>[1]JAN!K223</f>
        <v>K04</v>
      </c>
      <c r="D220" s="271">
        <f>[1]JAN!J223</f>
        <v>5</v>
      </c>
      <c r="E220" s="272" t="str">
        <f>[1]JAN!I223</f>
        <v>L</v>
      </c>
      <c r="F220" s="273" t="str">
        <f>[1]JAN!L223</f>
        <v>L</v>
      </c>
      <c r="G220" s="272">
        <f>[1]JAN!M223</f>
        <v>0</v>
      </c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 spans="1:27" ht="15.75" customHeight="1" x14ac:dyDescent="0.3">
      <c r="A221" s="270">
        <f>[1]JAN!A224</f>
        <v>0</v>
      </c>
      <c r="B221" s="271">
        <f>[1]JAN!B224</f>
        <v>9</v>
      </c>
      <c r="C221" s="272" t="str">
        <f>[1]JAN!K224</f>
        <v>K02</v>
      </c>
      <c r="D221" s="271">
        <f>[1]JAN!J224</f>
        <v>15</v>
      </c>
      <c r="E221" s="272" t="str">
        <f>[1]JAN!I224</f>
        <v>P</v>
      </c>
      <c r="F221" s="273">
        <f>[1]JAN!L224</f>
        <v>0</v>
      </c>
      <c r="G221" s="272" t="str">
        <f>[1]JAN!M224</f>
        <v>P</v>
      </c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 spans="1:27" ht="15.75" customHeight="1" x14ac:dyDescent="0.3">
      <c r="A222" s="270">
        <f>[1]JAN!A225</f>
        <v>0</v>
      </c>
      <c r="B222" s="271">
        <f>[1]JAN!B225</f>
        <v>10</v>
      </c>
      <c r="C222" s="272" t="str">
        <f>[1]JAN!K225</f>
        <v>K04</v>
      </c>
      <c r="D222" s="271">
        <f>[1]JAN!J225</f>
        <v>23</v>
      </c>
      <c r="E222" s="272" t="str">
        <f>[1]JAN!I225</f>
        <v>P</v>
      </c>
      <c r="F222" s="273" t="str">
        <f>[1]JAN!L225</f>
        <v>P</v>
      </c>
      <c r="G222" s="272">
        <f>[1]JAN!M225</f>
        <v>0</v>
      </c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 spans="1:27" ht="15.75" customHeight="1" x14ac:dyDescent="0.3">
      <c r="A223" s="270">
        <f>[1]JAN!A226</f>
        <v>45677</v>
      </c>
      <c r="B223" s="271">
        <f>[1]JAN!B226</f>
        <v>1</v>
      </c>
      <c r="C223" s="272" t="str">
        <f>[1]JAN!K226</f>
        <v>K06</v>
      </c>
      <c r="D223" s="271">
        <f>[1]JAN!J226</f>
        <v>72</v>
      </c>
      <c r="E223" s="272" t="str">
        <f>[1]JAN!I226</f>
        <v>P</v>
      </c>
      <c r="F223" s="273" t="str">
        <f>[1]JAN!L226</f>
        <v>P</v>
      </c>
      <c r="G223" s="272">
        <f>[1]JAN!M226</f>
        <v>0</v>
      </c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 spans="1:27" ht="15.75" customHeight="1" x14ac:dyDescent="0.3">
      <c r="A224" s="270">
        <f>[1]JAN!A227</f>
        <v>0</v>
      </c>
      <c r="B224" s="271">
        <f>[1]JAN!B227</f>
        <v>2</v>
      </c>
      <c r="C224" s="272" t="str">
        <f>[1]JAN!K227</f>
        <v>K02</v>
      </c>
      <c r="D224" s="271">
        <f>[1]JAN!J227</f>
        <v>61</v>
      </c>
      <c r="E224" s="272" t="str">
        <f>[1]JAN!I227</f>
        <v>P</v>
      </c>
      <c r="F224" s="273">
        <f>[1]JAN!L227</f>
        <v>0</v>
      </c>
      <c r="G224" s="272" t="str">
        <f>[1]JAN!M227</f>
        <v>P</v>
      </c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 spans="1:27" ht="15.75" customHeight="1" x14ac:dyDescent="0.3">
      <c r="A225" s="270">
        <f>[1]JAN!A228</f>
        <v>0</v>
      </c>
      <c r="B225" s="271">
        <f>[1]JAN!B228</f>
        <v>3</v>
      </c>
      <c r="C225" s="272" t="str">
        <f>[1]JAN!K228</f>
        <v>K04</v>
      </c>
      <c r="D225" s="271">
        <f>[1]JAN!J228</f>
        <v>43</v>
      </c>
      <c r="E225" s="272" t="str">
        <f>[1]JAN!I228</f>
        <v>P</v>
      </c>
      <c r="F225" s="273" t="str">
        <f>[1]JAN!L228</f>
        <v>P</v>
      </c>
      <c r="G225" s="272">
        <f>[1]JAN!M228</f>
        <v>0</v>
      </c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 spans="1:27" ht="15.75" customHeight="1" x14ac:dyDescent="0.3">
      <c r="A226" s="270">
        <f>[1]JAN!A229</f>
        <v>0</v>
      </c>
      <c r="B226" s="271">
        <f>[1]JAN!B229</f>
        <v>4</v>
      </c>
      <c r="C226" s="272" t="str">
        <f>[1]JAN!K229</f>
        <v>K05</v>
      </c>
      <c r="D226" s="271">
        <f>[1]JAN!J229</f>
        <v>63</v>
      </c>
      <c r="E226" s="272" t="str">
        <f>[1]JAN!I229</f>
        <v>L</v>
      </c>
      <c r="F226" s="273" t="str">
        <f>[1]JAN!L229</f>
        <v>L</v>
      </c>
      <c r="G226" s="272">
        <f>[1]JAN!M229</f>
        <v>0</v>
      </c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1:27" ht="15.75" customHeight="1" x14ac:dyDescent="0.3">
      <c r="A227" s="270">
        <f>[1]JAN!A230</f>
        <v>0</v>
      </c>
      <c r="B227" s="271">
        <f>[1]JAN!B230</f>
        <v>5</v>
      </c>
      <c r="C227" s="272" t="str">
        <f>[1]JAN!K230</f>
        <v>K00</v>
      </c>
      <c r="D227" s="271">
        <f>[1]JAN!J230</f>
        <v>5</v>
      </c>
      <c r="E227" s="272" t="str">
        <f>[1]JAN!I230</f>
        <v>L</v>
      </c>
      <c r="F227" s="273" t="str">
        <f>[1]JAN!L230</f>
        <v>L</v>
      </c>
      <c r="G227" s="272">
        <f>[1]JAN!M230</f>
        <v>0</v>
      </c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 spans="1:27" ht="15.75" customHeight="1" x14ac:dyDescent="0.3">
      <c r="A228" s="270">
        <f>[1]JAN!A231</f>
        <v>0</v>
      </c>
      <c r="B228" s="271">
        <f>[1]JAN!B231</f>
        <v>6</v>
      </c>
      <c r="C228" s="272" t="str">
        <f>[1]JAN!K231</f>
        <v>K04</v>
      </c>
      <c r="D228" s="271">
        <f>[1]JAN!J231</f>
        <v>54</v>
      </c>
      <c r="E228" s="272" t="str">
        <f>[1]JAN!I231</f>
        <v>P</v>
      </c>
      <c r="F228" s="273" t="str">
        <f>[1]JAN!L231</f>
        <v>P</v>
      </c>
      <c r="G228" s="272">
        <f>[1]JAN!M231</f>
        <v>0</v>
      </c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 spans="1:27" ht="15.75" customHeight="1" x14ac:dyDescent="0.3">
      <c r="A229" s="270">
        <f>[1]JAN!A232</f>
        <v>0</v>
      </c>
      <c r="B229" s="271">
        <f>[1]JAN!B232</f>
        <v>7</v>
      </c>
      <c r="C229" s="272" t="str">
        <f>[1]JAN!K232</f>
        <v>K01</v>
      </c>
      <c r="D229" s="271">
        <f>[1]JAN!J232</f>
        <v>30</v>
      </c>
      <c r="E229" s="272" t="str">
        <f>[1]JAN!I232</f>
        <v>P</v>
      </c>
      <c r="F229" s="273" t="str">
        <f>[1]JAN!L232</f>
        <v>P</v>
      </c>
      <c r="G229" s="272">
        <f>[1]JAN!M232</f>
        <v>0</v>
      </c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 spans="1:27" ht="15.75" customHeight="1" x14ac:dyDescent="0.3">
      <c r="A230" s="270">
        <f>[1]JAN!A233</f>
        <v>0</v>
      </c>
      <c r="B230" s="271">
        <f>[1]JAN!B233</f>
        <v>8</v>
      </c>
      <c r="C230" s="272" t="str">
        <f>[1]JAN!K233</f>
        <v>K04</v>
      </c>
      <c r="D230" s="271">
        <f>[1]JAN!J233</f>
        <v>8</v>
      </c>
      <c r="E230" s="272" t="str">
        <f>[1]JAN!I233</f>
        <v>P</v>
      </c>
      <c r="F230" s="273" t="str">
        <f>[1]JAN!L233</f>
        <v>P</v>
      </c>
      <c r="G230" s="272">
        <f>[1]JAN!M233</f>
        <v>0</v>
      </c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 spans="1:27" ht="15.75" customHeight="1" x14ac:dyDescent="0.3">
      <c r="A231" s="270">
        <f>[1]JAN!A234</f>
        <v>0</v>
      </c>
      <c r="B231" s="271">
        <f>[1]JAN!B234</f>
        <v>9</v>
      </c>
      <c r="C231" s="272" t="str">
        <f>[1]JAN!K234</f>
        <v>K00</v>
      </c>
      <c r="D231" s="271">
        <f>[1]JAN!J234</f>
        <v>6</v>
      </c>
      <c r="E231" s="272" t="str">
        <f>[1]JAN!I234</f>
        <v>P</v>
      </c>
      <c r="F231" s="273" t="str">
        <f>[1]JAN!L234</f>
        <v>P</v>
      </c>
      <c r="G231" s="272">
        <f>[1]JAN!M234</f>
        <v>0</v>
      </c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 spans="1:27" ht="15.75" customHeight="1" x14ac:dyDescent="0.3">
      <c r="A232" s="270">
        <f>[1]JAN!A235</f>
        <v>0</v>
      </c>
      <c r="B232" s="271">
        <f>[1]JAN!B235</f>
        <v>10</v>
      </c>
      <c r="C232" s="272" t="str">
        <f>[1]JAN!K235</f>
        <v>K04</v>
      </c>
      <c r="D232" s="271">
        <f>[1]JAN!J235</f>
        <v>21</v>
      </c>
      <c r="E232" s="272" t="str">
        <f>[1]JAN!I235</f>
        <v>L</v>
      </c>
      <c r="F232" s="273" t="str">
        <f>[1]JAN!L235</f>
        <v>L</v>
      </c>
      <c r="G232" s="272">
        <f>[1]JAN!M235</f>
        <v>0</v>
      </c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 spans="1:27" ht="15.75" customHeight="1" x14ac:dyDescent="0.3">
      <c r="A233" s="270">
        <f>[1]JAN!A236</f>
        <v>0</v>
      </c>
      <c r="B233" s="271">
        <f>[1]JAN!B236</f>
        <v>11</v>
      </c>
      <c r="C233" s="272" t="str">
        <f>[1]JAN!K236</f>
        <v>K04</v>
      </c>
      <c r="D233" s="271">
        <f>[1]JAN!J236</f>
        <v>62</v>
      </c>
      <c r="E233" s="272" t="str">
        <f>[1]JAN!I236</f>
        <v>L</v>
      </c>
      <c r="F233" s="273" t="str">
        <f>[1]JAN!L236</f>
        <v>L</v>
      </c>
      <c r="G233" s="272">
        <f>[1]JAN!M236</f>
        <v>0</v>
      </c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 spans="1:27" ht="15.75" customHeight="1" x14ac:dyDescent="0.3">
      <c r="A234" s="270">
        <f>[1]JAN!A237</f>
        <v>0</v>
      </c>
      <c r="B234" s="271">
        <f>[1]JAN!B237</f>
        <v>12</v>
      </c>
      <c r="C234" s="272" t="str">
        <f>[1]JAN!K237</f>
        <v>K00</v>
      </c>
      <c r="D234" s="271">
        <f>[1]JAN!J237</f>
        <v>9</v>
      </c>
      <c r="E234" s="272" t="str">
        <f>[1]JAN!I237</f>
        <v>P</v>
      </c>
      <c r="F234" s="273" t="str">
        <f>[1]JAN!L237</f>
        <v>P</v>
      </c>
      <c r="G234" s="272">
        <f>[1]JAN!M237</f>
        <v>0</v>
      </c>
    </row>
    <row r="235" spans="1:27" ht="15.75" customHeight="1" x14ac:dyDescent="0.3">
      <c r="A235" s="270">
        <f>[1]JAN!A238</f>
        <v>0</v>
      </c>
      <c r="B235" s="271">
        <f>[1]JAN!B238</f>
        <v>13</v>
      </c>
      <c r="C235" s="272" t="str">
        <f>[1]JAN!K238</f>
        <v>K04</v>
      </c>
      <c r="D235" s="271">
        <f>[1]JAN!J238</f>
        <v>13</v>
      </c>
      <c r="E235" s="272" t="str">
        <f>[1]JAN!I238</f>
        <v>P</v>
      </c>
      <c r="F235" s="273" t="str">
        <f>[1]JAN!L238</f>
        <v>P</v>
      </c>
      <c r="G235" s="272">
        <f>[1]JAN!M238</f>
        <v>0</v>
      </c>
    </row>
    <row r="236" spans="1:27" ht="15.75" customHeight="1" x14ac:dyDescent="0.3">
      <c r="A236" s="270">
        <f>[1]JAN!A239</f>
        <v>0</v>
      </c>
      <c r="B236" s="271">
        <f>[1]JAN!B239</f>
        <v>14</v>
      </c>
      <c r="C236" s="272" t="str">
        <f>[1]JAN!K239</f>
        <v>K00</v>
      </c>
      <c r="D236" s="271">
        <f>[1]JAN!J239</f>
        <v>6</v>
      </c>
      <c r="E236" s="272" t="str">
        <f>[1]JAN!I239</f>
        <v>P</v>
      </c>
      <c r="F236" s="273" t="str">
        <f>[1]JAN!L239</f>
        <v>P</v>
      </c>
      <c r="G236" s="272">
        <f>[1]JAN!M239</f>
        <v>0</v>
      </c>
    </row>
    <row r="237" spans="1:27" ht="15.75" customHeight="1" x14ac:dyDescent="0.3">
      <c r="A237" s="270">
        <f>[1]JAN!A240</f>
        <v>0</v>
      </c>
      <c r="B237" s="271">
        <f>[1]JAN!B240</f>
        <v>15</v>
      </c>
      <c r="C237" s="272" t="str">
        <f>[1]JAN!K240</f>
        <v>K05</v>
      </c>
      <c r="D237" s="271">
        <f>[1]JAN!J240</f>
        <v>4</v>
      </c>
      <c r="E237" s="272" t="str">
        <f>[1]JAN!I240</f>
        <v>L</v>
      </c>
      <c r="F237" s="273" t="str">
        <f>[1]JAN!L240</f>
        <v>P</v>
      </c>
      <c r="G237" s="272">
        <f>[1]JAN!M240</f>
        <v>0</v>
      </c>
    </row>
    <row r="238" spans="1:27" ht="15.75" customHeight="1" x14ac:dyDescent="0.3">
      <c r="A238" s="270">
        <f>[1]JAN!A241</f>
        <v>0</v>
      </c>
      <c r="B238" s="271">
        <f>[1]JAN!B241</f>
        <v>16</v>
      </c>
      <c r="C238" s="272" t="str">
        <f>[1]JAN!K241</f>
        <v>K03</v>
      </c>
      <c r="D238" s="271">
        <f>[1]JAN!J241</f>
        <v>24</v>
      </c>
      <c r="E238" s="272" t="str">
        <f>[1]JAN!I241</f>
        <v>P</v>
      </c>
      <c r="F238" s="273" t="str">
        <f>[1]JAN!L241</f>
        <v>P</v>
      </c>
      <c r="G238" s="272">
        <f>[1]JAN!M241</f>
        <v>0</v>
      </c>
    </row>
    <row r="239" spans="1:27" ht="15.75" customHeight="1" x14ac:dyDescent="0.3">
      <c r="A239" s="270">
        <f>[1]JAN!A242</f>
        <v>0</v>
      </c>
      <c r="B239" s="271">
        <f>[1]JAN!B242</f>
        <v>17</v>
      </c>
      <c r="C239" s="272" t="str">
        <f>[1]JAN!K242</f>
        <v>K04</v>
      </c>
      <c r="D239" s="271">
        <f>[1]JAN!J242</f>
        <v>28</v>
      </c>
      <c r="E239" s="272" t="str">
        <f>[1]JAN!I242</f>
        <v>P</v>
      </c>
      <c r="F239" s="273" t="str">
        <f>[1]JAN!L242</f>
        <v>P</v>
      </c>
      <c r="G239" s="272">
        <f>[1]JAN!M242</f>
        <v>0</v>
      </c>
    </row>
    <row r="240" spans="1:27" ht="15.75" customHeight="1" x14ac:dyDescent="0.3">
      <c r="A240" s="270">
        <f>[1]JAN!A243</f>
        <v>45312</v>
      </c>
      <c r="B240" s="271">
        <f>[1]JAN!B243</f>
        <v>1</v>
      </c>
      <c r="C240" s="272" t="str">
        <f>[1]JAN!K243</f>
        <v>K05</v>
      </c>
      <c r="D240" s="271">
        <f>[1]JAN!J243</f>
        <v>70</v>
      </c>
      <c r="E240" s="272" t="str">
        <f>[1]JAN!I243</f>
        <v>L</v>
      </c>
      <c r="F240" s="273" t="str">
        <f>[1]JAN!L243</f>
        <v>P</v>
      </c>
      <c r="G240" s="272">
        <f>[1]JAN!M243</f>
        <v>0</v>
      </c>
    </row>
    <row r="241" spans="1:7" ht="15.75" customHeight="1" x14ac:dyDescent="0.3">
      <c r="A241" s="270">
        <f>[1]JAN!A244</f>
        <v>0</v>
      </c>
      <c r="B241" s="271">
        <f>[1]JAN!B244</f>
        <v>2</v>
      </c>
      <c r="C241" s="272" t="str">
        <f>[1]JAN!K244</f>
        <v>K08</v>
      </c>
      <c r="D241" s="271">
        <f>[1]JAN!J244</f>
        <v>24</v>
      </c>
      <c r="E241" s="272" t="str">
        <f>[1]JAN!I244</f>
        <v>P</v>
      </c>
      <c r="F241" s="273" t="str">
        <f>[1]JAN!L244</f>
        <v>P</v>
      </c>
      <c r="G241" s="272">
        <f>[1]JAN!M244</f>
        <v>0</v>
      </c>
    </row>
    <row r="242" spans="1:7" ht="15.75" customHeight="1" x14ac:dyDescent="0.3">
      <c r="A242" s="270">
        <f>[1]JAN!A245</f>
        <v>0</v>
      </c>
      <c r="B242" s="271">
        <f>[1]JAN!B245</f>
        <v>3</v>
      </c>
      <c r="C242" s="272" t="str">
        <f>[1]JAN!K245</f>
        <v>K05</v>
      </c>
      <c r="D242" s="271">
        <f>[1]JAN!J245</f>
        <v>26</v>
      </c>
      <c r="E242" s="272" t="str">
        <f>[1]JAN!I245</f>
        <v>L</v>
      </c>
      <c r="F242" s="273" t="str">
        <f>[1]JAN!L245</f>
        <v>L</v>
      </c>
      <c r="G242" s="272">
        <f>[1]JAN!M245</f>
        <v>0</v>
      </c>
    </row>
    <row r="243" spans="1:7" ht="15.75" customHeight="1" x14ac:dyDescent="0.3">
      <c r="A243" s="270">
        <f>[1]JAN!A246</f>
        <v>0</v>
      </c>
      <c r="B243" s="271">
        <f>[1]JAN!B246</f>
        <v>4</v>
      </c>
      <c r="C243" s="272" t="str">
        <f>[1]JAN!K246</f>
        <v>K02</v>
      </c>
      <c r="D243" s="271">
        <f>[1]JAN!J246</f>
        <v>20</v>
      </c>
      <c r="E243" s="272" t="str">
        <f>[1]JAN!I246</f>
        <v>L</v>
      </c>
      <c r="F243" s="273" t="str">
        <f>[1]JAN!L246</f>
        <v>L</v>
      </c>
      <c r="G243" s="272">
        <f>[1]JAN!M246</f>
        <v>0</v>
      </c>
    </row>
    <row r="244" spans="1:7" ht="15.75" customHeight="1" x14ac:dyDescent="0.3">
      <c r="A244" s="270">
        <f>[1]JAN!A247</f>
        <v>0</v>
      </c>
      <c r="B244" s="271">
        <f>[1]JAN!B247</f>
        <v>5</v>
      </c>
      <c r="C244" s="272" t="str">
        <f>[1]JAN!K247</f>
        <v>K02</v>
      </c>
      <c r="D244" s="271">
        <f>[1]JAN!J247</f>
        <v>63</v>
      </c>
      <c r="E244" s="272" t="str">
        <f>[1]JAN!I247</f>
        <v>P</v>
      </c>
      <c r="F244" s="273" t="str">
        <f>[1]JAN!L247</f>
        <v>P</v>
      </c>
      <c r="G244" s="272">
        <f>[1]JAN!M247</f>
        <v>0</v>
      </c>
    </row>
    <row r="245" spans="1:7" ht="15.75" customHeight="1" x14ac:dyDescent="0.3">
      <c r="A245" s="270">
        <f>[1]JAN!A248</f>
        <v>0</v>
      </c>
      <c r="B245" s="271">
        <f>[1]JAN!B248</f>
        <v>6</v>
      </c>
      <c r="C245" s="272" t="str">
        <f>[1]JAN!K248</f>
        <v>K05</v>
      </c>
      <c r="D245" s="271">
        <f>[1]JAN!J248</f>
        <v>5</v>
      </c>
      <c r="E245" s="272" t="str">
        <f>[1]JAN!I248</f>
        <v>P</v>
      </c>
      <c r="F245" s="273" t="str">
        <f>[1]JAN!L248</f>
        <v>P</v>
      </c>
      <c r="G245" s="272">
        <f>[1]JAN!M248</f>
        <v>0</v>
      </c>
    </row>
    <row r="246" spans="1:7" ht="15.75" customHeight="1" x14ac:dyDescent="0.3">
      <c r="A246" s="270">
        <f>[1]JAN!A249</f>
        <v>0</v>
      </c>
      <c r="B246" s="271">
        <f>[1]JAN!B249</f>
        <v>7</v>
      </c>
      <c r="C246" s="272" t="str">
        <f>[1]JAN!K249</f>
        <v>K08</v>
      </c>
      <c r="D246" s="271">
        <f>[1]JAN!J249</f>
        <v>64</v>
      </c>
      <c r="E246" s="272" t="str">
        <f>[1]JAN!I249</f>
        <v>L</v>
      </c>
      <c r="F246" s="273" t="str">
        <f>[1]JAN!L249</f>
        <v>L</v>
      </c>
      <c r="G246" s="272">
        <f>[1]JAN!M249</f>
        <v>0</v>
      </c>
    </row>
    <row r="247" spans="1:7" ht="15.75" customHeight="1" x14ac:dyDescent="0.3">
      <c r="A247" s="270">
        <f>[1]JAN!A250</f>
        <v>0</v>
      </c>
      <c r="B247" s="271">
        <f>[1]JAN!B250</f>
        <v>8</v>
      </c>
      <c r="C247" s="272" t="str">
        <f>[1]JAN!K250</f>
        <v>K05</v>
      </c>
      <c r="D247" s="271">
        <f>[1]JAN!J250</f>
        <v>47</v>
      </c>
      <c r="E247" s="272" t="str">
        <f>[1]JAN!I250</f>
        <v>P</v>
      </c>
      <c r="F247" s="273" t="str">
        <f>[1]JAN!L250</f>
        <v>P</v>
      </c>
      <c r="G247" s="272">
        <f>[1]JAN!M250</f>
        <v>0</v>
      </c>
    </row>
    <row r="248" spans="1:7" ht="15.75" customHeight="1" x14ac:dyDescent="0.3">
      <c r="A248" s="270">
        <f>[1]JAN!A252</f>
        <v>45679</v>
      </c>
      <c r="B248" s="271">
        <f>[1]JAN!B252</f>
        <v>1</v>
      </c>
      <c r="C248" s="272" t="str">
        <f>[1]JAN!K252</f>
        <v>K04</v>
      </c>
      <c r="D248" s="271">
        <f>[1]JAN!J252</f>
        <v>47</v>
      </c>
      <c r="E248" s="272" t="str">
        <f>[1]JAN!I252</f>
        <v>L</v>
      </c>
      <c r="F248" s="273">
        <f>[1]JAN!L252</f>
        <v>0</v>
      </c>
      <c r="G248" s="272" t="str">
        <f>[1]JAN!M252</f>
        <v>L</v>
      </c>
    </row>
    <row r="249" spans="1:7" ht="15.75" customHeight="1" x14ac:dyDescent="0.3">
      <c r="A249" s="270">
        <f>[1]JAN!A253</f>
        <v>0</v>
      </c>
      <c r="B249" s="271">
        <f>[1]JAN!B253</f>
        <v>2</v>
      </c>
      <c r="C249" s="272" t="str">
        <f>[1]JAN!K253</f>
        <v>K01</v>
      </c>
      <c r="D249" s="271">
        <f>[1]JAN!J253</f>
        <v>17</v>
      </c>
      <c r="E249" s="272" t="str">
        <f>[1]JAN!I253</f>
        <v>P</v>
      </c>
      <c r="F249" s="273">
        <f>[1]JAN!L253</f>
        <v>0</v>
      </c>
      <c r="G249" s="272" t="str">
        <f>[1]JAN!M253</f>
        <v>L</v>
      </c>
    </row>
    <row r="250" spans="1:7" ht="15.75" customHeight="1" x14ac:dyDescent="0.3">
      <c r="A250" s="270">
        <f>[1]JAN!A254</f>
        <v>0</v>
      </c>
      <c r="B250" s="271">
        <f>[1]JAN!B254</f>
        <v>3</v>
      </c>
      <c r="C250" s="272" t="str">
        <f>[1]JAN!K254</f>
        <v>K04</v>
      </c>
      <c r="D250" s="271">
        <f>[1]JAN!J254</f>
        <v>38</v>
      </c>
      <c r="E250" s="272" t="str">
        <f>[1]JAN!I254</f>
        <v>P</v>
      </c>
      <c r="F250" s="273" t="str">
        <f>[1]JAN!L254</f>
        <v>P</v>
      </c>
      <c r="G250" s="272">
        <f>[1]JAN!M254</f>
        <v>0</v>
      </c>
    </row>
    <row r="251" spans="1:7" ht="15.75" customHeight="1" x14ac:dyDescent="0.3">
      <c r="A251" s="270">
        <f>[1]JAN!A255</f>
        <v>0</v>
      </c>
      <c r="B251" s="271">
        <f>[1]JAN!B255</f>
        <v>4</v>
      </c>
      <c r="C251" s="272" t="str">
        <f>[1]JAN!K255</f>
        <v>K00</v>
      </c>
      <c r="D251" s="271">
        <f>[1]JAN!J255</f>
        <v>8</v>
      </c>
      <c r="E251" s="272" t="str">
        <f>[1]JAN!I255</f>
        <v>P</v>
      </c>
      <c r="F251" s="273" t="str">
        <f>[1]JAN!L255</f>
        <v>P</v>
      </c>
      <c r="G251" s="272">
        <f>[1]JAN!M255</f>
        <v>0</v>
      </c>
    </row>
    <row r="252" spans="1:7" ht="15.75" customHeight="1" x14ac:dyDescent="0.3">
      <c r="A252" s="270">
        <f>[1]JAN!A256</f>
        <v>0</v>
      </c>
      <c r="B252" s="271">
        <f>[1]JAN!B256</f>
        <v>5</v>
      </c>
      <c r="C252" s="272" t="str">
        <f>[1]JAN!K256</f>
        <v>K08</v>
      </c>
      <c r="D252" s="271">
        <f>[1]JAN!J256</f>
        <v>5</v>
      </c>
      <c r="E252" s="272" t="str">
        <f>[1]JAN!I256</f>
        <v>P</v>
      </c>
      <c r="F252" s="273" t="str">
        <f>[1]JAN!L256</f>
        <v>P</v>
      </c>
      <c r="G252" s="272">
        <f>[1]JAN!M256</f>
        <v>0</v>
      </c>
    </row>
    <row r="253" spans="1:7" ht="15.75" customHeight="1" x14ac:dyDescent="0.3">
      <c r="A253" s="270">
        <f>[1]JAN!A257</f>
        <v>0</v>
      </c>
      <c r="B253" s="271">
        <f>[1]JAN!B257</f>
        <v>6</v>
      </c>
      <c r="C253" s="272" t="str">
        <f>[1]JAN!K257</f>
        <v>K05</v>
      </c>
      <c r="D253" s="271">
        <f>[1]JAN!J257</f>
        <v>14</v>
      </c>
      <c r="E253" s="272" t="str">
        <f>[1]JAN!I257</f>
        <v>L</v>
      </c>
      <c r="F253" s="273">
        <f>[1]JAN!L257</f>
        <v>0</v>
      </c>
      <c r="G253" s="272" t="str">
        <f>[1]JAN!M257</f>
        <v>L</v>
      </c>
    </row>
    <row r="254" spans="1:7" ht="15.75" customHeight="1" x14ac:dyDescent="0.3">
      <c r="A254" s="270">
        <f>[1]JAN!A258</f>
        <v>0</v>
      </c>
      <c r="B254" s="271">
        <f>[1]JAN!B258</f>
        <v>7</v>
      </c>
      <c r="C254" s="272" t="str">
        <f>[1]JAN!K258</f>
        <v>K00</v>
      </c>
      <c r="D254" s="271">
        <f>[1]JAN!J258</f>
        <v>7</v>
      </c>
      <c r="E254" s="272" t="str">
        <f>[1]JAN!I258</f>
        <v>P</v>
      </c>
      <c r="F254" s="273" t="str">
        <f>[1]JAN!L258</f>
        <v>P</v>
      </c>
      <c r="G254" s="272">
        <f>[1]JAN!M258</f>
        <v>0</v>
      </c>
    </row>
    <row r="255" spans="1:7" ht="15.75" customHeight="1" x14ac:dyDescent="0.3">
      <c r="A255" s="270">
        <f>[1]JAN!A259</f>
        <v>0</v>
      </c>
      <c r="B255" s="271">
        <f>[1]JAN!B259</f>
        <v>8</v>
      </c>
      <c r="C255" s="272" t="str">
        <f>[1]JAN!K259</f>
        <v>K05</v>
      </c>
      <c r="D255" s="271">
        <f>[1]JAN!J259</f>
        <v>44</v>
      </c>
      <c r="E255" s="272" t="str">
        <f>[1]JAN!I259</f>
        <v>L</v>
      </c>
      <c r="F255" s="273" t="str">
        <f>[1]JAN!L259</f>
        <v>L</v>
      </c>
      <c r="G255" s="272">
        <f>[1]JAN!M259</f>
        <v>0</v>
      </c>
    </row>
    <row r="256" spans="1:7" ht="15.75" customHeight="1" x14ac:dyDescent="0.3">
      <c r="A256" s="270">
        <f>[1]JAN!A260</f>
        <v>0</v>
      </c>
      <c r="B256" s="271">
        <f>[1]JAN!B260</f>
        <v>9</v>
      </c>
      <c r="C256" s="272" t="str">
        <f>[1]JAN!K260</f>
        <v>K04</v>
      </c>
      <c r="D256" s="271">
        <f>[1]JAN!J260</f>
        <v>4</v>
      </c>
      <c r="E256" s="272" t="str">
        <f>[1]JAN!I260</f>
        <v>L</v>
      </c>
      <c r="F256" s="273" t="str">
        <f>[1]JAN!L260</f>
        <v>L</v>
      </c>
      <c r="G256" s="272">
        <f>[1]JAN!M260</f>
        <v>0</v>
      </c>
    </row>
    <row r="257" spans="1:7" ht="15.75" customHeight="1" x14ac:dyDescent="0.3">
      <c r="A257" s="270">
        <f>[1]JAN!A261</f>
        <v>0</v>
      </c>
      <c r="B257" s="271">
        <f>[1]JAN!B261</f>
        <v>10</v>
      </c>
      <c r="C257" s="272" t="str">
        <f>[1]JAN!K261</f>
        <v>K04</v>
      </c>
      <c r="D257" s="271">
        <f>[1]JAN!J261</f>
        <v>34</v>
      </c>
      <c r="E257" s="272" t="str">
        <f>[1]JAN!I261</f>
        <v>P</v>
      </c>
      <c r="F257" s="273" t="str">
        <f>[1]JAN!L261</f>
        <v>P</v>
      </c>
      <c r="G257" s="272">
        <f>[1]JAN!M261</f>
        <v>0</v>
      </c>
    </row>
    <row r="258" spans="1:7" ht="15.75" customHeight="1" x14ac:dyDescent="0.3">
      <c r="A258" s="270">
        <f>[1]JAN!A262</f>
        <v>0</v>
      </c>
      <c r="B258" s="271">
        <f>[1]JAN!B262</f>
        <v>11</v>
      </c>
      <c r="C258" s="272" t="str">
        <f>[1]JAN!K262</f>
        <v>K04</v>
      </c>
      <c r="D258" s="271">
        <f>[1]JAN!J262</f>
        <v>22</v>
      </c>
      <c r="E258" s="272" t="str">
        <f>[1]JAN!I262</f>
        <v>P</v>
      </c>
      <c r="F258" s="273">
        <f>[1]JAN!L262</f>
        <v>0</v>
      </c>
      <c r="G258" s="272" t="str">
        <f>[1]JAN!M262</f>
        <v>P</v>
      </c>
    </row>
    <row r="259" spans="1:7" ht="15.75" customHeight="1" x14ac:dyDescent="0.3">
      <c r="A259" s="270">
        <f>[1]JAN!A263</f>
        <v>0</v>
      </c>
      <c r="B259" s="271">
        <f>[1]JAN!B263</f>
        <v>12</v>
      </c>
      <c r="C259" s="272" t="str">
        <f>[1]JAN!K263</f>
        <v>K05</v>
      </c>
      <c r="D259" s="271">
        <f>[1]JAN!J263</f>
        <v>3</v>
      </c>
      <c r="E259" s="272" t="str">
        <f>[1]JAN!I263</f>
        <v>P</v>
      </c>
      <c r="F259" s="273" t="str">
        <f>[1]JAN!L263</f>
        <v>P</v>
      </c>
      <c r="G259" s="272">
        <f>[1]JAN!M263</f>
        <v>0</v>
      </c>
    </row>
    <row r="260" spans="1:7" ht="15.75" customHeight="1" x14ac:dyDescent="0.3">
      <c r="A260" s="270">
        <f>[1]JAN!A264</f>
        <v>0</v>
      </c>
      <c r="B260" s="271">
        <f>[1]JAN!B264</f>
        <v>13</v>
      </c>
      <c r="C260" s="272" t="str">
        <f>[1]JAN!K264</f>
        <v>K00</v>
      </c>
      <c r="D260" s="271">
        <f>[1]JAN!J264</f>
        <v>5</v>
      </c>
      <c r="E260" s="272" t="str">
        <f>[1]JAN!I264</f>
        <v>P</v>
      </c>
      <c r="F260" s="273" t="str">
        <f>[1]JAN!L264</f>
        <v>P</v>
      </c>
      <c r="G260" s="272">
        <f>[1]JAN!M264</f>
        <v>0</v>
      </c>
    </row>
    <row r="261" spans="1:7" ht="15.75" customHeight="1" x14ac:dyDescent="0.3">
      <c r="A261" s="270">
        <f>[1]JAN!A265</f>
        <v>45314</v>
      </c>
      <c r="B261" s="271">
        <f>[1]JAN!B265</f>
        <v>1</v>
      </c>
      <c r="C261" s="272" t="str">
        <f>[1]JAN!K265</f>
        <v>K04</v>
      </c>
      <c r="D261" s="271">
        <f>[1]JAN!J265</f>
        <v>61</v>
      </c>
      <c r="E261" s="272" t="str">
        <f>[1]JAN!I265</f>
        <v>L</v>
      </c>
      <c r="F261" s="273" t="str">
        <f>[1]JAN!L265</f>
        <v>L</v>
      </c>
      <c r="G261" s="272">
        <f>[1]JAN!M265</f>
        <v>0</v>
      </c>
    </row>
    <row r="262" spans="1:7" ht="15.75" customHeight="1" x14ac:dyDescent="0.3">
      <c r="A262" s="270">
        <f>[1]JAN!A266</f>
        <v>0</v>
      </c>
      <c r="B262" s="271">
        <f>[1]JAN!B266</f>
        <v>2</v>
      </c>
      <c r="C262" s="272" t="str">
        <f>[1]JAN!K266</f>
        <v>K02</v>
      </c>
      <c r="D262" s="271">
        <f>[1]JAN!J266</f>
        <v>38</v>
      </c>
      <c r="E262" s="272" t="str">
        <f>[1]JAN!I266</f>
        <v>P</v>
      </c>
      <c r="F262" s="273">
        <f>[1]JAN!L266</f>
        <v>0</v>
      </c>
      <c r="G262" s="272" t="str">
        <f>[1]JAN!M266</f>
        <v>P</v>
      </c>
    </row>
    <row r="263" spans="1:7" ht="15.75" customHeight="1" x14ac:dyDescent="0.3">
      <c r="A263" s="270">
        <f>[1]JAN!A267</f>
        <v>0</v>
      </c>
      <c r="B263" s="271">
        <f>[1]JAN!B267</f>
        <v>3</v>
      </c>
      <c r="C263" s="272" t="str">
        <f>[1]JAN!K267</f>
        <v>K03</v>
      </c>
      <c r="D263" s="271">
        <f>[1]JAN!J267</f>
        <v>14</v>
      </c>
      <c r="E263" s="272" t="str">
        <f>[1]JAN!I267</f>
        <v>P</v>
      </c>
      <c r="F263" s="273" t="str">
        <f>[1]JAN!L267</f>
        <v>P</v>
      </c>
      <c r="G263" s="272">
        <f>[1]JAN!M267</f>
        <v>0</v>
      </c>
    </row>
    <row r="264" spans="1:7" ht="15.75" customHeight="1" x14ac:dyDescent="0.3">
      <c r="A264" s="270">
        <f>[1]JAN!A268</f>
        <v>0</v>
      </c>
      <c r="B264" s="271">
        <f>[1]JAN!B268</f>
        <v>4</v>
      </c>
      <c r="C264" s="272" t="str">
        <f>[1]JAN!K268</f>
        <v>K08</v>
      </c>
      <c r="D264" s="271">
        <f>[1]JAN!J268</f>
        <v>57</v>
      </c>
      <c r="E264" s="272" t="str">
        <f>[1]JAN!I268</f>
        <v>P</v>
      </c>
      <c r="F264" s="273" t="str">
        <f>[1]JAN!L268</f>
        <v>P</v>
      </c>
      <c r="G264" s="272">
        <f>[1]JAN!M268</f>
        <v>0</v>
      </c>
    </row>
    <row r="265" spans="1:7" ht="15.75" customHeight="1" x14ac:dyDescent="0.3">
      <c r="A265" s="270">
        <f>[1]JAN!A269</f>
        <v>0</v>
      </c>
      <c r="B265" s="271">
        <f>[1]JAN!B269</f>
        <v>5</v>
      </c>
      <c r="C265" s="272" t="str">
        <f>[1]JAN!K269</f>
        <v>K04</v>
      </c>
      <c r="D265" s="271">
        <f>[1]JAN!J269</f>
        <v>17</v>
      </c>
      <c r="E265" s="272" t="str">
        <f>[1]JAN!I269</f>
        <v>L</v>
      </c>
      <c r="F265" s="273" t="str">
        <f>[1]JAN!L269</f>
        <v>L</v>
      </c>
      <c r="G265" s="272">
        <f>[1]JAN!M269</f>
        <v>0</v>
      </c>
    </row>
    <row r="266" spans="1:7" ht="15.75" customHeight="1" x14ac:dyDescent="0.3">
      <c r="A266" s="270">
        <f>[1]JAN!A270</f>
        <v>0</v>
      </c>
      <c r="B266" s="271">
        <f>[1]JAN!B270</f>
        <v>6</v>
      </c>
      <c r="C266" s="272" t="str">
        <f>[1]JAN!K270</f>
        <v>K04</v>
      </c>
      <c r="D266" s="271">
        <f>[1]JAN!J270</f>
        <v>12</v>
      </c>
      <c r="E266" s="272" t="str">
        <f>[1]JAN!I270</f>
        <v>L</v>
      </c>
      <c r="F266" s="273" t="str">
        <f>[1]JAN!L270</f>
        <v>L</v>
      </c>
      <c r="G266" s="272">
        <f>[1]JAN!M270</f>
        <v>0</v>
      </c>
    </row>
    <row r="267" spans="1:7" ht="15.75" customHeight="1" x14ac:dyDescent="0.3">
      <c r="A267" s="270">
        <f>[1]JAN!A271</f>
        <v>0</v>
      </c>
      <c r="B267" s="271">
        <f>[1]JAN!B271</f>
        <v>7</v>
      </c>
      <c r="C267" s="272" t="str">
        <f>[1]JAN!K271</f>
        <v>K02</v>
      </c>
      <c r="D267" s="271">
        <f>[1]JAN!J271</f>
        <v>51</v>
      </c>
      <c r="E267" s="272" t="str">
        <f>[1]JAN!I271</f>
        <v>P</v>
      </c>
      <c r="F267" s="273">
        <f>[1]JAN!L271</f>
        <v>0</v>
      </c>
      <c r="G267" s="272" t="str">
        <f>[1]JAN!M271</f>
        <v>P</v>
      </c>
    </row>
    <row r="268" spans="1:7" ht="15.75" customHeight="1" x14ac:dyDescent="0.3">
      <c r="A268" s="270">
        <f>[1]JAN!A272</f>
        <v>0</v>
      </c>
      <c r="B268" s="271">
        <f>[1]JAN!B272</f>
        <v>8</v>
      </c>
      <c r="C268" s="272" t="str">
        <f>[1]JAN!K272</f>
        <v>K02</v>
      </c>
      <c r="D268" s="271">
        <f>[1]JAN!J272</f>
        <v>30</v>
      </c>
      <c r="E268" s="272" t="str">
        <f>[1]JAN!I272</f>
        <v>L</v>
      </c>
      <c r="F268" s="273">
        <f>[1]JAN!L272</f>
        <v>0</v>
      </c>
      <c r="G268" s="272" t="str">
        <f>[1]JAN!M272</f>
        <v>L</v>
      </c>
    </row>
    <row r="269" spans="1:7" ht="15.75" customHeight="1" x14ac:dyDescent="0.3">
      <c r="A269" s="270">
        <f>[1]JAN!A273</f>
        <v>0</v>
      </c>
      <c r="B269" s="271">
        <f>[1]JAN!B273</f>
        <v>9</v>
      </c>
      <c r="C269" s="272" t="str">
        <f>[1]JAN!K273</f>
        <v>K08</v>
      </c>
      <c r="D269" s="271">
        <f>[1]JAN!J273</f>
        <v>43</v>
      </c>
      <c r="E269" s="272" t="str">
        <f>[1]JAN!I273</f>
        <v>L</v>
      </c>
      <c r="F269" s="273" t="str">
        <f>[1]JAN!L273</f>
        <v>L</v>
      </c>
      <c r="G269" s="272">
        <f>[1]JAN!M273</f>
        <v>0</v>
      </c>
    </row>
    <row r="270" spans="1:7" ht="15.75" customHeight="1" x14ac:dyDescent="0.3">
      <c r="A270" s="270">
        <f>[1]JAN!A274</f>
        <v>45681</v>
      </c>
      <c r="B270" s="271">
        <f>[1]JAN!B274</f>
        <v>1</v>
      </c>
      <c r="C270" s="272" t="str">
        <f>[1]JAN!K274</f>
        <v>K02</v>
      </c>
      <c r="D270" s="271">
        <f>[1]JAN!J274</f>
        <v>61</v>
      </c>
      <c r="E270" s="272" t="str">
        <f>[1]JAN!I274</f>
        <v>P</v>
      </c>
      <c r="F270" s="273">
        <f>[1]JAN!L274</f>
        <v>0</v>
      </c>
      <c r="G270" s="272" t="str">
        <f>[1]JAN!M274</f>
        <v>P</v>
      </c>
    </row>
    <row r="271" spans="1:7" ht="15.75" customHeight="1" x14ac:dyDescent="0.3">
      <c r="A271" s="270">
        <f>[1]JAN!A275</f>
        <v>0</v>
      </c>
      <c r="B271" s="271">
        <f>[1]JAN!B275</f>
        <v>2</v>
      </c>
      <c r="C271" s="272" t="str">
        <f>[1]JAN!K275</f>
        <v>K04</v>
      </c>
      <c r="D271" s="271">
        <f>[1]JAN!J275</f>
        <v>55</v>
      </c>
      <c r="E271" s="272" t="str">
        <f>[1]JAN!I275</f>
        <v>L</v>
      </c>
      <c r="F271" s="273" t="str">
        <f>[1]JAN!L275</f>
        <v>L</v>
      </c>
      <c r="G271" s="272">
        <f>[1]JAN!M275</f>
        <v>0</v>
      </c>
    </row>
    <row r="272" spans="1:7" ht="15.75" customHeight="1" x14ac:dyDescent="0.3">
      <c r="A272" s="270">
        <f>[1]JAN!A276</f>
        <v>0</v>
      </c>
      <c r="B272" s="271">
        <f>[1]JAN!B276</f>
        <v>3</v>
      </c>
      <c r="C272" s="272" t="str">
        <f>[1]JAN!K276</f>
        <v>K02</v>
      </c>
      <c r="D272" s="271">
        <f>[1]JAN!J276</f>
        <v>35</v>
      </c>
      <c r="E272" s="272" t="str">
        <f>[1]JAN!I276</f>
        <v>P</v>
      </c>
      <c r="F272" s="273" t="str">
        <f>[1]JAN!L276</f>
        <v>P</v>
      </c>
      <c r="G272" s="272">
        <f>[1]JAN!M276</f>
        <v>0</v>
      </c>
    </row>
    <row r="273" spans="1:7" ht="15.75" customHeight="1" x14ac:dyDescent="0.3">
      <c r="A273" s="270">
        <f>[1]JAN!A277</f>
        <v>0</v>
      </c>
      <c r="B273" s="271">
        <f>[1]JAN!B277</f>
        <v>4</v>
      </c>
      <c r="C273" s="272" t="str">
        <f>[1]JAN!K277</f>
        <v>K08</v>
      </c>
      <c r="D273" s="271">
        <f>[1]JAN!J277</f>
        <v>70</v>
      </c>
      <c r="E273" s="272" t="str">
        <f>[1]JAN!I277</f>
        <v>L</v>
      </c>
      <c r="F273" s="273" t="str">
        <f>[1]JAN!L277</f>
        <v>L</v>
      </c>
      <c r="G273" s="272">
        <f>[1]JAN!M277</f>
        <v>0</v>
      </c>
    </row>
    <row r="274" spans="1:7" ht="15.75" customHeight="1" x14ac:dyDescent="0.3">
      <c r="A274" s="270">
        <f>[1]JAN!A278</f>
        <v>0</v>
      </c>
      <c r="B274" s="271">
        <f>[1]JAN!B278</f>
        <v>5</v>
      </c>
      <c r="C274" s="272" t="str">
        <f>[1]JAN!K278</f>
        <v>K04</v>
      </c>
      <c r="D274" s="271">
        <f>[1]JAN!J278</f>
        <v>48</v>
      </c>
      <c r="E274" s="272" t="str">
        <f>[1]JAN!I278</f>
        <v>P</v>
      </c>
      <c r="F274" s="273" t="str">
        <f>[1]JAN!L278</f>
        <v>P</v>
      </c>
      <c r="G274" s="272">
        <f>[1]JAN!M278</f>
        <v>0</v>
      </c>
    </row>
    <row r="275" spans="1:7" ht="15.75" customHeight="1" x14ac:dyDescent="0.3">
      <c r="A275" s="270">
        <f>[1]JAN!A279</f>
        <v>0</v>
      </c>
      <c r="B275" s="271">
        <f>[1]JAN!B279</f>
        <v>6</v>
      </c>
      <c r="C275" s="272" t="str">
        <f>[1]JAN!K279</f>
        <v>K04</v>
      </c>
      <c r="D275" s="271">
        <f>[1]JAN!J279</f>
        <v>48</v>
      </c>
      <c r="E275" s="272" t="str">
        <f>[1]JAN!I279</f>
        <v>L</v>
      </c>
      <c r="F275" s="273" t="str">
        <f>[1]JAN!L279</f>
        <v>L</v>
      </c>
      <c r="G275" s="272">
        <f>[1]JAN!M279</f>
        <v>0</v>
      </c>
    </row>
    <row r="276" spans="1:7" ht="15.75" customHeight="1" x14ac:dyDescent="0.3">
      <c r="A276" s="270">
        <f>[1]JAN!A280</f>
        <v>0</v>
      </c>
      <c r="B276" s="271">
        <f>[1]JAN!B280</f>
        <v>7</v>
      </c>
      <c r="C276" s="272" t="str">
        <f>[1]JAN!K280</f>
        <v>K08</v>
      </c>
      <c r="D276" s="271">
        <f>[1]JAN!J280</f>
        <v>64</v>
      </c>
      <c r="E276" s="272" t="str">
        <f>[1]JAN!I280</f>
        <v>L</v>
      </c>
      <c r="F276" s="273">
        <f>[1]JAN!L280</f>
        <v>0</v>
      </c>
      <c r="G276" s="272" t="str">
        <f>[1]JAN!M280</f>
        <v>L</v>
      </c>
    </row>
    <row r="277" spans="1:7" ht="15.75" customHeight="1" x14ac:dyDescent="0.3">
      <c r="A277" s="270">
        <f>[1]JAN!A281</f>
        <v>0</v>
      </c>
      <c r="B277" s="271">
        <f>[1]JAN!B281</f>
        <v>8</v>
      </c>
      <c r="C277" s="272" t="str">
        <f>[1]JAN!K281</f>
        <v>K03</v>
      </c>
      <c r="D277" s="271">
        <f>[1]JAN!J281</f>
        <v>26</v>
      </c>
      <c r="E277" s="272" t="str">
        <f>[1]JAN!I281</f>
        <v>P</v>
      </c>
      <c r="F277" s="273" t="str">
        <f>[1]JAN!L281</f>
        <v>P</v>
      </c>
      <c r="G277" s="272">
        <f>[1]JAN!M281</f>
        <v>0</v>
      </c>
    </row>
    <row r="278" spans="1:7" ht="15.75" customHeight="1" x14ac:dyDescent="0.3">
      <c r="A278" s="270">
        <f>[1]JAN!A282</f>
        <v>0</v>
      </c>
      <c r="B278" s="271">
        <f>[1]JAN!B282</f>
        <v>9</v>
      </c>
      <c r="C278" s="272" t="str">
        <f>[1]JAN!K282</f>
        <v>K04</v>
      </c>
      <c r="D278" s="271">
        <f>[1]JAN!J282</f>
        <v>15</v>
      </c>
      <c r="E278" s="272" t="str">
        <f>[1]JAN!I282</f>
        <v>L</v>
      </c>
      <c r="F278" s="273">
        <f>[1]JAN!L282</f>
        <v>0</v>
      </c>
      <c r="G278" s="272" t="str">
        <f>[1]JAN!M282</f>
        <v>L</v>
      </c>
    </row>
    <row r="279" spans="1:7" ht="15.75" customHeight="1" x14ac:dyDescent="0.3">
      <c r="A279" s="270">
        <f>[1]JAN!A283</f>
        <v>0</v>
      </c>
      <c r="B279" s="271">
        <f>[1]JAN!B283</f>
        <v>10</v>
      </c>
      <c r="C279" s="272" t="str">
        <f>[1]JAN!K283</f>
        <v>K08</v>
      </c>
      <c r="D279" s="271">
        <f>[1]JAN!J283</f>
        <v>9</v>
      </c>
      <c r="E279" s="272" t="str">
        <f>[1]JAN!I283</f>
        <v>P</v>
      </c>
      <c r="F279" s="273" t="str">
        <f>[1]JAN!L283</f>
        <v>P</v>
      </c>
      <c r="G279" s="272">
        <f>[1]JAN!M283</f>
        <v>0</v>
      </c>
    </row>
    <row r="280" spans="1:7" ht="15.75" customHeight="1" x14ac:dyDescent="0.3">
      <c r="A280" s="270">
        <f>[1]JAN!A284</f>
        <v>45682</v>
      </c>
      <c r="B280" s="271">
        <f>[1]JAN!B284</f>
        <v>1</v>
      </c>
      <c r="C280" s="272" t="str">
        <f>[1]JAN!K284</f>
        <v>K03</v>
      </c>
      <c r="D280" s="271">
        <f>[1]JAN!J284</f>
        <v>28</v>
      </c>
      <c r="E280" s="272" t="str">
        <f>[1]JAN!I284</f>
        <v>P</v>
      </c>
      <c r="F280" s="273" t="str">
        <f>[1]JAN!L284</f>
        <v>P</v>
      </c>
      <c r="G280" s="272">
        <f>[1]JAN!M284</f>
        <v>0</v>
      </c>
    </row>
    <row r="281" spans="1:7" ht="15.75" customHeight="1" x14ac:dyDescent="0.3">
      <c r="A281" s="270">
        <f>[1]JAN!A285</f>
        <v>0</v>
      </c>
      <c r="B281" s="271">
        <f>[1]JAN!B285</f>
        <v>2</v>
      </c>
      <c r="C281" s="272" t="str">
        <f>[1]JAN!K285</f>
        <v>K04</v>
      </c>
      <c r="D281" s="271">
        <f>[1]JAN!J285</f>
        <v>6</v>
      </c>
      <c r="E281" s="272" t="str">
        <f>[1]JAN!I285</f>
        <v>P</v>
      </c>
      <c r="F281" s="273" t="str">
        <f>[1]JAN!L285</f>
        <v>P</v>
      </c>
      <c r="G281" s="272">
        <f>[1]JAN!M285</f>
        <v>0</v>
      </c>
    </row>
    <row r="282" spans="1:7" ht="15.75" customHeight="1" x14ac:dyDescent="0.3">
      <c r="A282" s="270">
        <f>[1]JAN!A286</f>
        <v>0</v>
      </c>
      <c r="B282" s="271">
        <f>[1]JAN!B286</f>
        <v>3</v>
      </c>
      <c r="C282" s="272" t="str">
        <f>[1]JAN!K286</f>
        <v>K04</v>
      </c>
      <c r="D282" s="271">
        <f>[1]JAN!J286</f>
        <v>51</v>
      </c>
      <c r="E282" s="272" t="str">
        <f>[1]JAN!I286</f>
        <v>P</v>
      </c>
      <c r="F282" s="273" t="str">
        <f>[1]JAN!L286</f>
        <v>L</v>
      </c>
      <c r="G282" s="272">
        <f>[1]JAN!M286</f>
        <v>0</v>
      </c>
    </row>
    <row r="283" spans="1:7" ht="15.75" customHeight="1" x14ac:dyDescent="0.3">
      <c r="A283" s="270">
        <f>[1]JAN!A287</f>
        <v>0</v>
      </c>
      <c r="B283" s="271">
        <f>[1]JAN!B287</f>
        <v>4</v>
      </c>
      <c r="C283" s="272" t="str">
        <f>[1]JAN!K287</f>
        <v>K04</v>
      </c>
      <c r="D283" s="271">
        <f>[1]JAN!J287</f>
        <v>26</v>
      </c>
      <c r="E283" s="272" t="str">
        <f>[1]JAN!I287</f>
        <v>P</v>
      </c>
      <c r="F283" s="273" t="str">
        <f>[1]JAN!L287</f>
        <v>P</v>
      </c>
      <c r="G283" s="272">
        <f>[1]JAN!M287</f>
        <v>0</v>
      </c>
    </row>
    <row r="284" spans="1:7" ht="15.75" customHeight="1" x14ac:dyDescent="0.3">
      <c r="A284" s="270">
        <f>[1]JAN!A288</f>
        <v>0</v>
      </c>
      <c r="B284" s="271">
        <f>[1]JAN!B288</f>
        <v>5</v>
      </c>
      <c r="C284" s="272" t="str">
        <f>[1]JAN!K288</f>
        <v>K00</v>
      </c>
      <c r="D284" s="271">
        <f>[1]JAN!J288</f>
        <v>7</v>
      </c>
      <c r="E284" s="272" t="str">
        <f>[1]JAN!I288</f>
        <v>L</v>
      </c>
      <c r="F284" s="273" t="str">
        <f>[1]JAN!L288</f>
        <v>L</v>
      </c>
      <c r="G284" s="272">
        <f>[1]JAN!M288</f>
        <v>0</v>
      </c>
    </row>
    <row r="285" spans="1:7" ht="15.75" customHeight="1" x14ac:dyDescent="0.3">
      <c r="A285" s="270">
        <f>[1]JAN!A289</f>
        <v>0</v>
      </c>
      <c r="B285" s="271">
        <f>[1]JAN!B289</f>
        <v>6</v>
      </c>
      <c r="C285" s="272" t="str">
        <f>[1]JAN!K289</f>
        <v>K02</v>
      </c>
      <c r="D285" s="271">
        <f>[1]JAN!J289</f>
        <v>40</v>
      </c>
      <c r="E285" s="272" t="str">
        <f>[1]JAN!I289</f>
        <v>L</v>
      </c>
      <c r="F285" s="273">
        <f>[1]JAN!L289</f>
        <v>0</v>
      </c>
      <c r="G285" s="272" t="str">
        <f>[1]JAN!M289</f>
        <v>L</v>
      </c>
    </row>
    <row r="286" spans="1:7" ht="15.75" customHeight="1" x14ac:dyDescent="0.3">
      <c r="A286" s="270">
        <f>[1]JAN!A290</f>
        <v>0</v>
      </c>
      <c r="B286" s="271">
        <f>[1]JAN!B290</f>
        <v>7</v>
      </c>
      <c r="C286" s="272" t="str">
        <f>[1]JAN!K290</f>
        <v>K00</v>
      </c>
      <c r="D286" s="271">
        <f>[1]JAN!J290</f>
        <v>7</v>
      </c>
      <c r="E286" s="272" t="str">
        <f>[1]JAN!I290</f>
        <v>P</v>
      </c>
      <c r="F286" s="273" t="str">
        <f>[1]JAN!L290</f>
        <v>P</v>
      </c>
      <c r="G286" s="272">
        <f>[1]JAN!M290</f>
        <v>0</v>
      </c>
    </row>
    <row r="287" spans="1:7" ht="15.75" customHeight="1" x14ac:dyDescent="0.3">
      <c r="A287" s="270">
        <f>[1]JAN!A291</f>
        <v>0</v>
      </c>
      <c r="B287" s="271">
        <f>[1]JAN!B291</f>
        <v>8</v>
      </c>
      <c r="C287" s="272" t="str">
        <f>[1]JAN!K291</f>
        <v>K05</v>
      </c>
      <c r="D287" s="271">
        <f>[1]JAN!J291</f>
        <v>24</v>
      </c>
      <c r="E287" s="272" t="str">
        <f>[1]JAN!I291</f>
        <v>P</v>
      </c>
      <c r="F287" s="273" t="str">
        <f>[1]JAN!L291</f>
        <v>P</v>
      </c>
      <c r="G287" s="272">
        <f>[1]JAN!M291</f>
        <v>0</v>
      </c>
    </row>
    <row r="288" spans="1:7" ht="15.75" customHeight="1" x14ac:dyDescent="0.3">
      <c r="A288" s="270">
        <f>[1]JAN!A292</f>
        <v>0</v>
      </c>
      <c r="B288" s="271">
        <f>[1]JAN!B292</f>
        <v>9</v>
      </c>
      <c r="C288" s="272" t="str">
        <f>[1]JAN!K292</f>
        <v>K00</v>
      </c>
      <c r="D288" s="271">
        <f>[1]JAN!J292</f>
        <v>10</v>
      </c>
      <c r="E288" s="272" t="str">
        <f>[1]JAN!I292</f>
        <v>P</v>
      </c>
      <c r="F288" s="273" t="str">
        <f>[1]JAN!L292</f>
        <v>P</v>
      </c>
      <c r="G288" s="272">
        <f>[1]JAN!M292</f>
        <v>0</v>
      </c>
    </row>
    <row r="289" spans="1:7" ht="15.75" customHeight="1" x14ac:dyDescent="0.3">
      <c r="A289" s="270">
        <f>[1]JAN!A293</f>
        <v>0</v>
      </c>
      <c r="B289" s="271">
        <f>[1]JAN!B293</f>
        <v>10</v>
      </c>
      <c r="C289" s="272" t="str">
        <f>[1]JAN!K293</f>
        <v>K04</v>
      </c>
      <c r="D289" s="271">
        <f>[1]JAN!J293</f>
        <v>47</v>
      </c>
      <c r="E289" s="272" t="str">
        <f>[1]JAN!I293</f>
        <v>L</v>
      </c>
      <c r="F289" s="273" t="str">
        <f>[1]JAN!L293</f>
        <v>L</v>
      </c>
      <c r="G289" s="272">
        <f>[1]JAN!M293</f>
        <v>0</v>
      </c>
    </row>
    <row r="290" spans="1:7" ht="15.75" customHeight="1" x14ac:dyDescent="0.3">
      <c r="A290" s="270">
        <f>[1]JAN!A294</f>
        <v>0</v>
      </c>
      <c r="B290" s="271">
        <f>[1]JAN!B294</f>
        <v>11</v>
      </c>
      <c r="C290" s="272" t="str">
        <f>[1]JAN!K294</f>
        <v>K04</v>
      </c>
      <c r="D290" s="271">
        <f>[1]JAN!J294</f>
        <v>32</v>
      </c>
      <c r="E290" s="272" t="str">
        <f>[1]JAN!I294</f>
        <v>L</v>
      </c>
      <c r="F290" s="273">
        <f>[1]JAN!L294</f>
        <v>0</v>
      </c>
      <c r="G290" s="272" t="str">
        <f>[1]JAN!M294</f>
        <v>L</v>
      </c>
    </row>
    <row r="291" spans="1:7" ht="15.75" customHeight="1" x14ac:dyDescent="0.3">
      <c r="A291" s="270">
        <f>[1]JAN!A295</f>
        <v>0</v>
      </c>
      <c r="B291" s="271">
        <f>[1]JAN!B295</f>
        <v>12</v>
      </c>
      <c r="C291" s="272" t="str">
        <f>[1]JAN!K295</f>
        <v>K04</v>
      </c>
      <c r="D291" s="271">
        <f>[1]JAN!J295</f>
        <v>66</v>
      </c>
      <c r="E291" s="272" t="str">
        <f>[1]JAN!I295</f>
        <v>P</v>
      </c>
      <c r="F291" s="273" t="str">
        <f>[1]JAN!L295</f>
        <v>P</v>
      </c>
      <c r="G291" s="272">
        <f>[1]JAN!M295</f>
        <v>0</v>
      </c>
    </row>
    <row r="292" spans="1:7" ht="15.75" customHeight="1" x14ac:dyDescent="0.3">
      <c r="A292" s="270">
        <f>[1]JAN!A296</f>
        <v>0</v>
      </c>
      <c r="B292" s="271">
        <f>[1]JAN!B296</f>
        <v>13</v>
      </c>
      <c r="C292" s="272" t="str">
        <f>[1]JAN!K296</f>
        <v>K08</v>
      </c>
      <c r="D292" s="271">
        <f>[1]JAN!J296</f>
        <v>28</v>
      </c>
      <c r="E292" s="272" t="str">
        <f>[1]JAN!I296</f>
        <v>P</v>
      </c>
      <c r="F292" s="273" t="str">
        <f>[1]JAN!L296</f>
        <v>P</v>
      </c>
      <c r="G292" s="272">
        <f>[1]JAN!M296</f>
        <v>0</v>
      </c>
    </row>
    <row r="293" spans="1:7" ht="15.75" customHeight="1" x14ac:dyDescent="0.3">
      <c r="A293" s="270">
        <f>[1]JAN!A297</f>
        <v>0</v>
      </c>
      <c r="B293" s="271">
        <f>[1]JAN!B297</f>
        <v>14</v>
      </c>
      <c r="C293" s="272" t="str">
        <f>[1]JAN!K297</f>
        <v>K02</v>
      </c>
      <c r="D293" s="271">
        <f>[1]JAN!J297</f>
        <v>33</v>
      </c>
      <c r="E293" s="272" t="str">
        <f>[1]JAN!I297</f>
        <v>P</v>
      </c>
      <c r="F293" s="273" t="str">
        <f>[1]JAN!L297</f>
        <v>P</v>
      </c>
      <c r="G293" s="272">
        <f>[1]JAN!M297</f>
        <v>0</v>
      </c>
    </row>
    <row r="294" spans="1:7" ht="15.75" customHeight="1" x14ac:dyDescent="0.3">
      <c r="A294" s="311"/>
      <c r="B294" s="312"/>
      <c r="C294" s="313"/>
      <c r="D294" s="312"/>
      <c r="E294" s="313"/>
      <c r="F294" s="314"/>
      <c r="G294" s="313"/>
    </row>
    <row r="295" spans="1:7" ht="15.75" customHeight="1" x14ac:dyDescent="0.3">
      <c r="A295" s="270">
        <f>[1]JAN!A299</f>
        <v>0</v>
      </c>
      <c r="B295" s="271">
        <f>[1]JAN!B299</f>
        <v>0</v>
      </c>
      <c r="C295" s="272">
        <f>[1]JAN!K299</f>
        <v>0</v>
      </c>
      <c r="D295" s="271">
        <f>[1]JAN!J299</f>
        <v>0</v>
      </c>
      <c r="E295" s="272">
        <f>[1]JAN!I299</f>
        <v>0</v>
      </c>
      <c r="F295" s="273">
        <f>[1]JAN!L299</f>
        <v>0</v>
      </c>
      <c r="G295" s="272">
        <f>[1]JAN!M299</f>
        <v>0</v>
      </c>
    </row>
    <row r="296" spans="1:7" ht="15.75" customHeight="1" x14ac:dyDescent="0.3">
      <c r="A296" s="270">
        <f>[1]JAN!A300</f>
        <v>0</v>
      </c>
      <c r="B296" s="271">
        <f>[1]JAN!B300</f>
        <v>0</v>
      </c>
      <c r="C296" s="272">
        <f>[1]JAN!K300</f>
        <v>0</v>
      </c>
      <c r="D296" s="271">
        <f>[1]JAN!J300</f>
        <v>0</v>
      </c>
      <c r="E296" s="272">
        <f>[1]JAN!I300</f>
        <v>0</v>
      </c>
      <c r="F296" s="273">
        <f>[1]JAN!L300</f>
        <v>0</v>
      </c>
      <c r="G296" s="272">
        <f>[1]JAN!M300</f>
        <v>0</v>
      </c>
    </row>
    <row r="297" spans="1:7" ht="15.75" customHeight="1" x14ac:dyDescent="0.3">
      <c r="A297" s="270">
        <f>[1]JAN!A301</f>
        <v>0</v>
      </c>
      <c r="B297" s="271">
        <f>[1]JAN!B301</f>
        <v>0</v>
      </c>
      <c r="C297" s="272">
        <f>[1]JAN!K301</f>
        <v>0</v>
      </c>
      <c r="D297" s="271">
        <f>[1]JAN!J301</f>
        <v>0</v>
      </c>
      <c r="E297" s="272">
        <f>[1]JAN!I301</f>
        <v>0</v>
      </c>
      <c r="F297" s="273">
        <f>[1]JAN!L301</f>
        <v>0</v>
      </c>
      <c r="G297" s="272">
        <f>[1]JAN!M301</f>
        <v>0</v>
      </c>
    </row>
    <row r="298" spans="1:7" ht="15.75" customHeight="1" x14ac:dyDescent="0.3">
      <c r="A298" s="270">
        <f>[1]JAN!A302</f>
        <v>0</v>
      </c>
      <c r="B298" s="271">
        <f>[1]JAN!B302</f>
        <v>0</v>
      </c>
      <c r="C298" s="272">
        <f>[1]JAN!K302</f>
        <v>0</v>
      </c>
      <c r="D298" s="271">
        <f>[1]JAN!J302</f>
        <v>0</v>
      </c>
      <c r="E298" s="272">
        <f>[1]JAN!I302</f>
        <v>0</v>
      </c>
      <c r="F298" s="273">
        <f>[1]JAN!L302</f>
        <v>0</v>
      </c>
      <c r="G298" s="272">
        <f>[1]JAN!M302</f>
        <v>0</v>
      </c>
    </row>
    <row r="299" spans="1:7" ht="15.75" customHeight="1" x14ac:dyDescent="0.3"/>
    <row r="300" spans="1:7" ht="15.75" customHeight="1" x14ac:dyDescent="0.3"/>
    <row r="301" spans="1:7" ht="15.75" customHeight="1" x14ac:dyDescent="0.3"/>
    <row r="302" spans="1:7" ht="15.75" customHeight="1" x14ac:dyDescent="0.3"/>
    <row r="303" spans="1:7" ht="15.75" customHeight="1" x14ac:dyDescent="0.3"/>
    <row r="304" spans="1:7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autoFilter ref="A3:G138" xr:uid="{00000000-0009-0000-0000-000004000000}"/>
  <mergeCells count="6">
    <mergeCell ref="L1:S1"/>
    <mergeCell ref="T1:U2"/>
    <mergeCell ref="L2:M2"/>
    <mergeCell ref="N2:O2"/>
    <mergeCell ref="P2:Q2"/>
    <mergeCell ref="R2:S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5CAE0-644C-4B18-BD15-4EF3BB85B3C1}">
  <sheetPr>
    <outlinePr summaryBelow="0" summaryRight="0"/>
  </sheetPr>
  <dimension ref="A1:AA1000"/>
  <sheetViews>
    <sheetView workbookViewId="0"/>
  </sheetViews>
  <sheetFormatPr defaultColWidth="12.6640625" defaultRowHeight="15" customHeight="1" x14ac:dyDescent="0.3"/>
  <cols>
    <col min="1" max="1" width="9.44140625" customWidth="1"/>
    <col min="2" max="3" width="5.77734375" customWidth="1"/>
    <col min="4" max="4" width="7.21875" customWidth="1"/>
    <col min="5" max="5" width="7.88671875" customWidth="1"/>
    <col min="6" max="7" width="5.77734375" customWidth="1"/>
    <col min="8" max="8" width="8.21875" customWidth="1"/>
    <col min="9" max="9" width="5.6640625" customWidth="1"/>
    <col min="10" max="10" width="30" customWidth="1"/>
    <col min="11" max="11" width="9.109375" customWidth="1"/>
    <col min="12" max="21" width="7" customWidth="1"/>
    <col min="22" max="22" width="11" customWidth="1"/>
  </cols>
  <sheetData>
    <row r="1" spans="1:27" ht="15.75" customHeight="1" x14ac:dyDescent="0.3">
      <c r="A1" s="240"/>
      <c r="B1" s="240"/>
      <c r="C1" s="240"/>
      <c r="D1" s="240"/>
      <c r="E1" s="241" t="s">
        <v>211</v>
      </c>
      <c r="F1" s="242" t="s">
        <v>212</v>
      </c>
      <c r="G1" s="243"/>
      <c r="H1" s="12"/>
      <c r="I1" s="244" t="s">
        <v>22</v>
      </c>
      <c r="J1" s="245" t="s">
        <v>213</v>
      </c>
      <c r="K1" s="246" t="s">
        <v>214</v>
      </c>
      <c r="L1" s="247" t="s">
        <v>215</v>
      </c>
      <c r="M1" s="248"/>
      <c r="N1" s="248"/>
      <c r="O1" s="248"/>
      <c r="P1" s="248"/>
      <c r="Q1" s="248"/>
      <c r="R1" s="248"/>
      <c r="S1" s="249"/>
      <c r="T1" s="250" t="s">
        <v>216</v>
      </c>
      <c r="U1" s="251"/>
      <c r="V1" s="252" t="s">
        <v>21</v>
      </c>
      <c r="W1" s="12"/>
      <c r="X1" s="12"/>
      <c r="Y1" s="12"/>
      <c r="Z1" s="12"/>
      <c r="AA1" s="12"/>
    </row>
    <row r="2" spans="1:27" ht="15.75" customHeight="1" x14ac:dyDescent="0.3">
      <c r="A2" s="240"/>
      <c r="B2" s="240"/>
      <c r="C2" s="240"/>
      <c r="D2" s="240"/>
      <c r="E2" s="240"/>
      <c r="F2" s="243"/>
      <c r="G2" s="243"/>
      <c r="H2" s="12"/>
      <c r="I2" s="178"/>
      <c r="J2" s="253"/>
      <c r="K2" s="254"/>
      <c r="L2" s="255" t="s">
        <v>218</v>
      </c>
      <c r="M2" s="119"/>
      <c r="N2" s="256" t="s">
        <v>219</v>
      </c>
      <c r="O2" s="119"/>
      <c r="P2" s="257" t="s">
        <v>220</v>
      </c>
      <c r="Q2" s="119"/>
      <c r="R2" s="256" t="s">
        <v>221</v>
      </c>
      <c r="S2" s="119"/>
      <c r="T2" s="122"/>
      <c r="U2" s="123"/>
      <c r="V2" s="258"/>
      <c r="W2" s="12"/>
      <c r="X2" s="12"/>
      <c r="Y2" s="12"/>
      <c r="Z2" s="12"/>
      <c r="AA2" s="12"/>
    </row>
    <row r="3" spans="1:27" ht="15.75" customHeight="1" thickBot="1" x14ac:dyDescent="0.35">
      <c r="A3" s="259" t="s">
        <v>222</v>
      </c>
      <c r="B3" s="259" t="s">
        <v>121</v>
      </c>
      <c r="C3" s="259" t="s">
        <v>212</v>
      </c>
      <c r="D3" s="260" t="s">
        <v>223</v>
      </c>
      <c r="E3" s="261" t="s">
        <v>24</v>
      </c>
      <c r="F3" s="262" t="s">
        <v>224</v>
      </c>
      <c r="G3" s="263" t="s">
        <v>32</v>
      </c>
      <c r="H3" s="12"/>
      <c r="I3" s="188"/>
      <c r="J3" s="264"/>
      <c r="K3" s="265"/>
      <c r="L3" s="266" t="s">
        <v>32</v>
      </c>
      <c r="M3" s="267" t="s">
        <v>37</v>
      </c>
      <c r="N3" s="268" t="s">
        <v>32</v>
      </c>
      <c r="O3" s="267" t="s">
        <v>37</v>
      </c>
      <c r="P3" s="268" t="s">
        <v>32</v>
      </c>
      <c r="Q3" s="267" t="s">
        <v>37</v>
      </c>
      <c r="R3" s="268" t="s">
        <v>32</v>
      </c>
      <c r="S3" s="267" t="s">
        <v>37</v>
      </c>
      <c r="T3" s="268" t="s">
        <v>32</v>
      </c>
      <c r="U3" s="267" t="s">
        <v>37</v>
      </c>
      <c r="V3" s="269"/>
      <c r="W3" s="12"/>
      <c r="X3" s="12"/>
      <c r="Y3" s="12"/>
      <c r="Z3" s="12"/>
      <c r="AA3" s="12"/>
    </row>
    <row r="4" spans="1:27" ht="15.75" customHeight="1" x14ac:dyDescent="0.3">
      <c r="A4" s="270">
        <f>[1]FEB!A8</f>
        <v>45687</v>
      </c>
      <c r="B4" s="271">
        <f>[1]FEB!B8</f>
        <v>1</v>
      </c>
      <c r="C4" s="272" t="str">
        <f>[1]FEB!K8</f>
        <v>K00</v>
      </c>
      <c r="D4" s="271">
        <f>[1]FEB!J8</f>
        <v>5</v>
      </c>
      <c r="E4" s="272" t="str">
        <f>[1]FEB!I8</f>
        <v>P</v>
      </c>
      <c r="F4" s="273" t="str">
        <f>[1]FEB!L8</f>
        <v>P</v>
      </c>
      <c r="G4" s="272">
        <f>[1]FEB!M8</f>
        <v>0</v>
      </c>
      <c r="H4" s="274"/>
      <c r="I4" s="275">
        <v>1</v>
      </c>
      <c r="J4" s="276" t="s">
        <v>225</v>
      </c>
      <c r="K4" s="276" t="s">
        <v>118</v>
      </c>
      <c r="L4" s="277">
        <f>COUNTIFS('Dx. FEB'!DIAGNOSA,K4,'Dx. FEB'!UMUR,"&lt;7",'Dx. FEB'!kasusbaru,"L")</f>
        <v>3</v>
      </c>
      <c r="M4" s="278">
        <f>COUNTIFS('Dx. FEB'!DIAGNOSA,K4,'Dx. FEB'!UMUR,"&lt;7",'Dx. FEB'!kasusbaru,"p")</f>
        <v>8</v>
      </c>
      <c r="N4" s="277">
        <f>COUNTIFS('Dx. FEB'!DIAGNOSA,K4,'Dx. FEB'!UMUR,"&gt;=7",'Dx. FEB'!UMUR,"&lt;=15",'Dx. FEB'!kasusbaru,"L")</f>
        <v>11</v>
      </c>
      <c r="O4" s="277">
        <f>COUNTIFS('Dx. FEB'!DIAGNOSA,K4,'Dx. FEB'!UMUR,"&gt;=7",'Dx. FEB'!UMUR,"&lt;=15",'Dx. FEB'!kasusbaru,"p")</f>
        <v>8</v>
      </c>
      <c r="P4" s="271">
        <f>COUNTIFS('Dx. FEB'!DIAGNOSA,K4,'Dx. FEB'!UMUR,"&gt;=16",'Dx. FEB'!UMUR,"&lt;=59",'Dx. FEB'!kasusbaru,"L")</f>
        <v>0</v>
      </c>
      <c r="Q4" s="277">
        <f>COUNTIFS('Dx. FEB'!DIAGNOSA,K4,'Dx. FEB'!UMUR,"&gt;=16",'Dx. FEB'!UMUR,"&lt;=59",'Dx. FEB'!kasusbaru,"p")</f>
        <v>0</v>
      </c>
      <c r="R4" s="277">
        <f>COUNTIFS('Dx. FEB'!DIAGNOSA,K4,'Dx. FEB'!UMUR,"&gt;=60",'Dx. FEB'!kasusbaru,"L")</f>
        <v>0</v>
      </c>
      <c r="S4" s="277">
        <f>COUNTIFS('Dx. FEB'!DIAGNOSA,K4,'Dx. FEB'!UMUR,"&gt;=60",'Dx. FEB'!kasusbaru,"p")</f>
        <v>0</v>
      </c>
      <c r="T4" s="277">
        <f>COUNTIFS('Dx. FEB'!DIAGNOSA,K4,'Dx. FEB'!kasuslama,"L")</f>
        <v>0</v>
      </c>
      <c r="U4" s="277">
        <f>COUNTIFS('Dx. FEB'!DIAGNOSA,K4,'Dx. FEB'!kasuslama,"p")</f>
        <v>0</v>
      </c>
      <c r="V4" s="279">
        <f>COUNTIF('Dx. FEB'!DIAGNOSA,K4)</f>
        <v>30</v>
      </c>
      <c r="W4" s="280">
        <f t="shared" ref="W4:W23" si="0">SUM(L4:U4)</f>
        <v>30</v>
      </c>
      <c r="X4" s="12"/>
      <c r="Y4" s="12"/>
      <c r="Z4" s="12"/>
      <c r="AA4" s="12"/>
    </row>
    <row r="5" spans="1:27" ht="15.75" customHeight="1" x14ac:dyDescent="0.3">
      <c r="A5" s="270">
        <f>[1]FEB!A9</f>
        <v>0</v>
      </c>
      <c r="B5" s="271">
        <f>[1]FEB!B9</f>
        <v>2</v>
      </c>
      <c r="C5" s="272" t="str">
        <f>[1]FEB!K9</f>
        <v>K04</v>
      </c>
      <c r="D5" s="271">
        <f>[1]FEB!J9</f>
        <v>54</v>
      </c>
      <c r="E5" s="272" t="str">
        <f>[1]FEB!I9</f>
        <v>P</v>
      </c>
      <c r="F5" s="273">
        <f>[1]FEB!L9</f>
        <v>0</v>
      </c>
      <c r="G5" s="272" t="str">
        <f>[1]FEB!M9</f>
        <v>P</v>
      </c>
      <c r="H5" s="12"/>
      <c r="I5" s="281">
        <v>2</v>
      </c>
      <c r="J5" s="108" t="s">
        <v>226</v>
      </c>
      <c r="K5" s="108" t="s">
        <v>227</v>
      </c>
      <c r="L5" s="277">
        <f>COUNTIFS('Dx. FEB'!DIAGNOSA,K5,'Dx. FEB'!UMUR,"&lt;7",'Dx. FEB'!kasusbaru,"L")</f>
        <v>0</v>
      </c>
      <c r="M5" s="278">
        <f>COUNTIFS('Dx. FEB'!DIAGNOSA,K5,'Dx. FEB'!UMUR,"&lt;7",'Dx. FEB'!kasusbaru,"p")</f>
        <v>0</v>
      </c>
      <c r="N5" s="277">
        <f>COUNTIFS('Dx. FEB'!DIAGNOSA,K5,'Dx. FEB'!UMUR,"&gt;=7",'Dx. FEB'!UMUR,"&lt;=15",'Dx. FEB'!kasusbaru,"L")</f>
        <v>0</v>
      </c>
      <c r="O5" s="277">
        <f>COUNTIFS('Dx. FEB'!DIAGNOSA,K5,'Dx. FEB'!UMUR,"&gt;=7",'Dx. FEB'!UMUR,"&lt;=15",'Dx. FEB'!kasusbaru,"p")</f>
        <v>0</v>
      </c>
      <c r="P5" s="271">
        <f>COUNTIFS('Dx. FEB'!DIAGNOSA,K5,'Dx. FEB'!UMUR,"&gt;=16",'Dx. FEB'!UMUR,"&lt;=59",'Dx. FEB'!kasusbaru,"L")</f>
        <v>0</v>
      </c>
      <c r="Q5" s="277">
        <f>COUNTIFS('Dx. FEB'!DIAGNOSA,K5,'Dx. FEB'!UMUR,"&gt;=16",'Dx. FEB'!UMUR,"&lt;=59",'Dx. FEB'!kasusbaru,"p")</f>
        <v>7</v>
      </c>
      <c r="R5" s="277">
        <f>COUNTIFS('Dx. FEB'!DIAGNOSA,K5,'Dx. FEB'!UMUR,"&gt;=60",'Dx. FEB'!kasusbaru,"L")</f>
        <v>0</v>
      </c>
      <c r="S5" s="277">
        <f>COUNTIFS('Dx. FEB'!DIAGNOSA,K5,'Dx. FEB'!UMUR,"&gt;=60",'Dx. FEB'!kasusbaru,"p")</f>
        <v>0</v>
      </c>
      <c r="T5" s="277">
        <f>COUNTIFS('Dx. FEB'!DIAGNOSA,K5,'Dx. FEB'!kasuslama,"L")</f>
        <v>1</v>
      </c>
      <c r="U5" s="277">
        <f>COUNTIFS('Dx. FEB'!DIAGNOSA,K5,'Dx. FEB'!kasuslama,"p")</f>
        <v>3</v>
      </c>
      <c r="V5" s="282">
        <f>COUNTIF('Dx. FEB'!DIAGNOSA,K5)</f>
        <v>11</v>
      </c>
      <c r="W5" s="280">
        <f t="shared" si="0"/>
        <v>11</v>
      </c>
      <c r="X5" s="12"/>
      <c r="Y5" s="12"/>
      <c r="Z5" s="12"/>
      <c r="AA5" s="12"/>
    </row>
    <row r="6" spans="1:27" ht="15.75" customHeight="1" x14ac:dyDescent="0.3">
      <c r="A6" s="270">
        <f>[1]FEB!A10</f>
        <v>0</v>
      </c>
      <c r="B6" s="271">
        <f>[1]FEB!B10</f>
        <v>3</v>
      </c>
      <c r="C6" s="272" t="str">
        <f>[1]FEB!K10</f>
        <v>K02</v>
      </c>
      <c r="D6" s="271">
        <f>[1]FEB!J10</f>
        <v>30</v>
      </c>
      <c r="E6" s="272" t="str">
        <f>[1]FEB!I10</f>
        <v>L</v>
      </c>
      <c r="F6" s="273" t="str">
        <f>[1]FEB!L10</f>
        <v>L</v>
      </c>
      <c r="G6" s="272">
        <f>[1]FEB!M10</f>
        <v>0</v>
      </c>
      <c r="H6" s="12"/>
      <c r="I6" s="281">
        <v>3</v>
      </c>
      <c r="J6" s="108" t="s">
        <v>228</v>
      </c>
      <c r="K6" s="108" t="s">
        <v>108</v>
      </c>
      <c r="L6" s="277">
        <f>COUNTIFS('Dx. FEB'!DIAGNOSA,K6,'Dx. FEB'!UMUR,"&lt;7",'Dx. FEB'!kasusbaru,"L")</f>
        <v>0</v>
      </c>
      <c r="M6" s="278">
        <f>COUNTIFS('Dx. FEB'!DIAGNOSA,K6,'Dx. FEB'!UMUR,"&lt;7",'Dx. FEB'!kasusbaru,"p")</f>
        <v>0</v>
      </c>
      <c r="N6" s="277">
        <f>COUNTIFS('Dx. FEB'!DIAGNOSA,K6,'Dx. FEB'!UMUR,"&gt;=7",'Dx. FEB'!UMUR,"&lt;=15",'Dx. FEB'!kasusbaru,"L")</f>
        <v>2</v>
      </c>
      <c r="O6" s="277">
        <f>COUNTIFS('Dx. FEB'!DIAGNOSA,K6,'Dx. FEB'!UMUR,"&gt;=7",'Dx. FEB'!UMUR,"&lt;=15",'Dx. FEB'!kasusbaru,"p")</f>
        <v>2</v>
      </c>
      <c r="P6" s="271">
        <f>COUNTIFS('Dx. FEB'!DIAGNOSA,K6,'Dx. FEB'!UMUR,"&gt;=16",'Dx. FEB'!UMUR,"&lt;=59",'Dx. FEB'!kasusbaru,"L")</f>
        <v>2</v>
      </c>
      <c r="Q6" s="277">
        <f>COUNTIFS('Dx. FEB'!DIAGNOSA,K6,'Dx. FEB'!UMUR,"&gt;=16",'Dx. FEB'!UMUR,"&lt;=59",'Dx. FEB'!kasusbaru,"p")</f>
        <v>26</v>
      </c>
      <c r="R6" s="277">
        <f>COUNTIFS('Dx. FEB'!DIAGNOSA,K6,'Dx. FEB'!UMUR,"&gt;=60",'Dx. FEB'!kasusbaru,"L")</f>
        <v>0</v>
      </c>
      <c r="S6" s="277">
        <f>COUNTIFS('Dx. FEB'!DIAGNOSA,K6,'Dx. FEB'!UMUR,"&gt;=60",'Dx. FEB'!kasusbaru,"p")</f>
        <v>1</v>
      </c>
      <c r="T6" s="277">
        <f>COUNTIFS('Dx. FEB'!DIAGNOSA,K6,'Dx. FEB'!kasuslama,"L")</f>
        <v>3</v>
      </c>
      <c r="U6" s="277">
        <f>COUNTIFS('Dx. FEB'!DIAGNOSA,K6,'Dx. FEB'!kasuslama,"p")</f>
        <v>6</v>
      </c>
      <c r="V6" s="282">
        <f>COUNTIF('Dx. FEB'!DIAGNOSA,K6)</f>
        <v>42</v>
      </c>
      <c r="W6" s="280">
        <f t="shared" si="0"/>
        <v>42</v>
      </c>
      <c r="X6" s="12"/>
      <c r="Y6" s="12"/>
      <c r="Z6" s="12"/>
      <c r="AA6" s="12"/>
    </row>
    <row r="7" spans="1:27" ht="15.75" customHeight="1" x14ac:dyDescent="0.3">
      <c r="A7" s="270">
        <f>[1]FEB!A11</f>
        <v>0</v>
      </c>
      <c r="B7" s="271">
        <f>[1]FEB!B11</f>
        <v>4</v>
      </c>
      <c r="C7" s="272" t="str">
        <f>[1]FEB!K11</f>
        <v>K00</v>
      </c>
      <c r="D7" s="271">
        <f>[1]FEB!J11</f>
        <v>14</v>
      </c>
      <c r="E7" s="272" t="str">
        <f>[1]FEB!I11</f>
        <v>L</v>
      </c>
      <c r="F7" s="273" t="str">
        <f>[1]FEB!L11</f>
        <v>L</v>
      </c>
      <c r="G7" s="272">
        <f>[1]FEB!M11</f>
        <v>0</v>
      </c>
      <c r="H7" s="12"/>
      <c r="I7" s="281">
        <v>4</v>
      </c>
      <c r="J7" s="108" t="s">
        <v>229</v>
      </c>
      <c r="K7" s="108" t="s">
        <v>230</v>
      </c>
      <c r="L7" s="277">
        <f>COUNTIFS('Dx. FEB'!DIAGNOSA,K7,'Dx. FEB'!UMUR,"&lt;7",'Dx. FEB'!kasusbaru,"L")</f>
        <v>0</v>
      </c>
      <c r="M7" s="278">
        <f>COUNTIFS('Dx. FEB'!DIAGNOSA,K7,'Dx. FEB'!UMUR,"&lt;7",'Dx. FEB'!kasusbaru,"p")</f>
        <v>0</v>
      </c>
      <c r="N7" s="277">
        <f>COUNTIFS('Dx. FEB'!DIAGNOSA,K7,'Dx. FEB'!UMUR,"&gt;=7",'Dx. FEB'!UMUR,"&lt;=15",'Dx. FEB'!kasusbaru,"L")</f>
        <v>1</v>
      </c>
      <c r="O7" s="277">
        <f>COUNTIFS('Dx. FEB'!DIAGNOSA,K7,'Dx. FEB'!UMUR,"&gt;=7",'Dx. FEB'!UMUR,"&lt;=15",'Dx. FEB'!kasusbaru,"p")</f>
        <v>0</v>
      </c>
      <c r="P7" s="271">
        <f>COUNTIFS('Dx. FEB'!DIAGNOSA,K7,'Dx. FEB'!UMUR,"&gt;=16",'Dx. FEB'!UMUR,"&lt;=59",'Dx. FEB'!kasusbaru,"L")</f>
        <v>5</v>
      </c>
      <c r="Q7" s="277">
        <f>COUNTIFS('Dx. FEB'!DIAGNOSA,K7,'Dx. FEB'!UMUR,"&gt;=16",'Dx. FEB'!UMUR,"&lt;=59",'Dx. FEB'!kasusbaru,"p")</f>
        <v>12</v>
      </c>
      <c r="R7" s="277">
        <f>COUNTIFS('Dx. FEB'!DIAGNOSA,K7,'Dx. FEB'!UMUR,"&gt;=60",'Dx. FEB'!kasusbaru,"L")</f>
        <v>2</v>
      </c>
      <c r="S7" s="277">
        <f>COUNTIFS('Dx. FEB'!DIAGNOSA,K7,'Dx. FEB'!UMUR,"&gt;=60",'Dx. FEB'!kasusbaru,"p")</f>
        <v>1</v>
      </c>
      <c r="T7" s="277">
        <f>COUNTIFS('Dx. FEB'!DIAGNOSA,K7,'Dx. FEB'!kasuslama,"L")</f>
        <v>0</v>
      </c>
      <c r="U7" s="277">
        <f>COUNTIFS('Dx. FEB'!DIAGNOSA,K7,'Dx. FEB'!kasuslama,"p")</f>
        <v>0</v>
      </c>
      <c r="V7" s="282">
        <f>COUNTIF('Dx. FEB'!DIAGNOSA,K7)</f>
        <v>21</v>
      </c>
      <c r="W7" s="280">
        <f t="shared" si="0"/>
        <v>21</v>
      </c>
      <c r="X7" s="12"/>
      <c r="Y7" s="12"/>
      <c r="Z7" s="12"/>
      <c r="AA7" s="12"/>
    </row>
    <row r="8" spans="1:27" ht="15.75" customHeight="1" x14ac:dyDescent="0.3">
      <c r="A8" s="270">
        <f>[1]FEB!A12</f>
        <v>0</v>
      </c>
      <c r="B8" s="271">
        <f>[1]FEB!B12</f>
        <v>5</v>
      </c>
      <c r="C8" s="272" t="str">
        <f>[1]FEB!K12</f>
        <v>K02</v>
      </c>
      <c r="D8" s="271">
        <f>[1]FEB!J12</f>
        <v>36</v>
      </c>
      <c r="E8" s="272" t="str">
        <f>[1]FEB!I12</f>
        <v>P</v>
      </c>
      <c r="F8" s="273" t="str">
        <f>[1]FEB!L12</f>
        <v>P</v>
      </c>
      <c r="G8" s="272">
        <f>[1]FEB!M12</f>
        <v>0</v>
      </c>
      <c r="H8" s="12"/>
      <c r="I8" s="281">
        <v>5</v>
      </c>
      <c r="J8" s="108" t="s">
        <v>231</v>
      </c>
      <c r="K8" s="108" t="s">
        <v>110</v>
      </c>
      <c r="L8" s="277">
        <f>COUNTIFS('Dx. FEB'!DIAGNOSA,K8,'Dx. FEB'!UMUR,"&lt;7",'Dx. FEB'!kasusbaru,"L")</f>
        <v>2</v>
      </c>
      <c r="M8" s="278">
        <f>COUNTIFS('Dx. FEB'!DIAGNOSA,K8,'Dx. FEB'!UMUR,"&lt;7",'Dx. FEB'!kasusbaru,"p")</f>
        <v>5</v>
      </c>
      <c r="N8" s="277">
        <f>COUNTIFS('Dx. FEB'!DIAGNOSA,K8,'Dx. FEB'!UMUR,"&gt;=7",'Dx. FEB'!UMUR,"&lt;=15",'Dx. FEB'!kasusbaru,"L")</f>
        <v>7</v>
      </c>
      <c r="O8" s="277">
        <f>COUNTIFS('Dx. FEB'!DIAGNOSA,K8,'Dx. FEB'!UMUR,"&gt;=7",'Dx. FEB'!UMUR,"&lt;=15",'Dx. FEB'!kasusbaru,"p")</f>
        <v>7</v>
      </c>
      <c r="P8" s="271">
        <f>COUNTIFS('Dx. FEB'!DIAGNOSA,K8,'Dx. FEB'!UMUR,"&gt;=16",'Dx. FEB'!UMUR,"&lt;=59",'Dx. FEB'!kasusbaru,"L")</f>
        <v>10</v>
      </c>
      <c r="Q8" s="277">
        <f>COUNTIFS('Dx. FEB'!DIAGNOSA,K8,'Dx. FEB'!UMUR,"&gt;=16",'Dx. FEB'!UMUR,"&lt;=59",'Dx. FEB'!kasusbaru,"p")</f>
        <v>33</v>
      </c>
      <c r="R8" s="277">
        <f>COUNTIFS('Dx. FEB'!DIAGNOSA,K8,'Dx. FEB'!UMUR,"&gt;=60",'Dx. FEB'!kasusbaru,"L")</f>
        <v>2</v>
      </c>
      <c r="S8" s="277">
        <f>COUNTIFS('Dx. FEB'!DIAGNOSA,K8,'Dx. FEB'!UMUR,"&gt;=60",'Dx. FEB'!kasusbaru,"p")</f>
        <v>6</v>
      </c>
      <c r="T8" s="277">
        <f>COUNTIFS('Dx. FEB'!DIAGNOSA,K8,'Dx. FEB'!kasuslama,"L")</f>
        <v>8</v>
      </c>
      <c r="U8" s="277">
        <f>COUNTIFS('Dx. FEB'!DIAGNOSA,K8,'Dx. FEB'!kasuslama,"p")</f>
        <v>17</v>
      </c>
      <c r="V8" s="282">
        <f>COUNTIF('Dx. FEB'!DIAGNOSA,K8)</f>
        <v>97</v>
      </c>
      <c r="W8" s="274">
        <f t="shared" si="0"/>
        <v>97</v>
      </c>
      <c r="X8" s="12"/>
      <c r="Y8" s="12"/>
      <c r="Z8" s="12"/>
      <c r="AA8" s="12"/>
    </row>
    <row r="9" spans="1:27" ht="15.75" customHeight="1" x14ac:dyDescent="0.3">
      <c r="A9" s="270">
        <f>[1]FEB!A13</f>
        <v>0</v>
      </c>
      <c r="B9" s="271">
        <f>[1]FEB!B13</f>
        <v>6</v>
      </c>
      <c r="C9" s="272" t="str">
        <f>[1]FEB!K13</f>
        <v>K04</v>
      </c>
      <c r="D9" s="271">
        <f>[1]FEB!J13</f>
        <v>15</v>
      </c>
      <c r="E9" s="272" t="str">
        <f>[1]FEB!I13</f>
        <v>P</v>
      </c>
      <c r="F9" s="273" t="str">
        <f>[1]FEB!L13</f>
        <v>P</v>
      </c>
      <c r="G9" s="272">
        <f>[1]FEB!M13</f>
        <v>0</v>
      </c>
      <c r="H9" s="12"/>
      <c r="I9" s="281">
        <v>6</v>
      </c>
      <c r="J9" s="108" t="s">
        <v>232</v>
      </c>
      <c r="K9" s="108" t="s">
        <v>233</v>
      </c>
      <c r="L9" s="277">
        <f>COUNTIFS('Dx. FEB'!DIAGNOSA,K9,'Dx. FEB'!UMUR,"&lt;7",'Dx. FEB'!kasusbaru,"L")</f>
        <v>1</v>
      </c>
      <c r="M9" s="278">
        <f>COUNTIFS('Dx. FEB'!DIAGNOSA,K9,'Dx. FEB'!UMUR,"&lt;7",'Dx. FEB'!kasusbaru,"p")</f>
        <v>2</v>
      </c>
      <c r="N9" s="277">
        <f>COUNTIFS('Dx. FEB'!DIAGNOSA,K9,'Dx. FEB'!UMUR,"&gt;=7",'Dx. FEB'!UMUR,"&lt;=15",'Dx. FEB'!kasusbaru,"L")</f>
        <v>1</v>
      </c>
      <c r="O9" s="277">
        <f>COUNTIFS('Dx. FEB'!DIAGNOSA,K9,'Dx. FEB'!UMUR,"&gt;=7",'Dx. FEB'!UMUR,"&lt;=15",'Dx. FEB'!kasusbaru,"p")</f>
        <v>1</v>
      </c>
      <c r="P9" s="271">
        <f>COUNTIFS('Dx. FEB'!DIAGNOSA,K9,'Dx. FEB'!UMUR,"&gt;=16",'Dx. FEB'!UMUR,"&lt;=59",'Dx. FEB'!kasusbaru,"L")</f>
        <v>3</v>
      </c>
      <c r="Q9" s="277">
        <f>COUNTIFS('Dx. FEB'!DIAGNOSA,K9,'Dx. FEB'!UMUR,"&gt;=16",'Dx. FEB'!UMUR,"&lt;=59",'Dx. FEB'!kasusbaru,"p")</f>
        <v>10</v>
      </c>
      <c r="R9" s="277">
        <f>COUNTIFS('Dx. FEB'!DIAGNOSA,K9,'Dx. FEB'!UMUR,"&gt;=60",'Dx. FEB'!kasusbaru,"L")</f>
        <v>4</v>
      </c>
      <c r="S9" s="277">
        <f>COUNTIFS('Dx. FEB'!DIAGNOSA,K9,'Dx. FEB'!UMUR,"&gt;=60",'Dx. FEB'!kasusbaru,"p")</f>
        <v>3</v>
      </c>
      <c r="T9" s="277">
        <f>COUNTIFS('Dx. FEB'!DIAGNOSA,K9,'Dx. FEB'!kasuslama,"L")</f>
        <v>1</v>
      </c>
      <c r="U9" s="277">
        <f>COUNTIFS('Dx. FEB'!DIAGNOSA,K9,'Dx. FEB'!kasuslama,"p")</f>
        <v>3</v>
      </c>
      <c r="V9" s="282">
        <f>COUNTIF('Dx. FEB'!DIAGNOSA,K9)</f>
        <v>29</v>
      </c>
      <c r="W9" s="274">
        <f t="shared" si="0"/>
        <v>29</v>
      </c>
      <c r="X9" s="12"/>
      <c r="Y9" s="12"/>
      <c r="Z9" s="12"/>
      <c r="AA9" s="12"/>
    </row>
    <row r="10" spans="1:27" ht="15.75" customHeight="1" x14ac:dyDescent="0.3">
      <c r="A10" s="270">
        <f>[1]FEB!A14</f>
        <v>0</v>
      </c>
      <c r="B10" s="271">
        <f>[1]FEB!B14</f>
        <v>7</v>
      </c>
      <c r="C10" s="272" t="str">
        <f>[1]FEB!K14</f>
        <v>K02</v>
      </c>
      <c r="D10" s="271">
        <f>[1]FEB!J14</f>
        <v>42</v>
      </c>
      <c r="E10" s="272" t="str">
        <f>[1]FEB!I14</f>
        <v>P</v>
      </c>
      <c r="F10" s="273" t="str">
        <f>[1]FEB!L14</f>
        <v>P</v>
      </c>
      <c r="G10" s="272">
        <f>[1]FEB!M14</f>
        <v>0</v>
      </c>
      <c r="H10" s="12"/>
      <c r="I10" s="281">
        <v>7</v>
      </c>
      <c r="J10" s="108" t="s">
        <v>234</v>
      </c>
      <c r="K10" s="108" t="s">
        <v>235</v>
      </c>
      <c r="L10" s="277">
        <f>COUNTIFS('Dx. FEB'!DIAGNOSA,K10,'Dx. FEB'!UMUR,"&lt;7",'Dx. FEB'!kasusbaru,"L")</f>
        <v>1</v>
      </c>
      <c r="M10" s="278">
        <f>COUNTIFS('Dx. FEB'!DIAGNOSA,K10,'Dx. FEB'!UMUR,"&lt;7",'Dx. FEB'!kasusbaru,"p")</f>
        <v>0</v>
      </c>
      <c r="N10" s="277">
        <f>COUNTIFS('Dx. FEB'!DIAGNOSA,K10,'Dx. FEB'!UMUR,"&gt;=7",'Dx. FEB'!UMUR,"&lt;=15",'Dx. FEB'!kasusbaru,"L")</f>
        <v>1</v>
      </c>
      <c r="O10" s="277">
        <f>COUNTIFS('Dx. FEB'!DIAGNOSA,K10,'Dx. FEB'!UMUR,"&gt;=7",'Dx. FEB'!UMUR,"&lt;=15",'Dx. FEB'!kasusbaru,"p")</f>
        <v>1</v>
      </c>
      <c r="P10" s="271">
        <f>COUNTIFS('Dx. FEB'!DIAGNOSA,K10,'Dx. FEB'!UMUR,"&gt;=16",'Dx. FEB'!UMUR,"&lt;=59",'Dx. FEB'!kasusbaru,"L")</f>
        <v>0</v>
      </c>
      <c r="Q10" s="277">
        <f>COUNTIFS('Dx. FEB'!DIAGNOSA,K10,'Dx. FEB'!UMUR,"&gt;=16",'Dx. FEB'!UMUR,"&lt;=59",'Dx. FEB'!kasusbaru,"p")</f>
        <v>0</v>
      </c>
      <c r="R10" s="277">
        <f>COUNTIFS('Dx. FEB'!DIAGNOSA,K10,'Dx. FEB'!UMUR,"&gt;=60",'Dx. FEB'!kasusbaru,"L")</f>
        <v>1</v>
      </c>
      <c r="S10" s="277">
        <f>COUNTIFS('Dx. FEB'!DIAGNOSA,K10,'Dx. FEB'!UMUR,"&gt;=60",'Dx. FEB'!kasusbaru,"p")</f>
        <v>0</v>
      </c>
      <c r="T10" s="277">
        <f>COUNTIFS('Dx. FEB'!DIAGNOSA,K10,'Dx. FEB'!kasuslama,"L")</f>
        <v>0</v>
      </c>
      <c r="U10" s="277">
        <f>COUNTIFS('Dx. FEB'!DIAGNOSA,K10,'Dx. FEB'!kasuslama,"p")</f>
        <v>0</v>
      </c>
      <c r="V10" s="282">
        <f>COUNTIF('Dx. FEB'!DIAGNOSA,K10)</f>
        <v>4</v>
      </c>
      <c r="W10" s="274">
        <f t="shared" si="0"/>
        <v>4</v>
      </c>
      <c r="X10" s="12"/>
      <c r="Y10" s="12"/>
      <c r="Z10" s="12"/>
      <c r="AA10" s="12"/>
    </row>
    <row r="11" spans="1:27" ht="15.75" customHeight="1" x14ac:dyDescent="0.3">
      <c r="A11" s="270">
        <f>[1]FEB!A15</f>
        <v>0</v>
      </c>
      <c r="B11" s="271">
        <f>[1]FEB!B15</f>
        <v>8</v>
      </c>
      <c r="C11" s="272" t="str">
        <f>[1]FEB!K15</f>
        <v>K00</v>
      </c>
      <c r="D11" s="271">
        <f>[1]FEB!J15</f>
        <v>7</v>
      </c>
      <c r="E11" s="272" t="str">
        <f>[1]FEB!I15</f>
        <v>P</v>
      </c>
      <c r="F11" s="273" t="str">
        <f>[1]FEB!L15</f>
        <v>P</v>
      </c>
      <c r="G11" s="272">
        <f>[1]FEB!M15</f>
        <v>0</v>
      </c>
      <c r="H11" s="12"/>
      <c r="I11" s="281">
        <v>8</v>
      </c>
      <c r="J11" s="108" t="s">
        <v>236</v>
      </c>
      <c r="K11" s="108" t="s">
        <v>237</v>
      </c>
      <c r="L11" s="277">
        <f>COUNTIFS('Dx. FEB'!DIAGNOSA,K11,'Dx. FEB'!UMUR,"&lt;7",'Dx. FEB'!kasusbaru,"L")</f>
        <v>0</v>
      </c>
      <c r="M11" s="278">
        <f>COUNTIFS('Dx. FEB'!DIAGNOSA,K11,'Dx. FEB'!UMUR,"&lt;7",'Dx. FEB'!kasusbaru,"p")</f>
        <v>0</v>
      </c>
      <c r="N11" s="277">
        <f>COUNTIFS('Dx. FEB'!DIAGNOSA,K11,'Dx. FEB'!UMUR,"&gt;=7",'Dx. FEB'!UMUR,"&lt;=15",'Dx. FEB'!kasusbaru,"L")</f>
        <v>0</v>
      </c>
      <c r="O11" s="277">
        <f>COUNTIFS('Dx. FEB'!DIAGNOSA,K11,'Dx. FEB'!UMUR,"&gt;=7",'Dx. FEB'!UMUR,"&lt;=15",'Dx. FEB'!kasusbaru,"p")</f>
        <v>0</v>
      </c>
      <c r="P11" s="271">
        <f>COUNTIFS('Dx. FEB'!DIAGNOSA,K11,'Dx. FEB'!UMUR,"&gt;=16",'Dx. FEB'!UMUR,"&lt;=59",'Dx. FEB'!kasusbaru,"L")</f>
        <v>0</v>
      </c>
      <c r="Q11" s="277">
        <f>COUNTIFS('Dx. FEB'!DIAGNOSA,K11,'Dx. FEB'!UMUR,"&gt;=16",'Dx. FEB'!UMUR,"&lt;=59",'Dx. FEB'!kasusbaru,"p")</f>
        <v>0</v>
      </c>
      <c r="R11" s="277">
        <f>COUNTIFS('Dx. FEB'!DIAGNOSA,K11,'Dx. FEB'!UMUR,"&gt;=60",'Dx. FEB'!kasusbaru,"L")</f>
        <v>0</v>
      </c>
      <c r="S11" s="277">
        <f>COUNTIFS('Dx. FEB'!DIAGNOSA,K11,'Dx. FEB'!UMUR,"&gt;=60",'Dx. FEB'!kasusbaru,"p")</f>
        <v>0</v>
      </c>
      <c r="T11" s="277">
        <f>COUNTIFS('Dx. FEB'!DIAGNOSA,K11,'Dx. FEB'!kasuslama,"L")</f>
        <v>0</v>
      </c>
      <c r="U11" s="277">
        <f>COUNTIFS('Dx. FEB'!DIAGNOSA,K11,'Dx. FEB'!kasuslama,"p")</f>
        <v>0</v>
      </c>
      <c r="V11" s="282">
        <f>COUNTIF('Dx. FEB'!DIAGNOSA,K11)</f>
        <v>0</v>
      </c>
      <c r="W11" s="274">
        <f t="shared" si="0"/>
        <v>0</v>
      </c>
      <c r="X11" s="12"/>
      <c r="Y11" s="12"/>
      <c r="Z11" s="12"/>
      <c r="AA11" s="12"/>
    </row>
    <row r="12" spans="1:27" ht="15.75" customHeight="1" x14ac:dyDescent="0.3">
      <c r="A12" s="270">
        <f>[1]FEB!A16</f>
        <v>0</v>
      </c>
      <c r="B12" s="271">
        <f>[1]FEB!B16</f>
        <v>9</v>
      </c>
      <c r="C12" s="272" t="str">
        <f>[1]FEB!K16</f>
        <v>K04</v>
      </c>
      <c r="D12" s="271">
        <f>[1]FEB!J16</f>
        <v>4</v>
      </c>
      <c r="E12" s="272" t="str">
        <f>[1]FEB!I16</f>
        <v>P</v>
      </c>
      <c r="F12" s="273" t="str">
        <f>[1]FEB!L16</f>
        <v>P</v>
      </c>
      <c r="G12" s="272">
        <f>[1]FEB!M16</f>
        <v>0</v>
      </c>
      <c r="H12" s="12"/>
      <c r="I12" s="281">
        <v>9</v>
      </c>
      <c r="J12" s="108" t="s">
        <v>238</v>
      </c>
      <c r="K12" s="108" t="s">
        <v>239</v>
      </c>
      <c r="L12" s="277">
        <f>COUNTIFS('Dx. FEB'!DIAGNOSA,K12,'Dx. FEB'!UMUR,"&lt;7",'Dx. FEB'!kasusbaru,"L")</f>
        <v>0</v>
      </c>
      <c r="M12" s="278">
        <f>COUNTIFS('Dx. FEB'!DIAGNOSA,K12,'Dx. FEB'!UMUR,"&lt;7",'Dx. FEB'!kasusbaru,"p")</f>
        <v>2</v>
      </c>
      <c r="N12" s="277">
        <f>COUNTIFS('Dx. FEB'!DIAGNOSA,K12,'Dx. FEB'!UMUR,"&gt;=7",'Dx. FEB'!UMUR,"&lt;=15",'Dx. FEB'!kasusbaru,"L")</f>
        <v>0</v>
      </c>
      <c r="O12" s="277">
        <f>COUNTIFS('Dx. FEB'!DIAGNOSA,K12,'Dx. FEB'!UMUR,"&gt;=7",'Dx. FEB'!UMUR,"&lt;=15",'Dx. FEB'!kasusbaru,"p")</f>
        <v>0</v>
      </c>
      <c r="P12" s="271">
        <f>COUNTIFS('Dx. FEB'!DIAGNOSA,K12,'Dx. FEB'!UMUR,"&gt;=16",'Dx. FEB'!UMUR,"&lt;=59",'Dx. FEB'!kasusbaru,"L")</f>
        <v>3</v>
      </c>
      <c r="Q12" s="277">
        <f>COUNTIFS('Dx. FEB'!DIAGNOSA,K12,'Dx. FEB'!UMUR,"&gt;=16",'Dx. FEB'!UMUR,"&lt;=59",'Dx. FEB'!kasusbaru,"p")</f>
        <v>12</v>
      </c>
      <c r="R12" s="277">
        <f>COUNTIFS('Dx. FEB'!DIAGNOSA,K12,'Dx. FEB'!UMUR,"&gt;=60",'Dx. FEB'!kasusbaru,"L")</f>
        <v>0</v>
      </c>
      <c r="S12" s="277">
        <f>COUNTIFS('Dx. FEB'!DIAGNOSA,K12,'Dx. FEB'!UMUR,"&gt;=60",'Dx. FEB'!kasusbaru,"p")</f>
        <v>5</v>
      </c>
      <c r="T12" s="277">
        <f>COUNTIFS('Dx. FEB'!DIAGNOSA,K12,'Dx. FEB'!kasuslama,"L")</f>
        <v>0</v>
      </c>
      <c r="U12" s="277">
        <f>COUNTIFS('Dx. FEB'!DIAGNOSA,K12,'Dx. FEB'!kasuslama,"p")</f>
        <v>1</v>
      </c>
      <c r="V12" s="282">
        <f>COUNTIF('Dx. FEB'!DIAGNOSA,K12)</f>
        <v>23</v>
      </c>
      <c r="W12" s="274">
        <f t="shared" si="0"/>
        <v>23</v>
      </c>
      <c r="X12" s="12"/>
      <c r="Y12" s="12"/>
      <c r="Z12" s="12"/>
      <c r="AA12" s="12"/>
    </row>
    <row r="13" spans="1:27" ht="15.75" customHeight="1" x14ac:dyDescent="0.3">
      <c r="A13" s="270">
        <f>[1]FEB!A17</f>
        <v>0</v>
      </c>
      <c r="B13" s="271">
        <f>[1]FEB!B17</f>
        <v>10</v>
      </c>
      <c r="C13" s="272" t="str">
        <f>[1]FEB!K17</f>
        <v>K02</v>
      </c>
      <c r="D13" s="271">
        <f>[1]FEB!J17</f>
        <v>36</v>
      </c>
      <c r="E13" s="272" t="str">
        <f>[1]FEB!I17</f>
        <v>P</v>
      </c>
      <c r="F13" s="273" t="str">
        <f>[1]FEB!L17</f>
        <v>P</v>
      </c>
      <c r="G13" s="272">
        <f>[1]FEB!M17</f>
        <v>0</v>
      </c>
      <c r="H13" s="12"/>
      <c r="I13" s="281">
        <v>10</v>
      </c>
      <c r="J13" s="168" t="s">
        <v>240</v>
      </c>
      <c r="K13" s="168" t="s">
        <v>241</v>
      </c>
      <c r="L13" s="277">
        <f>COUNTIFS('Dx. FEB'!DIAGNOSA,K13,'Dx. FEB'!UMUR,"&lt;7",'Dx. FEB'!kasusbaru,"L")</f>
        <v>0</v>
      </c>
      <c r="M13" s="278">
        <f>COUNTIFS('Dx. FEB'!DIAGNOSA,K13,'Dx. FEB'!UMUR,"&lt;7",'Dx. FEB'!kasusbaru,"p")</f>
        <v>0</v>
      </c>
      <c r="N13" s="277">
        <f>COUNTIFS('Dx. FEB'!DIAGNOSA,K13,'Dx. FEB'!UMUR,"&gt;=7",'Dx. FEB'!UMUR,"&lt;=15",'Dx. FEB'!kasusbaru,"L")</f>
        <v>0</v>
      </c>
      <c r="O13" s="277">
        <f>COUNTIFS('Dx. FEB'!DIAGNOSA,K13,'Dx. FEB'!UMUR,"&gt;=7",'Dx. FEB'!UMUR,"&lt;=15",'Dx. FEB'!kasusbaru,"p")</f>
        <v>0</v>
      </c>
      <c r="P13" s="271">
        <f>COUNTIFS('Dx. FEB'!DIAGNOSA,K13,'Dx. FEB'!UMUR,"&gt;=16",'Dx. FEB'!UMUR,"&lt;=59",'Dx. FEB'!kasusbaru,"L")</f>
        <v>0</v>
      </c>
      <c r="Q13" s="277">
        <f>COUNTIFS('Dx. FEB'!DIAGNOSA,K13,'Dx. FEB'!UMUR,"&gt;=16",'Dx. FEB'!UMUR,"&lt;=59",'Dx. FEB'!kasusbaru,"p")</f>
        <v>0</v>
      </c>
      <c r="R13" s="277">
        <f>COUNTIFS('Dx. FEB'!DIAGNOSA,K13,'Dx. FEB'!UMUR,"&gt;=60",'Dx. FEB'!kasusbaru,"L")</f>
        <v>0</v>
      </c>
      <c r="S13" s="277">
        <f>COUNTIFS('Dx. FEB'!DIAGNOSA,K13,'Dx. FEB'!UMUR,"&gt;=60",'Dx. FEB'!kasusbaru,"p")</f>
        <v>0</v>
      </c>
      <c r="T13" s="277">
        <f>COUNTIFS('Dx. FEB'!DIAGNOSA,K13,'Dx. FEB'!kasuslama,"L")</f>
        <v>0</v>
      </c>
      <c r="U13" s="277">
        <f>COUNTIFS('Dx. FEB'!DIAGNOSA,K13,'Dx. FEB'!kasuslama,"p")</f>
        <v>0</v>
      </c>
      <c r="V13" s="282">
        <f>COUNTIF('Dx. FEB'!DIAGNOSA,K13)</f>
        <v>0</v>
      </c>
      <c r="W13" s="274">
        <f t="shared" si="0"/>
        <v>0</v>
      </c>
      <c r="X13" s="287"/>
      <c r="Y13" s="12"/>
      <c r="Z13" s="12"/>
      <c r="AA13" s="12"/>
    </row>
    <row r="14" spans="1:27" ht="15.75" customHeight="1" x14ac:dyDescent="0.3">
      <c r="A14" s="270">
        <f>[1]FEB!A18</f>
        <v>45688</v>
      </c>
      <c r="B14" s="271">
        <f>[1]FEB!B18</f>
        <v>1</v>
      </c>
      <c r="C14" s="272" t="str">
        <f>[1]FEB!K18</f>
        <v>K04</v>
      </c>
      <c r="D14" s="271">
        <f>[1]FEB!J18</f>
        <v>11</v>
      </c>
      <c r="E14" s="272" t="str">
        <f>[1]FEB!I18</f>
        <v>P</v>
      </c>
      <c r="F14" s="273" t="str">
        <f>[1]FEB!L18</f>
        <v>P</v>
      </c>
      <c r="G14" s="272">
        <f>[1]FEB!M18</f>
        <v>0</v>
      </c>
      <c r="H14" s="12"/>
      <c r="I14" s="281">
        <v>11</v>
      </c>
      <c r="J14" s="168" t="s">
        <v>242</v>
      </c>
      <c r="K14" s="168" t="s">
        <v>243</v>
      </c>
      <c r="L14" s="277">
        <f>COUNTIFS('Dx. FEB'!DIAGNOSA,K14,'Dx. FEB'!UMUR,"&lt;7",'Dx. FEB'!kasusbaru,"L")</f>
        <v>0</v>
      </c>
      <c r="M14" s="278">
        <f>COUNTIFS('Dx. FEB'!DIAGNOSA,K14,'Dx. FEB'!UMUR,"&lt;7",'Dx. FEB'!kasusbaru,"p")</f>
        <v>0</v>
      </c>
      <c r="N14" s="277">
        <f>COUNTIFS('Dx. FEB'!DIAGNOSA,K14,'Dx. FEB'!UMUR,"&gt;=7",'Dx. FEB'!UMUR,"&lt;=15",'Dx. FEB'!kasusbaru,"L")</f>
        <v>0</v>
      </c>
      <c r="O14" s="277">
        <f>COUNTIFS('Dx. FEB'!DIAGNOSA,K14,'Dx. FEB'!UMUR,"&gt;=7",'Dx. FEB'!UMUR,"&lt;=15",'Dx. FEB'!kasusbaru,"p")</f>
        <v>0</v>
      </c>
      <c r="P14" s="271">
        <f>COUNTIFS('Dx. FEB'!DIAGNOSA,K14,'Dx. FEB'!UMUR,"&gt;=16",'Dx. FEB'!UMUR,"&lt;=59",'Dx. FEB'!kasusbaru,"L")</f>
        <v>0</v>
      </c>
      <c r="Q14" s="277">
        <f>COUNTIFS('Dx. FEB'!DIAGNOSA,K14,'Dx. FEB'!UMUR,"&gt;=16",'Dx. FEB'!UMUR,"&lt;=59",'Dx. FEB'!kasusbaru,"p")</f>
        <v>0</v>
      </c>
      <c r="R14" s="277">
        <f>COUNTIFS('Dx. FEB'!DIAGNOSA,K14,'Dx. FEB'!UMUR,"&gt;=60",'Dx. FEB'!kasusbaru,"L")</f>
        <v>0</v>
      </c>
      <c r="S14" s="277">
        <f>COUNTIFS('Dx. FEB'!DIAGNOSA,K14,'Dx. FEB'!UMUR,"&gt;=60",'Dx. FEB'!kasusbaru,"p")</f>
        <v>0</v>
      </c>
      <c r="T14" s="277">
        <f>COUNTIFS('Dx. FEB'!DIAGNOSA,K14,'Dx. FEB'!kasuslama,"L")</f>
        <v>0</v>
      </c>
      <c r="U14" s="277">
        <f>COUNTIFS('Dx. FEB'!DIAGNOSA,K14,'Dx. FEB'!kasuslama,"p")</f>
        <v>0</v>
      </c>
      <c r="V14" s="282">
        <f>COUNTIF('Dx. FEB'!DIAGNOSA,K14)</f>
        <v>0</v>
      </c>
      <c r="W14" s="274">
        <f t="shared" si="0"/>
        <v>0</v>
      </c>
      <c r="X14" s="287"/>
      <c r="Y14" s="12"/>
      <c r="Z14" s="12"/>
      <c r="AA14" s="12"/>
    </row>
    <row r="15" spans="1:27" ht="15.75" customHeight="1" x14ac:dyDescent="0.3">
      <c r="A15" s="270">
        <f>[1]FEB!A19</f>
        <v>0</v>
      </c>
      <c r="B15" s="271">
        <f>[1]FEB!B19</f>
        <v>2</v>
      </c>
      <c r="C15" s="272" t="str">
        <f>[1]FEB!K19</f>
        <v>K04</v>
      </c>
      <c r="D15" s="271">
        <f>[1]FEB!J19</f>
        <v>38</v>
      </c>
      <c r="E15" s="272" t="str">
        <f>[1]FEB!I19</f>
        <v>L</v>
      </c>
      <c r="F15" s="273">
        <f>[1]FEB!L19</f>
        <v>0</v>
      </c>
      <c r="G15" s="272" t="str">
        <f>[1]FEB!M19</f>
        <v>L</v>
      </c>
      <c r="H15" s="12"/>
      <c r="I15" s="281">
        <v>12</v>
      </c>
      <c r="J15" s="108" t="s">
        <v>244</v>
      </c>
      <c r="K15" s="108" t="s">
        <v>245</v>
      </c>
      <c r="L15" s="277">
        <f>COUNTIFS('Dx. FEB'!DIAGNOSA,K15,'Dx. FEB'!UMUR,"&lt;7",'Dx. FEB'!kasusbaru,"L")</f>
        <v>0</v>
      </c>
      <c r="M15" s="278">
        <f>COUNTIFS('Dx. FEB'!DIAGNOSA,K15,'Dx. FEB'!UMUR,"&lt;7",'Dx. FEB'!kasusbaru,"p")</f>
        <v>0</v>
      </c>
      <c r="N15" s="277">
        <f>COUNTIFS('Dx. FEB'!DIAGNOSA,K15,'Dx. FEB'!UMUR,"&gt;=7",'Dx. FEB'!UMUR,"&lt;=15",'Dx. FEB'!kasusbaru,"L")</f>
        <v>0</v>
      </c>
      <c r="O15" s="277">
        <f>COUNTIFS('Dx. FEB'!DIAGNOSA,K15,'Dx. FEB'!UMUR,"&gt;=7",'Dx. FEB'!UMUR,"&lt;=15",'Dx. FEB'!kasusbaru,"p")</f>
        <v>1</v>
      </c>
      <c r="P15" s="271">
        <f>COUNTIFS('Dx. FEB'!DIAGNOSA,K15,'Dx. FEB'!UMUR,"&gt;=16",'Dx. FEB'!UMUR,"&lt;=59",'Dx. FEB'!kasusbaru,"L")</f>
        <v>0</v>
      </c>
      <c r="Q15" s="277">
        <f>COUNTIFS('Dx. FEB'!DIAGNOSA,K15,'Dx. FEB'!UMUR,"&gt;=16",'Dx. FEB'!UMUR,"&lt;=59",'Dx. FEB'!kasusbaru,"p")</f>
        <v>0</v>
      </c>
      <c r="R15" s="277">
        <f>COUNTIFS('Dx. FEB'!DIAGNOSA,K15,'Dx. FEB'!UMUR,"&gt;=60",'Dx. FEB'!kasusbaru,"L")</f>
        <v>0</v>
      </c>
      <c r="S15" s="277">
        <f>COUNTIFS('Dx. FEB'!DIAGNOSA,K15,'Dx. FEB'!UMUR,"&gt;=60",'Dx. FEB'!kasusbaru,"p")</f>
        <v>0</v>
      </c>
      <c r="T15" s="277">
        <f>COUNTIFS('Dx. FEB'!DIAGNOSA,K15,'Dx. FEB'!kasuslama,"L")</f>
        <v>0</v>
      </c>
      <c r="U15" s="277">
        <f>COUNTIFS('Dx. FEB'!DIAGNOSA,K15,'Dx. FEB'!kasuslama,"p")</f>
        <v>0</v>
      </c>
      <c r="V15" s="282">
        <f>COUNTIF('Dx. FEB'!DIAGNOSA,K15)</f>
        <v>1</v>
      </c>
      <c r="W15" s="274">
        <f t="shared" si="0"/>
        <v>1</v>
      </c>
      <c r="X15" s="12"/>
      <c r="Y15" s="12"/>
      <c r="Z15" s="12"/>
      <c r="AA15" s="12"/>
    </row>
    <row r="16" spans="1:27" ht="15.75" customHeight="1" x14ac:dyDescent="0.3">
      <c r="A16" s="270">
        <f>[1]FEB!A20</f>
        <v>0</v>
      </c>
      <c r="B16" s="271">
        <f>[1]FEB!B20</f>
        <v>3</v>
      </c>
      <c r="C16" s="272" t="str">
        <f>[1]FEB!K20</f>
        <v>K04</v>
      </c>
      <c r="D16" s="271">
        <f>[1]FEB!J20</f>
        <v>53</v>
      </c>
      <c r="E16" s="272" t="str">
        <f>[1]FEB!I20</f>
        <v>P</v>
      </c>
      <c r="F16" s="273" t="str">
        <f>[1]FEB!L20</f>
        <v>P</v>
      </c>
      <c r="G16" s="272">
        <f>[1]FEB!M20</f>
        <v>0</v>
      </c>
      <c r="H16" s="12"/>
      <c r="I16" s="281">
        <v>13</v>
      </c>
      <c r="J16" s="108" t="s">
        <v>246</v>
      </c>
      <c r="K16" s="108" t="s">
        <v>247</v>
      </c>
      <c r="L16" s="277">
        <f>COUNTIFS('Dx. FEB'!DIAGNOSA,K16,'Dx. FEB'!UMUR,"&lt;7",'Dx. FEB'!kasusbaru,"L")</f>
        <v>0</v>
      </c>
      <c r="M16" s="278">
        <f>COUNTIFS('Dx. FEB'!DIAGNOSA,K16,'Dx. FEB'!UMUR,"&lt;7",'Dx. FEB'!kasusbaru,"p")</f>
        <v>1</v>
      </c>
      <c r="N16" s="277">
        <f>COUNTIFS('Dx. FEB'!DIAGNOSA,K16,'Dx. FEB'!UMUR,"&gt;=7",'Dx. FEB'!UMUR,"&lt;=15",'Dx. FEB'!kasusbaru,"L")</f>
        <v>0</v>
      </c>
      <c r="O16" s="277">
        <f>COUNTIFS('Dx. FEB'!DIAGNOSA,K16,'Dx. FEB'!UMUR,"&gt;=7",'Dx. FEB'!UMUR,"&lt;=15",'Dx. FEB'!kasusbaru,"p")</f>
        <v>0</v>
      </c>
      <c r="P16" s="271">
        <f>COUNTIFS('Dx. FEB'!DIAGNOSA,K16,'Dx. FEB'!UMUR,"&gt;=16",'Dx. FEB'!UMUR,"&lt;=59",'Dx. FEB'!kasusbaru,"L")</f>
        <v>0</v>
      </c>
      <c r="Q16" s="277">
        <f>COUNTIFS('Dx. FEB'!DIAGNOSA,K16,'Dx. FEB'!UMUR,"&gt;=16",'Dx. FEB'!UMUR,"&lt;=59",'Dx. FEB'!kasusbaru,"p")</f>
        <v>0</v>
      </c>
      <c r="R16" s="277">
        <f>COUNTIFS('Dx. FEB'!DIAGNOSA,K16,'Dx. FEB'!UMUR,"&gt;=60",'Dx. FEB'!kasusbaru,"L")</f>
        <v>0</v>
      </c>
      <c r="S16" s="277">
        <f>COUNTIFS('Dx. FEB'!DIAGNOSA,K16,'Dx. FEB'!UMUR,"&gt;=60",'Dx. FEB'!kasusbaru,"p")</f>
        <v>0</v>
      </c>
      <c r="T16" s="277">
        <f>COUNTIFS('Dx. FEB'!DIAGNOSA,K16,'Dx. FEB'!kasuslama,"L")</f>
        <v>0</v>
      </c>
      <c r="U16" s="277">
        <f>COUNTIFS('Dx. FEB'!DIAGNOSA,K16,'Dx. FEB'!kasuslama,"p")</f>
        <v>0</v>
      </c>
      <c r="V16" s="282">
        <f>COUNTIF('Dx. FEB'!DIAGNOSA,K16)</f>
        <v>1</v>
      </c>
      <c r="W16" s="280">
        <f t="shared" si="0"/>
        <v>1</v>
      </c>
      <c r="X16" s="12"/>
      <c r="Y16" s="12"/>
      <c r="Z16" s="12"/>
      <c r="AA16" s="12"/>
    </row>
    <row r="17" spans="1:27" ht="15.75" customHeight="1" x14ac:dyDescent="0.3">
      <c r="A17" s="270">
        <f>[1]FEB!A21</f>
        <v>0</v>
      </c>
      <c r="B17" s="271">
        <f>[1]FEB!B21</f>
        <v>4</v>
      </c>
      <c r="C17" s="272" t="str">
        <f>[1]FEB!K21</f>
        <v>K05</v>
      </c>
      <c r="D17" s="271">
        <f>[1]FEB!J21</f>
        <v>65</v>
      </c>
      <c r="E17" s="272" t="str">
        <f>[1]FEB!I21</f>
        <v>P</v>
      </c>
      <c r="F17" s="273" t="str">
        <f>[1]FEB!L21</f>
        <v>P</v>
      </c>
      <c r="G17" s="272">
        <f>[1]FEB!M21</f>
        <v>0</v>
      </c>
      <c r="H17" s="12"/>
      <c r="I17" s="281">
        <v>14</v>
      </c>
      <c r="J17" s="108" t="s">
        <v>248</v>
      </c>
      <c r="K17" s="108" t="s">
        <v>249</v>
      </c>
      <c r="L17" s="277">
        <f>COUNTIFS('Dx. FEB'!DIAGNOSA,K17,'Dx. FEB'!UMUR,"&lt;7",'Dx. FEB'!kasusbaru,"L")</f>
        <v>0</v>
      </c>
      <c r="M17" s="278">
        <f>COUNTIFS('Dx. FEB'!DIAGNOSA,K17,'Dx. FEB'!UMUR,"&lt;7",'Dx. FEB'!kasusbaru,"p")</f>
        <v>0</v>
      </c>
      <c r="N17" s="277">
        <f>COUNTIFS('Dx. FEB'!DIAGNOSA,K17,'Dx. FEB'!UMUR,"&gt;=7",'Dx. FEB'!UMUR,"&lt;=15",'Dx. FEB'!kasusbaru,"L")</f>
        <v>0</v>
      </c>
      <c r="O17" s="277">
        <f>COUNTIFS('Dx. FEB'!DIAGNOSA,K17,'Dx. FEB'!UMUR,"&gt;=7",'Dx. FEB'!UMUR,"&lt;=15",'Dx. FEB'!kasusbaru,"p")</f>
        <v>0</v>
      </c>
      <c r="P17" s="271">
        <f>COUNTIFS('Dx. FEB'!DIAGNOSA,K17,'Dx. FEB'!UMUR,"&gt;=16",'Dx. FEB'!UMUR,"&lt;=59",'Dx. FEB'!kasusbaru,"L")</f>
        <v>0</v>
      </c>
      <c r="Q17" s="277">
        <f>COUNTIFS('Dx. FEB'!DIAGNOSA,K17,'Dx. FEB'!UMUR,"&gt;=16",'Dx. FEB'!UMUR,"&lt;=59",'Dx. FEB'!kasusbaru,"p")</f>
        <v>0</v>
      </c>
      <c r="R17" s="277">
        <f>COUNTIFS('Dx. FEB'!DIAGNOSA,K17,'Dx. FEB'!UMUR,"&gt;=60",'Dx. FEB'!kasusbaru,"L")</f>
        <v>0</v>
      </c>
      <c r="S17" s="277">
        <f>COUNTIFS('Dx. FEB'!DIAGNOSA,K17,'Dx. FEB'!UMUR,"&gt;=60",'Dx. FEB'!kasusbaru,"p")</f>
        <v>0</v>
      </c>
      <c r="T17" s="277">
        <f>COUNTIFS('Dx. FEB'!DIAGNOSA,K17,'Dx. FEB'!kasuslama,"L")</f>
        <v>0</v>
      </c>
      <c r="U17" s="277">
        <f>COUNTIFS('Dx. FEB'!DIAGNOSA,K17,'Dx. FEB'!kasuslama,"p")</f>
        <v>0</v>
      </c>
      <c r="V17" s="282">
        <f>COUNTIF('Dx. FEB'!DIAGNOSA,K17)</f>
        <v>0</v>
      </c>
      <c r="W17" s="274">
        <f t="shared" si="0"/>
        <v>0</v>
      </c>
      <c r="X17" s="12"/>
      <c r="Y17" s="12"/>
      <c r="Z17" s="12"/>
      <c r="AA17" s="12"/>
    </row>
    <row r="18" spans="1:27" ht="15.75" customHeight="1" x14ac:dyDescent="0.3">
      <c r="A18" s="270">
        <f>[1]FEB!A22</f>
        <v>0</v>
      </c>
      <c r="B18" s="271">
        <f>[1]FEB!B22</f>
        <v>5</v>
      </c>
      <c r="C18" s="272" t="str">
        <f>[1]FEB!K22</f>
        <v>K08</v>
      </c>
      <c r="D18" s="271">
        <f>[1]FEB!J22</f>
        <v>34</v>
      </c>
      <c r="E18" s="272" t="str">
        <f>[1]FEB!I22</f>
        <v>L</v>
      </c>
      <c r="F18" s="273" t="str">
        <f>[1]FEB!L22</f>
        <v>L</v>
      </c>
      <c r="G18" s="272">
        <f>[1]FEB!M22</f>
        <v>0</v>
      </c>
      <c r="H18" s="12"/>
      <c r="I18" s="281">
        <v>15</v>
      </c>
      <c r="J18" s="108" t="s">
        <v>250</v>
      </c>
      <c r="K18" s="108" t="s">
        <v>251</v>
      </c>
      <c r="L18" s="277">
        <f>COUNTIFS('Dx. FEB'!DIAGNOSA,K18,'Dx. FEB'!UMUR,"&lt;7",'Dx. FEB'!kasusbaru,"L")</f>
        <v>0</v>
      </c>
      <c r="M18" s="278">
        <f>COUNTIFS('Dx. FEB'!DIAGNOSA,K18,'Dx. FEB'!UMUR,"&lt;7",'Dx. FEB'!kasusbaru,"p")</f>
        <v>0</v>
      </c>
      <c r="N18" s="277">
        <f>COUNTIFS('Dx. FEB'!DIAGNOSA,K18,'Dx. FEB'!UMUR,"&gt;=7",'Dx. FEB'!UMUR,"&lt;=15",'Dx. FEB'!kasusbaru,"L")</f>
        <v>0</v>
      </c>
      <c r="O18" s="277">
        <f>COUNTIFS('Dx. FEB'!DIAGNOSA,K18,'Dx. FEB'!UMUR,"&gt;=7",'Dx. FEB'!UMUR,"&lt;=15",'Dx. FEB'!kasusbaru,"p")</f>
        <v>0</v>
      </c>
      <c r="P18" s="271">
        <f>COUNTIFS('Dx. FEB'!DIAGNOSA,K18,'Dx. FEB'!UMUR,"&gt;=16",'Dx. FEB'!UMUR,"&lt;=59",'Dx. FEB'!kasusbaru,"L")</f>
        <v>0</v>
      </c>
      <c r="Q18" s="277">
        <f>COUNTIFS('Dx. FEB'!DIAGNOSA,K18,'Dx. FEB'!UMUR,"&gt;=16",'Dx. FEB'!UMUR,"&lt;=59",'Dx. FEB'!kasusbaru,"p")</f>
        <v>0</v>
      </c>
      <c r="R18" s="277">
        <f>COUNTIFS('Dx. FEB'!DIAGNOSA,K18,'Dx. FEB'!UMUR,"&gt;=60",'Dx. FEB'!kasusbaru,"L")</f>
        <v>0</v>
      </c>
      <c r="S18" s="277">
        <f>COUNTIFS('Dx. FEB'!DIAGNOSA,K18,'Dx. FEB'!UMUR,"&gt;=60",'Dx. FEB'!kasusbaru,"p")</f>
        <v>0</v>
      </c>
      <c r="T18" s="277">
        <f>COUNTIFS('Dx. FEB'!DIAGNOSA,K18,'Dx. FEB'!kasuslama,"L")</f>
        <v>0</v>
      </c>
      <c r="U18" s="277">
        <f>COUNTIFS('Dx. FEB'!DIAGNOSA,K18,'Dx. FEB'!kasuslama,"p")</f>
        <v>0</v>
      </c>
      <c r="V18" s="282">
        <f>COUNTIF('Dx. FEB'!DIAGNOSA,K18)</f>
        <v>0</v>
      </c>
      <c r="W18" s="274">
        <f t="shared" si="0"/>
        <v>0</v>
      </c>
      <c r="X18" s="12"/>
      <c r="Y18" s="12"/>
      <c r="Z18" s="12"/>
      <c r="AA18" s="12"/>
    </row>
    <row r="19" spans="1:27" ht="15.75" customHeight="1" x14ac:dyDescent="0.3">
      <c r="A19" s="270">
        <f>[1]FEB!A23</f>
        <v>0</v>
      </c>
      <c r="B19" s="271">
        <f>[1]FEB!B23</f>
        <v>6</v>
      </c>
      <c r="C19" s="272" t="str">
        <f>[1]FEB!K23</f>
        <v>K04</v>
      </c>
      <c r="D19" s="271">
        <f>[1]FEB!J23</f>
        <v>70</v>
      </c>
      <c r="E19" s="272" t="str">
        <f>[1]FEB!I23</f>
        <v>P</v>
      </c>
      <c r="F19" s="273" t="str">
        <f>[1]FEB!L23</f>
        <v>P</v>
      </c>
      <c r="G19" s="272">
        <f>[1]FEB!M23</f>
        <v>0</v>
      </c>
      <c r="H19" s="12"/>
      <c r="I19" s="281">
        <v>16</v>
      </c>
      <c r="J19" s="108" t="s">
        <v>252</v>
      </c>
      <c r="K19" s="108" t="s">
        <v>253</v>
      </c>
      <c r="L19" s="277">
        <f>COUNTIFS('Dx. FEB'!DIAGNOSA,K19,'Dx. FEB'!UMUR,"&lt;7",'Dx. FEB'!kasusbaru,"L")</f>
        <v>0</v>
      </c>
      <c r="M19" s="278">
        <f>COUNTIFS('Dx. FEB'!DIAGNOSA,K19,'Dx. FEB'!UMUR,"&lt;7",'Dx. FEB'!kasusbaru,"p")</f>
        <v>0</v>
      </c>
      <c r="N19" s="277">
        <f>COUNTIFS('Dx. FEB'!DIAGNOSA,K19,'Dx. FEB'!UMUR,"&gt;=7",'Dx. FEB'!UMUR,"&lt;=15",'Dx. FEB'!kasusbaru,"L")</f>
        <v>0</v>
      </c>
      <c r="O19" s="277">
        <f>COUNTIFS('Dx. FEB'!DIAGNOSA,K19,'Dx. FEB'!UMUR,"&gt;=7",'Dx. FEB'!UMUR,"&lt;=15",'Dx. FEB'!kasusbaru,"p")</f>
        <v>0</v>
      </c>
      <c r="P19" s="271">
        <f>COUNTIFS('Dx. FEB'!DIAGNOSA,K19,'Dx. FEB'!UMUR,"&gt;=16",'Dx. FEB'!UMUR,"&lt;=59",'Dx. FEB'!kasusbaru,"L")</f>
        <v>0</v>
      </c>
      <c r="Q19" s="277">
        <f>COUNTIFS('Dx. FEB'!DIAGNOSA,K19,'Dx. FEB'!UMUR,"&gt;=16",'Dx. FEB'!UMUR,"&lt;=59",'Dx. FEB'!kasusbaru,"p")</f>
        <v>0</v>
      </c>
      <c r="R19" s="277">
        <f>COUNTIFS('Dx. FEB'!DIAGNOSA,K19,'Dx. FEB'!UMUR,"&gt;=60",'Dx. FEB'!kasusbaru,"L")</f>
        <v>0</v>
      </c>
      <c r="S19" s="277">
        <f>COUNTIFS('Dx. FEB'!DIAGNOSA,K19,'Dx. FEB'!UMUR,"&gt;=60",'Dx. FEB'!kasusbaru,"p")</f>
        <v>0</v>
      </c>
      <c r="T19" s="277">
        <f>COUNTIFS('Dx. FEB'!DIAGNOSA,K19,'Dx. FEB'!kasuslama,"L")</f>
        <v>0</v>
      </c>
      <c r="U19" s="277">
        <f>COUNTIFS('Dx. FEB'!DIAGNOSA,K19,'Dx. FEB'!kasuslama,"p")</f>
        <v>0</v>
      </c>
      <c r="V19" s="282">
        <f>COUNTIF('Dx. FEB'!DIAGNOSA,K19)</f>
        <v>0</v>
      </c>
      <c r="W19" s="274">
        <f t="shared" si="0"/>
        <v>0</v>
      </c>
      <c r="X19" s="12"/>
      <c r="Y19" s="12"/>
      <c r="Z19" s="12"/>
      <c r="AA19" s="12"/>
    </row>
    <row r="20" spans="1:27" ht="15.75" customHeight="1" x14ac:dyDescent="0.3">
      <c r="A20" s="270">
        <f>[1]FEB!A24</f>
        <v>0</v>
      </c>
      <c r="B20" s="271">
        <f>[1]FEB!B24</f>
        <v>7</v>
      </c>
      <c r="C20" s="272" t="str">
        <f>[1]FEB!K24</f>
        <v>K08</v>
      </c>
      <c r="D20" s="271">
        <f>[1]FEB!J24</f>
        <v>6</v>
      </c>
      <c r="E20" s="272" t="str">
        <f>[1]FEB!I24</f>
        <v>P</v>
      </c>
      <c r="F20" s="273" t="str">
        <f>[1]FEB!L24</f>
        <v>P</v>
      </c>
      <c r="G20" s="272">
        <f>[1]FEB!M24</f>
        <v>0</v>
      </c>
      <c r="H20" s="12"/>
      <c r="I20" s="281">
        <v>17</v>
      </c>
      <c r="J20" s="108" t="s">
        <v>254</v>
      </c>
      <c r="K20" s="108" t="s">
        <v>255</v>
      </c>
      <c r="L20" s="277">
        <f>COUNTIFS('Dx. FEB'!DIAGNOSA,K20,'Dx. FEB'!UMUR,"&lt;7",'Dx. FEB'!kasusbaru,"L")</f>
        <v>0</v>
      </c>
      <c r="M20" s="278">
        <f>COUNTIFS('Dx. FEB'!DIAGNOSA,K20,'Dx. FEB'!UMUR,"&lt;7",'Dx. FEB'!kasusbaru,"p")</f>
        <v>0</v>
      </c>
      <c r="N20" s="277">
        <f>COUNTIFS('Dx. FEB'!DIAGNOSA,K20,'Dx. FEB'!UMUR,"&gt;=7",'Dx. FEB'!UMUR,"&lt;=15",'Dx. FEB'!kasusbaru,"L")</f>
        <v>0</v>
      </c>
      <c r="O20" s="277">
        <f>COUNTIFS('Dx. FEB'!DIAGNOSA,K20,'Dx. FEB'!UMUR,"&gt;=7",'Dx. FEB'!UMUR,"&lt;=15",'Dx. FEB'!kasusbaru,"p")</f>
        <v>0</v>
      </c>
      <c r="P20" s="271">
        <f>COUNTIFS('Dx. FEB'!DIAGNOSA,K20,'Dx. FEB'!UMUR,"&gt;=16",'Dx. FEB'!UMUR,"&lt;=59",'Dx. FEB'!kasusbaru,"L")</f>
        <v>0</v>
      </c>
      <c r="Q20" s="277">
        <f>COUNTIFS('Dx. FEB'!DIAGNOSA,K20,'Dx. FEB'!UMUR,"&gt;=16",'Dx. FEB'!UMUR,"&lt;=59",'Dx. FEB'!kasusbaru,"p")</f>
        <v>0</v>
      </c>
      <c r="R20" s="277">
        <f>COUNTIFS('Dx. FEB'!DIAGNOSA,K20,'Dx. FEB'!UMUR,"&gt;=60",'Dx. FEB'!kasusbaru,"L")</f>
        <v>0</v>
      </c>
      <c r="S20" s="277">
        <f>COUNTIFS('Dx. FEB'!DIAGNOSA,K20,'Dx. FEB'!UMUR,"&gt;=60",'Dx. FEB'!kasusbaru,"p")</f>
        <v>0</v>
      </c>
      <c r="T20" s="277">
        <f>COUNTIFS('Dx. FEB'!DIAGNOSA,K20,'Dx. FEB'!kasuslama,"L")</f>
        <v>0</v>
      </c>
      <c r="U20" s="277">
        <f>COUNTIFS('Dx. FEB'!DIAGNOSA,K20,'Dx. FEB'!kasuslama,"p")</f>
        <v>0</v>
      </c>
      <c r="V20" s="282">
        <f>COUNTIF('Dx. FEB'!DIAGNOSA,K20)</f>
        <v>0</v>
      </c>
      <c r="W20" s="274">
        <f t="shared" si="0"/>
        <v>0</v>
      </c>
      <c r="X20" s="12"/>
      <c r="Y20" s="12"/>
      <c r="Z20" s="12"/>
      <c r="AA20" s="12"/>
    </row>
    <row r="21" spans="1:27" ht="15.75" customHeight="1" x14ac:dyDescent="0.3">
      <c r="A21" s="270">
        <f>[1]FEB!A25</f>
        <v>0</v>
      </c>
      <c r="B21" s="271">
        <f>[1]FEB!B25</f>
        <v>8</v>
      </c>
      <c r="C21" s="272" t="str">
        <f>[1]FEB!K25</f>
        <v>K04</v>
      </c>
      <c r="D21" s="271">
        <f>[1]FEB!J25</f>
        <v>10</v>
      </c>
      <c r="E21" s="272" t="str">
        <f>[1]FEB!I25</f>
        <v>P</v>
      </c>
      <c r="F21" s="273" t="str">
        <f>[1]FEB!L25</f>
        <v>P</v>
      </c>
      <c r="G21" s="272">
        <f>[1]FEB!M25</f>
        <v>0</v>
      </c>
      <c r="H21" s="12"/>
      <c r="I21" s="281">
        <v>18</v>
      </c>
      <c r="J21" s="108" t="s">
        <v>256</v>
      </c>
      <c r="K21" s="168" t="s">
        <v>257</v>
      </c>
      <c r="L21" s="277">
        <f>COUNTIFS('Dx. FEB'!DIAGNOSA,K21,'Dx. FEB'!UMUR,"&lt;7",'Dx. FEB'!kasusbaru,"L")</f>
        <v>0</v>
      </c>
      <c r="M21" s="278">
        <f>COUNTIFS('Dx. FEB'!DIAGNOSA,K21,'Dx. FEB'!UMUR,"&lt;7",'Dx. FEB'!kasusbaru,"p")</f>
        <v>0</v>
      </c>
      <c r="N21" s="277">
        <f>COUNTIFS('Dx. FEB'!DIAGNOSA,K21,'Dx. FEB'!UMUR,"&gt;=7",'Dx. FEB'!UMUR,"&lt;=15",'Dx. FEB'!kasusbaru,"L")</f>
        <v>0</v>
      </c>
      <c r="O21" s="277">
        <f>COUNTIFS('Dx. FEB'!DIAGNOSA,K21,'Dx. FEB'!UMUR,"&gt;=7",'Dx. FEB'!UMUR,"&lt;=15",'Dx. FEB'!kasusbaru,"p")</f>
        <v>0</v>
      </c>
      <c r="P21" s="271">
        <f>COUNTIFS('Dx. FEB'!DIAGNOSA,K21,'Dx. FEB'!UMUR,"&gt;=16",'Dx. FEB'!UMUR,"&lt;=59",'Dx. FEB'!kasusbaru,"L")</f>
        <v>0</v>
      </c>
      <c r="Q21" s="277">
        <f>COUNTIFS('Dx. FEB'!DIAGNOSA,K21,'Dx. FEB'!UMUR,"&gt;=16",'Dx. FEB'!UMUR,"&lt;=59",'Dx. FEB'!kasusbaru,"p")</f>
        <v>0</v>
      </c>
      <c r="R21" s="277">
        <f>COUNTIFS('Dx. FEB'!DIAGNOSA,K21,'Dx. FEB'!UMUR,"&gt;=60",'Dx. FEB'!kasusbaru,"L")</f>
        <v>0</v>
      </c>
      <c r="S21" s="277">
        <f>COUNTIFS('Dx. FEB'!DIAGNOSA,K21,'Dx. FEB'!UMUR,"&gt;=60",'Dx. FEB'!kasusbaru,"p")</f>
        <v>0</v>
      </c>
      <c r="T21" s="277">
        <f>COUNTIFS('Dx. FEB'!DIAGNOSA,K21,'Dx. FEB'!kasuslama,"L")</f>
        <v>0</v>
      </c>
      <c r="U21" s="277">
        <f>COUNTIFS('Dx. FEB'!DIAGNOSA,K21,'Dx. FEB'!kasuslama,"p")</f>
        <v>0</v>
      </c>
      <c r="V21" s="282">
        <f>COUNTIF('Dx. FEB'!DIAGNOSA,K21)</f>
        <v>0</v>
      </c>
      <c r="W21" s="274">
        <f t="shared" si="0"/>
        <v>0</v>
      </c>
      <c r="X21" s="287"/>
      <c r="Y21" s="12"/>
      <c r="Z21" s="12"/>
      <c r="AA21" s="12"/>
    </row>
    <row r="22" spans="1:27" ht="15.75" customHeight="1" x14ac:dyDescent="0.3">
      <c r="A22" s="270">
        <f>[1]FEB!A26</f>
        <v>0</v>
      </c>
      <c r="B22" s="271">
        <f>[1]FEB!B26</f>
        <v>9</v>
      </c>
      <c r="C22" s="272" t="str">
        <f>[1]FEB!K26</f>
        <v>K02</v>
      </c>
      <c r="D22" s="271">
        <f>[1]FEB!J26</f>
        <v>17</v>
      </c>
      <c r="E22" s="272" t="str">
        <f>[1]FEB!I26</f>
        <v>P</v>
      </c>
      <c r="F22" s="273" t="str">
        <f>[1]FEB!L26</f>
        <v>P</v>
      </c>
      <c r="G22" s="272">
        <f>[1]FEB!M26</f>
        <v>0</v>
      </c>
      <c r="H22" s="12"/>
      <c r="I22" s="281">
        <v>19</v>
      </c>
      <c r="J22" s="108" t="s">
        <v>258</v>
      </c>
      <c r="K22" s="168" t="s">
        <v>259</v>
      </c>
      <c r="L22" s="277">
        <f>COUNTIFS('Dx. FEB'!DIAGNOSA,K22,'Dx. FEB'!UMUR,"&lt;7",'Dx. FEB'!kasusbaru,"L")</f>
        <v>0</v>
      </c>
      <c r="M22" s="278">
        <f>COUNTIFS('Dx. FEB'!DIAGNOSA,K22,'Dx. FEB'!UMUR,"&lt;7",'Dx. FEB'!kasusbaru,"p")</f>
        <v>0</v>
      </c>
      <c r="N22" s="277">
        <f>COUNTIFS('Dx. FEB'!DIAGNOSA,K22,'Dx. FEB'!UMUR,"&gt;=7",'Dx. FEB'!UMUR,"&lt;=15",'Dx. FEB'!kasusbaru,"L")</f>
        <v>0</v>
      </c>
      <c r="O22" s="277">
        <f>COUNTIFS('Dx. FEB'!DIAGNOSA,K22,'Dx. FEB'!UMUR,"&gt;=7",'Dx. FEB'!UMUR,"&lt;=15",'Dx. FEB'!kasusbaru,"p")</f>
        <v>0</v>
      </c>
      <c r="P22" s="271">
        <f>COUNTIFS('Dx. FEB'!DIAGNOSA,K22,'Dx. FEB'!UMUR,"&gt;=16",'Dx. FEB'!UMUR,"&lt;=59",'Dx. FEB'!kasusbaru,"L")</f>
        <v>0</v>
      </c>
      <c r="Q22" s="277">
        <f>COUNTIFS('Dx. FEB'!DIAGNOSA,K22,'Dx. FEB'!UMUR,"&gt;=16",'Dx. FEB'!UMUR,"&lt;=59",'Dx. FEB'!kasusbaru,"p")</f>
        <v>0</v>
      </c>
      <c r="R22" s="277">
        <f>COUNTIFS('Dx. FEB'!DIAGNOSA,K22,'Dx. FEB'!UMUR,"&gt;=60",'Dx. FEB'!kasusbaru,"L")</f>
        <v>0</v>
      </c>
      <c r="S22" s="277">
        <f>COUNTIFS('Dx. FEB'!DIAGNOSA,K22,'Dx. FEB'!UMUR,"&gt;=60",'Dx. FEB'!kasusbaru,"p")</f>
        <v>0</v>
      </c>
      <c r="T22" s="277">
        <f>COUNTIFS('Dx. FEB'!DIAGNOSA,K22,'Dx. FEB'!kasuslama,"L")</f>
        <v>0</v>
      </c>
      <c r="U22" s="277">
        <f>COUNTIFS('Dx. FEB'!DIAGNOSA,K22,'Dx. FEB'!kasuslama,"p")</f>
        <v>0</v>
      </c>
      <c r="V22" s="282">
        <f>COUNTIF('Dx. FEB'!DIAGNOSA,K22)</f>
        <v>0</v>
      </c>
      <c r="W22" s="274">
        <f t="shared" si="0"/>
        <v>0</v>
      </c>
      <c r="X22" s="287"/>
      <c r="Y22" s="12"/>
      <c r="Z22" s="12"/>
      <c r="AA22" s="12"/>
    </row>
    <row r="23" spans="1:27" ht="15.75" customHeight="1" x14ac:dyDescent="0.3">
      <c r="A23" s="270">
        <f>[1]FEB!A27</f>
        <v>0</v>
      </c>
      <c r="B23" s="271">
        <f>[1]FEB!B27</f>
        <v>10</v>
      </c>
      <c r="C23" s="272" t="str">
        <f>[1]FEB!K27</f>
        <v>K04</v>
      </c>
      <c r="D23" s="271">
        <f>[1]FEB!J27</f>
        <v>16</v>
      </c>
      <c r="E23" s="272" t="str">
        <f>[1]FEB!I27</f>
        <v>L</v>
      </c>
      <c r="F23" s="273" t="str">
        <f>[1]FEB!L27</f>
        <v>L</v>
      </c>
      <c r="G23" s="272">
        <f>[1]FEB!M27</f>
        <v>0</v>
      </c>
      <c r="H23" s="12"/>
      <c r="I23" s="281">
        <v>20</v>
      </c>
      <c r="J23" s="283" t="s">
        <v>260</v>
      </c>
      <c r="K23" s="108" t="s">
        <v>261</v>
      </c>
      <c r="L23" s="277">
        <f>COUNTIFS('Dx. FEB'!DIAGNOSA,K23,'Dx. FEB'!UMUR,"&lt;7",'Dx. FEB'!kasusbaru,"L")</f>
        <v>0</v>
      </c>
      <c r="M23" s="278">
        <f>COUNTIFS('Dx. FEB'!DIAGNOSA,K23,'Dx. FEB'!UMUR,"&lt;7",'Dx. FEB'!kasusbaru,"p")</f>
        <v>0</v>
      </c>
      <c r="N23" s="277">
        <f>COUNTIFS('Dx. FEB'!DIAGNOSA,K23,'Dx. FEB'!UMUR,"&gt;=7",'Dx. FEB'!UMUR,"&lt;=15",'Dx. FEB'!kasusbaru,"L")</f>
        <v>0</v>
      </c>
      <c r="O23" s="277">
        <f>COUNTIFS('Dx. FEB'!DIAGNOSA,K23,'Dx. FEB'!UMUR,"&gt;=7",'Dx. FEB'!UMUR,"&lt;=15",'Dx. FEB'!kasusbaru,"p")</f>
        <v>0</v>
      </c>
      <c r="P23" s="271">
        <f>COUNTIFS('Dx. FEB'!DIAGNOSA,K23,'Dx. FEB'!UMUR,"&gt;=16",'Dx. FEB'!UMUR,"&lt;=59",'Dx. FEB'!kasusbaru,"L")</f>
        <v>0</v>
      </c>
      <c r="Q23" s="277">
        <f>COUNTIFS('Dx. FEB'!DIAGNOSA,K23,'Dx. FEB'!UMUR,"&gt;=16",'Dx. FEB'!UMUR,"&lt;=59",'Dx. FEB'!kasusbaru,"p")</f>
        <v>0</v>
      </c>
      <c r="R23" s="277">
        <f>COUNTIFS('Dx. FEB'!DIAGNOSA,K23,'Dx. FEB'!UMUR,"&gt;=60",'Dx. FEB'!kasusbaru,"L")</f>
        <v>0</v>
      </c>
      <c r="S23" s="277">
        <f>COUNTIFS('Dx. FEB'!DIAGNOSA,K23,'Dx. FEB'!UMUR,"&gt;=60",'Dx. FEB'!kasusbaru,"p")</f>
        <v>0</v>
      </c>
      <c r="T23" s="277">
        <f>COUNTIFS('Dx. FEB'!DIAGNOSA,K23,'Dx. FEB'!kasuslama,"L")</f>
        <v>0</v>
      </c>
      <c r="U23" s="277">
        <f>COUNTIFS('Dx. FEB'!DIAGNOSA,K23,'Dx. FEB'!kasuslama,"p")</f>
        <v>0</v>
      </c>
      <c r="V23" s="282">
        <f>COUNTIF('Dx. FEB'!DIAGNOSA,K23)</f>
        <v>0</v>
      </c>
      <c r="W23" s="274">
        <f t="shared" si="0"/>
        <v>0</v>
      </c>
      <c r="X23" s="12"/>
      <c r="Y23" s="12"/>
      <c r="Z23" s="12"/>
      <c r="AA23" s="12"/>
    </row>
    <row r="24" spans="1:27" ht="15.75" customHeight="1" thickBot="1" x14ac:dyDescent="0.35">
      <c r="A24" s="270">
        <f>[1]FEB!A28</f>
        <v>0</v>
      </c>
      <c r="B24" s="271">
        <f>[1]FEB!B28</f>
        <v>11</v>
      </c>
      <c r="C24" s="272" t="str">
        <f>[1]FEB!K28</f>
        <v>K00</v>
      </c>
      <c r="D24" s="271">
        <f>[1]FEB!J28</f>
        <v>7</v>
      </c>
      <c r="E24" s="272" t="str">
        <f>[1]FEB!I28</f>
        <v>P</v>
      </c>
      <c r="F24" s="273" t="str">
        <f>[1]FEB!L28</f>
        <v>P</v>
      </c>
      <c r="G24" s="272">
        <f>[1]FEB!M28</f>
        <v>0</v>
      </c>
      <c r="H24" s="12"/>
      <c r="I24" s="188"/>
      <c r="J24" s="284" t="s">
        <v>262</v>
      </c>
      <c r="K24" s="189"/>
      <c r="L24" s="189"/>
      <c r="M24" s="189"/>
      <c r="N24" s="189"/>
      <c r="O24" s="189"/>
      <c r="P24" s="189"/>
      <c r="Q24" s="189"/>
      <c r="R24" s="189"/>
      <c r="S24" s="189"/>
      <c r="T24" s="189"/>
      <c r="U24" s="285" t="s">
        <v>263</v>
      </c>
      <c r="V24" s="286">
        <f t="shared" ref="V24:W24" si="1">SUM(V4:V23)</f>
        <v>259</v>
      </c>
      <c r="W24" s="274">
        <f t="shared" si="1"/>
        <v>259</v>
      </c>
      <c r="X24" s="12"/>
      <c r="Y24" s="12"/>
      <c r="Z24" s="12"/>
      <c r="AA24" s="12"/>
    </row>
    <row r="25" spans="1:27" ht="15.75" customHeight="1" x14ac:dyDescent="0.3">
      <c r="A25" s="270">
        <f>[1]FEB!A29</f>
        <v>45689</v>
      </c>
      <c r="B25" s="271">
        <f>[1]FEB!B29</f>
        <v>1</v>
      </c>
      <c r="C25" s="272" t="str">
        <f>[1]FEB!K29</f>
        <v>K02</v>
      </c>
      <c r="D25" s="271">
        <f>[1]FEB!J29</f>
        <v>18</v>
      </c>
      <c r="E25" s="272" t="str">
        <f>[1]FEB!I29</f>
        <v>P</v>
      </c>
      <c r="F25" s="273">
        <f>[1]FEB!L29</f>
        <v>0</v>
      </c>
      <c r="G25" s="272" t="str">
        <f>[1]FEB!M29</f>
        <v>P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ht="15.75" customHeight="1" thickBot="1" x14ac:dyDescent="0.35">
      <c r="A26" s="270">
        <f>[1]FEB!A30</f>
        <v>0</v>
      </c>
      <c r="B26" s="271">
        <f>[1]FEB!B30</f>
        <v>2</v>
      </c>
      <c r="C26" s="272" t="str">
        <f>[1]FEB!K30</f>
        <v>K08</v>
      </c>
      <c r="D26" s="271">
        <f>[1]FEB!J30</f>
        <v>61</v>
      </c>
      <c r="E26" s="272" t="str">
        <f>[1]FEB!I30</f>
        <v>P</v>
      </c>
      <c r="F26" s="273" t="str">
        <f>[1]FEB!L30</f>
        <v>P</v>
      </c>
      <c r="G26" s="272">
        <f>[1]FEB!M30</f>
        <v>0</v>
      </c>
      <c r="H26" s="12"/>
      <c r="I26" s="12"/>
      <c r="J26" s="12"/>
      <c r="K26" s="287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ht="15.75" customHeight="1" thickBot="1" x14ac:dyDescent="0.45">
      <c r="A27" s="270">
        <f>[1]FEB!A31</f>
        <v>0</v>
      </c>
      <c r="B27" s="271">
        <f>[1]FEB!B31</f>
        <v>3</v>
      </c>
      <c r="C27" s="272" t="str">
        <f>[1]FEB!K31</f>
        <v>K08</v>
      </c>
      <c r="D27" s="271">
        <f>[1]FEB!J31</f>
        <v>33</v>
      </c>
      <c r="E27" s="272" t="str">
        <f>[1]FEB!I31</f>
        <v>P</v>
      </c>
      <c r="F27" s="273" t="str">
        <f>[1]FEB!L31</f>
        <v>P</v>
      </c>
      <c r="G27" s="272">
        <f>[1]FEB!M31</f>
        <v>0</v>
      </c>
      <c r="H27" s="12"/>
      <c r="I27" s="12"/>
      <c r="J27" s="288" t="s">
        <v>193</v>
      </c>
      <c r="K27" s="289"/>
      <c r="L27" s="290"/>
      <c r="M27" s="291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ht="15.75" customHeight="1" thickBot="1" x14ac:dyDescent="0.35">
      <c r="A28" s="270">
        <f>[1]FEB!A32</f>
        <v>0</v>
      </c>
      <c r="B28" s="271">
        <f>[1]FEB!B32</f>
        <v>4</v>
      </c>
      <c r="C28" s="272" t="str">
        <f>[1]FEB!K32</f>
        <v>K00</v>
      </c>
      <c r="D28" s="271">
        <f>[1]FEB!J32</f>
        <v>6</v>
      </c>
      <c r="E28" s="272" t="str">
        <f>[1]FEB!I32</f>
        <v>L</v>
      </c>
      <c r="F28" s="273" t="str">
        <f>[1]FEB!L32</f>
        <v>L</v>
      </c>
      <c r="G28" s="272">
        <f>[1]FEB!M32</f>
        <v>0</v>
      </c>
      <c r="H28" s="12"/>
      <c r="I28" s="12"/>
      <c r="J28" s="292" t="s">
        <v>194</v>
      </c>
      <c r="K28" s="289"/>
      <c r="L28" s="293"/>
      <c r="M28" s="294"/>
      <c r="N28" s="295" t="s">
        <v>108</v>
      </c>
      <c r="O28" s="295" t="s">
        <v>110</v>
      </c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ht="15.75" customHeight="1" thickBot="1" x14ac:dyDescent="0.35">
      <c r="A29" s="270">
        <f>[1]FEB!A33</f>
        <v>0</v>
      </c>
      <c r="B29" s="271">
        <f>[1]FEB!B33</f>
        <v>5</v>
      </c>
      <c r="C29" s="272" t="str">
        <f>[1]FEB!K33</f>
        <v>K04</v>
      </c>
      <c r="D29" s="271">
        <f>[1]FEB!J33</f>
        <v>20</v>
      </c>
      <c r="E29" s="272" t="str">
        <f>[1]FEB!I33</f>
        <v>P</v>
      </c>
      <c r="F29" s="273">
        <f>[1]FEB!L33</f>
        <v>0</v>
      </c>
      <c r="G29" s="272" t="str">
        <f>[1]FEB!M33</f>
        <v>L</v>
      </c>
      <c r="H29" s="12"/>
      <c r="I29" s="12"/>
      <c r="J29" s="178" t="s">
        <v>197</v>
      </c>
      <c r="K29" s="12"/>
      <c r="L29" s="236"/>
      <c r="M29" s="296">
        <f t="shared" ref="M29:M31" si="2">SUM(N29:O29)</f>
        <v>3</v>
      </c>
      <c r="N29" s="12">
        <f>COUNTIFS('Dx. FEB'!DIAGNOSA,K6,'Dx. FEB'!UMUR,"&lt;=4")</f>
        <v>0</v>
      </c>
      <c r="O29" s="12">
        <f>COUNTIFS('Dx. FEB'!DIAGNOSA,K8,'Dx. FEB'!UMUR,"&lt;=4")</f>
        <v>3</v>
      </c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ht="15.75" customHeight="1" thickBot="1" x14ac:dyDescent="0.35">
      <c r="A30" s="270">
        <f>[1]FEB!A34</f>
        <v>0</v>
      </c>
      <c r="B30" s="271">
        <f>[1]FEB!B34</f>
        <v>6</v>
      </c>
      <c r="C30" s="272" t="str">
        <f>[1]FEB!K34</f>
        <v>K04</v>
      </c>
      <c r="D30" s="271">
        <f>[1]FEB!J34</f>
        <v>70</v>
      </c>
      <c r="E30" s="272" t="str">
        <f>[1]FEB!I34</f>
        <v>P</v>
      </c>
      <c r="F30" s="273">
        <f>[1]FEB!L34</f>
        <v>0</v>
      </c>
      <c r="G30" s="272" t="str">
        <f>[1]FEB!M34</f>
        <v>P</v>
      </c>
      <c r="H30" s="12"/>
      <c r="I30" s="12"/>
      <c r="J30" s="178" t="s">
        <v>198</v>
      </c>
      <c r="K30" s="12"/>
      <c r="L30" s="236"/>
      <c r="M30" s="296">
        <f t="shared" si="2"/>
        <v>35</v>
      </c>
      <c r="N30" s="12">
        <f>COUNTIFS('Dx. FEB'!DIAGNOSA,K6,'Dx. FEB'!UMUR,"&lt;=18")</f>
        <v>10</v>
      </c>
      <c r="O30" s="12">
        <f>COUNTIFS('Dx. FEB'!DIAGNOSA,K8,'Dx. FEB'!UMUR,"&lt;=18")</f>
        <v>25</v>
      </c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ht="15.75" customHeight="1" thickBot="1" x14ac:dyDescent="0.35">
      <c r="A31" s="270">
        <f>[1]FEB!A35</f>
        <v>0</v>
      </c>
      <c r="B31" s="271">
        <f>[1]FEB!B35</f>
        <v>7</v>
      </c>
      <c r="C31" s="272" t="str">
        <f>[1]FEB!K35</f>
        <v>K04</v>
      </c>
      <c r="D31" s="271">
        <f>[1]FEB!J35</f>
        <v>48</v>
      </c>
      <c r="E31" s="272" t="str">
        <f>[1]FEB!I35</f>
        <v>P</v>
      </c>
      <c r="F31" s="273">
        <f>[1]FEB!L35</f>
        <v>0</v>
      </c>
      <c r="G31" s="272" t="str">
        <f>[1]FEB!M35</f>
        <v>P</v>
      </c>
      <c r="H31" s="12"/>
      <c r="I31" s="12"/>
      <c r="J31" s="178" t="s">
        <v>199</v>
      </c>
      <c r="K31" s="12"/>
      <c r="L31" s="236"/>
      <c r="M31" s="296">
        <f t="shared" si="2"/>
        <v>25</v>
      </c>
      <c r="N31" s="12">
        <f>COUNTIFS('Dx. FEB'!DIAGNOSA,K6,'Dx. FEB'!UMUR,"&gt;=10",'Dx. FEB'!UMUR,"&lt;=18")</f>
        <v>10</v>
      </c>
      <c r="O31" s="12">
        <f>COUNTIFS('Dx. FEB'!DIAGNOSA,K8,'Dx. FEB'!UMUR,"&gt;=10",'Dx. FEB'!UMUR,"&lt;=18")</f>
        <v>15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ht="15.75" customHeight="1" thickBot="1" x14ac:dyDescent="0.35">
      <c r="A32" s="270">
        <f>[1]FEB!A36</f>
        <v>0</v>
      </c>
      <c r="B32" s="271">
        <f>[1]FEB!B36</f>
        <v>8</v>
      </c>
      <c r="C32" s="272" t="str">
        <f>[1]FEB!K36</f>
        <v>K08</v>
      </c>
      <c r="D32" s="271">
        <f>[1]FEB!J36</f>
        <v>6</v>
      </c>
      <c r="E32" s="272" t="str">
        <f>[1]FEB!I36</f>
        <v>P</v>
      </c>
      <c r="F32" s="273" t="str">
        <f>[1]FEB!L36</f>
        <v>P</v>
      </c>
      <c r="G32" s="272">
        <f>[1]FEB!M36</f>
        <v>0</v>
      </c>
      <c r="H32" s="12"/>
      <c r="I32" s="12"/>
      <c r="J32" s="292" t="s">
        <v>200</v>
      </c>
      <c r="K32" s="172"/>
      <c r="L32" s="297"/>
      <c r="M32" s="294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 ht="15.75" customHeight="1" thickBot="1" x14ac:dyDescent="0.35">
      <c r="A33" s="270">
        <f>[1]FEB!A37</f>
        <v>45691</v>
      </c>
      <c r="B33" s="271">
        <f>[1]FEB!B37</f>
        <v>1</v>
      </c>
      <c r="C33" s="272" t="str">
        <f>[1]FEB!K37</f>
        <v>K03</v>
      </c>
      <c r="D33" s="271">
        <f>[1]FEB!J37</f>
        <v>28</v>
      </c>
      <c r="E33" s="272" t="str">
        <f>[1]FEB!I37</f>
        <v>L</v>
      </c>
      <c r="F33" s="273" t="str">
        <f>[1]FEB!L37</f>
        <v>L</v>
      </c>
      <c r="G33" s="272">
        <f>[1]FEB!M37</f>
        <v>0</v>
      </c>
      <c r="H33" s="12"/>
      <c r="I33" s="12"/>
      <c r="J33" s="298" t="s">
        <v>201</v>
      </c>
      <c r="K33" s="172"/>
      <c r="L33" s="299"/>
      <c r="M33" s="294">
        <f t="shared" ref="M33:M34" si="3">SUM(N33:O33)</f>
        <v>92</v>
      </c>
      <c r="N33" s="12">
        <f>COUNTIFS('Dx. FEB'!DIAGNOSA,K6,'Dx. FEB'!UMUR,"&gt;=18",'Dx. FEB'!UMUR,"&lt;=59")</f>
        <v>30</v>
      </c>
      <c r="O33" s="12">
        <f>COUNTIFS('Dx. FEB'!DIAGNOSA,K8,'Dx. FEB'!UMUR,"&gt;=18",'Dx. FEB'!UMUR,"&lt;=59")</f>
        <v>62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spans="1:27" ht="15.75" customHeight="1" thickBot="1" x14ac:dyDescent="0.35">
      <c r="A34" s="270">
        <f>[1]FEB!A38</f>
        <v>0</v>
      </c>
      <c r="B34" s="271">
        <f>[1]FEB!B38</f>
        <v>2</v>
      </c>
      <c r="C34" s="272" t="str">
        <f>[1]FEB!K38</f>
        <v>K02</v>
      </c>
      <c r="D34" s="271">
        <f>[1]FEB!J38</f>
        <v>21</v>
      </c>
      <c r="E34" s="272" t="str">
        <f>[1]FEB!I38</f>
        <v>P</v>
      </c>
      <c r="F34" s="273" t="str">
        <f>[1]FEB!L38</f>
        <v>P</v>
      </c>
      <c r="G34" s="272">
        <f>[1]FEB!M38</f>
        <v>0</v>
      </c>
      <c r="H34" s="12"/>
      <c r="I34" s="12"/>
      <c r="J34" s="188" t="s">
        <v>202</v>
      </c>
      <c r="K34" s="300"/>
      <c r="L34" s="301"/>
      <c r="M34" s="294">
        <f t="shared" si="3"/>
        <v>15</v>
      </c>
      <c r="N34" s="12">
        <f>COUNTIFS('Dx. FEB'!DIAGNOSA,K6,'Dx. FEB'!UMUR,"&gt;=60")</f>
        <v>3</v>
      </c>
      <c r="O34" s="12">
        <f>COUNTIFS('Dx. FEB'!DIAGNOSA,K8,'Dx. FEB'!UMUR,"&gt;=60")</f>
        <v>12</v>
      </c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spans="1:27" ht="15.75" customHeight="1" x14ac:dyDescent="0.3">
      <c r="A35" s="270">
        <f>[1]FEB!A39</f>
        <v>0</v>
      </c>
      <c r="B35" s="271">
        <f>[1]FEB!B39</f>
        <v>3</v>
      </c>
      <c r="C35" s="272" t="str">
        <f>[1]FEB!K39</f>
        <v>K04</v>
      </c>
      <c r="D35" s="271">
        <f>[1]FEB!J39</f>
        <v>78</v>
      </c>
      <c r="E35" s="272" t="str">
        <f>[1]FEB!I39</f>
        <v>P</v>
      </c>
      <c r="F35" s="273" t="str">
        <f>[1]FEB!L39</f>
        <v>P</v>
      </c>
      <c r="G35" s="272">
        <f>[1]FEB!M39</f>
        <v>0</v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 spans="1:27" ht="15.75" customHeight="1" x14ac:dyDescent="0.3">
      <c r="A36" s="270">
        <f>[1]FEB!A40</f>
        <v>0</v>
      </c>
      <c r="B36" s="271">
        <f>[1]FEB!B40</f>
        <v>4</v>
      </c>
      <c r="C36" s="272" t="str">
        <f>[1]FEB!K40</f>
        <v>K00</v>
      </c>
      <c r="D36" s="271">
        <f>[1]FEB!J40</f>
        <v>6</v>
      </c>
      <c r="E36" s="272" t="str">
        <f>[1]FEB!I40</f>
        <v>P</v>
      </c>
      <c r="F36" s="273" t="str">
        <f>[1]FEB!L40</f>
        <v>P</v>
      </c>
      <c r="G36" s="272">
        <f>[1]FEB!M40</f>
        <v>0</v>
      </c>
      <c r="H36" s="12"/>
      <c r="I36" s="12"/>
      <c r="J36" s="302"/>
      <c r="K36" s="303"/>
      <c r="L36" s="303"/>
      <c r="M36" s="304"/>
      <c r="N36" s="305"/>
      <c r="O36" s="305"/>
      <c r="P36" s="305"/>
      <c r="Q36" s="303"/>
      <c r="R36" s="303"/>
      <c r="S36" s="12"/>
      <c r="T36" s="12"/>
      <c r="U36" s="12"/>
      <c r="V36" s="12"/>
      <c r="W36" s="12"/>
      <c r="X36" s="12"/>
      <c r="Y36" s="12"/>
      <c r="Z36" s="12"/>
      <c r="AA36" s="12"/>
    </row>
    <row r="37" spans="1:27" ht="15.75" customHeight="1" x14ac:dyDescent="0.3">
      <c r="A37" s="270">
        <f>[1]FEB!A41</f>
        <v>0</v>
      </c>
      <c r="B37" s="271">
        <f>[1]FEB!B41</f>
        <v>5</v>
      </c>
      <c r="C37" s="272" t="str">
        <f>[1]FEB!K41</f>
        <v>K04</v>
      </c>
      <c r="D37" s="271">
        <f>[1]FEB!J41</f>
        <v>34</v>
      </c>
      <c r="E37" s="272" t="str">
        <f>[1]FEB!I41</f>
        <v>P</v>
      </c>
      <c r="F37" s="273" t="str">
        <f>[1]FEB!L41</f>
        <v>P</v>
      </c>
      <c r="G37" s="272">
        <f>[1]FEB!M41</f>
        <v>0</v>
      </c>
      <c r="H37" s="12"/>
      <c r="I37" s="12"/>
      <c r="J37" s="303"/>
      <c r="K37" s="303"/>
      <c r="L37" s="303"/>
      <c r="M37" s="303"/>
      <c r="N37" s="306"/>
      <c r="O37" s="306"/>
      <c r="P37" s="306"/>
      <c r="Q37" s="303"/>
      <c r="R37" s="303"/>
      <c r="S37" s="12"/>
      <c r="T37" s="12"/>
      <c r="U37" s="12"/>
      <c r="V37" s="12"/>
      <c r="W37" s="12"/>
      <c r="X37" s="12"/>
      <c r="Y37" s="12"/>
      <c r="Z37" s="12"/>
      <c r="AA37" s="12"/>
    </row>
    <row r="38" spans="1:27" ht="15.75" customHeight="1" x14ac:dyDescent="0.3">
      <c r="A38" s="270">
        <f>[1]FEB!A42</f>
        <v>0</v>
      </c>
      <c r="B38" s="271">
        <f>[1]FEB!B42</f>
        <v>6</v>
      </c>
      <c r="C38" s="272" t="str">
        <f>[1]FEB!K42</f>
        <v>K02</v>
      </c>
      <c r="D38" s="271">
        <f>[1]FEB!J42</f>
        <v>13</v>
      </c>
      <c r="E38" s="272" t="str">
        <f>[1]FEB!I42</f>
        <v>L</v>
      </c>
      <c r="F38" s="273" t="str">
        <f>[1]FEB!L42</f>
        <v>L</v>
      </c>
      <c r="G38" s="272">
        <f>[1]FEB!M42</f>
        <v>0</v>
      </c>
      <c r="H38" s="12"/>
      <c r="I38" s="12"/>
      <c r="J38" s="303"/>
      <c r="K38" s="303"/>
      <c r="L38" s="303"/>
      <c r="M38" s="303"/>
      <c r="N38" s="303"/>
      <c r="O38" s="303"/>
      <c r="P38" s="303"/>
      <c r="Q38" s="303"/>
      <c r="R38" s="303"/>
      <c r="S38" s="12"/>
      <c r="T38" s="12"/>
      <c r="U38" s="12"/>
      <c r="V38" s="12"/>
      <c r="W38" s="12"/>
      <c r="X38" s="12"/>
      <c r="Y38" s="12"/>
      <c r="Z38" s="12"/>
      <c r="AA38" s="12"/>
    </row>
    <row r="39" spans="1:27" ht="15.75" customHeight="1" x14ac:dyDescent="0.3">
      <c r="A39" s="270">
        <f>[1]FEB!A43</f>
        <v>0</v>
      </c>
      <c r="B39" s="271">
        <f>[1]FEB!B43</f>
        <v>7</v>
      </c>
      <c r="C39" s="272" t="str">
        <f>[1]FEB!K43</f>
        <v>K04</v>
      </c>
      <c r="D39" s="271">
        <f>[1]FEB!J43</f>
        <v>45</v>
      </c>
      <c r="E39" s="272" t="str">
        <f>[1]FEB!I43</f>
        <v>P</v>
      </c>
      <c r="F39" s="273" t="str">
        <f>[1]FEB!L43</f>
        <v>P</v>
      </c>
      <c r="G39" s="272">
        <f>[1]FEB!M43</f>
        <v>0</v>
      </c>
      <c r="H39" s="12"/>
      <c r="I39" s="12"/>
      <c r="J39" s="307"/>
      <c r="K39" s="303"/>
      <c r="L39" s="303"/>
      <c r="M39" s="308"/>
      <c r="N39" s="10"/>
      <c r="O39" s="10"/>
      <c r="P39" s="10"/>
      <c r="Q39" s="10"/>
      <c r="R39" s="10"/>
      <c r="S39" s="12"/>
      <c r="T39" s="12"/>
      <c r="U39" s="12"/>
      <c r="V39" s="12"/>
      <c r="W39" s="12"/>
      <c r="X39" s="12"/>
      <c r="Y39" s="12"/>
      <c r="Z39" s="12"/>
      <c r="AA39" s="12"/>
    </row>
    <row r="40" spans="1:27" ht="15.75" customHeight="1" x14ac:dyDescent="0.3">
      <c r="A40" s="270">
        <f>[1]FEB!A44</f>
        <v>0</v>
      </c>
      <c r="B40" s="271">
        <f>[1]FEB!B44</f>
        <v>8</v>
      </c>
      <c r="C40" s="272" t="str">
        <f>[1]FEB!K44</f>
        <v>K00</v>
      </c>
      <c r="D40" s="271">
        <f>[1]FEB!J44</f>
        <v>5</v>
      </c>
      <c r="E40" s="272" t="str">
        <f>[1]FEB!I44</f>
        <v>L</v>
      </c>
      <c r="F40" s="273" t="str">
        <f>[1]FEB!L44</f>
        <v>L</v>
      </c>
      <c r="G40" s="272">
        <f>[1]FEB!M44</f>
        <v>0</v>
      </c>
      <c r="H40" s="12"/>
      <c r="I40" s="12"/>
      <c r="J40" s="303"/>
      <c r="K40" s="303"/>
      <c r="L40" s="303"/>
      <c r="M40" s="303"/>
      <c r="N40" s="303"/>
      <c r="O40" s="303"/>
      <c r="P40" s="303"/>
      <c r="Q40" s="303"/>
      <c r="R40" s="303"/>
      <c r="S40" s="12"/>
      <c r="T40" s="12"/>
      <c r="U40" s="12"/>
      <c r="V40" s="12"/>
      <c r="W40" s="12"/>
      <c r="X40" s="12"/>
      <c r="Y40" s="12"/>
      <c r="Z40" s="12"/>
      <c r="AA40" s="12"/>
    </row>
    <row r="41" spans="1:27" ht="15.75" customHeight="1" x14ac:dyDescent="0.35">
      <c r="A41" s="270">
        <f>[1]FEB!A45</f>
        <v>0</v>
      </c>
      <c r="B41" s="271">
        <f>[1]FEB!B45</f>
        <v>9</v>
      </c>
      <c r="C41" s="272" t="str">
        <f>[1]FEB!K45</f>
        <v>K02</v>
      </c>
      <c r="D41" s="271">
        <f>[1]FEB!J45</f>
        <v>22</v>
      </c>
      <c r="E41" s="272" t="str">
        <f>[1]FEB!I45</f>
        <v>P</v>
      </c>
      <c r="F41" s="273" t="str">
        <f>[1]FEB!L45</f>
        <v>P</v>
      </c>
      <c r="G41" s="272">
        <f>[1]FEB!M45</f>
        <v>0</v>
      </c>
      <c r="H41" s="12"/>
      <c r="I41" s="12"/>
      <c r="J41" s="309"/>
      <c r="K41" s="10"/>
      <c r="L41" s="10"/>
      <c r="M41" s="304"/>
      <c r="N41" s="304"/>
      <c r="O41" s="304"/>
      <c r="P41" s="304"/>
      <c r="Q41" s="304"/>
      <c r="R41" s="304"/>
      <c r="S41" s="12"/>
      <c r="T41" s="12"/>
      <c r="U41" s="12"/>
      <c r="V41" s="12"/>
      <c r="W41" s="12"/>
      <c r="X41" s="12"/>
      <c r="Y41" s="12"/>
      <c r="Z41" s="12"/>
      <c r="AA41" s="12"/>
    </row>
    <row r="42" spans="1:27" ht="15.75" customHeight="1" x14ac:dyDescent="0.3">
      <c r="A42" s="270">
        <f>[1]FEB!A46</f>
        <v>0</v>
      </c>
      <c r="B42" s="271">
        <f>[1]FEB!B46</f>
        <v>10</v>
      </c>
      <c r="C42" s="272" t="str">
        <f>[1]FEB!K46</f>
        <v>K03</v>
      </c>
      <c r="D42" s="271">
        <f>[1]FEB!J46</f>
        <v>65</v>
      </c>
      <c r="E42" s="272" t="str">
        <f>[1]FEB!I46</f>
        <v>L</v>
      </c>
      <c r="F42" s="273" t="str">
        <f>[1]FEB!L46</f>
        <v>L</v>
      </c>
      <c r="G42" s="272">
        <f>[1]FEB!M46</f>
        <v>0</v>
      </c>
      <c r="H42" s="12"/>
      <c r="I42" s="12"/>
      <c r="J42" s="10"/>
      <c r="K42" s="10"/>
      <c r="L42" s="10"/>
      <c r="M42" s="10"/>
      <c r="N42" s="10"/>
      <c r="O42" s="10"/>
      <c r="P42" s="10"/>
      <c r="Q42" s="10"/>
      <c r="R42" s="10"/>
      <c r="S42" s="12"/>
      <c r="T42" s="12"/>
      <c r="U42" s="12"/>
      <c r="V42" s="12"/>
      <c r="W42" s="12"/>
      <c r="X42" s="12"/>
      <c r="Y42" s="12"/>
      <c r="Z42" s="12"/>
      <c r="AA42" s="12"/>
    </row>
    <row r="43" spans="1:27" ht="15.75" customHeight="1" x14ac:dyDescent="0.3">
      <c r="A43" s="270">
        <f>[1]FEB!A47</f>
        <v>0</v>
      </c>
      <c r="B43" s="271">
        <f>[1]FEB!B47</f>
        <v>11</v>
      </c>
      <c r="C43" s="272" t="str">
        <f>[1]FEB!K47</f>
        <v>K03</v>
      </c>
      <c r="D43" s="271">
        <f>[1]FEB!J47</f>
        <v>25</v>
      </c>
      <c r="E43" s="272" t="str">
        <f>[1]FEB!I47</f>
        <v>P</v>
      </c>
      <c r="F43" s="273" t="str">
        <f>[1]FEB!L47</f>
        <v>P</v>
      </c>
      <c r="G43" s="272">
        <f>[1]FEB!M47</f>
        <v>0</v>
      </c>
      <c r="H43" s="12"/>
      <c r="I43" s="12"/>
      <c r="J43" s="10"/>
      <c r="K43" s="10"/>
      <c r="L43" s="10"/>
      <c r="M43" s="10"/>
      <c r="N43" s="10"/>
      <c r="O43" s="10"/>
      <c r="P43" s="10"/>
      <c r="Q43" s="10"/>
      <c r="R43" s="10"/>
      <c r="S43" s="12"/>
      <c r="T43" s="12"/>
      <c r="U43" s="12"/>
      <c r="V43" s="12"/>
      <c r="W43" s="12"/>
      <c r="X43" s="12"/>
      <c r="Y43" s="12"/>
      <c r="Z43" s="12"/>
      <c r="AA43" s="12"/>
    </row>
    <row r="44" spans="1:27" ht="15.75" customHeight="1" x14ac:dyDescent="0.3">
      <c r="A44" s="270">
        <f>[1]FEB!A48</f>
        <v>0</v>
      </c>
      <c r="B44" s="271">
        <f>[1]FEB!B48</f>
        <v>12</v>
      </c>
      <c r="C44" s="272" t="str">
        <f>[1]FEB!K48</f>
        <v>K02</v>
      </c>
      <c r="D44" s="271">
        <f>[1]FEB!J48</f>
        <v>22</v>
      </c>
      <c r="E44" s="272" t="str">
        <f>[1]FEB!I48</f>
        <v>P</v>
      </c>
      <c r="F44" s="273" t="str">
        <f>[1]FEB!L48</f>
        <v>P</v>
      </c>
      <c r="G44" s="272">
        <f>[1]FEB!M48</f>
        <v>0</v>
      </c>
      <c r="H44" s="12"/>
      <c r="I44" s="12"/>
      <c r="J44" s="307"/>
      <c r="K44" s="10"/>
      <c r="L44" s="10"/>
      <c r="M44" s="310"/>
      <c r="N44" s="10"/>
      <c r="O44" s="10"/>
      <c r="P44" s="10"/>
      <c r="Q44" s="10"/>
      <c r="R44" s="10"/>
      <c r="S44" s="12"/>
      <c r="T44" s="12"/>
      <c r="U44" s="12"/>
      <c r="V44" s="12"/>
      <c r="W44" s="12"/>
      <c r="X44" s="12"/>
      <c r="Y44" s="12"/>
      <c r="Z44" s="12"/>
      <c r="AA44" s="12"/>
    </row>
    <row r="45" spans="1:27" ht="15.75" customHeight="1" x14ac:dyDescent="0.3">
      <c r="A45" s="270">
        <f>[1]FEB!A49</f>
        <v>0</v>
      </c>
      <c r="B45" s="271">
        <f>[1]FEB!B49</f>
        <v>13</v>
      </c>
      <c r="C45" s="272" t="str">
        <f>[1]FEB!K49</f>
        <v>K06</v>
      </c>
      <c r="D45" s="271">
        <f>[1]FEB!J49</f>
        <v>1</v>
      </c>
      <c r="E45" s="272" t="str">
        <f>[1]FEB!I49</f>
        <v>L</v>
      </c>
      <c r="F45" s="273" t="str">
        <f>[1]FEB!L49</f>
        <v>L</v>
      </c>
      <c r="G45" s="272">
        <f>[1]FEB!M49</f>
        <v>0</v>
      </c>
      <c r="H45" s="12"/>
      <c r="I45" s="12"/>
      <c r="J45" s="10"/>
      <c r="K45" s="10"/>
      <c r="L45" s="10"/>
      <c r="M45" s="10"/>
      <c r="N45" s="10"/>
      <c r="O45" s="10"/>
      <c r="P45" s="10"/>
      <c r="Q45" s="10"/>
      <c r="R45" s="10"/>
      <c r="S45" s="12"/>
      <c r="T45" s="12"/>
      <c r="U45" s="12"/>
      <c r="V45" s="12"/>
      <c r="W45" s="12"/>
      <c r="X45" s="12"/>
      <c r="Y45" s="12"/>
      <c r="Z45" s="12"/>
      <c r="AA45" s="12"/>
    </row>
    <row r="46" spans="1:27" ht="15.75" customHeight="1" x14ac:dyDescent="0.3">
      <c r="A46" s="270">
        <f>[1]FEB!A50</f>
        <v>45661</v>
      </c>
      <c r="B46" s="271">
        <f>[1]FEB!B50</f>
        <v>1</v>
      </c>
      <c r="C46" s="272" t="str">
        <f>[1]FEB!K50</f>
        <v>K04</v>
      </c>
      <c r="D46" s="271">
        <f>[1]FEB!J50</f>
        <v>13</v>
      </c>
      <c r="E46" s="272" t="str">
        <f>[1]FEB!I50</f>
        <v>L</v>
      </c>
      <c r="F46" s="273" t="str">
        <f>[1]FEB!L50</f>
        <v>L</v>
      </c>
      <c r="G46" s="272">
        <f>[1]FEB!M50</f>
        <v>0</v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7" ht="15.75" customHeight="1" x14ac:dyDescent="0.3">
      <c r="A47" s="270">
        <f>[1]FEB!A51</f>
        <v>0</v>
      </c>
      <c r="B47" s="271">
        <f>[1]FEB!B51</f>
        <v>2</v>
      </c>
      <c r="C47" s="272" t="str">
        <f>[1]FEB!K51</f>
        <v>K04</v>
      </c>
      <c r="D47" s="271">
        <f>[1]FEB!J51</f>
        <v>7</v>
      </c>
      <c r="E47" s="272" t="str">
        <f>[1]FEB!I51</f>
        <v>P</v>
      </c>
      <c r="F47" s="273" t="str">
        <f>[1]FEB!L51</f>
        <v>P</v>
      </c>
      <c r="G47" s="272">
        <f>[1]FEB!M51</f>
        <v>0</v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27" ht="15.75" customHeight="1" x14ac:dyDescent="0.3">
      <c r="A48" s="270">
        <f>[1]FEB!A52</f>
        <v>0</v>
      </c>
      <c r="B48" s="271">
        <f>[1]FEB!B52</f>
        <v>3</v>
      </c>
      <c r="C48" s="272" t="str">
        <f>[1]FEB!K52</f>
        <v>K00</v>
      </c>
      <c r="D48" s="271">
        <f>[1]FEB!J52</f>
        <v>6</v>
      </c>
      <c r="E48" s="272" t="str">
        <f>[1]FEB!I52</f>
        <v>L</v>
      </c>
      <c r="F48" s="273" t="str">
        <f>[1]FEB!L52</f>
        <v>L</v>
      </c>
      <c r="G48" s="272">
        <f>[1]FEB!M52</f>
        <v>0</v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spans="1:27" ht="15.75" customHeight="1" x14ac:dyDescent="0.3">
      <c r="A49" s="270">
        <f>[1]FEB!A53</f>
        <v>0</v>
      </c>
      <c r="B49" s="271">
        <f>[1]FEB!B53</f>
        <v>4</v>
      </c>
      <c r="C49" s="272" t="str">
        <f>[1]FEB!K53</f>
        <v>K05</v>
      </c>
      <c r="D49" s="271">
        <f>[1]FEB!J53</f>
        <v>71</v>
      </c>
      <c r="E49" s="272" t="str">
        <f>[1]FEB!I53</f>
        <v>L</v>
      </c>
      <c r="F49" s="273" t="str">
        <f>[1]FEB!L53</f>
        <v>L</v>
      </c>
      <c r="G49" s="272">
        <f>[1]FEB!M53</f>
        <v>0</v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spans="1:27" ht="15.75" customHeight="1" x14ac:dyDescent="0.3">
      <c r="A50" s="270">
        <f>[1]FEB!A54</f>
        <v>0</v>
      </c>
      <c r="B50" s="271">
        <f>[1]FEB!B54</f>
        <v>5</v>
      </c>
      <c r="C50" s="272" t="str">
        <f>[1]FEB!K54</f>
        <v>K02</v>
      </c>
      <c r="D50" s="271">
        <f>[1]FEB!J54</f>
        <v>61</v>
      </c>
      <c r="E50" s="272" t="str">
        <f>[1]FEB!I54</f>
        <v>P</v>
      </c>
      <c r="F50" s="273" t="str">
        <f>[1]FEB!L54</f>
        <v>P</v>
      </c>
      <c r="G50" s="272">
        <f>[1]FEB!M54</f>
        <v>0</v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 spans="1:27" ht="15.75" customHeight="1" x14ac:dyDescent="0.3">
      <c r="A51" s="270">
        <f>[1]FEB!A55</f>
        <v>0</v>
      </c>
      <c r="B51" s="271">
        <f>[1]FEB!B55</f>
        <v>6</v>
      </c>
      <c r="C51" s="272" t="str">
        <f>[1]FEB!K55</f>
        <v>K05</v>
      </c>
      <c r="D51" s="271">
        <f>[1]FEB!J55</f>
        <v>36</v>
      </c>
      <c r="E51" s="272" t="str">
        <f>[1]FEB!I55</f>
        <v>P</v>
      </c>
      <c r="F51" s="273" t="str">
        <f>[1]FEB!L55</f>
        <v>P</v>
      </c>
      <c r="G51" s="272">
        <f>[1]FEB!M55</f>
        <v>0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 spans="1:27" ht="15.75" customHeight="1" x14ac:dyDescent="0.3">
      <c r="A52" s="270">
        <f>[1]FEB!A56</f>
        <v>0</v>
      </c>
      <c r="B52" s="271">
        <f>[1]FEB!B56</f>
        <v>7</v>
      </c>
      <c r="C52" s="272" t="str">
        <f>[1]FEB!K56</f>
        <v>K04</v>
      </c>
      <c r="D52" s="271">
        <f>[1]FEB!J56</f>
        <v>24</v>
      </c>
      <c r="E52" s="272" t="str">
        <f>[1]FEB!I56</f>
        <v>P</v>
      </c>
      <c r="F52" s="273" t="str">
        <f>[1]FEB!L56</f>
        <v>P</v>
      </c>
      <c r="G52" s="272">
        <f>[1]FEB!M56</f>
        <v>0</v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ht="15.75" customHeight="1" x14ac:dyDescent="0.3">
      <c r="A53" s="270">
        <f>[1]FEB!A57</f>
        <v>0</v>
      </c>
      <c r="B53" s="271">
        <f>[1]FEB!B57</f>
        <v>8</v>
      </c>
      <c r="C53" s="272" t="str">
        <f>[1]FEB!K57</f>
        <v>K06</v>
      </c>
      <c r="D53" s="271">
        <f>[1]FEB!J57</f>
        <v>86</v>
      </c>
      <c r="E53" s="272" t="str">
        <f>[1]FEB!I57</f>
        <v>L</v>
      </c>
      <c r="F53" s="273" t="str">
        <f>[1]FEB!L57</f>
        <v>L</v>
      </c>
      <c r="G53" s="272">
        <f>[1]FEB!M57</f>
        <v>0</v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 spans="1:27" ht="15.75" customHeight="1" x14ac:dyDescent="0.3">
      <c r="A54" s="270">
        <f>[1]FEB!A58</f>
        <v>0</v>
      </c>
      <c r="B54" s="271">
        <f>[1]FEB!B58</f>
        <v>9</v>
      </c>
      <c r="C54" s="272" t="str">
        <f>[1]FEB!K58</f>
        <v>K03</v>
      </c>
      <c r="D54" s="271">
        <f>[1]FEB!J58</f>
        <v>64</v>
      </c>
      <c r="E54" s="272" t="str">
        <f>[1]FEB!I58</f>
        <v>L</v>
      </c>
      <c r="F54" s="273" t="str">
        <f>[1]FEB!L58</f>
        <v>L</v>
      </c>
      <c r="G54" s="272">
        <f>[1]FEB!M58</f>
        <v>0</v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1:27" ht="15.75" customHeight="1" x14ac:dyDescent="0.3">
      <c r="A55" s="270">
        <f>[1]FEB!A59</f>
        <v>0</v>
      </c>
      <c r="B55" s="271">
        <f>[1]FEB!B59</f>
        <v>10</v>
      </c>
      <c r="C55" s="272" t="str">
        <f>[1]FEB!K59</f>
        <v>K05</v>
      </c>
      <c r="D55" s="271">
        <f>[1]FEB!J59</f>
        <v>57</v>
      </c>
      <c r="E55" s="272" t="str">
        <f>[1]FEB!I59</f>
        <v>P</v>
      </c>
      <c r="F55" s="273" t="str">
        <f>[1]FEB!L59</f>
        <v>P</v>
      </c>
      <c r="G55" s="272">
        <f>[1]FEB!M59</f>
        <v>0</v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1:27" ht="15.75" customHeight="1" x14ac:dyDescent="0.3">
      <c r="A56" s="270">
        <f>[1]FEB!A60</f>
        <v>45693</v>
      </c>
      <c r="B56" s="271">
        <f>[1]FEB!B60</f>
        <v>1</v>
      </c>
      <c r="C56" s="272" t="str">
        <f>[1]FEB!K60</f>
        <v>K08</v>
      </c>
      <c r="D56" s="271">
        <f>[1]FEB!J60</f>
        <v>50</v>
      </c>
      <c r="E56" s="272" t="str">
        <f>[1]FEB!I60</f>
        <v>P</v>
      </c>
      <c r="F56" s="273" t="str">
        <f>[1]FEB!L60</f>
        <v>P</v>
      </c>
      <c r="G56" s="272">
        <f>[1]FEB!M60</f>
        <v>0</v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1:27" ht="15.75" customHeight="1" x14ac:dyDescent="0.3">
      <c r="A57" s="270">
        <f>[1]FEB!A61</f>
        <v>0</v>
      </c>
      <c r="B57" s="271">
        <f>[1]FEB!B61</f>
        <v>2</v>
      </c>
      <c r="C57" s="272" t="str">
        <f>[1]FEB!K61</f>
        <v>K01</v>
      </c>
      <c r="D57" s="271">
        <f>[1]FEB!J61</f>
        <v>23</v>
      </c>
      <c r="E57" s="272" t="str">
        <f>[1]FEB!I61</f>
        <v>P</v>
      </c>
      <c r="F57" s="273" t="str">
        <f>[1]FEB!L61</f>
        <v>P</v>
      </c>
      <c r="G57" s="272">
        <f>[1]FEB!M61</f>
        <v>0</v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27" ht="15.75" customHeight="1" x14ac:dyDescent="0.3">
      <c r="A58" s="270">
        <f>[1]FEB!A62</f>
        <v>0</v>
      </c>
      <c r="B58" s="271">
        <f>[1]FEB!B62</f>
        <v>3</v>
      </c>
      <c r="C58" s="272" t="str">
        <f>[1]FEB!K62</f>
        <v>K05</v>
      </c>
      <c r="D58" s="271">
        <f>[1]FEB!J62</f>
        <v>40</v>
      </c>
      <c r="E58" s="272" t="str">
        <f>[1]FEB!I62</f>
        <v>P</v>
      </c>
      <c r="F58" s="273" t="str">
        <f>[1]FEB!L62</f>
        <v>P</v>
      </c>
      <c r="G58" s="272">
        <f>[1]FEB!M62</f>
        <v>0</v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1:27" ht="15.75" customHeight="1" x14ac:dyDescent="0.3">
      <c r="A59" s="270">
        <f>[1]FEB!A63</f>
        <v>0</v>
      </c>
      <c r="B59" s="271">
        <f>[1]FEB!B63</f>
        <v>4</v>
      </c>
      <c r="C59" s="272" t="str">
        <f>[1]FEB!K63</f>
        <v>K08</v>
      </c>
      <c r="D59" s="271">
        <f>[1]FEB!J63</f>
        <v>54</v>
      </c>
      <c r="E59" s="272" t="str">
        <f>[1]FEB!I63</f>
        <v>L</v>
      </c>
      <c r="F59" s="273" t="str">
        <f>[1]FEB!L63</f>
        <v>L</v>
      </c>
      <c r="G59" s="272">
        <f>[1]FEB!M63</f>
        <v>0</v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 spans="1:27" ht="15.75" customHeight="1" x14ac:dyDescent="0.3">
      <c r="A60" s="270">
        <f>[1]FEB!A64</f>
        <v>0</v>
      </c>
      <c r="B60" s="271">
        <f>[1]FEB!B64</f>
        <v>5</v>
      </c>
      <c r="C60" s="272" t="str">
        <f>[1]FEB!K64</f>
        <v>K00</v>
      </c>
      <c r="D60" s="271">
        <f>[1]FEB!J64</f>
        <v>6</v>
      </c>
      <c r="E60" s="272" t="str">
        <f>[1]FEB!I64</f>
        <v>P</v>
      </c>
      <c r="F60" s="273" t="str">
        <f>[1]FEB!L64</f>
        <v>P</v>
      </c>
      <c r="G60" s="272">
        <f>[1]FEB!M64</f>
        <v>0</v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 spans="1:27" ht="15.75" customHeight="1" x14ac:dyDescent="0.3">
      <c r="A61" s="270">
        <f>[1]FEB!A65</f>
        <v>0</v>
      </c>
      <c r="B61" s="271">
        <f>[1]FEB!B65</f>
        <v>6</v>
      </c>
      <c r="C61" s="272" t="str">
        <f>[1]FEB!K65</f>
        <v>K04</v>
      </c>
      <c r="D61" s="271">
        <f>[1]FEB!J65</f>
        <v>72</v>
      </c>
      <c r="E61" s="272" t="str">
        <f>[1]FEB!I65</f>
        <v>L</v>
      </c>
      <c r="F61" s="273" t="str">
        <f>[1]FEB!L65</f>
        <v>L</v>
      </c>
      <c r="G61" s="272">
        <f>[1]FEB!M65</f>
        <v>0</v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 spans="1:27" ht="15.75" customHeight="1" x14ac:dyDescent="0.3">
      <c r="A62" s="270">
        <f>[1]FEB!A66</f>
        <v>0</v>
      </c>
      <c r="B62" s="271">
        <f>[1]FEB!B66</f>
        <v>7</v>
      </c>
      <c r="C62" s="272" t="str">
        <f>[1]FEB!K66</f>
        <v>K08</v>
      </c>
      <c r="D62" s="271">
        <f>[1]FEB!J66</f>
        <v>56</v>
      </c>
      <c r="E62" s="272" t="str">
        <f>[1]FEB!I66</f>
        <v>P</v>
      </c>
      <c r="F62" s="273" t="str">
        <f>[1]FEB!L66</f>
        <v>P</v>
      </c>
      <c r="G62" s="272">
        <f>[1]FEB!M66</f>
        <v>0</v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 spans="1:27" ht="15.75" customHeight="1" x14ac:dyDescent="0.3">
      <c r="A63" s="270">
        <f>[1]FEB!A67</f>
        <v>0</v>
      </c>
      <c r="B63" s="271">
        <f>[1]FEB!B67</f>
        <v>8</v>
      </c>
      <c r="C63" s="272" t="str">
        <f>[1]FEB!K67</f>
        <v>K00</v>
      </c>
      <c r="D63" s="271">
        <f>[1]FEB!J67</f>
        <v>13</v>
      </c>
      <c r="E63" s="272" t="str">
        <f>[1]FEB!I67</f>
        <v>L</v>
      </c>
      <c r="F63" s="273" t="str">
        <f>[1]FEB!L67</f>
        <v>L</v>
      </c>
      <c r="G63" s="272">
        <f>[1]FEB!M67</f>
        <v>0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ht="15.75" customHeight="1" x14ac:dyDescent="0.3">
      <c r="A64" s="270">
        <f>[1]FEB!A68</f>
        <v>0</v>
      </c>
      <c r="B64" s="271">
        <f>[1]FEB!B68</f>
        <v>9</v>
      </c>
      <c r="C64" s="272" t="str">
        <f>[1]FEB!K68</f>
        <v>K00</v>
      </c>
      <c r="D64" s="271">
        <f>[1]FEB!J68</f>
        <v>7</v>
      </c>
      <c r="E64" s="272" t="str">
        <f>[1]FEB!I68</f>
        <v>P</v>
      </c>
      <c r="F64" s="273" t="str">
        <f>[1]FEB!L68</f>
        <v>P</v>
      </c>
      <c r="G64" s="272">
        <f>[1]FEB!M68</f>
        <v>0</v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 spans="1:27" ht="15.75" customHeight="1" x14ac:dyDescent="0.3">
      <c r="A65" s="270">
        <f>[1]FEB!A69</f>
        <v>0</v>
      </c>
      <c r="B65" s="271">
        <f>[1]FEB!B69</f>
        <v>10</v>
      </c>
      <c r="C65" s="272" t="str">
        <f>[1]FEB!K69</f>
        <v>K02</v>
      </c>
      <c r="D65" s="271">
        <f>[1]FEB!J69</f>
        <v>63</v>
      </c>
      <c r="E65" s="272" t="str">
        <f>[1]FEB!I69</f>
        <v>P</v>
      </c>
      <c r="F65" s="273">
        <f>[1]FEB!L69</f>
        <v>0</v>
      </c>
      <c r="G65" s="272" t="str">
        <f>[1]FEB!M69</f>
        <v>P</v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 spans="1:27" ht="15.75" customHeight="1" x14ac:dyDescent="0.3">
      <c r="A66" s="270">
        <f>[1]FEB!A70</f>
        <v>0</v>
      </c>
      <c r="B66" s="271">
        <f>[1]FEB!B70</f>
        <v>11</v>
      </c>
      <c r="C66" s="272" t="str">
        <f>[1]FEB!K70</f>
        <v>K02</v>
      </c>
      <c r="D66" s="271">
        <f>[1]FEB!J70</f>
        <v>27</v>
      </c>
      <c r="E66" s="272" t="str">
        <f>[1]FEB!I70</f>
        <v>P</v>
      </c>
      <c r="F66" s="273" t="str">
        <f>[1]FEB!L70</f>
        <v>P</v>
      </c>
      <c r="G66" s="272">
        <f>[1]FEB!M70</f>
        <v>0</v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 spans="1:27" ht="15.75" customHeight="1" x14ac:dyDescent="0.3">
      <c r="A67" s="270">
        <f>[1]FEB!A71</f>
        <v>45694</v>
      </c>
      <c r="B67" s="271">
        <f>[1]FEB!B71</f>
        <v>1</v>
      </c>
      <c r="C67" s="272" t="str">
        <f>[1]FEB!K71</f>
        <v>K04</v>
      </c>
      <c r="D67" s="271">
        <f>[1]FEB!J71</f>
        <v>28</v>
      </c>
      <c r="E67" s="272" t="str">
        <f>[1]FEB!I71</f>
        <v>L</v>
      </c>
      <c r="F67" s="273" t="str">
        <f>[1]FEB!L71</f>
        <v>L</v>
      </c>
      <c r="G67" s="272">
        <f>[1]FEB!M71</f>
        <v>0</v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 spans="1:27" ht="15.75" customHeight="1" x14ac:dyDescent="0.3">
      <c r="A68" s="270">
        <f>[1]FEB!A72</f>
        <v>0</v>
      </c>
      <c r="B68" s="271">
        <f>[1]FEB!B72</f>
        <v>2</v>
      </c>
      <c r="C68" s="272" t="str">
        <f>[1]FEB!K72</f>
        <v>K01</v>
      </c>
      <c r="D68" s="271">
        <f>[1]FEB!J72</f>
        <v>27</v>
      </c>
      <c r="E68" s="272" t="str">
        <f>[1]FEB!I72</f>
        <v>P</v>
      </c>
      <c r="F68" s="273" t="str">
        <f>[1]FEB!L72</f>
        <v>P</v>
      </c>
      <c r="G68" s="272">
        <f>[1]FEB!M72</f>
        <v>0</v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spans="1:27" ht="15.75" customHeight="1" x14ac:dyDescent="0.3">
      <c r="A69" s="270">
        <f>[1]FEB!A73</f>
        <v>0</v>
      </c>
      <c r="B69" s="271">
        <f>[1]FEB!B73</f>
        <v>3</v>
      </c>
      <c r="C69" s="272" t="str">
        <f>[1]FEB!K73</f>
        <v>K00</v>
      </c>
      <c r="D69" s="271">
        <f>[1]FEB!J73</f>
        <v>7</v>
      </c>
      <c r="E69" s="272" t="str">
        <f>[1]FEB!I73</f>
        <v>L</v>
      </c>
      <c r="F69" s="273" t="str">
        <f>[1]FEB!L73</f>
        <v>L</v>
      </c>
      <c r="G69" s="272">
        <f>[1]FEB!M73</f>
        <v>0</v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 spans="1:27" ht="15.75" customHeight="1" x14ac:dyDescent="0.3">
      <c r="A70" s="270">
        <f>[1]FEB!A74</f>
        <v>0</v>
      </c>
      <c r="B70" s="271">
        <f>[1]FEB!B74</f>
        <v>4</v>
      </c>
      <c r="C70" s="272" t="str">
        <f>[1]FEB!K74</f>
        <v>K04</v>
      </c>
      <c r="D70" s="271">
        <f>[1]FEB!J74</f>
        <v>5</v>
      </c>
      <c r="E70" s="272" t="str">
        <f>[1]FEB!I74</f>
        <v>P</v>
      </c>
      <c r="F70" s="273" t="str">
        <f>[1]FEB!L74</f>
        <v>P</v>
      </c>
      <c r="G70" s="272">
        <f>[1]FEB!M74</f>
        <v>0</v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 spans="1:27" ht="15.75" customHeight="1" x14ac:dyDescent="0.3">
      <c r="A71" s="270">
        <f>[1]FEB!A75</f>
        <v>0</v>
      </c>
      <c r="B71" s="271">
        <f>[1]FEB!B75</f>
        <v>5</v>
      </c>
      <c r="C71" s="272" t="str">
        <f>[1]FEB!K75</f>
        <v>K02</v>
      </c>
      <c r="D71" s="271">
        <f>[1]FEB!J75</f>
        <v>34</v>
      </c>
      <c r="E71" s="272" t="str">
        <f>[1]FEB!I75</f>
        <v>P</v>
      </c>
      <c r="F71" s="273" t="str">
        <f>[1]FEB!L75</f>
        <v>P</v>
      </c>
      <c r="G71" s="272">
        <f>[1]FEB!M75</f>
        <v>0</v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 spans="1:27" ht="15.75" customHeight="1" x14ac:dyDescent="0.3">
      <c r="A72" s="270">
        <f>[1]FEB!A76</f>
        <v>45695</v>
      </c>
      <c r="B72" s="271">
        <f>[1]FEB!B76</f>
        <v>1</v>
      </c>
      <c r="C72" s="272" t="str">
        <f>[1]FEB!K76</f>
        <v>K05</v>
      </c>
      <c r="D72" s="271">
        <f>[1]FEB!J76</f>
        <v>27</v>
      </c>
      <c r="E72" s="272" t="str">
        <f>[1]FEB!I76</f>
        <v>P</v>
      </c>
      <c r="F72" s="273" t="str">
        <f>[1]FEB!L76</f>
        <v>P</v>
      </c>
      <c r="G72" s="272">
        <f>[1]FEB!M76</f>
        <v>0</v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 spans="1:27" ht="15.75" customHeight="1" x14ac:dyDescent="0.3">
      <c r="A73" s="270">
        <f>[1]FEB!A77</f>
        <v>0</v>
      </c>
      <c r="B73" s="271">
        <f>[1]FEB!B77</f>
        <v>2</v>
      </c>
      <c r="C73" s="272" t="str">
        <f>[1]FEB!K77</f>
        <v>K03</v>
      </c>
      <c r="D73" s="271">
        <f>[1]FEB!J77</f>
        <v>19</v>
      </c>
      <c r="E73" s="272" t="str">
        <f>[1]FEB!I77</f>
        <v>P</v>
      </c>
      <c r="F73" s="273" t="str">
        <f>[1]FEB!L77</f>
        <v>P</v>
      </c>
      <c r="G73" s="272">
        <f>[1]FEB!M77</f>
        <v>0</v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 spans="1:27" ht="15.75" customHeight="1" x14ac:dyDescent="0.3">
      <c r="A74" s="270">
        <f>[1]FEB!A78</f>
        <v>0</v>
      </c>
      <c r="B74" s="271">
        <f>[1]FEB!B78</f>
        <v>3</v>
      </c>
      <c r="C74" s="272" t="str">
        <f>[1]FEB!K78</f>
        <v>K02</v>
      </c>
      <c r="D74" s="271">
        <f>[1]FEB!J78</f>
        <v>14</v>
      </c>
      <c r="E74" s="272" t="str">
        <f>[1]FEB!I78</f>
        <v>L</v>
      </c>
      <c r="F74" s="273" t="str">
        <f>[1]FEB!L78</f>
        <v>L</v>
      </c>
      <c r="G74" s="272">
        <f>[1]FEB!M78</f>
        <v>0</v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ht="15.75" customHeight="1" x14ac:dyDescent="0.3">
      <c r="A75" s="270">
        <f>[1]FEB!A79</f>
        <v>0</v>
      </c>
      <c r="B75" s="271">
        <f>[1]FEB!B79</f>
        <v>4</v>
      </c>
      <c r="C75" s="272" t="str">
        <f>[1]FEB!K79</f>
        <v>K05</v>
      </c>
      <c r="D75" s="271">
        <f>[1]FEB!J79</f>
        <v>3</v>
      </c>
      <c r="E75" s="272" t="str">
        <f>[1]FEB!I79</f>
        <v>P</v>
      </c>
      <c r="F75" s="273" t="str">
        <f>[1]FEB!L79</f>
        <v>P</v>
      </c>
      <c r="G75" s="272">
        <f>[1]FEB!M79</f>
        <v>0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 spans="1:27" ht="15.75" customHeight="1" x14ac:dyDescent="0.3">
      <c r="A76" s="270">
        <f>[1]FEB!A80</f>
        <v>0</v>
      </c>
      <c r="B76" s="271">
        <f>[1]FEB!B80</f>
        <v>5</v>
      </c>
      <c r="C76" s="272" t="str">
        <f>[1]FEB!K80</f>
        <v>K04</v>
      </c>
      <c r="D76" s="271">
        <f>[1]FEB!J80</f>
        <v>53</v>
      </c>
      <c r="E76" s="272" t="str">
        <f>[1]FEB!I80</f>
        <v>P</v>
      </c>
      <c r="F76" s="273" t="str">
        <f>[1]FEB!L80</f>
        <v>P</v>
      </c>
      <c r="G76" s="272">
        <f>[1]FEB!M80</f>
        <v>0</v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 spans="1:27" ht="15.75" customHeight="1" x14ac:dyDescent="0.3">
      <c r="A77" s="270">
        <f>[1]FEB!A81</f>
        <v>0</v>
      </c>
      <c r="B77" s="271">
        <f>[1]FEB!B81</f>
        <v>6</v>
      </c>
      <c r="C77" s="272" t="str">
        <f>[1]FEB!K81</f>
        <v>K04</v>
      </c>
      <c r="D77" s="271">
        <f>[1]FEB!J81</f>
        <v>8</v>
      </c>
      <c r="E77" s="272" t="str">
        <f>[1]FEB!I81</f>
        <v>L</v>
      </c>
      <c r="F77" s="273" t="str">
        <f>[1]FEB!L81</f>
        <v>L</v>
      </c>
      <c r="G77" s="272">
        <f>[1]FEB!M81</f>
        <v>0</v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 spans="1:27" ht="15.75" customHeight="1" x14ac:dyDescent="0.3">
      <c r="A78" s="270">
        <f>[1]FEB!A82</f>
        <v>0</v>
      </c>
      <c r="B78" s="271">
        <f>[1]FEB!B82</f>
        <v>7</v>
      </c>
      <c r="C78" s="272" t="str">
        <f>[1]FEB!K82</f>
        <v>K04</v>
      </c>
      <c r="D78" s="271">
        <f>[1]FEB!J82</f>
        <v>19</v>
      </c>
      <c r="E78" s="272" t="str">
        <f>[1]FEB!I82</f>
        <v>L</v>
      </c>
      <c r="F78" s="273" t="str">
        <f>[1]FEB!L82</f>
        <v>L</v>
      </c>
      <c r="G78" s="272">
        <f>[1]FEB!M82</f>
        <v>0</v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 spans="1:27" ht="15.75" customHeight="1" x14ac:dyDescent="0.3">
      <c r="A79" s="270">
        <f>[1]FEB!A83</f>
        <v>0</v>
      </c>
      <c r="B79" s="271">
        <f>[1]FEB!B83</f>
        <v>8</v>
      </c>
      <c r="C79" s="272" t="str">
        <f>[1]FEB!K83</f>
        <v>K04</v>
      </c>
      <c r="D79" s="271">
        <f>[1]FEB!J83</f>
        <v>48</v>
      </c>
      <c r="E79" s="272" t="str">
        <f>[1]FEB!I83</f>
        <v>P</v>
      </c>
      <c r="F79" s="273">
        <f>[1]FEB!L83</f>
        <v>0</v>
      </c>
      <c r="G79" s="272" t="str">
        <f>[1]FEB!M83</f>
        <v>P</v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1:27" ht="15.75" customHeight="1" x14ac:dyDescent="0.3">
      <c r="A80" s="270">
        <f>[1]FEB!A84</f>
        <v>0</v>
      </c>
      <c r="B80" s="271">
        <f>[1]FEB!B84</f>
        <v>9</v>
      </c>
      <c r="C80" s="272" t="str">
        <f>[1]FEB!K84</f>
        <v>K04</v>
      </c>
      <c r="D80" s="271">
        <f>[1]FEB!J84</f>
        <v>39</v>
      </c>
      <c r="E80" s="272" t="str">
        <f>[1]FEB!I84</f>
        <v>P</v>
      </c>
      <c r="F80" s="273" t="str">
        <f>[1]FEB!L84</f>
        <v>P</v>
      </c>
      <c r="G80" s="272">
        <f>[1]FEB!M84</f>
        <v>0</v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 spans="1:27" ht="15.75" customHeight="1" x14ac:dyDescent="0.3">
      <c r="A81" s="270">
        <f>[1]FEB!A85</f>
        <v>45696</v>
      </c>
      <c r="B81" s="271">
        <f>[1]FEB!B85</f>
        <v>1</v>
      </c>
      <c r="C81" s="272" t="str">
        <f>[1]FEB!K85</f>
        <v>K04</v>
      </c>
      <c r="D81" s="271">
        <f>[1]FEB!J85</f>
        <v>27</v>
      </c>
      <c r="E81" s="272" t="str">
        <f>[1]FEB!I85</f>
        <v>L</v>
      </c>
      <c r="F81" s="273" t="str">
        <f>[1]FEB!L85</f>
        <v>L</v>
      </c>
      <c r="G81" s="272">
        <f>[1]FEB!M85</f>
        <v>0</v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 spans="1:27" ht="15.75" customHeight="1" x14ac:dyDescent="0.3">
      <c r="A82" s="270">
        <f>[1]FEB!A86</f>
        <v>0</v>
      </c>
      <c r="B82" s="271">
        <f>[1]FEB!B86</f>
        <v>2</v>
      </c>
      <c r="C82" s="272" t="str">
        <f>[1]FEB!K86</f>
        <v>K03</v>
      </c>
      <c r="D82" s="271">
        <f>[1]FEB!J86</f>
        <v>41</v>
      </c>
      <c r="E82" s="272" t="str">
        <f>[1]FEB!I86</f>
        <v>L</v>
      </c>
      <c r="F82" s="273" t="str">
        <f>[1]FEB!L86</f>
        <v>L</v>
      </c>
      <c r="G82" s="272">
        <f>[1]FEB!M86</f>
        <v>0</v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 spans="1:27" ht="15.75" customHeight="1" x14ac:dyDescent="0.3">
      <c r="A83" s="270">
        <f>[1]FEB!A87</f>
        <v>0</v>
      </c>
      <c r="B83" s="271">
        <f>[1]FEB!B87</f>
        <v>3</v>
      </c>
      <c r="C83" s="272" t="str">
        <f>[1]FEB!K87</f>
        <v>K04</v>
      </c>
      <c r="D83" s="271">
        <f>[1]FEB!J87</f>
        <v>24</v>
      </c>
      <c r="E83" s="272" t="str">
        <f>[1]FEB!I87</f>
        <v>L</v>
      </c>
      <c r="F83" s="273" t="str">
        <f>[1]FEB!L87</f>
        <v>L</v>
      </c>
      <c r="G83" s="272">
        <f>[1]FEB!M87</f>
        <v>0</v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 spans="1:27" ht="15.75" customHeight="1" x14ac:dyDescent="0.3">
      <c r="A84" s="270">
        <f>[1]FEB!A88</f>
        <v>0</v>
      </c>
      <c r="B84" s="271">
        <f>[1]FEB!B88</f>
        <v>4</v>
      </c>
      <c r="C84" s="272" t="str">
        <f>[1]FEB!K88</f>
        <v>K05</v>
      </c>
      <c r="D84" s="271">
        <f>[1]FEB!J88</f>
        <v>72</v>
      </c>
      <c r="E84" s="272" t="str">
        <f>[1]FEB!I88</f>
        <v>L</v>
      </c>
      <c r="F84" s="273" t="str">
        <f>[1]FEB!L88</f>
        <v>L</v>
      </c>
      <c r="G84" s="272">
        <f>[1]FEB!M88</f>
        <v>0</v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</row>
    <row r="85" spans="1:27" ht="15.75" customHeight="1" x14ac:dyDescent="0.3">
      <c r="A85" s="270">
        <f>[1]FEB!A89</f>
        <v>0</v>
      </c>
      <c r="B85" s="271">
        <f>[1]FEB!B89</f>
        <v>5</v>
      </c>
      <c r="C85" s="272" t="str">
        <f>[1]FEB!K89</f>
        <v>K04</v>
      </c>
      <c r="D85" s="271">
        <f>[1]FEB!J89</f>
        <v>30</v>
      </c>
      <c r="E85" s="272" t="str">
        <f>[1]FEB!I89</f>
        <v>P</v>
      </c>
      <c r="F85" s="273">
        <f>[1]FEB!L89</f>
        <v>0</v>
      </c>
      <c r="G85" s="272" t="str">
        <f>[1]FEB!M89</f>
        <v>P</v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ht="15.75" customHeight="1" x14ac:dyDescent="0.3">
      <c r="A86" s="270">
        <f>[1]FEB!A90</f>
        <v>0</v>
      </c>
      <c r="B86" s="271">
        <f>[1]FEB!B90</f>
        <v>6</v>
      </c>
      <c r="C86" s="272" t="str">
        <f>[1]FEB!K90</f>
        <v>K04</v>
      </c>
      <c r="D86" s="271">
        <f>[1]FEB!J90</f>
        <v>32</v>
      </c>
      <c r="E86" s="272" t="str">
        <f>[1]FEB!I90</f>
        <v>L</v>
      </c>
      <c r="F86" s="273">
        <f>[1]FEB!L90</f>
        <v>0</v>
      </c>
      <c r="G86" s="272" t="str">
        <f>[1]FEB!M90</f>
        <v>L</v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</row>
    <row r="87" spans="1:27" ht="15.75" customHeight="1" x14ac:dyDescent="0.3">
      <c r="A87" s="270">
        <f>[1]FEB!A91</f>
        <v>0</v>
      </c>
      <c r="B87" s="271">
        <f>[1]FEB!B91</f>
        <v>7</v>
      </c>
      <c r="C87" s="272" t="str">
        <f>[1]FEB!K91</f>
        <v>K04</v>
      </c>
      <c r="D87" s="271">
        <f>[1]FEB!J91</f>
        <v>45</v>
      </c>
      <c r="E87" s="272" t="str">
        <f>[1]FEB!I91</f>
        <v>L</v>
      </c>
      <c r="F87" s="273" t="str">
        <f>[1]FEB!L91</f>
        <v>L</v>
      </c>
      <c r="G87" s="272">
        <f>[1]FEB!M91</f>
        <v>0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</row>
    <row r="88" spans="1:27" ht="15.75" customHeight="1" x14ac:dyDescent="0.3">
      <c r="A88" s="270">
        <f>[1]FEB!A92</f>
        <v>0</v>
      </c>
      <c r="B88" s="271">
        <f>[1]FEB!B92</f>
        <v>8</v>
      </c>
      <c r="C88" s="272" t="str">
        <f>[1]FEB!K92</f>
        <v>K00</v>
      </c>
      <c r="D88" s="271">
        <f>[1]FEB!J92</f>
        <v>6</v>
      </c>
      <c r="E88" s="272" t="str">
        <f>[1]FEB!I92</f>
        <v>P</v>
      </c>
      <c r="F88" s="273" t="str">
        <f>[1]FEB!L92</f>
        <v>P</v>
      </c>
      <c r="G88" s="272">
        <f>[1]FEB!M92</f>
        <v>0</v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</row>
    <row r="89" spans="1:27" ht="15.75" customHeight="1" x14ac:dyDescent="0.3">
      <c r="A89" s="270">
        <f>[1]FEB!A93</f>
        <v>0</v>
      </c>
      <c r="B89" s="271">
        <f>[1]FEB!B93</f>
        <v>9</v>
      </c>
      <c r="C89" s="272" t="str">
        <f>[1]FEB!K93</f>
        <v>K04</v>
      </c>
      <c r="D89" s="271">
        <f>[1]FEB!J93</f>
        <v>10</v>
      </c>
      <c r="E89" s="272" t="str">
        <f>[1]FEB!I93</f>
        <v>P</v>
      </c>
      <c r="F89" s="273" t="str">
        <f>[1]FEB!L93</f>
        <v>P</v>
      </c>
      <c r="G89" s="272">
        <f>[1]FEB!M93</f>
        <v>0</v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</row>
    <row r="90" spans="1:27" ht="15.75" customHeight="1" x14ac:dyDescent="0.3">
      <c r="A90" s="270">
        <f>[1]FEB!A94</f>
        <v>0</v>
      </c>
      <c r="B90" s="271">
        <f>[1]FEB!B94</f>
        <v>10</v>
      </c>
      <c r="C90" s="272" t="str">
        <f>[1]FEB!K94</f>
        <v>K00</v>
      </c>
      <c r="D90" s="271">
        <f>[1]FEB!J94</f>
        <v>15</v>
      </c>
      <c r="E90" s="272" t="str">
        <f>[1]FEB!I94</f>
        <v>P</v>
      </c>
      <c r="F90" s="273" t="str">
        <f>[1]FEB!L94</f>
        <v>P</v>
      </c>
      <c r="G90" s="272">
        <f>[1]FEB!M94</f>
        <v>0</v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</row>
    <row r="91" spans="1:27" ht="15.75" customHeight="1" x14ac:dyDescent="0.3">
      <c r="A91" s="270">
        <f>[1]FEB!A95</f>
        <v>0</v>
      </c>
      <c r="B91" s="271">
        <f>[1]FEB!B95</f>
        <v>11</v>
      </c>
      <c r="C91" s="272" t="str">
        <f>[1]FEB!K95</f>
        <v>K08</v>
      </c>
      <c r="D91" s="271">
        <f>[1]FEB!J95</f>
        <v>27</v>
      </c>
      <c r="E91" s="272" t="str">
        <f>[1]FEB!I95</f>
        <v>P</v>
      </c>
      <c r="F91" s="273" t="str">
        <f>[1]FEB!L95</f>
        <v>P</v>
      </c>
      <c r="G91" s="272">
        <f>[1]FEB!M95</f>
        <v>0</v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</row>
    <row r="92" spans="1:27" ht="15.75" customHeight="1" x14ac:dyDescent="0.3">
      <c r="A92" s="270">
        <f>[1]FEB!A96</f>
        <v>0</v>
      </c>
      <c r="B92" s="271">
        <f>[1]FEB!B96</f>
        <v>12</v>
      </c>
      <c r="C92" s="272" t="str">
        <f>[1]FEB!K96</f>
        <v>K03</v>
      </c>
      <c r="D92" s="271">
        <f>[1]FEB!J96</f>
        <v>13</v>
      </c>
      <c r="E92" s="272" t="str">
        <f>[1]FEB!I96</f>
        <v>L</v>
      </c>
      <c r="F92" s="273" t="str">
        <f>[1]FEB!L96</f>
        <v>L</v>
      </c>
      <c r="G92" s="272">
        <f>[1]FEB!M96</f>
        <v>0</v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</row>
    <row r="93" spans="1:27" ht="15.75" customHeight="1" x14ac:dyDescent="0.3">
      <c r="A93" s="270">
        <f>[1]FEB!A97</f>
        <v>0</v>
      </c>
      <c r="B93" s="271">
        <f>[1]FEB!B97</f>
        <v>13</v>
      </c>
      <c r="C93" s="272" t="str">
        <f>[1]FEB!K97</f>
        <v>K00</v>
      </c>
      <c r="D93" s="271">
        <f>[1]FEB!J97</f>
        <v>7</v>
      </c>
      <c r="E93" s="272" t="str">
        <f>[1]FEB!I97</f>
        <v>P</v>
      </c>
      <c r="F93" s="273" t="str">
        <f>[1]FEB!L97</f>
        <v>P</v>
      </c>
      <c r="G93" s="272">
        <f>[1]FEB!M97</f>
        <v>0</v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 spans="1:27" ht="15.75" customHeight="1" x14ac:dyDescent="0.3">
      <c r="A94" s="270">
        <f>[1]FEB!A98</f>
        <v>0</v>
      </c>
      <c r="B94" s="271">
        <f>[1]FEB!B98</f>
        <v>14</v>
      </c>
      <c r="C94" s="272" t="str">
        <f>[1]FEB!K98</f>
        <v>K02</v>
      </c>
      <c r="D94" s="271">
        <f>[1]FEB!J98</f>
        <v>24</v>
      </c>
      <c r="E94" s="272" t="str">
        <f>[1]FEB!I98</f>
        <v>P</v>
      </c>
      <c r="F94" s="273" t="str">
        <f>[1]FEB!L98</f>
        <v>P</v>
      </c>
      <c r="G94" s="272">
        <f>[1]FEB!M98</f>
        <v>0</v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 spans="1:27" ht="15.75" customHeight="1" x14ac:dyDescent="0.3">
      <c r="A95" s="270">
        <f>[1]FEB!A99</f>
        <v>0</v>
      </c>
      <c r="B95" s="271">
        <f>[1]FEB!B99</f>
        <v>15</v>
      </c>
      <c r="C95" s="272" t="str">
        <f>[1]FEB!K99</f>
        <v>K02</v>
      </c>
      <c r="D95" s="271">
        <f>[1]FEB!J99</f>
        <v>19</v>
      </c>
      <c r="E95" s="272" t="str">
        <f>[1]FEB!I99</f>
        <v>P</v>
      </c>
      <c r="F95" s="273" t="str">
        <f>[1]FEB!L99</f>
        <v>P</v>
      </c>
      <c r="G95" s="272">
        <f>[1]FEB!M99</f>
        <v>0</v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 spans="1:27" ht="15.75" customHeight="1" x14ac:dyDescent="0.3">
      <c r="A96" s="270">
        <f>[1]FEB!A100</f>
        <v>45698</v>
      </c>
      <c r="B96" s="271">
        <f>[1]FEB!B100</f>
        <v>1</v>
      </c>
      <c r="C96" s="272" t="str">
        <f>[1]FEB!K100</f>
        <v>K04</v>
      </c>
      <c r="D96" s="271">
        <f>[1]FEB!J100</f>
        <v>61</v>
      </c>
      <c r="E96" s="272" t="str">
        <f>[1]FEB!I100</f>
        <v>P</v>
      </c>
      <c r="F96" s="273">
        <f>[1]FEB!L100</f>
        <v>0</v>
      </c>
      <c r="G96" s="272" t="str">
        <f>[1]FEB!M100</f>
        <v>P</v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27" ht="15.75" customHeight="1" x14ac:dyDescent="0.3">
      <c r="A97" s="270">
        <f>[1]FEB!A101</f>
        <v>0</v>
      </c>
      <c r="B97" s="271">
        <f>[1]FEB!B101</f>
        <v>2</v>
      </c>
      <c r="C97" s="272" t="str">
        <f>[1]FEB!K101</f>
        <v>K01</v>
      </c>
      <c r="D97" s="271">
        <f>[1]FEB!J101</f>
        <v>17</v>
      </c>
      <c r="E97" s="272" t="str">
        <f>[1]FEB!I101</f>
        <v>P</v>
      </c>
      <c r="F97" s="273" t="str">
        <f>[1]FEB!L101</f>
        <v>P</v>
      </c>
      <c r="G97" s="272">
        <f>[1]FEB!M101</f>
        <v>0</v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 spans="1:27" ht="15.75" customHeight="1" x14ac:dyDescent="0.3">
      <c r="A98" s="270">
        <f>[1]FEB!A102</f>
        <v>0</v>
      </c>
      <c r="B98" s="271">
        <f>[1]FEB!B102</f>
        <v>3</v>
      </c>
      <c r="C98" s="272" t="str">
        <f>[1]FEB!K102</f>
        <v>K05</v>
      </c>
      <c r="D98" s="271">
        <f>[1]FEB!J102</f>
        <v>62</v>
      </c>
      <c r="E98" s="272" t="str">
        <f>[1]FEB!I102</f>
        <v>P</v>
      </c>
      <c r="F98" s="273">
        <f>[1]FEB!L102</f>
        <v>0</v>
      </c>
      <c r="G98" s="272" t="str">
        <f>[1]FEB!M102</f>
        <v>P</v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 spans="1:27" ht="15.75" customHeight="1" x14ac:dyDescent="0.3">
      <c r="A99" s="270">
        <f>[1]FEB!A103</f>
        <v>0</v>
      </c>
      <c r="B99" s="271">
        <f>[1]FEB!B103</f>
        <v>4</v>
      </c>
      <c r="C99" s="272" t="str">
        <f>[1]FEB!K103</f>
        <v>K04</v>
      </c>
      <c r="D99" s="271">
        <f>[1]FEB!J103</f>
        <v>62</v>
      </c>
      <c r="E99" s="272" t="str">
        <f>[1]FEB!I103</f>
        <v>P</v>
      </c>
      <c r="F99" s="273" t="str">
        <f>[1]FEB!L103</f>
        <v>P</v>
      </c>
      <c r="G99" s="272">
        <f>[1]FEB!M103</f>
        <v>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ht="15.75" customHeight="1" x14ac:dyDescent="0.3">
      <c r="A100" s="270">
        <f>[1]FEB!A104</f>
        <v>0</v>
      </c>
      <c r="B100" s="271">
        <f>[1]FEB!B104</f>
        <v>5</v>
      </c>
      <c r="C100" s="272" t="str">
        <f>[1]FEB!K104</f>
        <v>K04</v>
      </c>
      <c r="D100" s="271">
        <f>[1]FEB!J104</f>
        <v>15</v>
      </c>
      <c r="E100" s="272" t="str">
        <f>[1]FEB!I104</f>
        <v>L</v>
      </c>
      <c r="F100" s="273" t="str">
        <f>[1]FEB!L104</f>
        <v>L</v>
      </c>
      <c r="G100" s="272">
        <f>[1]FEB!M104</f>
        <v>0</v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 spans="1:27" ht="15.75" customHeight="1" x14ac:dyDescent="0.3">
      <c r="A101" s="270">
        <f>[1]FEB!A105</f>
        <v>0</v>
      </c>
      <c r="B101" s="271">
        <f>[1]FEB!B105</f>
        <v>6</v>
      </c>
      <c r="C101" s="272" t="str">
        <f>[1]FEB!K105</f>
        <v>K01</v>
      </c>
      <c r="D101" s="271">
        <f>[1]FEB!J105</f>
        <v>27</v>
      </c>
      <c r="E101" s="272" t="str">
        <f>[1]FEB!I105</f>
        <v>P</v>
      </c>
      <c r="F101" s="273">
        <f>[1]FEB!L105</f>
        <v>0</v>
      </c>
      <c r="G101" s="272" t="str">
        <f>[1]FEB!M105</f>
        <v>P</v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 spans="1:27" ht="15.75" customHeight="1" x14ac:dyDescent="0.3">
      <c r="A102" s="270">
        <f>[1]FEB!A106</f>
        <v>0</v>
      </c>
      <c r="B102" s="271">
        <f>[1]FEB!B106</f>
        <v>7</v>
      </c>
      <c r="C102" s="272" t="str">
        <f>[1]FEB!K106</f>
        <v>K00</v>
      </c>
      <c r="D102" s="271">
        <f>[1]FEB!J106</f>
        <v>7</v>
      </c>
      <c r="E102" s="272" t="str">
        <f>[1]FEB!I106</f>
        <v>L</v>
      </c>
      <c r="F102" s="273" t="str">
        <f>[1]FEB!L106</f>
        <v>L</v>
      </c>
      <c r="G102" s="272">
        <f>[1]FEB!M106</f>
        <v>0</v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 spans="1:27" ht="15.75" customHeight="1" x14ac:dyDescent="0.3">
      <c r="A103" s="270">
        <f>[1]FEB!A107</f>
        <v>0</v>
      </c>
      <c r="B103" s="271">
        <f>[1]FEB!B107</f>
        <v>8</v>
      </c>
      <c r="C103" s="272" t="str">
        <f>[1]FEB!K107</f>
        <v>K04</v>
      </c>
      <c r="D103" s="271">
        <f>[1]FEB!J107</f>
        <v>61</v>
      </c>
      <c r="E103" s="272" t="str">
        <f>[1]FEB!I107</f>
        <v>P</v>
      </c>
      <c r="F103" s="273" t="str">
        <f>[1]FEB!L107</f>
        <v>P</v>
      </c>
      <c r="G103" s="272">
        <f>[1]FEB!M107</f>
        <v>0</v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 spans="1:27" ht="15.75" customHeight="1" x14ac:dyDescent="0.3">
      <c r="A104" s="270">
        <f>[1]FEB!A108</f>
        <v>0</v>
      </c>
      <c r="B104" s="271">
        <f>[1]FEB!B108</f>
        <v>9</v>
      </c>
      <c r="C104" s="272" t="str">
        <f>[1]FEB!K108</f>
        <v>K02</v>
      </c>
      <c r="D104" s="271">
        <f>[1]FEB!J108</f>
        <v>36</v>
      </c>
      <c r="E104" s="272" t="str">
        <f>[1]FEB!I108</f>
        <v>P</v>
      </c>
      <c r="F104" s="273" t="str">
        <f>[1]FEB!L108</f>
        <v>P</v>
      </c>
      <c r="G104" s="272">
        <f>[1]FEB!M108</f>
        <v>0</v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 spans="1:27" ht="15.75" customHeight="1" x14ac:dyDescent="0.3">
      <c r="A105" s="270">
        <f>[1]FEB!A109</f>
        <v>0</v>
      </c>
      <c r="B105" s="271">
        <f>[1]FEB!B109</f>
        <v>10</v>
      </c>
      <c r="C105" s="272" t="str">
        <f>[1]FEB!K109</f>
        <v>K00</v>
      </c>
      <c r="D105" s="271">
        <f>[1]FEB!J109</f>
        <v>10</v>
      </c>
      <c r="E105" s="272" t="str">
        <f>[1]FEB!I109</f>
        <v>L</v>
      </c>
      <c r="F105" s="273" t="str">
        <f>[1]FEB!L109</f>
        <v>L</v>
      </c>
      <c r="G105" s="272">
        <f>[1]FEB!M109</f>
        <v>0</v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 spans="1:27" ht="15.75" customHeight="1" x14ac:dyDescent="0.3">
      <c r="A106" s="270">
        <f>[1]FEB!A110</f>
        <v>0</v>
      </c>
      <c r="B106" s="271">
        <f>[1]FEB!B110</f>
        <v>11</v>
      </c>
      <c r="C106" s="272" t="str">
        <f>[1]FEB!K110</f>
        <v>K04</v>
      </c>
      <c r="D106" s="271">
        <f>[1]FEB!J110</f>
        <v>61</v>
      </c>
      <c r="E106" s="272" t="str">
        <f>[1]FEB!I110</f>
        <v>P</v>
      </c>
      <c r="F106" s="273" t="str">
        <f>[1]FEB!L110</f>
        <v>P</v>
      </c>
      <c r="G106" s="272">
        <f>[1]FEB!M110</f>
        <v>0</v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 spans="1:27" ht="15.75" customHeight="1" x14ac:dyDescent="0.3">
      <c r="A107" s="270">
        <f>[1]FEB!A111</f>
        <v>0</v>
      </c>
      <c r="B107" s="271">
        <f>[1]FEB!B111</f>
        <v>12</v>
      </c>
      <c r="C107" s="272" t="str">
        <f>[1]FEB!K111</f>
        <v>K03</v>
      </c>
      <c r="D107" s="271">
        <f>[1]FEB!J111</f>
        <v>33</v>
      </c>
      <c r="E107" s="272" t="str">
        <f>[1]FEB!I111</f>
        <v>P</v>
      </c>
      <c r="F107" s="273" t="str">
        <f>[1]FEB!L111</f>
        <v>P</v>
      </c>
      <c r="G107" s="272">
        <f>[1]FEB!M111</f>
        <v>0</v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 spans="1:27" ht="15.75" customHeight="1" x14ac:dyDescent="0.3">
      <c r="A108" s="270">
        <f>[1]FEB!A112</f>
        <v>0</v>
      </c>
      <c r="B108" s="271">
        <f>[1]FEB!B112</f>
        <v>13</v>
      </c>
      <c r="C108" s="272" t="str">
        <f>[1]FEB!K112</f>
        <v>K02</v>
      </c>
      <c r="D108" s="271">
        <f>[1]FEB!J112</f>
        <v>19</v>
      </c>
      <c r="E108" s="272" t="str">
        <f>[1]FEB!I112</f>
        <v>P</v>
      </c>
      <c r="F108" s="273" t="str">
        <f>[1]FEB!L112</f>
        <v>P</v>
      </c>
      <c r="G108" s="272">
        <f>[1]FEB!M112</f>
        <v>0</v>
      </c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 spans="1:27" ht="15.75" customHeight="1" x14ac:dyDescent="0.3">
      <c r="A109" s="270">
        <f>[1]FEB!A113</f>
        <v>0</v>
      </c>
      <c r="B109" s="271">
        <f>[1]FEB!B113</f>
        <v>14</v>
      </c>
      <c r="C109" s="272" t="str">
        <f>[1]FEB!K113</f>
        <v>K08</v>
      </c>
      <c r="D109" s="271">
        <f>[1]FEB!J113</f>
        <v>36</v>
      </c>
      <c r="E109" s="272" t="str">
        <f>[1]FEB!I113</f>
        <v>P</v>
      </c>
      <c r="F109" s="273" t="str">
        <f>[1]FEB!L113</f>
        <v>P</v>
      </c>
      <c r="G109" s="272">
        <f>[1]FEB!M113</f>
        <v>0</v>
      </c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 spans="1:27" ht="15.75" customHeight="1" x14ac:dyDescent="0.3">
      <c r="A110" s="270">
        <f>[1]FEB!A114</f>
        <v>0</v>
      </c>
      <c r="B110" s="271">
        <f>[1]FEB!B114</f>
        <v>15</v>
      </c>
      <c r="C110" s="272" t="str">
        <f>[1]FEB!K114</f>
        <v>K03</v>
      </c>
      <c r="D110" s="271">
        <f>[1]FEB!J114</f>
        <v>30</v>
      </c>
      <c r="E110" s="272" t="str">
        <f>[1]FEB!I114</f>
        <v>P</v>
      </c>
      <c r="F110" s="273" t="str">
        <f>[1]FEB!L114</f>
        <v>P</v>
      </c>
      <c r="G110" s="272">
        <f>[1]FEB!M114</f>
        <v>0</v>
      </c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 spans="1:27" ht="15.75" customHeight="1" x14ac:dyDescent="0.3">
      <c r="A111" s="270">
        <f>[1]FEB!A115</f>
        <v>0</v>
      </c>
      <c r="B111" s="271">
        <f>[1]FEB!B115</f>
        <v>16</v>
      </c>
      <c r="C111" s="272" t="str">
        <f>[1]FEB!K115</f>
        <v>K04</v>
      </c>
      <c r="D111" s="271">
        <f>[1]FEB!J115</f>
        <v>38</v>
      </c>
      <c r="E111" s="272" t="str">
        <f>[1]FEB!I115</f>
        <v>L</v>
      </c>
      <c r="F111" s="273">
        <f>[1]FEB!L115</f>
        <v>0</v>
      </c>
      <c r="G111" s="272" t="str">
        <f>[1]FEB!M115</f>
        <v>L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 spans="1:27" ht="15.75" customHeight="1" x14ac:dyDescent="0.3">
      <c r="A112" s="270">
        <f>[1]FEB!A116</f>
        <v>0</v>
      </c>
      <c r="B112" s="271">
        <f>[1]FEB!B116</f>
        <v>17</v>
      </c>
      <c r="C112" s="272" t="str">
        <f>[1]FEB!K116</f>
        <v>K08</v>
      </c>
      <c r="D112" s="271">
        <f>[1]FEB!J116</f>
        <v>37</v>
      </c>
      <c r="E112" s="272" t="str">
        <f>[1]FEB!I116</f>
        <v>P</v>
      </c>
      <c r="F112" s="273" t="str">
        <f>[1]FEB!L116</f>
        <v>P</v>
      </c>
      <c r="G112" s="272">
        <f>[1]FEB!M116</f>
        <v>0</v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 spans="1:27" ht="15.75" customHeight="1" x14ac:dyDescent="0.3">
      <c r="A113" s="270">
        <f>[1]FEB!A117</f>
        <v>0</v>
      </c>
      <c r="B113" s="271">
        <f>[1]FEB!B117</f>
        <v>18</v>
      </c>
      <c r="C113" s="272" t="str">
        <f>[1]FEB!K117</f>
        <v>K03</v>
      </c>
      <c r="D113" s="271">
        <f>[1]FEB!J117</f>
        <v>20</v>
      </c>
      <c r="E113" s="272" t="str">
        <f>[1]FEB!I117</f>
        <v>P</v>
      </c>
      <c r="F113" s="273" t="str">
        <f>[1]FEB!L117</f>
        <v>P</v>
      </c>
      <c r="G113" s="272">
        <f>[1]FEB!M117</f>
        <v>0</v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 spans="1:27" ht="15.75" customHeight="1" x14ac:dyDescent="0.3">
      <c r="A114" s="270">
        <f>[1]FEB!A118</f>
        <v>0</v>
      </c>
      <c r="B114" s="271">
        <f>[1]FEB!B118</f>
        <v>19</v>
      </c>
      <c r="C114" s="272" t="str">
        <f>[1]FEB!K118</f>
        <v>K00</v>
      </c>
      <c r="D114" s="271">
        <f>[1]FEB!J118</f>
        <v>5</v>
      </c>
      <c r="E114" s="272" t="str">
        <f>[1]FEB!I118</f>
        <v>P</v>
      </c>
      <c r="F114" s="273" t="str">
        <f>[1]FEB!L118</f>
        <v>P</v>
      </c>
      <c r="G114" s="272">
        <f>[1]FEB!M118</f>
        <v>0</v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 spans="1:27" ht="15.75" customHeight="1" x14ac:dyDescent="0.3">
      <c r="A115" s="270">
        <f>[1]FEB!A119</f>
        <v>45699</v>
      </c>
      <c r="B115" s="271">
        <f>[1]FEB!B119</f>
        <v>1</v>
      </c>
      <c r="C115" s="272" t="str">
        <f>[1]FEB!K119</f>
        <v>K05</v>
      </c>
      <c r="D115" s="271">
        <f>[1]FEB!J119</f>
        <v>6</v>
      </c>
      <c r="E115" s="272" t="str">
        <f>[1]FEB!I119</f>
        <v>P</v>
      </c>
      <c r="F115" s="273" t="str">
        <f>[1]FEB!L119</f>
        <v>L</v>
      </c>
      <c r="G115" s="272">
        <f>[1]FEB!M119</f>
        <v>0</v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 spans="1:27" ht="15.75" customHeight="1" x14ac:dyDescent="0.3">
      <c r="A116" s="270">
        <f>[1]FEB!A120</f>
        <v>0</v>
      </c>
      <c r="B116" s="271">
        <f>[1]FEB!B120</f>
        <v>2</v>
      </c>
      <c r="C116" s="272" t="str">
        <f>[1]FEB!K120</f>
        <v>K01</v>
      </c>
      <c r="D116" s="271">
        <f>[1]FEB!J120</f>
        <v>32</v>
      </c>
      <c r="E116" s="272" t="str">
        <f>[1]FEB!I120</f>
        <v>P</v>
      </c>
      <c r="F116" s="273">
        <f>[1]FEB!L120</f>
        <v>0</v>
      </c>
      <c r="G116" s="272" t="str">
        <f>[1]FEB!M120</f>
        <v>P</v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 spans="1:27" ht="15.75" customHeight="1" x14ac:dyDescent="0.3">
      <c r="A117" s="270">
        <f>[1]FEB!A121</f>
        <v>0</v>
      </c>
      <c r="B117" s="271">
        <f>[1]FEB!B121</f>
        <v>3</v>
      </c>
      <c r="C117" s="272" t="str">
        <f>[1]FEB!K121</f>
        <v>K08</v>
      </c>
      <c r="D117" s="271">
        <f>[1]FEB!J121</f>
        <v>65</v>
      </c>
      <c r="E117" s="272" t="str">
        <f>[1]FEB!I121</f>
        <v>P</v>
      </c>
      <c r="F117" s="273" t="str">
        <f>[1]FEB!L121</f>
        <v>P</v>
      </c>
      <c r="G117" s="272">
        <f>[1]FEB!M121</f>
        <v>0</v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 spans="1:27" ht="15.75" customHeight="1" x14ac:dyDescent="0.3">
      <c r="A118" s="270">
        <f>[1]FEB!A122</f>
        <v>0</v>
      </c>
      <c r="B118" s="271">
        <f>[1]FEB!B122</f>
        <v>4</v>
      </c>
      <c r="C118" s="272" t="str">
        <f>[1]FEB!K122</f>
        <v>K04</v>
      </c>
      <c r="D118" s="271">
        <f>[1]FEB!J122</f>
        <v>27</v>
      </c>
      <c r="E118" s="272" t="str">
        <f>[1]FEB!I122</f>
        <v>L</v>
      </c>
      <c r="F118" s="273">
        <f>[1]FEB!L122</f>
        <v>0</v>
      </c>
      <c r="G118" s="272" t="str">
        <f>[1]FEB!M122</f>
        <v>L</v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 spans="1:27" ht="15.75" customHeight="1" x14ac:dyDescent="0.3">
      <c r="A119" s="270">
        <f>[1]FEB!A123</f>
        <v>0</v>
      </c>
      <c r="B119" s="271">
        <f>[1]FEB!B123</f>
        <v>5</v>
      </c>
      <c r="C119" s="272" t="str">
        <f>[1]FEB!K123</f>
        <v>K03</v>
      </c>
      <c r="D119" s="271">
        <f>[1]FEB!J123</f>
        <v>31</v>
      </c>
      <c r="E119" s="272" t="str">
        <f>[1]FEB!I123</f>
        <v>L</v>
      </c>
      <c r="F119" s="273" t="str">
        <f>[1]FEB!L123</f>
        <v>L</v>
      </c>
      <c r="G119" s="272">
        <f>[1]FEB!M123</f>
        <v>0</v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 spans="1:27" ht="15.75" customHeight="1" x14ac:dyDescent="0.3">
      <c r="A120" s="270">
        <f>[1]FEB!A124</f>
        <v>0</v>
      </c>
      <c r="B120" s="271">
        <f>[1]FEB!B124</f>
        <v>6</v>
      </c>
      <c r="C120" s="272" t="str">
        <f>[1]FEB!K124</f>
        <v>K05</v>
      </c>
      <c r="D120" s="271">
        <f>[1]FEB!J124</f>
        <v>42</v>
      </c>
      <c r="E120" s="272" t="str">
        <f>[1]FEB!I124</f>
        <v>P</v>
      </c>
      <c r="F120" s="273" t="str">
        <f>[1]FEB!L124</f>
        <v>P</v>
      </c>
      <c r="G120" s="272">
        <f>[1]FEB!M124</f>
        <v>0</v>
      </c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 spans="1:27" ht="15.75" customHeight="1" x14ac:dyDescent="0.3">
      <c r="A121" s="270">
        <f>[1]FEB!A125</f>
        <v>0</v>
      </c>
      <c r="B121" s="271">
        <f>[1]FEB!B125</f>
        <v>7</v>
      </c>
      <c r="C121" s="272" t="str">
        <f>[1]FEB!K125</f>
        <v>K04</v>
      </c>
      <c r="D121" s="271">
        <f>[1]FEB!J125</f>
        <v>32</v>
      </c>
      <c r="E121" s="272" t="str">
        <f>[1]FEB!I125</f>
        <v>P</v>
      </c>
      <c r="F121" s="273" t="str">
        <f>[1]FEB!L125</f>
        <v>P</v>
      </c>
      <c r="G121" s="272">
        <f>[1]FEB!M125</f>
        <v>0</v>
      </c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 spans="1:27" ht="15.75" customHeight="1" x14ac:dyDescent="0.3">
      <c r="A122" s="270">
        <f>[1]FEB!A126</f>
        <v>0</v>
      </c>
      <c r="B122" s="271">
        <f>[1]FEB!B126</f>
        <v>8</v>
      </c>
      <c r="C122" s="272" t="str">
        <f>[1]FEB!K126</f>
        <v>K04</v>
      </c>
      <c r="D122" s="271">
        <f>[1]FEB!J126</f>
        <v>67</v>
      </c>
      <c r="E122" s="272" t="str">
        <f>[1]FEB!I126</f>
        <v>P</v>
      </c>
      <c r="F122" s="273">
        <f>[1]FEB!L126</f>
        <v>0</v>
      </c>
      <c r="G122" s="272" t="str">
        <f>[1]FEB!M126</f>
        <v>P</v>
      </c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 spans="1:27" ht="15.75" customHeight="1" x14ac:dyDescent="0.3">
      <c r="A123" s="270">
        <f>[1]FEB!A127</f>
        <v>0</v>
      </c>
      <c r="B123" s="271">
        <f>[1]FEB!B127</f>
        <v>9</v>
      </c>
      <c r="C123" s="272" t="str">
        <f>[1]FEB!K127</f>
        <v>K04</v>
      </c>
      <c r="D123" s="271">
        <f>[1]FEB!J127</f>
        <v>22</v>
      </c>
      <c r="E123" s="272" t="str">
        <f>[1]FEB!I127</f>
        <v>P</v>
      </c>
      <c r="F123" s="273" t="str">
        <f>[1]FEB!L127</f>
        <v>P</v>
      </c>
      <c r="G123" s="272">
        <f>[1]FEB!M127</f>
        <v>0</v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 spans="1:27" ht="15.75" customHeight="1" x14ac:dyDescent="0.3">
      <c r="A124" s="270">
        <f>[1]FEB!A128</f>
        <v>0</v>
      </c>
      <c r="B124" s="271">
        <f>[1]FEB!B128</f>
        <v>10</v>
      </c>
      <c r="C124" s="272" t="str">
        <f>[1]FEB!K128</f>
        <v>K01</v>
      </c>
      <c r="D124" s="271">
        <f>[1]FEB!J128</f>
        <v>28</v>
      </c>
      <c r="E124" s="272" t="str">
        <f>[1]FEB!I128</f>
        <v>L</v>
      </c>
      <c r="F124" s="273">
        <f>[1]FEB!L128</f>
        <v>0</v>
      </c>
      <c r="G124" s="272" t="str">
        <f>[1]FEB!M128</f>
        <v>L</v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 spans="1:27" ht="15.75" customHeight="1" x14ac:dyDescent="0.3">
      <c r="A125" s="270">
        <f>[1]FEB!A129</f>
        <v>0</v>
      </c>
      <c r="B125" s="271">
        <f>[1]FEB!B129</f>
        <v>11</v>
      </c>
      <c r="C125" s="272" t="str">
        <f>[1]FEB!K129</f>
        <v>K04</v>
      </c>
      <c r="D125" s="271">
        <f>[1]FEB!J129</f>
        <v>36</v>
      </c>
      <c r="E125" s="272" t="str">
        <f>[1]FEB!I129</f>
        <v>P</v>
      </c>
      <c r="F125" s="273">
        <f>[1]FEB!L129</f>
        <v>0</v>
      </c>
      <c r="G125" s="272" t="str">
        <f>[1]FEB!M129</f>
        <v>P</v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1:27" ht="15.75" customHeight="1" x14ac:dyDescent="0.3">
      <c r="A126" s="270">
        <f>[1]FEB!A130</f>
        <v>0</v>
      </c>
      <c r="B126" s="271">
        <f>[1]FEB!B130</f>
        <v>12</v>
      </c>
      <c r="C126" s="272" t="str">
        <f>[1]FEB!K130</f>
        <v>K03</v>
      </c>
      <c r="D126" s="271">
        <f>[1]FEB!J130</f>
        <v>53</v>
      </c>
      <c r="E126" s="272" t="str">
        <f>[1]FEB!I130</f>
        <v>L</v>
      </c>
      <c r="F126" s="273" t="str">
        <f>[1]FEB!L130</f>
        <v>L</v>
      </c>
      <c r="G126" s="272">
        <f>[1]FEB!M130</f>
        <v>0</v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 spans="1:27" ht="15.75" customHeight="1" x14ac:dyDescent="0.3">
      <c r="A127" s="270">
        <f>[1]FEB!A131</f>
        <v>0</v>
      </c>
      <c r="B127" s="271">
        <f>[1]FEB!B131</f>
        <v>13</v>
      </c>
      <c r="C127" s="272" t="str">
        <f>[1]FEB!K131</f>
        <v>K01</v>
      </c>
      <c r="D127" s="271">
        <f>[1]FEB!J131</f>
        <v>29</v>
      </c>
      <c r="E127" s="272" t="str">
        <f>[1]FEB!I131</f>
        <v>P</v>
      </c>
      <c r="F127" s="273" t="str">
        <f>[1]FEB!L131</f>
        <v>P</v>
      </c>
      <c r="G127" s="272">
        <f>[1]FEB!M131</f>
        <v>0</v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 spans="1:27" ht="15.75" customHeight="1" x14ac:dyDescent="0.3">
      <c r="A128" s="270">
        <f>[1]FEB!A132</f>
        <v>45700</v>
      </c>
      <c r="B128" s="271">
        <f>[1]FEB!B132</f>
        <v>1</v>
      </c>
      <c r="C128" s="272" t="str">
        <f>[1]FEB!K132</f>
        <v>K01</v>
      </c>
      <c r="D128" s="271">
        <f>[1]FEB!J132</f>
        <v>38</v>
      </c>
      <c r="E128" s="272" t="str">
        <f>[1]FEB!I132</f>
        <v>P</v>
      </c>
      <c r="F128" s="273" t="str">
        <f>[1]FEB!L132</f>
        <v>P</v>
      </c>
      <c r="G128" s="272">
        <f>[1]FEB!M132</f>
        <v>0</v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 spans="1:27" ht="15.75" customHeight="1" x14ac:dyDescent="0.3">
      <c r="A129" s="270">
        <f>[1]FEB!A133</f>
        <v>0</v>
      </c>
      <c r="B129" s="271">
        <f>[1]FEB!B133</f>
        <v>2</v>
      </c>
      <c r="C129" s="272" t="str">
        <f>[1]FEB!K133</f>
        <v>K04</v>
      </c>
      <c r="D129" s="271">
        <f>[1]FEB!J133</f>
        <v>20</v>
      </c>
      <c r="E129" s="272" t="str">
        <f>[1]FEB!I133</f>
        <v>L</v>
      </c>
      <c r="F129" s="273" t="str">
        <f>[1]FEB!L133</f>
        <v>L</v>
      </c>
      <c r="G129" s="272">
        <f>[1]FEB!M133</f>
        <v>0</v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 spans="1:27" ht="15.75" customHeight="1" x14ac:dyDescent="0.3">
      <c r="A130" s="270">
        <f>[1]FEB!A134</f>
        <v>0</v>
      </c>
      <c r="B130" s="271">
        <f>[1]FEB!B134</f>
        <v>3</v>
      </c>
      <c r="C130" s="272" t="str">
        <f>[1]FEB!K134</f>
        <v>K04</v>
      </c>
      <c r="D130" s="271">
        <f>[1]FEB!J134</f>
        <v>56</v>
      </c>
      <c r="E130" s="272" t="str">
        <f>[1]FEB!I134</f>
        <v>P</v>
      </c>
      <c r="F130" s="273" t="str">
        <f>[1]FEB!L134</f>
        <v>P</v>
      </c>
      <c r="G130" s="272">
        <f>[1]FEB!M134</f>
        <v>0</v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 spans="1:27" ht="15.75" customHeight="1" x14ac:dyDescent="0.3">
      <c r="A131" s="270">
        <f>[1]FEB!A135</f>
        <v>0</v>
      </c>
      <c r="B131" s="271">
        <f>[1]FEB!B135</f>
        <v>4</v>
      </c>
      <c r="C131" s="272" t="str">
        <f>[1]FEB!K135</f>
        <v>K00</v>
      </c>
      <c r="D131" s="271">
        <f>[1]FEB!J135</f>
        <v>10</v>
      </c>
      <c r="E131" s="272" t="str">
        <f>[1]FEB!I135</f>
        <v>L</v>
      </c>
      <c r="F131" s="273" t="str">
        <f>[1]FEB!L135</f>
        <v>L</v>
      </c>
      <c r="G131" s="272">
        <f>[1]FEB!M135</f>
        <v>0</v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 spans="1:27" ht="15.75" customHeight="1" x14ac:dyDescent="0.3">
      <c r="A132" s="270">
        <f>[1]FEB!A136</f>
        <v>0</v>
      </c>
      <c r="B132" s="271">
        <f>[1]FEB!B136</f>
        <v>5</v>
      </c>
      <c r="C132" s="272" t="str">
        <f>[1]FEB!K136</f>
        <v>K04</v>
      </c>
      <c r="D132" s="271">
        <f>[1]FEB!J136</f>
        <v>31</v>
      </c>
      <c r="E132" s="272" t="str">
        <f>[1]FEB!I136</f>
        <v>P</v>
      </c>
      <c r="F132" s="273" t="str">
        <f>[1]FEB!L136</f>
        <v>P</v>
      </c>
      <c r="G132" s="272">
        <f>[1]FEB!M136</f>
        <v>0</v>
      </c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1:27" ht="15.75" customHeight="1" x14ac:dyDescent="0.3">
      <c r="A133" s="270">
        <f>[1]FEB!A137</f>
        <v>45701</v>
      </c>
      <c r="B133" s="271">
        <f>[1]FEB!B137</f>
        <v>1</v>
      </c>
      <c r="C133" s="272" t="str">
        <f>[1]FEB!K137</f>
        <v>K04</v>
      </c>
      <c r="D133" s="271">
        <f>[1]FEB!J137</f>
        <v>34</v>
      </c>
      <c r="E133" s="272" t="str">
        <f>[1]FEB!I137</f>
        <v>P</v>
      </c>
      <c r="F133" s="273" t="str">
        <f>[1]FEB!L137</f>
        <v>P</v>
      </c>
      <c r="G133" s="272">
        <f>[1]FEB!M137</f>
        <v>0</v>
      </c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 spans="1:27" ht="15.75" customHeight="1" x14ac:dyDescent="0.3">
      <c r="A134" s="270">
        <f>[1]FEB!A138</f>
        <v>0</v>
      </c>
      <c r="B134" s="271">
        <f>[1]FEB!B138</f>
        <v>2</v>
      </c>
      <c r="C134" s="272" t="str">
        <f>[1]FEB!K138</f>
        <v>K04</v>
      </c>
      <c r="D134" s="271">
        <f>[1]FEB!J138</f>
        <v>13</v>
      </c>
      <c r="E134" s="272" t="str">
        <f>[1]FEB!I138</f>
        <v>P</v>
      </c>
      <c r="F134" s="273" t="str">
        <f>[1]FEB!L138</f>
        <v>P</v>
      </c>
      <c r="G134" s="272">
        <f>[1]FEB!M138</f>
        <v>0</v>
      </c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 spans="1:27" ht="15.75" customHeight="1" x14ac:dyDescent="0.3">
      <c r="A135" s="270">
        <f>[1]FEB!A139</f>
        <v>0</v>
      </c>
      <c r="B135" s="271">
        <f>[1]FEB!B139</f>
        <v>3</v>
      </c>
      <c r="C135" s="272" t="str">
        <f>[1]FEB!K139</f>
        <v>K04</v>
      </c>
      <c r="D135" s="271">
        <f>[1]FEB!J139</f>
        <v>26</v>
      </c>
      <c r="E135" s="272" t="str">
        <f>[1]FEB!I139</f>
        <v>P</v>
      </c>
      <c r="F135" s="273">
        <f>[1]FEB!L139</f>
        <v>0</v>
      </c>
      <c r="G135" s="272" t="str">
        <f>[1]FEB!M139</f>
        <v>P</v>
      </c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 spans="1:27" ht="15.75" customHeight="1" x14ac:dyDescent="0.3">
      <c r="A136" s="270">
        <f>[1]FEB!A140</f>
        <v>0</v>
      </c>
      <c r="B136" s="271">
        <f>[1]FEB!B140</f>
        <v>4</v>
      </c>
      <c r="C136" s="272" t="str">
        <f>[1]FEB!K140</f>
        <v>K04</v>
      </c>
      <c r="D136" s="271">
        <f>[1]FEB!J140</f>
        <v>14</v>
      </c>
      <c r="E136" s="272" t="str">
        <f>[1]FEB!I140</f>
        <v>L</v>
      </c>
      <c r="F136" s="273" t="str">
        <f>[1]FEB!L140</f>
        <v>L</v>
      </c>
      <c r="G136" s="272">
        <f>[1]FEB!M140</f>
        <v>0</v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 spans="1:27" ht="15.75" customHeight="1" x14ac:dyDescent="0.3">
      <c r="A137" s="270">
        <f>[1]FEB!A141</f>
        <v>0</v>
      </c>
      <c r="B137" s="271">
        <f>[1]FEB!B141</f>
        <v>5</v>
      </c>
      <c r="C137" s="272" t="str">
        <f>[1]FEB!K141</f>
        <v>K08</v>
      </c>
      <c r="D137" s="271">
        <f>[1]FEB!J141</f>
        <v>30</v>
      </c>
      <c r="E137" s="272" t="str">
        <f>[1]FEB!I141</f>
        <v>P</v>
      </c>
      <c r="F137" s="273" t="str">
        <f>[1]FEB!L141</f>
        <v>P</v>
      </c>
      <c r="G137" s="272">
        <f>[1]FEB!M141</f>
        <v>0</v>
      </c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 spans="1:27" ht="15.75" customHeight="1" x14ac:dyDescent="0.3">
      <c r="A138" s="270">
        <f>[1]FEB!A142</f>
        <v>0</v>
      </c>
      <c r="B138" s="271">
        <f>[1]FEB!B142</f>
        <v>6</v>
      </c>
      <c r="C138" s="272" t="str">
        <f>[1]FEB!K142</f>
        <v>K05</v>
      </c>
      <c r="D138" s="271">
        <f>[1]FEB!J142</f>
        <v>43</v>
      </c>
      <c r="E138" s="272" t="str">
        <f>[1]FEB!I142</f>
        <v>L</v>
      </c>
      <c r="F138" s="273" t="str">
        <f>[1]FEB!L142</f>
        <v>L</v>
      </c>
      <c r="G138" s="272">
        <f>[1]FEB!M142</f>
        <v>0</v>
      </c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 spans="1:27" ht="15.75" customHeight="1" x14ac:dyDescent="0.3">
      <c r="A139" s="270">
        <f>[1]FEB!A143</f>
        <v>0</v>
      </c>
      <c r="B139" s="271">
        <f>[1]FEB!B143</f>
        <v>7</v>
      </c>
      <c r="C139" s="272" t="str">
        <f>[1]FEB!K143</f>
        <v>K05</v>
      </c>
      <c r="D139" s="271">
        <f>[1]FEB!J143</f>
        <v>35</v>
      </c>
      <c r="E139" s="272" t="str">
        <f>[1]FEB!I143</f>
        <v>L</v>
      </c>
      <c r="F139" s="273" t="str">
        <f>[1]FEB!L143</f>
        <v>L</v>
      </c>
      <c r="G139" s="272">
        <f>[1]FEB!M143</f>
        <v>0</v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 spans="1:27" ht="15.75" customHeight="1" x14ac:dyDescent="0.3">
      <c r="A140" s="270">
        <f>[1]FEB!A144</f>
        <v>0</v>
      </c>
      <c r="B140" s="271">
        <f>[1]FEB!B144</f>
        <v>8</v>
      </c>
      <c r="C140" s="272" t="str">
        <f>[1]FEB!K144</f>
        <v>K04</v>
      </c>
      <c r="D140" s="271">
        <f>[1]FEB!J144</f>
        <v>61</v>
      </c>
      <c r="E140" s="272" t="str">
        <f>[1]FEB!I144</f>
        <v>P</v>
      </c>
      <c r="F140" s="273" t="str">
        <f>[1]FEB!L144</f>
        <v>P</v>
      </c>
      <c r="G140" s="272">
        <f>[1]FEB!M144</f>
        <v>0</v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 spans="1:27" ht="15.75" customHeight="1" x14ac:dyDescent="0.3">
      <c r="A141" s="270">
        <f>[1]FEB!A145</f>
        <v>0</v>
      </c>
      <c r="B141" s="271">
        <f>[1]FEB!B145</f>
        <v>9</v>
      </c>
      <c r="C141" s="272" t="str">
        <f>[1]FEB!K145</f>
        <v>K02</v>
      </c>
      <c r="D141" s="271">
        <f>[1]FEB!J145</f>
        <v>60</v>
      </c>
      <c r="E141" s="272" t="str">
        <f>[1]FEB!I145</f>
        <v>P</v>
      </c>
      <c r="F141" s="273">
        <f>[1]FEB!L145</f>
        <v>0</v>
      </c>
      <c r="G141" s="272" t="str">
        <f>[1]FEB!M145</f>
        <v>P</v>
      </c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 spans="1:27" ht="15.75" customHeight="1" x14ac:dyDescent="0.3">
      <c r="A142" s="270">
        <f>[1]FEB!A146</f>
        <v>0</v>
      </c>
      <c r="B142" s="271">
        <f>[1]FEB!B146</f>
        <v>10</v>
      </c>
      <c r="C142" s="272" t="str">
        <f>[1]FEB!K146</f>
        <v>K04</v>
      </c>
      <c r="D142" s="271">
        <f>[1]FEB!J146</f>
        <v>40</v>
      </c>
      <c r="E142" s="272" t="str">
        <f>[1]FEB!I146</f>
        <v>L</v>
      </c>
      <c r="F142" s="273" t="str">
        <f>[1]FEB!L146</f>
        <v>L</v>
      </c>
      <c r="G142" s="272">
        <f>[1]FEB!M146</f>
        <v>0</v>
      </c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 spans="1:27" ht="15.75" customHeight="1" x14ac:dyDescent="0.3">
      <c r="A143" s="270">
        <f>[1]FEB!A147</f>
        <v>0</v>
      </c>
      <c r="B143" s="271">
        <f>[1]FEB!B147</f>
        <v>11</v>
      </c>
      <c r="C143" s="272" t="str">
        <f>[1]FEB!K147</f>
        <v>K04</v>
      </c>
      <c r="D143" s="271">
        <f>[1]FEB!J147</f>
        <v>21</v>
      </c>
      <c r="E143" s="272" t="str">
        <f>[1]FEB!I147</f>
        <v>P</v>
      </c>
      <c r="F143" s="273" t="str">
        <f>[1]FEB!L147</f>
        <v>P</v>
      </c>
      <c r="G143" s="272">
        <f>[1]FEB!M147</f>
        <v>0</v>
      </c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 spans="1:27" ht="15.75" customHeight="1" x14ac:dyDescent="0.3">
      <c r="A144" s="270">
        <f>[1]FEB!A148</f>
        <v>45702</v>
      </c>
      <c r="B144" s="271">
        <f>[1]FEB!B148</f>
        <v>1</v>
      </c>
      <c r="C144" s="272" t="str">
        <f>[1]FEB!K148</f>
        <v>K02</v>
      </c>
      <c r="D144" s="271">
        <f>[1]FEB!J148</f>
        <v>19</v>
      </c>
      <c r="E144" s="272" t="str">
        <f>[1]FEB!I148</f>
        <v>P</v>
      </c>
      <c r="F144" s="273" t="str">
        <f>[1]FEB!L148</f>
        <v>P</v>
      </c>
      <c r="G144" s="272">
        <f>[1]FEB!M148</f>
        <v>0</v>
      </c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 spans="1:27" ht="15.75" customHeight="1" x14ac:dyDescent="0.3">
      <c r="A145" s="270">
        <f>[1]FEB!A149</f>
        <v>0</v>
      </c>
      <c r="B145" s="271">
        <f>[1]FEB!B149</f>
        <v>2</v>
      </c>
      <c r="C145" s="272" t="str">
        <f>[1]FEB!K149</f>
        <v>K04</v>
      </c>
      <c r="D145" s="271">
        <f>[1]FEB!J149</f>
        <v>22</v>
      </c>
      <c r="E145" s="272" t="str">
        <f>[1]FEB!I149</f>
        <v>P</v>
      </c>
      <c r="F145" s="273" t="str">
        <f>[1]FEB!L149</f>
        <v>P</v>
      </c>
      <c r="G145" s="272">
        <f>[1]FEB!M149</f>
        <v>0</v>
      </c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 spans="1:27" ht="15.75" customHeight="1" x14ac:dyDescent="0.3">
      <c r="A146" s="270">
        <f>[1]FEB!A150</f>
        <v>0</v>
      </c>
      <c r="B146" s="271">
        <f>[1]FEB!B150</f>
        <v>3</v>
      </c>
      <c r="C146" s="272" t="str">
        <f>[1]FEB!K150</f>
        <v>K05</v>
      </c>
      <c r="D146" s="271">
        <f>[1]FEB!J150</f>
        <v>26</v>
      </c>
      <c r="E146" s="272" t="str">
        <f>[1]FEB!I150</f>
        <v>P</v>
      </c>
      <c r="F146" s="273" t="str">
        <f>[1]FEB!L150</f>
        <v>P</v>
      </c>
      <c r="G146" s="272">
        <f>[1]FEB!M150</f>
        <v>0</v>
      </c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 spans="1:27" ht="15.75" customHeight="1" x14ac:dyDescent="0.3">
      <c r="A147" s="270">
        <f>[1]FEB!A151</f>
        <v>0</v>
      </c>
      <c r="B147" s="271">
        <f>[1]FEB!B151</f>
        <v>4</v>
      </c>
      <c r="C147" s="272" t="str">
        <f>[1]FEB!K151</f>
        <v>K02</v>
      </c>
      <c r="D147" s="271">
        <f>[1]FEB!J151</f>
        <v>14</v>
      </c>
      <c r="E147" s="272" t="str">
        <f>[1]FEB!I151</f>
        <v>P</v>
      </c>
      <c r="F147" s="273" t="str">
        <f>[1]FEB!L151</f>
        <v>P</v>
      </c>
      <c r="G147" s="272">
        <f>[1]FEB!M151</f>
        <v>0</v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 spans="1:27" ht="15.75" customHeight="1" x14ac:dyDescent="0.3">
      <c r="A148" s="270">
        <f>[1]FEB!A152</f>
        <v>0</v>
      </c>
      <c r="B148" s="271">
        <f>[1]FEB!B152</f>
        <v>5</v>
      </c>
      <c r="C148" s="272" t="str">
        <f>[1]FEB!K152</f>
        <v>K06</v>
      </c>
      <c r="D148" s="271">
        <f>[1]FEB!J152</f>
        <v>8</v>
      </c>
      <c r="E148" s="272" t="str">
        <f>[1]FEB!I152</f>
        <v>P</v>
      </c>
      <c r="F148" s="273" t="str">
        <f>[1]FEB!L152</f>
        <v>P</v>
      </c>
      <c r="G148" s="272">
        <f>[1]FEB!M152</f>
        <v>0</v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 spans="1:27" ht="15.75" customHeight="1" x14ac:dyDescent="0.3">
      <c r="A149" s="270">
        <f>[1]FEB!A153</f>
        <v>0</v>
      </c>
      <c r="B149" s="271">
        <f>[1]FEB!B153</f>
        <v>6</v>
      </c>
      <c r="C149" s="272" t="str">
        <f>[1]FEB!K153</f>
        <v>K08</v>
      </c>
      <c r="D149" s="271">
        <f>[1]FEB!J153</f>
        <v>21</v>
      </c>
      <c r="E149" s="272" t="str">
        <f>[1]FEB!I153</f>
        <v>P</v>
      </c>
      <c r="F149" s="273" t="str">
        <f>[1]FEB!L153</f>
        <v>P</v>
      </c>
      <c r="G149" s="272">
        <f>[1]FEB!M153</f>
        <v>0</v>
      </c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 spans="1:27" ht="15.75" customHeight="1" x14ac:dyDescent="0.3">
      <c r="A150" s="270">
        <f>[1]FEB!A154</f>
        <v>0</v>
      </c>
      <c r="B150" s="271">
        <f>[1]FEB!B154</f>
        <v>7</v>
      </c>
      <c r="C150" s="272" t="str">
        <f>[1]FEB!K154</f>
        <v>K04</v>
      </c>
      <c r="D150" s="271">
        <f>[1]FEB!J154</f>
        <v>61</v>
      </c>
      <c r="E150" s="272" t="str">
        <f>[1]FEB!I154</f>
        <v>P</v>
      </c>
      <c r="F150" s="273">
        <f>[1]FEB!L154</f>
        <v>0</v>
      </c>
      <c r="G150" s="272" t="str">
        <f>[1]FEB!M154</f>
        <v>P</v>
      </c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 spans="1:27" ht="15.75" customHeight="1" x14ac:dyDescent="0.3">
      <c r="A151" s="270" t="str">
        <f>[1]FEB!A155</f>
        <v>15/02/2025</v>
      </c>
      <c r="B151" s="271">
        <f>[1]FEB!B155</f>
        <v>1</v>
      </c>
      <c r="C151" s="272" t="str">
        <f>[1]FEB!K155</f>
        <v>K04</v>
      </c>
      <c r="D151" s="271">
        <f>[1]FEB!J155</f>
        <v>28</v>
      </c>
      <c r="E151" s="272" t="str">
        <f>[1]FEB!I155</f>
        <v>P</v>
      </c>
      <c r="F151" s="273" t="str">
        <f>[1]FEB!L155</f>
        <v>P</v>
      </c>
      <c r="G151" s="272">
        <f>[1]FEB!M155</f>
        <v>0</v>
      </c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 spans="1:27" ht="15.75" customHeight="1" x14ac:dyDescent="0.3">
      <c r="A152" s="270">
        <f>[1]FEB!A156</f>
        <v>0</v>
      </c>
      <c r="B152" s="271">
        <f>[1]FEB!B156</f>
        <v>2</v>
      </c>
      <c r="C152" s="272" t="str">
        <f>[1]FEB!K156</f>
        <v>K02</v>
      </c>
      <c r="D152" s="271">
        <f>[1]FEB!J156</f>
        <v>41</v>
      </c>
      <c r="E152" s="272" t="str">
        <f>[1]FEB!I156</f>
        <v>L</v>
      </c>
      <c r="F152" s="273" t="str">
        <f>[1]FEB!L156</f>
        <v>L</v>
      </c>
      <c r="G152" s="272">
        <f>[1]FEB!M156</f>
        <v>0</v>
      </c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 spans="1:27" ht="15.75" customHeight="1" x14ac:dyDescent="0.3">
      <c r="A153" s="270">
        <f>[1]FEB!A157</f>
        <v>0</v>
      </c>
      <c r="B153" s="271">
        <f>[1]FEB!B157</f>
        <v>3</v>
      </c>
      <c r="C153" s="272" t="str">
        <f>[1]FEB!K157</f>
        <v>K00</v>
      </c>
      <c r="D153" s="271">
        <f>[1]FEB!J157</f>
        <v>13</v>
      </c>
      <c r="E153" s="272" t="str">
        <f>[1]FEB!I157</f>
        <v>P</v>
      </c>
      <c r="F153" s="273" t="str">
        <f>[1]FEB!L157</f>
        <v>P</v>
      </c>
      <c r="G153" s="272">
        <f>[1]FEB!M157</f>
        <v>0</v>
      </c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 spans="1:27" ht="15.75" customHeight="1" x14ac:dyDescent="0.3">
      <c r="A154" s="270">
        <f>[1]FEB!A158</f>
        <v>0</v>
      </c>
      <c r="B154" s="271">
        <f>[1]FEB!B158</f>
        <v>4</v>
      </c>
      <c r="C154" s="272" t="str">
        <f>[1]FEB!K158</f>
        <v>K02</v>
      </c>
      <c r="D154" s="271">
        <f>[1]FEB!J158</f>
        <v>13</v>
      </c>
      <c r="E154" s="272" t="str">
        <f>[1]FEB!I158</f>
        <v>L</v>
      </c>
      <c r="F154" s="273">
        <f>[1]FEB!L158</f>
        <v>0</v>
      </c>
      <c r="G154" s="272" t="str">
        <f>[1]FEB!M158</f>
        <v>L</v>
      </c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 spans="1:27" ht="15.75" customHeight="1" x14ac:dyDescent="0.3">
      <c r="A155" s="270">
        <f>[1]FEB!A159</f>
        <v>0</v>
      </c>
      <c r="B155" s="271">
        <f>[1]FEB!B159</f>
        <v>5</v>
      </c>
      <c r="C155" s="272" t="str">
        <f>[1]FEB!K159</f>
        <v>K04</v>
      </c>
      <c r="D155" s="271">
        <f>[1]FEB!J159</f>
        <v>15</v>
      </c>
      <c r="E155" s="272" t="str">
        <f>[1]FEB!I159</f>
        <v>L</v>
      </c>
      <c r="F155" s="273" t="str">
        <f>[1]FEB!L159</f>
        <v>L</v>
      </c>
      <c r="G155" s="272">
        <f>[1]FEB!M159</f>
        <v>0</v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 spans="1:27" ht="15.75" customHeight="1" x14ac:dyDescent="0.3">
      <c r="A156" s="270">
        <f>[1]FEB!A160</f>
        <v>0</v>
      </c>
      <c r="B156" s="271">
        <f>[1]FEB!B160</f>
        <v>6</v>
      </c>
      <c r="C156" s="272" t="str">
        <f>[1]FEB!K160</f>
        <v>K05</v>
      </c>
      <c r="D156" s="271">
        <f>[1]FEB!J160</f>
        <v>65</v>
      </c>
      <c r="E156" s="272" t="str">
        <f>[1]FEB!I160</f>
        <v>P</v>
      </c>
      <c r="F156" s="273" t="str">
        <f>[1]FEB!L160</f>
        <v>P</v>
      </c>
      <c r="G156" s="272">
        <f>[1]FEB!M160</f>
        <v>0</v>
      </c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 spans="1:27" ht="15.75" customHeight="1" x14ac:dyDescent="0.3">
      <c r="A157" s="270">
        <f>[1]FEB!A161</f>
        <v>0</v>
      </c>
      <c r="B157" s="271">
        <f>[1]FEB!B161</f>
        <v>7</v>
      </c>
      <c r="C157" s="272" t="str">
        <f>[1]FEB!K161</f>
        <v>K04</v>
      </c>
      <c r="D157" s="271">
        <f>[1]FEB!J161</f>
        <v>30</v>
      </c>
      <c r="E157" s="272" t="str">
        <f>[1]FEB!I161</f>
        <v>P</v>
      </c>
      <c r="F157" s="273">
        <f>[1]FEB!L161</f>
        <v>0</v>
      </c>
      <c r="G157" s="272" t="str">
        <f>[1]FEB!M161</f>
        <v>P</v>
      </c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 spans="1:27" ht="15.75" customHeight="1" x14ac:dyDescent="0.3">
      <c r="A158" s="270">
        <f>[1]FEB!A162</f>
        <v>0</v>
      </c>
      <c r="B158" s="271">
        <f>[1]FEB!B162</f>
        <v>8</v>
      </c>
      <c r="C158" s="272" t="str">
        <f>[1]FEB!K162</f>
        <v>K00</v>
      </c>
      <c r="D158" s="271">
        <f>[1]FEB!J162</f>
        <v>12</v>
      </c>
      <c r="E158" s="272" t="str">
        <f>[1]FEB!I162</f>
        <v>L</v>
      </c>
      <c r="F158" s="273" t="str">
        <f>[1]FEB!L162</f>
        <v>L</v>
      </c>
      <c r="G158" s="272">
        <f>[1]FEB!M162</f>
        <v>0</v>
      </c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 spans="1:27" ht="15.75" customHeight="1" x14ac:dyDescent="0.3">
      <c r="A159" s="270">
        <f>[1]FEB!A163</f>
        <v>0</v>
      </c>
      <c r="B159" s="271">
        <f>[1]FEB!B163</f>
        <v>9</v>
      </c>
      <c r="C159" s="272" t="str">
        <f>[1]FEB!K163</f>
        <v>K04</v>
      </c>
      <c r="D159" s="271">
        <f>[1]FEB!J163</f>
        <v>47</v>
      </c>
      <c r="E159" s="272" t="str">
        <f>[1]FEB!I163</f>
        <v>L</v>
      </c>
      <c r="F159" s="273" t="str">
        <f>[1]FEB!L163</f>
        <v>L</v>
      </c>
      <c r="G159" s="272">
        <f>[1]FEB!M163</f>
        <v>0</v>
      </c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 spans="1:27" ht="15.75" customHeight="1" x14ac:dyDescent="0.3">
      <c r="A160" s="270">
        <f>[1]FEB!A164</f>
        <v>0</v>
      </c>
      <c r="B160" s="271">
        <f>[1]FEB!B164</f>
        <v>10</v>
      </c>
      <c r="C160" s="272" t="str">
        <f>[1]FEB!K164</f>
        <v>K04</v>
      </c>
      <c r="D160" s="271">
        <f>[1]FEB!J164</f>
        <v>53</v>
      </c>
      <c r="E160" s="272" t="str">
        <f>[1]FEB!I164</f>
        <v>P</v>
      </c>
      <c r="F160" s="273" t="str">
        <f>[1]FEB!L164</f>
        <v>P</v>
      </c>
      <c r="G160" s="272">
        <f>[1]FEB!M164</f>
        <v>0</v>
      </c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 spans="1:27" ht="15.75" customHeight="1" x14ac:dyDescent="0.3">
      <c r="A161" s="270">
        <f>[1]FEB!A165</f>
        <v>0</v>
      </c>
      <c r="B161" s="271">
        <f>[1]FEB!B165</f>
        <v>11</v>
      </c>
      <c r="C161" s="272" t="str">
        <f>[1]FEB!K165</f>
        <v>K05</v>
      </c>
      <c r="D161" s="271">
        <f>[1]FEB!J165</f>
        <v>22</v>
      </c>
      <c r="E161" s="272" t="str">
        <f>[1]FEB!I165</f>
        <v>P</v>
      </c>
      <c r="F161" s="273">
        <f>[1]FEB!L165</f>
        <v>0</v>
      </c>
      <c r="G161" s="272" t="str">
        <f>[1]FEB!M165</f>
        <v>P</v>
      </c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 spans="1:27" ht="15.75" customHeight="1" x14ac:dyDescent="0.3">
      <c r="A162" s="270">
        <f>[1]FEB!A166</f>
        <v>0</v>
      </c>
      <c r="B162" s="271">
        <f>[1]FEB!B166</f>
        <v>12</v>
      </c>
      <c r="C162" s="272" t="str">
        <f>[1]FEB!K166</f>
        <v>K08</v>
      </c>
      <c r="D162" s="271">
        <f>[1]FEB!J166</f>
        <v>49</v>
      </c>
      <c r="E162" s="272" t="str">
        <f>[1]FEB!I166</f>
        <v>P</v>
      </c>
      <c r="F162" s="273" t="str">
        <f>[1]FEB!L166</f>
        <v>P</v>
      </c>
      <c r="G162" s="272">
        <f>[1]FEB!M166</f>
        <v>0</v>
      </c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 spans="1:27" ht="15.75" customHeight="1" x14ac:dyDescent="0.3">
      <c r="A163" s="270">
        <f>[1]FEB!A167</f>
        <v>0</v>
      </c>
      <c r="B163" s="271">
        <f>[1]FEB!B167</f>
        <v>13</v>
      </c>
      <c r="C163" s="272" t="str">
        <f>[1]FEB!K167</f>
        <v>K02</v>
      </c>
      <c r="D163" s="271">
        <f>[1]FEB!J167</f>
        <v>10</v>
      </c>
      <c r="E163" s="272" t="str">
        <f>[1]FEB!I167</f>
        <v>P</v>
      </c>
      <c r="F163" s="273">
        <f>[1]FEB!L167</f>
        <v>0</v>
      </c>
      <c r="G163" s="272" t="str">
        <f>[1]FEB!M167</f>
        <v>P</v>
      </c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 spans="1:27" ht="15.75" customHeight="1" x14ac:dyDescent="0.3">
      <c r="A164" s="270">
        <f>[1]FEB!A168</f>
        <v>0</v>
      </c>
      <c r="B164" s="271">
        <f>[1]FEB!B168</f>
        <v>14</v>
      </c>
      <c r="C164" s="272" t="str">
        <f>[1]FEB!K168</f>
        <v>K02</v>
      </c>
      <c r="D164" s="271">
        <f>[1]FEB!J168</f>
        <v>19</v>
      </c>
      <c r="E164" s="272" t="str">
        <f>[1]FEB!I168</f>
        <v>P</v>
      </c>
      <c r="F164" s="273">
        <f>[1]FEB!L168</f>
        <v>0</v>
      </c>
      <c r="G164" s="272" t="str">
        <f>[1]FEB!M168</f>
        <v>P</v>
      </c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1:27" ht="15.75" customHeight="1" x14ac:dyDescent="0.3">
      <c r="A165" s="270">
        <f>[1]FEB!A169</f>
        <v>0</v>
      </c>
      <c r="B165" s="271">
        <f>[1]FEB!B169</f>
        <v>15</v>
      </c>
      <c r="C165" s="272" t="str">
        <f>[1]FEB!K169</f>
        <v>K05</v>
      </c>
      <c r="D165" s="271">
        <f>[1]FEB!J169</f>
        <v>60</v>
      </c>
      <c r="E165" s="272" t="str">
        <f>[1]FEB!I169</f>
        <v>P</v>
      </c>
      <c r="F165" s="273" t="str">
        <f>[1]FEB!L169</f>
        <v>P</v>
      </c>
      <c r="G165" s="272">
        <f>[1]FEB!M169</f>
        <v>0</v>
      </c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 spans="1:27" ht="15.75" customHeight="1" x14ac:dyDescent="0.3">
      <c r="A166" s="270">
        <f>[1]FEB!A170</f>
        <v>0</v>
      </c>
      <c r="B166" s="271">
        <f>[1]FEB!B170</f>
        <v>16</v>
      </c>
      <c r="C166" s="272" t="str">
        <f>[1]FEB!K170</f>
        <v>K04</v>
      </c>
      <c r="D166" s="271">
        <f>[1]FEB!J170</f>
        <v>5</v>
      </c>
      <c r="E166" s="272" t="str">
        <f>[1]FEB!I170</f>
        <v>L</v>
      </c>
      <c r="F166" s="273" t="str">
        <f>[1]FEB!L170</f>
        <v>L</v>
      </c>
      <c r="G166" s="272">
        <f>[1]FEB!M170</f>
        <v>0</v>
      </c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 spans="1:27" ht="15.75" customHeight="1" x14ac:dyDescent="0.3">
      <c r="A167" s="270">
        <f>[1]FEB!A171</f>
        <v>0</v>
      </c>
      <c r="B167" s="271">
        <f>[1]FEB!B171</f>
        <v>17</v>
      </c>
      <c r="C167" s="272" t="str">
        <f>[1]FEB!K171</f>
        <v>K02</v>
      </c>
      <c r="D167" s="271">
        <f>[1]FEB!J171</f>
        <v>59</v>
      </c>
      <c r="E167" s="272" t="str">
        <f>[1]FEB!I171</f>
        <v>P</v>
      </c>
      <c r="F167" s="273" t="str">
        <f>[1]FEB!L171</f>
        <v>P</v>
      </c>
      <c r="G167" s="272">
        <f>[1]FEB!M171</f>
        <v>0</v>
      </c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 spans="1:27" ht="15.75" customHeight="1" x14ac:dyDescent="0.3">
      <c r="A168" s="270">
        <f>[1]FEB!A172</f>
        <v>0</v>
      </c>
      <c r="B168" s="271">
        <f>[1]FEB!B172</f>
        <v>18</v>
      </c>
      <c r="C168" s="272" t="str">
        <f>[1]FEB!K172</f>
        <v>K04</v>
      </c>
      <c r="D168" s="271">
        <f>[1]FEB!J172</f>
        <v>19</v>
      </c>
      <c r="E168" s="272" t="str">
        <f>[1]FEB!I172</f>
        <v>L</v>
      </c>
      <c r="F168" s="273">
        <f>[1]FEB!L172</f>
        <v>0</v>
      </c>
      <c r="G168" s="272" t="str">
        <f>[1]FEB!M172</f>
        <v>L</v>
      </c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 spans="1:27" ht="15.75" customHeight="1" x14ac:dyDescent="0.3">
      <c r="A169" s="270">
        <f>[1]FEB!A173</f>
        <v>0</v>
      </c>
      <c r="B169" s="271">
        <f>[1]FEB!B173</f>
        <v>19</v>
      </c>
      <c r="C169" s="272" t="str">
        <f>[1]FEB!K173</f>
        <v>K03</v>
      </c>
      <c r="D169" s="271">
        <f>[1]FEB!J173</f>
        <v>54</v>
      </c>
      <c r="E169" s="272" t="str">
        <f>[1]FEB!I173</f>
        <v>P</v>
      </c>
      <c r="F169" s="273" t="str">
        <f>[1]FEB!L173</f>
        <v>P</v>
      </c>
      <c r="G169" s="272">
        <f>[1]FEB!M173</f>
        <v>0</v>
      </c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 spans="1:27" ht="15.75" customHeight="1" x14ac:dyDescent="0.3">
      <c r="A170" s="270">
        <f>[1]FEB!A174</f>
        <v>0</v>
      </c>
      <c r="B170" s="271">
        <f>[1]FEB!B174</f>
        <v>20</v>
      </c>
      <c r="C170" s="272" t="str">
        <f>[1]FEB!K174</f>
        <v>K05</v>
      </c>
      <c r="D170" s="271">
        <f>[1]FEB!J174</f>
        <v>31</v>
      </c>
      <c r="E170" s="272" t="str">
        <f>[1]FEB!I174</f>
        <v>P</v>
      </c>
      <c r="F170" s="273" t="str">
        <f>[1]FEB!L174</f>
        <v>P</v>
      </c>
      <c r="G170" s="272">
        <f>[1]FEB!M174</f>
        <v>0</v>
      </c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 spans="1:27" ht="15.75" customHeight="1" x14ac:dyDescent="0.3">
      <c r="A171" s="270">
        <f>[1]FEB!A175</f>
        <v>45705</v>
      </c>
      <c r="B171" s="271">
        <f>[1]FEB!B175</f>
        <v>1</v>
      </c>
      <c r="C171" s="272" t="str">
        <f>[1]FEB!K175</f>
        <v>K03</v>
      </c>
      <c r="D171" s="271">
        <f>[1]FEB!J175</f>
        <v>52</v>
      </c>
      <c r="E171" s="272" t="str">
        <f>[1]FEB!I175</f>
        <v>P</v>
      </c>
      <c r="F171" s="273" t="str">
        <f>[1]FEB!L175</f>
        <v>P</v>
      </c>
      <c r="G171" s="272">
        <f>[1]FEB!M175</f>
        <v>0</v>
      </c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 spans="1:27" ht="15.75" customHeight="1" x14ac:dyDescent="0.3">
      <c r="A172" s="270">
        <f>[1]FEB!A176</f>
        <v>0</v>
      </c>
      <c r="B172" s="271">
        <f>[1]FEB!B176</f>
        <v>2</v>
      </c>
      <c r="C172" s="272" t="str">
        <f>[1]FEB!K176</f>
        <v>K02</v>
      </c>
      <c r="D172" s="271">
        <f>[1]FEB!J176</f>
        <v>19</v>
      </c>
      <c r="E172" s="272" t="str">
        <f>[1]FEB!I176</f>
        <v>P</v>
      </c>
      <c r="F172" s="273">
        <f>[1]FEB!L176</f>
        <v>0</v>
      </c>
      <c r="G172" s="272" t="str">
        <f>[1]FEB!M176</f>
        <v>P</v>
      </c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 spans="1:27" ht="15.75" customHeight="1" x14ac:dyDescent="0.3">
      <c r="A173" s="270">
        <f>[1]FEB!A177</f>
        <v>0</v>
      </c>
      <c r="B173" s="271">
        <f>[1]FEB!B177</f>
        <v>3</v>
      </c>
      <c r="C173" s="272" t="str">
        <f>[1]FEB!K177</f>
        <v>K05</v>
      </c>
      <c r="D173" s="271">
        <f>[1]FEB!J177</f>
        <v>51</v>
      </c>
      <c r="E173" s="272" t="str">
        <f>[1]FEB!I177</f>
        <v>P</v>
      </c>
      <c r="F173" s="273">
        <f>[1]FEB!L177</f>
        <v>0</v>
      </c>
      <c r="G173" s="272" t="str">
        <f>[1]FEB!M177</f>
        <v>P</v>
      </c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 spans="1:27" ht="15.75" customHeight="1" x14ac:dyDescent="0.3">
      <c r="A174" s="270">
        <f>[1]FEB!A178</f>
        <v>0</v>
      </c>
      <c r="B174" s="271">
        <f>[1]FEB!B178</f>
        <v>4</v>
      </c>
      <c r="C174" s="272" t="str">
        <f>[1]FEB!K178</f>
        <v>K04</v>
      </c>
      <c r="D174" s="271">
        <f>[1]FEB!J178</f>
        <v>47</v>
      </c>
      <c r="E174" s="272" t="str">
        <f>[1]FEB!I178</f>
        <v>P</v>
      </c>
      <c r="F174" s="273" t="str">
        <f>[1]FEB!L178</f>
        <v>P</v>
      </c>
      <c r="G174" s="272">
        <f>[1]FEB!M178</f>
        <v>0</v>
      </c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 spans="1:27" ht="15.75" customHeight="1" x14ac:dyDescent="0.3">
      <c r="A175" s="270">
        <f>[1]FEB!A179</f>
        <v>0</v>
      </c>
      <c r="B175" s="271">
        <f>[1]FEB!B179</f>
        <v>5</v>
      </c>
      <c r="C175" s="272" t="str">
        <f>[1]FEB!K179</f>
        <v>K04</v>
      </c>
      <c r="D175" s="271">
        <f>[1]FEB!J179</f>
        <v>18</v>
      </c>
      <c r="E175" s="272" t="str">
        <f>[1]FEB!I179</f>
        <v>P</v>
      </c>
      <c r="F175" s="273" t="str">
        <f>[1]FEB!L179</f>
        <v>P</v>
      </c>
      <c r="G175" s="272">
        <f>[1]FEB!M179</f>
        <v>0</v>
      </c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 spans="1:27" ht="15.75" customHeight="1" x14ac:dyDescent="0.3">
      <c r="A176" s="270">
        <f>[1]FEB!A180</f>
        <v>0</v>
      </c>
      <c r="B176" s="271">
        <f>[1]FEB!B180</f>
        <v>6</v>
      </c>
      <c r="C176" s="272" t="str">
        <f>[1]FEB!K180</f>
        <v>K02</v>
      </c>
      <c r="D176" s="271">
        <f>[1]FEB!J180</f>
        <v>21</v>
      </c>
      <c r="E176" s="272" t="str">
        <f>[1]FEB!I180</f>
        <v>P</v>
      </c>
      <c r="F176" s="273" t="str">
        <f>[1]FEB!L180</f>
        <v>P</v>
      </c>
      <c r="G176" s="272">
        <f>[1]FEB!M180</f>
        <v>0</v>
      </c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 spans="1:27" ht="15.75" customHeight="1" x14ac:dyDescent="0.3">
      <c r="A177" s="270">
        <f>[1]FEB!A181</f>
        <v>0</v>
      </c>
      <c r="B177" s="271">
        <f>[1]FEB!B181</f>
        <v>7</v>
      </c>
      <c r="C177" s="272" t="str">
        <f>[1]FEB!K181</f>
        <v>K02</v>
      </c>
      <c r="D177" s="271">
        <f>[1]FEB!J181</f>
        <v>22</v>
      </c>
      <c r="E177" s="272" t="str">
        <f>[1]FEB!I181</f>
        <v>P</v>
      </c>
      <c r="F177" s="273" t="str">
        <f>[1]FEB!L181</f>
        <v>P</v>
      </c>
      <c r="G177" s="272">
        <f>[1]FEB!M181</f>
        <v>0</v>
      </c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 spans="1:27" ht="15.75" customHeight="1" x14ac:dyDescent="0.3">
      <c r="A178" s="270">
        <f>[1]FEB!A182</f>
        <v>0</v>
      </c>
      <c r="B178" s="271">
        <f>[1]FEB!B182</f>
        <v>8</v>
      </c>
      <c r="C178" s="272" t="str">
        <f>[1]FEB!K182</f>
        <v>K04</v>
      </c>
      <c r="D178" s="271">
        <f>[1]FEB!J182</f>
        <v>16</v>
      </c>
      <c r="E178" s="272" t="str">
        <f>[1]FEB!I182</f>
        <v>L</v>
      </c>
      <c r="F178" s="273" t="str">
        <f>[1]FEB!L182</f>
        <v>L</v>
      </c>
      <c r="G178" s="272">
        <f>[1]FEB!M182</f>
        <v>0</v>
      </c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 spans="1:27" ht="15.75" customHeight="1" x14ac:dyDescent="0.3">
      <c r="A179" s="270">
        <f>[1]FEB!A183</f>
        <v>0</v>
      </c>
      <c r="B179" s="271">
        <f>[1]FEB!B183</f>
        <v>9</v>
      </c>
      <c r="C179" s="272" t="str">
        <f>[1]FEB!K183</f>
        <v>K04</v>
      </c>
      <c r="D179" s="271">
        <f>[1]FEB!J183</f>
        <v>36</v>
      </c>
      <c r="E179" s="272" t="str">
        <f>[1]FEB!I183</f>
        <v>P</v>
      </c>
      <c r="F179" s="273" t="str">
        <f>[1]FEB!L183</f>
        <v>P</v>
      </c>
      <c r="G179" s="272">
        <f>[1]FEB!M183</f>
        <v>0</v>
      </c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 spans="1:27" ht="15.75" customHeight="1" x14ac:dyDescent="0.3">
      <c r="A180" s="270">
        <f>[1]FEB!A184</f>
        <v>0</v>
      </c>
      <c r="B180" s="271">
        <f>[1]FEB!B184</f>
        <v>10</v>
      </c>
      <c r="C180" s="272" t="str">
        <f>[1]FEB!K184</f>
        <v>K04</v>
      </c>
      <c r="D180" s="271">
        <f>[1]FEB!J184</f>
        <v>21</v>
      </c>
      <c r="E180" s="272" t="str">
        <f>[1]FEB!I184</f>
        <v>P</v>
      </c>
      <c r="F180" s="273" t="str">
        <f>[1]FEB!L184</f>
        <v>P</v>
      </c>
      <c r="G180" s="272">
        <f>[1]FEB!M184</f>
        <v>0</v>
      </c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1:27" ht="15.75" customHeight="1" x14ac:dyDescent="0.3">
      <c r="A181" s="270">
        <f>[1]FEB!A185</f>
        <v>0</v>
      </c>
      <c r="B181" s="271">
        <f>[1]FEB!B185</f>
        <v>11</v>
      </c>
      <c r="C181" s="272" t="str">
        <f>[1]FEB!K185</f>
        <v>K04</v>
      </c>
      <c r="D181" s="271">
        <f>[1]FEB!J185</f>
        <v>18</v>
      </c>
      <c r="E181" s="272" t="str">
        <f>[1]FEB!I185</f>
        <v>P</v>
      </c>
      <c r="F181" s="273" t="str">
        <f>[1]FEB!L185</f>
        <v>P</v>
      </c>
      <c r="G181" s="272">
        <f>[1]FEB!M185</f>
        <v>0</v>
      </c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 spans="1:27" ht="15.75" customHeight="1" x14ac:dyDescent="0.3">
      <c r="A182" s="270">
        <f>[1]FEB!A186</f>
        <v>0</v>
      </c>
      <c r="B182" s="271">
        <f>[1]FEB!B186</f>
        <v>12</v>
      </c>
      <c r="C182" s="272" t="str">
        <f>[1]FEB!K186</f>
        <v>K03</v>
      </c>
      <c r="D182" s="271">
        <f>[1]FEB!J186</f>
        <v>32</v>
      </c>
      <c r="E182" s="272" t="str">
        <f>[1]FEB!I186</f>
        <v>P</v>
      </c>
      <c r="F182" s="273" t="str">
        <f>[1]FEB!L186</f>
        <v>P</v>
      </c>
      <c r="G182" s="272">
        <f>[1]FEB!M186</f>
        <v>0</v>
      </c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 spans="1:27" ht="15.75" customHeight="1" x14ac:dyDescent="0.3">
      <c r="A183" s="270">
        <f>[1]FEB!A187</f>
        <v>45706</v>
      </c>
      <c r="B183" s="271">
        <f>[1]FEB!B187</f>
        <v>1</v>
      </c>
      <c r="C183" s="272" t="str">
        <f>[1]FEB!K187</f>
        <v>K04</v>
      </c>
      <c r="D183" s="271">
        <f>[1]FEB!J187</f>
        <v>53</v>
      </c>
      <c r="E183" s="272" t="str">
        <f>[1]FEB!I187</f>
        <v>P</v>
      </c>
      <c r="F183" s="273">
        <f>[1]FEB!L187</f>
        <v>0</v>
      </c>
      <c r="G183" s="272" t="str">
        <f>[1]FEB!M187</f>
        <v>P</v>
      </c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 spans="1:27" ht="15.75" customHeight="1" x14ac:dyDescent="0.3">
      <c r="A184" s="270">
        <f>[1]FEB!A188</f>
        <v>0</v>
      </c>
      <c r="B184" s="271">
        <f>[1]FEB!B188</f>
        <v>2</v>
      </c>
      <c r="C184" s="272" t="str">
        <f>[1]FEB!K188</f>
        <v>K04</v>
      </c>
      <c r="D184" s="271">
        <f>[1]FEB!J188</f>
        <v>13</v>
      </c>
      <c r="E184" s="272" t="str">
        <f>[1]FEB!I188</f>
        <v>L</v>
      </c>
      <c r="F184" s="273" t="str">
        <f>[1]FEB!L188</f>
        <v>L</v>
      </c>
      <c r="G184" s="272">
        <f>[1]FEB!M188</f>
        <v>0</v>
      </c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 spans="1:27" ht="15.75" customHeight="1" x14ac:dyDescent="0.3">
      <c r="A185" s="270">
        <f>[1]FEB!A189</f>
        <v>0</v>
      </c>
      <c r="B185" s="271">
        <f>[1]FEB!B189</f>
        <v>3</v>
      </c>
      <c r="C185" s="272" t="str">
        <f>[1]FEB!K189</f>
        <v>K05</v>
      </c>
      <c r="D185" s="271">
        <f>[1]FEB!J189</f>
        <v>9</v>
      </c>
      <c r="E185" s="272" t="str">
        <f>[1]FEB!I189</f>
        <v>L</v>
      </c>
      <c r="F185" s="273" t="str">
        <f>[1]FEB!L189</f>
        <v>L</v>
      </c>
      <c r="G185" s="272">
        <f>[1]FEB!M189</f>
        <v>0</v>
      </c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 spans="1:27" ht="15.75" customHeight="1" x14ac:dyDescent="0.3">
      <c r="A186" s="270">
        <f>[1]FEB!A190</f>
        <v>0</v>
      </c>
      <c r="B186" s="271">
        <f>[1]FEB!B190</f>
        <v>4</v>
      </c>
      <c r="C186" s="272" t="str">
        <f>[1]FEB!K190</f>
        <v>K04</v>
      </c>
      <c r="D186" s="271">
        <f>[1]FEB!J190</f>
        <v>36</v>
      </c>
      <c r="E186" s="272" t="str">
        <f>[1]FEB!I190</f>
        <v>P</v>
      </c>
      <c r="F186" s="273" t="str">
        <f>[1]FEB!L190</f>
        <v>P</v>
      </c>
      <c r="G186" s="272">
        <f>[1]FEB!M190</f>
        <v>0</v>
      </c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 spans="1:27" ht="15.75" customHeight="1" x14ac:dyDescent="0.3">
      <c r="A187" s="270">
        <f>[1]FEB!A191</f>
        <v>0</v>
      </c>
      <c r="B187" s="271">
        <f>[1]FEB!B191</f>
        <v>5</v>
      </c>
      <c r="C187" s="272" t="str">
        <f>[1]FEB!K191</f>
        <v>K01</v>
      </c>
      <c r="D187" s="271">
        <f>[1]FEB!J191</f>
        <v>23</v>
      </c>
      <c r="E187" s="272" t="str">
        <f>[1]FEB!I191</f>
        <v>P</v>
      </c>
      <c r="F187" s="273" t="str">
        <f>[1]FEB!L191</f>
        <v>P</v>
      </c>
      <c r="G187" s="272">
        <f>[1]FEB!M191</f>
        <v>0</v>
      </c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1:27" ht="15.75" customHeight="1" x14ac:dyDescent="0.3">
      <c r="A188" s="270">
        <f>[1]FEB!A192</f>
        <v>0</v>
      </c>
      <c r="B188" s="271">
        <f>[1]FEB!B192</f>
        <v>6</v>
      </c>
      <c r="C188" s="272" t="str">
        <f>[1]FEB!K192</f>
        <v>K00</v>
      </c>
      <c r="D188" s="271">
        <f>[1]FEB!J192</f>
        <v>8</v>
      </c>
      <c r="E188" s="272" t="str">
        <f>[1]FEB!I192</f>
        <v>L</v>
      </c>
      <c r="F188" s="273" t="str">
        <f>[1]FEB!L192</f>
        <v>L</v>
      </c>
      <c r="G188" s="272">
        <f>[1]FEB!M192</f>
        <v>0</v>
      </c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 spans="1:27" ht="15.75" customHeight="1" x14ac:dyDescent="0.3">
      <c r="A189" s="270">
        <f>[1]FEB!A193</f>
        <v>45707</v>
      </c>
      <c r="B189" s="271">
        <f>[1]FEB!B193</f>
        <v>1</v>
      </c>
      <c r="C189" s="272" t="str">
        <f>[1]FEB!K193</f>
        <v>K08</v>
      </c>
      <c r="D189" s="271">
        <f>[1]FEB!J193</f>
        <v>61</v>
      </c>
      <c r="E189" s="272" t="str">
        <f>[1]FEB!I193</f>
        <v>P</v>
      </c>
      <c r="F189" s="273">
        <f>[1]FEB!L193</f>
        <v>0</v>
      </c>
      <c r="G189" s="272" t="str">
        <f>[1]FEB!M193</f>
        <v>P</v>
      </c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 spans="1:27" ht="15.75" customHeight="1" x14ac:dyDescent="0.3">
      <c r="A190" s="270">
        <f>[1]FEB!A194</f>
        <v>0</v>
      </c>
      <c r="B190" s="271">
        <f>[1]FEB!B194</f>
        <v>2</v>
      </c>
      <c r="C190" s="272" t="str">
        <f>[1]FEB!K194</f>
        <v>K08</v>
      </c>
      <c r="D190" s="271">
        <f>[1]FEB!J194</f>
        <v>69</v>
      </c>
      <c r="E190" s="272" t="str">
        <f>[1]FEB!I194</f>
        <v>P</v>
      </c>
      <c r="F190" s="273" t="str">
        <f>[1]FEB!L194</f>
        <v>P</v>
      </c>
      <c r="G190" s="272">
        <f>[1]FEB!M194</f>
        <v>0</v>
      </c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 spans="1:27" ht="15.75" customHeight="1" x14ac:dyDescent="0.3">
      <c r="A191" s="270">
        <f>[1]FEB!A195</f>
        <v>0</v>
      </c>
      <c r="B191" s="271">
        <f>[1]FEB!B195</f>
        <v>3</v>
      </c>
      <c r="C191" s="272" t="str">
        <f>[1]FEB!K195</f>
        <v>K00</v>
      </c>
      <c r="D191" s="271">
        <f>[1]FEB!J195</f>
        <v>11</v>
      </c>
      <c r="E191" s="272" t="str">
        <f>[1]FEB!I195</f>
        <v>L</v>
      </c>
      <c r="F191" s="273" t="str">
        <f>[1]FEB!L195</f>
        <v>L</v>
      </c>
      <c r="G191" s="272">
        <f>[1]FEB!M195</f>
        <v>0</v>
      </c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 spans="1:27" ht="15.75" customHeight="1" x14ac:dyDescent="0.3">
      <c r="A192" s="270">
        <f>[1]FEB!A196</f>
        <v>0</v>
      </c>
      <c r="B192" s="271">
        <f>[1]FEB!B196</f>
        <v>4</v>
      </c>
      <c r="C192" s="272" t="str">
        <f>[1]FEB!K196</f>
        <v>K02</v>
      </c>
      <c r="D192" s="271">
        <f>[1]FEB!J196</f>
        <v>21</v>
      </c>
      <c r="E192" s="272" t="str">
        <f>[1]FEB!I196</f>
        <v>P</v>
      </c>
      <c r="F192" s="273" t="str">
        <f>[1]FEB!L196</f>
        <v>P</v>
      </c>
      <c r="G192" s="272">
        <f>[1]FEB!M196</f>
        <v>0</v>
      </c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 spans="1:27" ht="15.75" customHeight="1" x14ac:dyDescent="0.3">
      <c r="A193" s="270">
        <f>[1]FEB!A197</f>
        <v>0</v>
      </c>
      <c r="B193" s="271">
        <f>[1]FEB!B197</f>
        <v>5</v>
      </c>
      <c r="C193" s="272" t="str">
        <f>[1]FEB!K197</f>
        <v>K05</v>
      </c>
      <c r="D193" s="271">
        <f>[1]FEB!J197</f>
        <v>50</v>
      </c>
      <c r="E193" s="272" t="str">
        <f>[1]FEB!I197</f>
        <v>L</v>
      </c>
      <c r="F193" s="273" t="str">
        <f>[1]FEB!L197</f>
        <v>L</v>
      </c>
      <c r="G193" s="272">
        <f>[1]FEB!M197</f>
        <v>0</v>
      </c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 spans="1:27" ht="15.75" customHeight="1" x14ac:dyDescent="0.3">
      <c r="A194" s="270">
        <f>[1]FEB!A198</f>
        <v>0</v>
      </c>
      <c r="B194" s="271">
        <f>[1]FEB!B198</f>
        <v>6</v>
      </c>
      <c r="C194" s="272" t="str">
        <f>[1]FEB!K198</f>
        <v>K02</v>
      </c>
      <c r="D194" s="271">
        <f>[1]FEB!J198</f>
        <v>26</v>
      </c>
      <c r="E194" s="272" t="str">
        <f>[1]FEB!I198</f>
        <v>P</v>
      </c>
      <c r="F194" s="273" t="str">
        <f>[1]FEB!L198</f>
        <v>P</v>
      </c>
      <c r="G194" s="272">
        <f>[1]FEB!M198</f>
        <v>0</v>
      </c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 spans="1:27" ht="15.75" customHeight="1" x14ac:dyDescent="0.3">
      <c r="A195" s="270">
        <f>[1]FEB!A199</f>
        <v>0</v>
      </c>
      <c r="B195" s="271">
        <f>[1]FEB!B199</f>
        <v>7</v>
      </c>
      <c r="C195" s="272" t="str">
        <f>[1]FEB!K199</f>
        <v>K03</v>
      </c>
      <c r="D195" s="271">
        <f>[1]FEB!J199</f>
        <v>64</v>
      </c>
      <c r="E195" s="272" t="str">
        <f>[1]FEB!I199</f>
        <v>P</v>
      </c>
      <c r="F195" s="273" t="str">
        <f>[1]FEB!L199</f>
        <v>P</v>
      </c>
      <c r="G195" s="272">
        <f>[1]FEB!M199</f>
        <v>0</v>
      </c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 spans="1:27" ht="15.75" customHeight="1" x14ac:dyDescent="0.3">
      <c r="A196" s="270">
        <f>[1]FEB!A200</f>
        <v>0</v>
      </c>
      <c r="B196" s="271">
        <f>[1]FEB!B200</f>
        <v>8</v>
      </c>
      <c r="C196" s="272" t="str">
        <f>[1]FEB!K200</f>
        <v>K08</v>
      </c>
      <c r="D196" s="271">
        <f>[1]FEB!J200</f>
        <v>29</v>
      </c>
      <c r="E196" s="272" t="str">
        <f>[1]FEB!I200</f>
        <v>P</v>
      </c>
      <c r="F196" s="273" t="str">
        <f>[1]FEB!L200</f>
        <v>P</v>
      </c>
      <c r="G196" s="272">
        <f>[1]FEB!M200</f>
        <v>0</v>
      </c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 spans="1:27" ht="15.75" customHeight="1" x14ac:dyDescent="0.3">
      <c r="A197" s="270">
        <f>[1]FEB!A201</f>
        <v>0</v>
      </c>
      <c r="B197" s="271">
        <f>[1]FEB!B201</f>
        <v>9</v>
      </c>
      <c r="C197" s="272" t="str">
        <f>[1]FEB!K201</f>
        <v>K00</v>
      </c>
      <c r="D197" s="271">
        <f>[1]FEB!J201</f>
        <v>6</v>
      </c>
      <c r="E197" s="272" t="str">
        <f>[1]FEB!I201</f>
        <v>P</v>
      </c>
      <c r="F197" s="273" t="str">
        <f>[1]FEB!L201</f>
        <v>P</v>
      </c>
      <c r="G197" s="272">
        <f>[1]FEB!M201</f>
        <v>0</v>
      </c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 spans="1:27" ht="15.75" customHeight="1" x14ac:dyDescent="0.3">
      <c r="A198" s="270">
        <f>[1]FEB!A202</f>
        <v>0</v>
      </c>
      <c r="B198" s="271">
        <f>[1]FEB!B202</f>
        <v>10</v>
      </c>
      <c r="C198" s="272" t="str">
        <f>[1]FEB!K202</f>
        <v>K04</v>
      </c>
      <c r="D198" s="271">
        <f>[1]FEB!J202</f>
        <v>50</v>
      </c>
      <c r="E198" s="272" t="str">
        <f>[1]FEB!I202</f>
        <v>P</v>
      </c>
      <c r="F198" s="273" t="str">
        <f>[1]FEB!L202</f>
        <v>P</v>
      </c>
      <c r="G198" s="272">
        <f>[1]FEB!M202</f>
        <v>0</v>
      </c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 spans="1:27" ht="15.75" customHeight="1" x14ac:dyDescent="0.3">
      <c r="A199" s="270">
        <f>[1]FEB!A203</f>
        <v>0</v>
      </c>
      <c r="B199" s="271">
        <f>[1]FEB!B203</f>
        <v>11</v>
      </c>
      <c r="C199" s="272" t="str">
        <f>[1]FEB!K203</f>
        <v>K04</v>
      </c>
      <c r="D199" s="271">
        <f>[1]FEB!J203</f>
        <v>69</v>
      </c>
      <c r="E199" s="272" t="str">
        <f>[1]FEB!I203</f>
        <v>L</v>
      </c>
      <c r="F199" s="273" t="str">
        <f>[1]FEB!L203</f>
        <v>L</v>
      </c>
      <c r="G199" s="272">
        <f>[1]FEB!M203</f>
        <v>0</v>
      </c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 spans="1:27" ht="15.75" customHeight="1" x14ac:dyDescent="0.3">
      <c r="A200" s="270">
        <f>[1]FEB!A204</f>
        <v>0</v>
      </c>
      <c r="B200" s="271">
        <f>[1]FEB!B204</f>
        <v>12</v>
      </c>
      <c r="C200" s="272" t="str">
        <f>[1]FEB!K204</f>
        <v>K04</v>
      </c>
      <c r="D200" s="271">
        <f>[1]FEB!J204</f>
        <v>54</v>
      </c>
      <c r="E200" s="272" t="str">
        <f>[1]FEB!I204</f>
        <v>P</v>
      </c>
      <c r="F200" s="273" t="str">
        <f>[1]FEB!L204</f>
        <v>P</v>
      </c>
      <c r="G200" s="272">
        <f>[1]FEB!M204</f>
        <v>0</v>
      </c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 spans="1:27" ht="15.75" customHeight="1" x14ac:dyDescent="0.3">
      <c r="A201" s="270">
        <f>[1]FEB!A205</f>
        <v>0</v>
      </c>
      <c r="B201" s="271">
        <f>[1]FEB!B205</f>
        <v>13</v>
      </c>
      <c r="C201" s="272" t="str">
        <f>[1]FEB!K205</f>
        <v>K05</v>
      </c>
      <c r="D201" s="271">
        <f>[1]FEB!J205</f>
        <v>26</v>
      </c>
      <c r="E201" s="272" t="str">
        <f>[1]FEB!I205</f>
        <v>L</v>
      </c>
      <c r="F201" s="273">
        <f>[1]FEB!L205</f>
        <v>0</v>
      </c>
      <c r="G201" s="272" t="str">
        <f>[1]FEB!M205</f>
        <v>L</v>
      </c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 spans="1:27" ht="15.75" customHeight="1" x14ac:dyDescent="0.3">
      <c r="A202" s="270">
        <f>[1]FEB!A206</f>
        <v>0</v>
      </c>
      <c r="B202" s="271">
        <f>[1]FEB!B206</f>
        <v>14</v>
      </c>
      <c r="C202" s="272" t="str">
        <f>[1]FEB!K206</f>
        <v>K08</v>
      </c>
      <c r="D202" s="271">
        <f>[1]FEB!J206</f>
        <v>48</v>
      </c>
      <c r="E202" s="272" t="str">
        <f>[1]FEB!I206</f>
        <v>P</v>
      </c>
      <c r="F202" s="273" t="str">
        <f>[1]FEB!L206</f>
        <v>P</v>
      </c>
      <c r="G202" s="272">
        <f>[1]FEB!M206</f>
        <v>0</v>
      </c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 spans="1:27" ht="15.75" customHeight="1" x14ac:dyDescent="0.3">
      <c r="A203" s="270">
        <f>[1]FEB!A207</f>
        <v>0</v>
      </c>
      <c r="B203" s="271">
        <f>[1]FEB!B207</f>
        <v>15</v>
      </c>
      <c r="C203" s="272" t="str">
        <f>[1]FEB!K207</f>
        <v>K02</v>
      </c>
      <c r="D203" s="271">
        <f>[1]FEB!J207</f>
        <v>29</v>
      </c>
      <c r="E203" s="272" t="str">
        <f>[1]FEB!I207</f>
        <v>P</v>
      </c>
      <c r="F203" s="273" t="str">
        <f>[1]FEB!L207</f>
        <v>P</v>
      </c>
      <c r="G203" s="272">
        <f>[1]FEB!M207</f>
        <v>0</v>
      </c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 spans="1:27" ht="15.75" customHeight="1" x14ac:dyDescent="0.3">
      <c r="A204" s="270">
        <f>[1]FEB!A208</f>
        <v>0</v>
      </c>
      <c r="B204" s="271">
        <f>[1]FEB!B208</f>
        <v>16</v>
      </c>
      <c r="C204" s="272" t="str">
        <f>[1]FEB!K208</f>
        <v>K03</v>
      </c>
      <c r="D204" s="271">
        <f>[1]FEB!J208</f>
        <v>24</v>
      </c>
      <c r="E204" s="272" t="str">
        <f>[1]FEB!I208</f>
        <v>P</v>
      </c>
      <c r="F204" s="273" t="str">
        <f>[1]FEB!L208</f>
        <v>P</v>
      </c>
      <c r="G204" s="272">
        <f>[1]FEB!M208</f>
        <v>0</v>
      </c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1:27" ht="15.75" customHeight="1" x14ac:dyDescent="0.3">
      <c r="A205" s="270" t="str">
        <f>[1]FEB!A209</f>
        <v>20/02/2025</v>
      </c>
      <c r="B205" s="271">
        <f>[1]FEB!B209</f>
        <v>1</v>
      </c>
      <c r="C205" s="272" t="str">
        <f>[1]FEB!K209</f>
        <v>K05</v>
      </c>
      <c r="D205" s="271">
        <f>[1]FEB!J209</f>
        <v>77</v>
      </c>
      <c r="E205" s="272" t="str">
        <f>[1]FEB!I209</f>
        <v>L</v>
      </c>
      <c r="F205" s="273" t="str">
        <f>[1]FEB!L209</f>
        <v>L</v>
      </c>
      <c r="G205" s="272">
        <f>[1]FEB!M209</f>
        <v>0</v>
      </c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 spans="1:27" ht="15.75" customHeight="1" x14ac:dyDescent="0.3">
      <c r="A206" s="270">
        <f>[1]FEB!A210</f>
        <v>0</v>
      </c>
      <c r="B206" s="271">
        <f>[1]FEB!B210</f>
        <v>2</v>
      </c>
      <c r="C206" s="272" t="str">
        <f>[1]FEB!K210</f>
        <v>K04</v>
      </c>
      <c r="D206" s="271">
        <f>[1]FEB!J210</f>
        <v>20</v>
      </c>
      <c r="E206" s="272" t="str">
        <f>[1]FEB!I210</f>
        <v>L</v>
      </c>
      <c r="F206" s="273">
        <f>[1]FEB!L210</f>
        <v>0</v>
      </c>
      <c r="G206" s="272" t="str">
        <f>[1]FEB!M210</f>
        <v>L</v>
      </c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 spans="1:27" ht="15.75" customHeight="1" x14ac:dyDescent="0.3">
      <c r="A207" s="270">
        <f>[1]FEB!A211</f>
        <v>0</v>
      </c>
      <c r="B207" s="271">
        <f>[1]FEB!B211</f>
        <v>3</v>
      </c>
      <c r="C207" s="272" t="str">
        <f>[1]FEB!K211</f>
        <v>K00</v>
      </c>
      <c r="D207" s="271">
        <f>[1]FEB!J211</f>
        <v>5</v>
      </c>
      <c r="E207" s="272" t="str">
        <f>[1]FEB!I211</f>
        <v>P</v>
      </c>
      <c r="F207" s="273" t="str">
        <f>[1]FEB!L211</f>
        <v>P</v>
      </c>
      <c r="G207" s="272">
        <f>[1]FEB!M211</f>
        <v>0</v>
      </c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 spans="1:27" ht="15.75" customHeight="1" x14ac:dyDescent="0.3">
      <c r="A208" s="270">
        <f>[1]FEB!A212</f>
        <v>0</v>
      </c>
      <c r="B208" s="271">
        <f>[1]FEB!B212</f>
        <v>4</v>
      </c>
      <c r="C208" s="272" t="str">
        <f>[1]FEB!K212</f>
        <v>K05</v>
      </c>
      <c r="D208" s="271">
        <f>[1]FEB!J212</f>
        <v>15</v>
      </c>
      <c r="E208" s="272" t="str">
        <f>[1]FEB!I212</f>
        <v>P</v>
      </c>
      <c r="F208" s="273" t="str">
        <f>[1]FEB!L212</f>
        <v>P</v>
      </c>
      <c r="G208" s="272">
        <f>[1]FEB!M212</f>
        <v>0</v>
      </c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 spans="1:27" ht="15.75" customHeight="1" x14ac:dyDescent="0.3">
      <c r="A209" s="270">
        <f>[1]FEB!A213</f>
        <v>0</v>
      </c>
      <c r="B209" s="271">
        <f>[1]FEB!B213</f>
        <v>5</v>
      </c>
      <c r="C209" s="272" t="str">
        <f>[1]FEB!K213</f>
        <v>K02</v>
      </c>
      <c r="D209" s="271">
        <f>[1]FEB!J213</f>
        <v>21</v>
      </c>
      <c r="E209" s="272" t="str">
        <f>[1]FEB!I213</f>
        <v>P</v>
      </c>
      <c r="F209" s="273" t="str">
        <f>[1]FEB!L213</f>
        <v>P</v>
      </c>
      <c r="G209" s="272">
        <f>[1]FEB!M213</f>
        <v>0</v>
      </c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 spans="1:27" ht="15.75" customHeight="1" x14ac:dyDescent="0.3">
      <c r="A210" s="270">
        <f>[1]FEB!A214</f>
        <v>0</v>
      </c>
      <c r="B210" s="271">
        <f>[1]FEB!B214</f>
        <v>6</v>
      </c>
      <c r="C210" s="272" t="str">
        <f>[1]FEB!K214</f>
        <v>K04</v>
      </c>
      <c r="D210" s="271">
        <f>[1]FEB!J214</f>
        <v>23</v>
      </c>
      <c r="E210" s="272" t="str">
        <f>[1]FEB!I214</f>
        <v>P</v>
      </c>
      <c r="F210" s="273" t="str">
        <f>[1]FEB!L214</f>
        <v>P</v>
      </c>
      <c r="G210" s="272">
        <f>[1]FEB!M214</f>
        <v>0</v>
      </c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 spans="1:27" ht="15.75" customHeight="1" x14ac:dyDescent="0.3">
      <c r="A211" s="270">
        <f>[1]FEB!A215</f>
        <v>0</v>
      </c>
      <c r="B211" s="271">
        <f>[1]FEB!B215</f>
        <v>7</v>
      </c>
      <c r="C211" s="272" t="str">
        <f>[1]FEB!K215</f>
        <v>K04</v>
      </c>
      <c r="D211" s="271">
        <f>[1]FEB!J215</f>
        <v>22</v>
      </c>
      <c r="E211" s="272" t="str">
        <f>[1]FEB!I215</f>
        <v>P</v>
      </c>
      <c r="F211" s="273" t="str">
        <f>[1]FEB!L215</f>
        <v>P</v>
      </c>
      <c r="G211" s="272">
        <f>[1]FEB!M215</f>
        <v>0</v>
      </c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 spans="1:27" ht="15.75" customHeight="1" x14ac:dyDescent="0.3">
      <c r="A212" s="270">
        <f>[1]FEB!A216</f>
        <v>0</v>
      </c>
      <c r="B212" s="271">
        <f>[1]FEB!B216</f>
        <v>8</v>
      </c>
      <c r="C212" s="272" t="str">
        <f>[1]FEB!K216</f>
        <v>K02</v>
      </c>
      <c r="D212" s="271">
        <f>[1]FEB!J216</f>
        <v>51</v>
      </c>
      <c r="E212" s="272" t="str">
        <f>[1]FEB!I216</f>
        <v>P</v>
      </c>
      <c r="F212" s="273" t="str">
        <f>[1]FEB!L216</f>
        <v>P</v>
      </c>
      <c r="G212" s="272">
        <f>[1]FEB!M216</f>
        <v>0</v>
      </c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 spans="1:27" ht="15.75" customHeight="1" x14ac:dyDescent="0.3">
      <c r="A213" s="270">
        <f>[1]FEB!A217</f>
        <v>0</v>
      </c>
      <c r="B213" s="271">
        <f>[1]FEB!B217</f>
        <v>9</v>
      </c>
      <c r="C213" s="272" t="str">
        <f>[1]FEB!K217</f>
        <v>K01</v>
      </c>
      <c r="D213" s="271">
        <f>[1]FEB!J217</f>
        <v>20</v>
      </c>
      <c r="E213" s="272" t="str">
        <f>[1]FEB!I217</f>
        <v>P</v>
      </c>
      <c r="F213" s="273">
        <f>[1]FEB!L217</f>
        <v>0</v>
      </c>
      <c r="G213" s="272" t="str">
        <f>[1]FEB!M217</f>
        <v>P</v>
      </c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 spans="1:27" ht="15.75" customHeight="1" x14ac:dyDescent="0.3">
      <c r="A214" s="270">
        <f>[1]FEB!A218</f>
        <v>0</v>
      </c>
      <c r="B214" s="271">
        <f>[1]FEB!B218</f>
        <v>10</v>
      </c>
      <c r="C214" s="272" t="str">
        <f>[1]FEB!K218</f>
        <v>K05</v>
      </c>
      <c r="D214" s="271">
        <f>[1]FEB!J218</f>
        <v>19</v>
      </c>
      <c r="E214" s="272" t="str">
        <f>[1]FEB!I218</f>
        <v>P</v>
      </c>
      <c r="F214" s="273" t="str">
        <f>[1]FEB!L218</f>
        <v>P</v>
      </c>
      <c r="G214" s="272">
        <f>[1]FEB!M218</f>
        <v>0</v>
      </c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 spans="1:27" ht="15.75" customHeight="1" x14ac:dyDescent="0.3">
      <c r="A215" s="270">
        <f>[1]FEB!A219</f>
        <v>0</v>
      </c>
      <c r="B215" s="271">
        <f>[1]FEB!B219</f>
        <v>11</v>
      </c>
      <c r="C215" s="272" t="str">
        <f>[1]FEB!K219</f>
        <v>K04</v>
      </c>
      <c r="D215" s="271">
        <f>[1]FEB!J219</f>
        <v>31</v>
      </c>
      <c r="E215" s="272" t="str">
        <f>[1]FEB!I219</f>
        <v>P</v>
      </c>
      <c r="F215" s="273">
        <f>[1]FEB!L219</f>
        <v>0</v>
      </c>
      <c r="G215" s="272" t="str">
        <f>[1]FEB!M219</f>
        <v>P</v>
      </c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 spans="1:27" ht="15.75" customHeight="1" x14ac:dyDescent="0.3">
      <c r="A216" s="270">
        <f>[1]FEB!A220</f>
        <v>0</v>
      </c>
      <c r="B216" s="271">
        <f>[1]FEB!B220</f>
        <v>12</v>
      </c>
      <c r="C216" s="272" t="str">
        <f>[1]FEB!K220</f>
        <v>K04</v>
      </c>
      <c r="D216" s="271">
        <f>[1]FEB!J220</f>
        <v>6</v>
      </c>
      <c r="E216" s="272" t="str">
        <f>[1]FEB!I220</f>
        <v>P</v>
      </c>
      <c r="F216" s="273" t="str">
        <f>[1]FEB!L220</f>
        <v>P</v>
      </c>
      <c r="G216" s="272">
        <f>[1]FEB!M220</f>
        <v>0</v>
      </c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 spans="1:27" ht="15.75" customHeight="1" x14ac:dyDescent="0.3">
      <c r="A217" s="270">
        <f>[1]FEB!A221</f>
        <v>0</v>
      </c>
      <c r="B217" s="271">
        <f>[1]FEB!B221</f>
        <v>13</v>
      </c>
      <c r="C217" s="272" t="str">
        <f>[1]FEB!K221</f>
        <v>K05</v>
      </c>
      <c r="D217" s="271">
        <f>[1]FEB!J221</f>
        <v>19</v>
      </c>
      <c r="E217" s="272" t="str">
        <f>[1]FEB!I221</f>
        <v>P</v>
      </c>
      <c r="F217" s="273" t="str">
        <f>[1]FEB!L221</f>
        <v>P</v>
      </c>
      <c r="G217" s="272">
        <f>[1]FEB!M221</f>
        <v>0</v>
      </c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 spans="1:27" ht="15.75" customHeight="1" x14ac:dyDescent="0.3">
      <c r="A218" s="270">
        <f>[1]FEB!A222</f>
        <v>0</v>
      </c>
      <c r="B218" s="271">
        <f>[1]FEB!B222</f>
        <v>14</v>
      </c>
      <c r="C218" s="272" t="str">
        <f>[1]FEB!K222</f>
        <v>K00</v>
      </c>
      <c r="D218" s="271">
        <f>[1]FEB!J222</f>
        <v>6</v>
      </c>
      <c r="E218" s="272" t="str">
        <f>[1]FEB!I222</f>
        <v>P</v>
      </c>
      <c r="F218" s="273" t="str">
        <f>[1]FEB!L222</f>
        <v>P</v>
      </c>
      <c r="G218" s="272">
        <f>[1]FEB!M222</f>
        <v>0</v>
      </c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 spans="1:27" ht="15.75" customHeight="1" x14ac:dyDescent="0.3">
      <c r="A219" s="270">
        <f>[1]FEB!A223</f>
        <v>0</v>
      </c>
      <c r="B219" s="271">
        <f>[1]FEB!B223</f>
        <v>15</v>
      </c>
      <c r="C219" s="272" t="str">
        <f>[1]FEB!K223</f>
        <v>K04</v>
      </c>
      <c r="D219" s="271">
        <f>[1]FEB!J223</f>
        <v>37</v>
      </c>
      <c r="E219" s="272" t="str">
        <f>[1]FEB!I223</f>
        <v>P</v>
      </c>
      <c r="F219" s="273">
        <f>[1]FEB!L223</f>
        <v>0</v>
      </c>
      <c r="G219" s="272" t="str">
        <f>[1]FEB!M223</f>
        <v>P</v>
      </c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 spans="1:27" ht="15.75" customHeight="1" x14ac:dyDescent="0.3">
      <c r="A220" s="270">
        <f>[1]FEB!A224</f>
        <v>0</v>
      </c>
      <c r="B220" s="271">
        <f>[1]FEB!B224</f>
        <v>16</v>
      </c>
      <c r="C220" s="272" t="str">
        <f>[1]FEB!K224</f>
        <v>K04</v>
      </c>
      <c r="D220" s="271">
        <f>[1]FEB!J224</f>
        <v>26</v>
      </c>
      <c r="E220" s="272" t="str">
        <f>[1]FEB!I224</f>
        <v>P</v>
      </c>
      <c r="F220" s="273" t="str">
        <f>[1]FEB!L224</f>
        <v>P</v>
      </c>
      <c r="G220" s="272">
        <f>[1]FEB!M224</f>
        <v>0</v>
      </c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 spans="1:27" ht="15.75" customHeight="1" x14ac:dyDescent="0.3">
      <c r="A221" s="270">
        <f>[1]FEB!A225</f>
        <v>0</v>
      </c>
      <c r="B221" s="271">
        <f>[1]FEB!B225</f>
        <v>17</v>
      </c>
      <c r="C221" s="272" t="str">
        <f>[1]FEB!K225</f>
        <v>K08</v>
      </c>
      <c r="D221" s="271">
        <f>[1]FEB!J225</f>
        <v>66</v>
      </c>
      <c r="E221" s="272" t="str">
        <f>[1]FEB!I225</f>
        <v>P</v>
      </c>
      <c r="F221" s="273" t="str">
        <f>[1]FEB!L225</f>
        <v>P</v>
      </c>
      <c r="G221" s="272">
        <f>[1]FEB!M225</f>
        <v>0</v>
      </c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 spans="1:27" ht="15.75" customHeight="1" x14ac:dyDescent="0.3">
      <c r="A222" s="270">
        <f>[1]FEB!A226</f>
        <v>0</v>
      </c>
      <c r="B222" s="271">
        <f>[1]FEB!B226</f>
        <v>18</v>
      </c>
      <c r="C222" s="272" t="str">
        <f>[1]FEB!K226</f>
        <v>K04</v>
      </c>
      <c r="D222" s="271">
        <f>[1]FEB!J226</f>
        <v>25</v>
      </c>
      <c r="E222" s="272" t="str">
        <f>[1]FEB!I226</f>
        <v>P</v>
      </c>
      <c r="F222" s="273" t="str">
        <f>[1]FEB!L226</f>
        <v>P</v>
      </c>
      <c r="G222" s="272">
        <f>[1]FEB!M226</f>
        <v>0</v>
      </c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 spans="1:27" ht="15.75" customHeight="1" x14ac:dyDescent="0.3">
      <c r="A223" s="270">
        <f>[1]FEB!A227</f>
        <v>0</v>
      </c>
      <c r="B223" s="271">
        <f>[1]FEB!B227</f>
        <v>19</v>
      </c>
      <c r="C223" s="272" t="str">
        <f>[1]FEB!K227</f>
        <v>K04</v>
      </c>
      <c r="D223" s="271">
        <f>[1]FEB!J227</f>
        <v>22</v>
      </c>
      <c r="E223" s="272" t="str">
        <f>[1]FEB!I227</f>
        <v>P</v>
      </c>
      <c r="F223" s="273" t="str">
        <f>[1]FEB!L227</f>
        <v>P</v>
      </c>
      <c r="G223" s="272">
        <f>[1]FEB!M227</f>
        <v>0</v>
      </c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 spans="1:27" ht="15.75" customHeight="1" x14ac:dyDescent="0.3">
      <c r="A224" s="270">
        <f>[1]FEB!A228</f>
        <v>0</v>
      </c>
      <c r="B224" s="271">
        <f>[1]FEB!B228</f>
        <v>20</v>
      </c>
      <c r="C224" s="272" t="str">
        <f>[1]FEB!K228</f>
        <v>K04</v>
      </c>
      <c r="D224" s="271">
        <f>[1]FEB!J228</f>
        <v>21</v>
      </c>
      <c r="E224" s="272" t="str">
        <f>[1]FEB!I228</f>
        <v>P</v>
      </c>
      <c r="F224" s="273" t="str">
        <f>[1]FEB!L228</f>
        <v>P</v>
      </c>
      <c r="G224" s="272">
        <f>[1]FEB!M228</f>
        <v>0</v>
      </c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 spans="1:27" ht="15.75" customHeight="1" x14ac:dyDescent="0.3">
      <c r="A225" s="270">
        <f>[1]FEB!A229</f>
        <v>45709</v>
      </c>
      <c r="B225" s="271">
        <f>[1]FEB!B229</f>
        <v>1</v>
      </c>
      <c r="C225" s="272" t="str">
        <f>[1]FEB!K229</f>
        <v>K08</v>
      </c>
      <c r="D225" s="271">
        <f>[1]FEB!J229</f>
        <v>65</v>
      </c>
      <c r="E225" s="272" t="str">
        <f>[1]FEB!I229</f>
        <v>P</v>
      </c>
      <c r="F225" s="273" t="str">
        <f>[1]FEB!L229</f>
        <v>P</v>
      </c>
      <c r="G225" s="272">
        <f>[1]FEB!M229</f>
        <v>0</v>
      </c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 spans="1:27" ht="15.75" customHeight="1" x14ac:dyDescent="0.3">
      <c r="A226" s="270">
        <f>[1]FEB!A230</f>
        <v>0</v>
      </c>
      <c r="B226" s="271">
        <f>[1]FEB!B230</f>
        <v>2</v>
      </c>
      <c r="C226" s="272" t="str">
        <f>[1]FEB!K230</f>
        <v>K05</v>
      </c>
      <c r="D226" s="271">
        <f>[1]FEB!J230</f>
        <v>26</v>
      </c>
      <c r="E226" s="272" t="str">
        <f>[1]FEB!I230</f>
        <v>P</v>
      </c>
      <c r="F226" s="273" t="str">
        <f>[1]FEB!L230</f>
        <v>P</v>
      </c>
      <c r="G226" s="272">
        <f>[1]FEB!M230</f>
        <v>0</v>
      </c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1:27" ht="15.75" customHeight="1" x14ac:dyDescent="0.3">
      <c r="A227" s="270">
        <f>[1]FEB!A231</f>
        <v>0</v>
      </c>
      <c r="B227" s="271">
        <f>[1]FEB!B231</f>
        <v>3</v>
      </c>
      <c r="C227" s="272" t="str">
        <f>[1]FEB!K231</f>
        <v>K03</v>
      </c>
      <c r="D227" s="271">
        <f>[1]FEB!J231</f>
        <v>21</v>
      </c>
      <c r="E227" s="272" t="str">
        <f>[1]FEB!I231</f>
        <v>P</v>
      </c>
      <c r="F227" s="273" t="str">
        <f>[1]FEB!L231</f>
        <v>P</v>
      </c>
      <c r="G227" s="272">
        <f>[1]FEB!M231</f>
        <v>0</v>
      </c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 spans="1:27" ht="15.75" customHeight="1" x14ac:dyDescent="0.3">
      <c r="A228" s="270">
        <f>[1]FEB!A232</f>
        <v>0</v>
      </c>
      <c r="B228" s="271">
        <f>[1]FEB!B232</f>
        <v>4</v>
      </c>
      <c r="C228" s="272" t="str">
        <f>[1]FEB!K232</f>
        <v>K04</v>
      </c>
      <c r="D228" s="271">
        <f>[1]FEB!J232</f>
        <v>11</v>
      </c>
      <c r="E228" s="272" t="str">
        <f>[1]FEB!I232</f>
        <v>L</v>
      </c>
      <c r="F228" s="273" t="str">
        <f>[1]FEB!L232</f>
        <v>L</v>
      </c>
      <c r="G228" s="272">
        <f>[1]FEB!M232</f>
        <v>0</v>
      </c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 spans="1:27" ht="15.75" customHeight="1" x14ac:dyDescent="0.3">
      <c r="A229" s="270">
        <f>[1]FEB!A233</f>
        <v>0</v>
      </c>
      <c r="B229" s="271">
        <f>[1]FEB!B233</f>
        <v>5</v>
      </c>
      <c r="C229" s="272" t="str">
        <f>[1]FEB!K233</f>
        <v>K06</v>
      </c>
      <c r="D229" s="271">
        <f>[1]FEB!J233</f>
        <v>10</v>
      </c>
      <c r="E229" s="272" t="str">
        <f>[1]FEB!I233</f>
        <v>L</v>
      </c>
      <c r="F229" s="273" t="str">
        <f>[1]FEB!L233</f>
        <v>L</v>
      </c>
      <c r="G229" s="272">
        <f>[1]FEB!M233</f>
        <v>0</v>
      </c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 spans="1:27" ht="15.75" customHeight="1" x14ac:dyDescent="0.3">
      <c r="A230" s="270">
        <f>[1]FEB!A234</f>
        <v>45710</v>
      </c>
      <c r="B230" s="271">
        <f>[1]FEB!B234</f>
        <v>1</v>
      </c>
      <c r="C230" s="272" t="str">
        <f>[1]FEB!K234</f>
        <v>K00</v>
      </c>
      <c r="D230" s="271">
        <f>[1]FEB!J234</f>
        <v>9</v>
      </c>
      <c r="E230" s="272" t="str">
        <f>[1]FEB!I234</f>
        <v>P</v>
      </c>
      <c r="F230" s="273" t="str">
        <f>[1]FEB!L234</f>
        <v>P</v>
      </c>
      <c r="G230" s="272">
        <f>[1]FEB!M234</f>
        <v>0</v>
      </c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 spans="1:27" ht="15.75" customHeight="1" x14ac:dyDescent="0.3">
      <c r="A231" s="270">
        <f>[1]FEB!A235</f>
        <v>0</v>
      </c>
      <c r="B231" s="271">
        <f>[1]FEB!B235</f>
        <v>2</v>
      </c>
      <c r="C231" s="272" t="str">
        <f>[1]FEB!K235</f>
        <v>K00</v>
      </c>
      <c r="D231" s="271">
        <f>[1]FEB!J235</f>
        <v>8</v>
      </c>
      <c r="E231" s="272" t="str">
        <f>[1]FEB!I235</f>
        <v>L</v>
      </c>
      <c r="F231" s="273" t="str">
        <f>[1]FEB!L235</f>
        <v>L</v>
      </c>
      <c r="G231" s="272">
        <f>[1]FEB!M235</f>
        <v>0</v>
      </c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 spans="1:27" ht="15.75" customHeight="1" x14ac:dyDescent="0.3">
      <c r="A232" s="270">
        <f>[1]FEB!A236</f>
        <v>0</v>
      </c>
      <c r="B232" s="271">
        <f>[1]FEB!B236</f>
        <v>3</v>
      </c>
      <c r="C232" s="272" t="str">
        <f>[1]FEB!K236</f>
        <v>K12</v>
      </c>
      <c r="D232" s="271">
        <f>[1]FEB!J236</f>
        <v>5</v>
      </c>
      <c r="E232" s="272" t="str">
        <f>[1]FEB!I236</f>
        <v>P</v>
      </c>
      <c r="F232" s="273" t="str">
        <f>[1]FEB!L236</f>
        <v>P</v>
      </c>
      <c r="G232" s="272">
        <f>[1]FEB!M236</f>
        <v>0</v>
      </c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 spans="1:27" ht="15.75" customHeight="1" x14ac:dyDescent="0.3">
      <c r="A233" s="270">
        <f>[1]FEB!A237</f>
        <v>0</v>
      </c>
      <c r="B233" s="271">
        <f>[1]FEB!B237</f>
        <v>4</v>
      </c>
      <c r="C233" s="272" t="str">
        <f>[1]FEB!K237</f>
        <v>K03</v>
      </c>
      <c r="D233" s="271">
        <f>[1]FEB!J237</f>
        <v>26</v>
      </c>
      <c r="E233" s="272" t="str">
        <f>[1]FEB!I237</f>
        <v>L</v>
      </c>
      <c r="F233" s="273" t="str">
        <f>[1]FEB!L237</f>
        <v>L</v>
      </c>
      <c r="G233" s="272">
        <f>[1]FEB!M237</f>
        <v>0</v>
      </c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 spans="1:27" ht="15.75" customHeight="1" x14ac:dyDescent="0.3">
      <c r="A234" s="270">
        <f>[1]FEB!A238</f>
        <v>0</v>
      </c>
      <c r="B234" s="271">
        <f>[1]FEB!B238</f>
        <v>5</v>
      </c>
      <c r="C234" s="272" t="str">
        <f>[1]FEB!K238</f>
        <v>K04</v>
      </c>
      <c r="D234" s="271">
        <f>[1]FEB!J238</f>
        <v>31</v>
      </c>
      <c r="E234" s="272" t="str">
        <f>[1]FEB!I238</f>
        <v>P</v>
      </c>
      <c r="F234" s="273" t="str">
        <f>[1]FEB!L238</f>
        <v>P</v>
      </c>
      <c r="G234" s="272">
        <f>[1]FEB!M238</f>
        <v>0</v>
      </c>
    </row>
    <row r="235" spans="1:27" ht="15.75" customHeight="1" x14ac:dyDescent="0.3">
      <c r="A235" s="270">
        <f>[1]FEB!A239</f>
        <v>0</v>
      </c>
      <c r="B235" s="271">
        <f>[1]FEB!B239</f>
        <v>6</v>
      </c>
      <c r="C235" s="272" t="str">
        <f>[1]FEB!K239</f>
        <v>K02</v>
      </c>
      <c r="D235" s="271">
        <f>[1]FEB!J239</f>
        <v>51</v>
      </c>
      <c r="E235" s="272" t="str">
        <f>[1]FEB!I239</f>
        <v>P</v>
      </c>
      <c r="F235" s="273" t="str">
        <f>[1]FEB!L239</f>
        <v>P</v>
      </c>
      <c r="G235" s="272">
        <f>[1]FEB!M239</f>
        <v>0</v>
      </c>
    </row>
    <row r="236" spans="1:27" ht="15.75" customHeight="1" x14ac:dyDescent="0.3">
      <c r="A236" s="270">
        <f>[1]FEB!A240</f>
        <v>0</v>
      </c>
      <c r="B236" s="271">
        <f>[1]FEB!B240</f>
        <v>7</v>
      </c>
      <c r="C236" s="272" t="str">
        <f>[1]FEB!K240</f>
        <v>K00</v>
      </c>
      <c r="D236" s="271">
        <f>[1]FEB!J240</f>
        <v>8</v>
      </c>
      <c r="E236" s="272" t="str">
        <f>[1]FEB!I240</f>
        <v>P</v>
      </c>
      <c r="F236" s="273" t="str">
        <f>[1]FEB!L240</f>
        <v>P</v>
      </c>
      <c r="G236" s="272">
        <f>[1]FEB!M240</f>
        <v>0</v>
      </c>
    </row>
    <row r="237" spans="1:27" ht="15.75" customHeight="1" x14ac:dyDescent="0.3">
      <c r="A237" s="270">
        <f>[1]FEB!A241</f>
        <v>0</v>
      </c>
      <c r="B237" s="271">
        <f>[1]FEB!B241</f>
        <v>8</v>
      </c>
      <c r="C237" s="272" t="str">
        <f>[1]FEB!K241</f>
        <v>K04</v>
      </c>
      <c r="D237" s="271">
        <f>[1]FEB!J241</f>
        <v>25</v>
      </c>
      <c r="E237" s="272" t="str">
        <f>[1]FEB!I241</f>
        <v>P</v>
      </c>
      <c r="F237" s="273" t="str">
        <f>[1]FEB!L241</f>
        <v>P</v>
      </c>
      <c r="G237" s="272">
        <f>[1]FEB!M241</f>
        <v>0</v>
      </c>
    </row>
    <row r="238" spans="1:27" ht="15.75" customHeight="1" x14ac:dyDescent="0.3">
      <c r="A238" s="270">
        <f>[1]FEB!A242</f>
        <v>0</v>
      </c>
      <c r="B238" s="271">
        <f>[1]FEB!B242</f>
        <v>9</v>
      </c>
      <c r="C238" s="272" t="str">
        <f>[1]FEB!K242</f>
        <v>K03</v>
      </c>
      <c r="D238" s="271">
        <f>[1]FEB!J242</f>
        <v>41</v>
      </c>
      <c r="E238" s="272" t="str">
        <f>[1]FEB!I242</f>
        <v>P</v>
      </c>
      <c r="F238" s="273" t="str">
        <f>[1]FEB!L242</f>
        <v>P</v>
      </c>
      <c r="G238" s="272">
        <f>[1]FEB!M242</f>
        <v>0</v>
      </c>
    </row>
    <row r="239" spans="1:27" ht="15.75" customHeight="1" x14ac:dyDescent="0.3">
      <c r="A239" s="270">
        <f>[1]FEB!A243</f>
        <v>0</v>
      </c>
      <c r="B239" s="271">
        <f>[1]FEB!B243</f>
        <v>10</v>
      </c>
      <c r="C239" s="272" t="str">
        <f>[1]FEB!K243</f>
        <v>K02</v>
      </c>
      <c r="D239" s="271">
        <f>[1]FEB!J243</f>
        <v>32</v>
      </c>
      <c r="E239" s="272" t="str">
        <f>[1]FEB!I243</f>
        <v>P</v>
      </c>
      <c r="F239" s="273" t="str">
        <f>[1]FEB!L243</f>
        <v>P</v>
      </c>
      <c r="G239" s="272">
        <f>[1]FEB!M243</f>
        <v>0</v>
      </c>
    </row>
    <row r="240" spans="1:27" ht="15.75" customHeight="1" x14ac:dyDescent="0.3">
      <c r="A240" s="270">
        <f>[1]FEB!A244</f>
        <v>0</v>
      </c>
      <c r="B240" s="271">
        <f>[1]FEB!B244</f>
        <v>11</v>
      </c>
      <c r="C240" s="272" t="str">
        <f>[1]FEB!K244</f>
        <v>K02</v>
      </c>
      <c r="D240" s="271">
        <f>[1]FEB!J244</f>
        <v>15</v>
      </c>
      <c r="E240" s="272" t="str">
        <f>[1]FEB!I244</f>
        <v>P</v>
      </c>
      <c r="F240" s="273" t="str">
        <f>[1]FEB!L244</f>
        <v>P</v>
      </c>
      <c r="G240" s="272">
        <f>[1]FEB!M244</f>
        <v>0</v>
      </c>
    </row>
    <row r="241" spans="1:7" ht="15.75" customHeight="1" x14ac:dyDescent="0.3">
      <c r="A241" s="270">
        <f>[1]FEB!A245</f>
        <v>0</v>
      </c>
      <c r="B241" s="271">
        <f>[1]FEB!B245</f>
        <v>12</v>
      </c>
      <c r="C241" s="272" t="str">
        <f>[1]FEB!K245</f>
        <v>K05</v>
      </c>
      <c r="D241" s="271">
        <f>[1]FEB!J245</f>
        <v>4</v>
      </c>
      <c r="E241" s="272" t="str">
        <f>[1]FEB!I245</f>
        <v>P</v>
      </c>
      <c r="F241" s="273" t="str">
        <f>[1]FEB!L245</f>
        <v>P</v>
      </c>
      <c r="G241" s="272">
        <f>[1]FEB!M245</f>
        <v>0</v>
      </c>
    </row>
    <row r="242" spans="1:7" ht="15.75" customHeight="1" x14ac:dyDescent="0.3">
      <c r="A242" s="270">
        <f>[1]FEB!A246</f>
        <v>0</v>
      </c>
      <c r="B242" s="271">
        <f>[1]FEB!B246</f>
        <v>13</v>
      </c>
      <c r="C242" s="272" t="str">
        <f>[1]FEB!K246</f>
        <v>K04</v>
      </c>
      <c r="D242" s="271">
        <f>[1]FEB!J246</f>
        <v>7</v>
      </c>
      <c r="E242" s="272" t="str">
        <f>[1]FEB!I246</f>
        <v>P</v>
      </c>
      <c r="F242" s="273" t="str">
        <f>[1]FEB!L246</f>
        <v>P</v>
      </c>
      <c r="G242" s="272">
        <f>[1]FEB!M246</f>
        <v>0</v>
      </c>
    </row>
    <row r="243" spans="1:7" ht="15.75" customHeight="1" x14ac:dyDescent="0.3">
      <c r="A243" s="270">
        <f>[1]FEB!A247</f>
        <v>0</v>
      </c>
      <c r="B243" s="271">
        <f>[1]FEB!B247</f>
        <v>14</v>
      </c>
      <c r="C243" s="272" t="str">
        <f>[1]FEB!K247</f>
        <v>K01</v>
      </c>
      <c r="D243" s="271">
        <f>[1]FEB!J247</f>
        <v>24</v>
      </c>
      <c r="E243" s="272" t="str">
        <f>[1]FEB!I247</f>
        <v>P</v>
      </c>
      <c r="F243" s="273" t="str">
        <f>[1]FEB!L247</f>
        <v>P</v>
      </c>
      <c r="G243" s="272">
        <f>[1]FEB!M247</f>
        <v>0</v>
      </c>
    </row>
    <row r="244" spans="1:7" ht="15.75" customHeight="1" x14ac:dyDescent="0.3">
      <c r="A244" s="270">
        <f>[1]FEB!A248</f>
        <v>45712</v>
      </c>
      <c r="B244" s="271">
        <f>[1]FEB!B248</f>
        <v>1</v>
      </c>
      <c r="C244" s="272" t="str">
        <f>[1]FEB!K248</f>
        <v>K04</v>
      </c>
      <c r="D244" s="271">
        <f>[1]FEB!J248</f>
        <v>3</v>
      </c>
      <c r="E244" s="272" t="str">
        <f>[1]FEB!I248</f>
        <v>P</v>
      </c>
      <c r="F244" s="273" t="str">
        <f>[1]FEB!L248</f>
        <v>P</v>
      </c>
      <c r="G244" s="272">
        <f>[1]FEB!M248</f>
        <v>0</v>
      </c>
    </row>
    <row r="245" spans="1:7" ht="15.75" customHeight="1" x14ac:dyDescent="0.3">
      <c r="A245" s="270">
        <f>[1]FEB!A249</f>
        <v>0</v>
      </c>
      <c r="B245" s="271">
        <f>[1]FEB!B249</f>
        <v>2</v>
      </c>
      <c r="C245" s="272" t="str">
        <f>[1]FEB!K249</f>
        <v>K04</v>
      </c>
      <c r="D245" s="271">
        <f>[1]FEB!J249</f>
        <v>22</v>
      </c>
      <c r="E245" s="272" t="str">
        <f>[1]FEB!I249</f>
        <v>P</v>
      </c>
      <c r="F245" s="273" t="str">
        <f>[1]FEB!L249</f>
        <v>P</v>
      </c>
      <c r="G245" s="272">
        <f>[1]FEB!M249</f>
        <v>0</v>
      </c>
    </row>
    <row r="246" spans="1:7" ht="15.75" customHeight="1" x14ac:dyDescent="0.3">
      <c r="A246" s="270">
        <f>[1]FEB!A250</f>
        <v>0</v>
      </c>
      <c r="B246" s="271">
        <f>[1]FEB!B250</f>
        <v>3</v>
      </c>
      <c r="C246" s="272" t="str">
        <f>[1]FEB!K250</f>
        <v>K04</v>
      </c>
      <c r="D246" s="271">
        <f>[1]FEB!J250</f>
        <v>6</v>
      </c>
      <c r="E246" s="272" t="str">
        <f>[1]FEB!I250</f>
        <v>L</v>
      </c>
      <c r="F246" s="273" t="str">
        <f>[1]FEB!L250</f>
        <v>L</v>
      </c>
      <c r="G246" s="272">
        <f>[1]FEB!M250</f>
        <v>0</v>
      </c>
    </row>
    <row r="247" spans="1:7" ht="15.75" customHeight="1" x14ac:dyDescent="0.3">
      <c r="A247" s="270">
        <f>[1]FEB!A251</f>
        <v>0</v>
      </c>
      <c r="B247" s="271">
        <f>[1]FEB!B251</f>
        <v>4</v>
      </c>
      <c r="C247" s="272" t="str">
        <f>[1]FEB!K251</f>
        <v>K11</v>
      </c>
      <c r="D247" s="271">
        <f>[1]FEB!J251</f>
        <v>8</v>
      </c>
      <c r="E247" s="272" t="str">
        <f>[1]FEB!I251</f>
        <v>P</v>
      </c>
      <c r="F247" s="273" t="str">
        <f>[1]FEB!L251</f>
        <v>P</v>
      </c>
      <c r="G247" s="272">
        <f>[1]FEB!M251</f>
        <v>0</v>
      </c>
    </row>
    <row r="248" spans="1:7" ht="15.75" customHeight="1" x14ac:dyDescent="0.3">
      <c r="A248" s="270">
        <f>[1]FEB!A252</f>
        <v>0</v>
      </c>
      <c r="B248" s="271">
        <f>[1]FEB!B252</f>
        <v>5</v>
      </c>
      <c r="C248" s="272" t="str">
        <f>[1]FEB!K252</f>
        <v>K02</v>
      </c>
      <c r="D248" s="271">
        <f>[1]FEB!J252</f>
        <v>13</v>
      </c>
      <c r="E248" s="272" t="str">
        <f>[1]FEB!I252</f>
        <v>L</v>
      </c>
      <c r="F248" s="273">
        <f>[1]FEB!L252</f>
        <v>0</v>
      </c>
      <c r="G248" s="272" t="str">
        <f>[1]FEB!M252</f>
        <v>L</v>
      </c>
    </row>
    <row r="249" spans="1:7" ht="15.75" customHeight="1" x14ac:dyDescent="0.3">
      <c r="A249" s="270">
        <f>[1]FEB!A253</f>
        <v>0</v>
      </c>
      <c r="B249" s="271">
        <f>[1]FEB!B253</f>
        <v>6</v>
      </c>
      <c r="C249" s="272" t="str">
        <f>[1]FEB!K253</f>
        <v>K03</v>
      </c>
      <c r="D249" s="271">
        <f>[1]FEB!J253</f>
        <v>22</v>
      </c>
      <c r="E249" s="272" t="str">
        <f>[1]FEB!I253</f>
        <v>P</v>
      </c>
      <c r="F249" s="273" t="str">
        <f>[1]FEB!L253</f>
        <v>P</v>
      </c>
      <c r="G249" s="272">
        <f>[1]FEB!M253</f>
        <v>0</v>
      </c>
    </row>
    <row r="250" spans="1:7" ht="15.75" customHeight="1" x14ac:dyDescent="0.3">
      <c r="A250" s="270">
        <f>[1]FEB!A254</f>
        <v>0</v>
      </c>
      <c r="B250" s="271">
        <f>[1]FEB!B254</f>
        <v>7</v>
      </c>
      <c r="C250" s="272" t="str">
        <f>[1]FEB!K254</f>
        <v>K04</v>
      </c>
      <c r="D250" s="271">
        <f>[1]FEB!J254</f>
        <v>47</v>
      </c>
      <c r="E250" s="272" t="str">
        <f>[1]FEB!I254</f>
        <v>P</v>
      </c>
      <c r="F250" s="273">
        <f>[1]FEB!L254</f>
        <v>0</v>
      </c>
      <c r="G250" s="272" t="str">
        <f>[1]FEB!M254</f>
        <v>P</v>
      </c>
    </row>
    <row r="251" spans="1:7" ht="15.75" customHeight="1" x14ac:dyDescent="0.3">
      <c r="A251" s="270">
        <f>[1]FEB!A255</f>
        <v>0</v>
      </c>
      <c r="B251" s="271">
        <f>[1]FEB!B255</f>
        <v>8</v>
      </c>
      <c r="C251" s="272" t="str">
        <f>[1]FEB!K255</f>
        <v>K00</v>
      </c>
      <c r="D251" s="271">
        <f>[1]FEB!J255</f>
        <v>9</v>
      </c>
      <c r="E251" s="272" t="str">
        <f>[1]FEB!I255</f>
        <v>L</v>
      </c>
      <c r="F251" s="273" t="str">
        <f>[1]FEB!L255</f>
        <v>L</v>
      </c>
      <c r="G251" s="272">
        <f>[1]FEB!M255</f>
        <v>0</v>
      </c>
    </row>
    <row r="252" spans="1:7" ht="15.75" customHeight="1" x14ac:dyDescent="0.3">
      <c r="A252" s="270">
        <f>[1]FEB!A256</f>
        <v>0</v>
      </c>
      <c r="B252" s="271">
        <f>[1]FEB!B256</f>
        <v>9</v>
      </c>
      <c r="C252" s="272" t="str">
        <f>[1]FEB!K256</f>
        <v>K04</v>
      </c>
      <c r="D252" s="271">
        <f>[1]FEB!J256</f>
        <v>31</v>
      </c>
      <c r="E252" s="272" t="str">
        <f>[1]FEB!I256</f>
        <v>P</v>
      </c>
      <c r="F252" s="273">
        <f>[1]FEB!L256</f>
        <v>0</v>
      </c>
      <c r="G252" s="272" t="str">
        <f>[1]FEB!M256</f>
        <v>P</v>
      </c>
    </row>
    <row r="253" spans="1:7" ht="15.75" customHeight="1" x14ac:dyDescent="0.3">
      <c r="A253" s="270">
        <f>[1]FEB!A257</f>
        <v>45713</v>
      </c>
      <c r="B253" s="271">
        <f>[1]FEB!B257</f>
        <v>1</v>
      </c>
      <c r="C253" s="272" t="str">
        <f>[1]FEB!K257</f>
        <v>K04</v>
      </c>
      <c r="D253" s="271">
        <f>[1]FEB!J257</f>
        <v>25</v>
      </c>
      <c r="E253" s="272" t="str">
        <f>[1]FEB!I257</f>
        <v>P</v>
      </c>
      <c r="F253" s="273">
        <f>[1]FEB!L257</f>
        <v>0</v>
      </c>
      <c r="G253" s="272" t="str">
        <f>[1]FEB!M257</f>
        <v>P</v>
      </c>
    </row>
    <row r="254" spans="1:7" ht="15.75" customHeight="1" x14ac:dyDescent="0.3">
      <c r="A254" s="270">
        <f>[1]FEB!A258</f>
        <v>0</v>
      </c>
      <c r="B254" s="271">
        <f>[1]FEB!B258</f>
        <v>2</v>
      </c>
      <c r="C254" s="272" t="str">
        <f>[1]FEB!K258</f>
        <v>K02</v>
      </c>
      <c r="D254" s="271">
        <f>[1]FEB!J258</f>
        <v>10</v>
      </c>
      <c r="E254" s="272" t="str">
        <f>[1]FEB!I258</f>
        <v>L</v>
      </c>
      <c r="F254" s="273">
        <f>[1]FEB!L258</f>
        <v>0</v>
      </c>
      <c r="G254" s="272" t="str">
        <f>[1]FEB!M258</f>
        <v>L</v>
      </c>
    </row>
    <row r="255" spans="1:7" ht="15.75" customHeight="1" x14ac:dyDescent="0.3">
      <c r="A255" s="270">
        <f>[1]FEB!A259</f>
        <v>0</v>
      </c>
      <c r="B255" s="271">
        <f>[1]FEB!B259</f>
        <v>3</v>
      </c>
      <c r="C255" s="272" t="str">
        <f>[1]FEB!K259</f>
        <v>K08</v>
      </c>
      <c r="D255" s="271">
        <f>[1]FEB!J259</f>
        <v>41</v>
      </c>
      <c r="E255" s="272" t="str">
        <f>[1]FEB!I259</f>
        <v>L</v>
      </c>
      <c r="F255" s="273" t="str">
        <f>[1]FEB!L259</f>
        <v>L</v>
      </c>
      <c r="G255" s="272">
        <f>[1]FEB!M259</f>
        <v>0</v>
      </c>
    </row>
    <row r="256" spans="1:7" ht="15.75" customHeight="1" x14ac:dyDescent="0.3">
      <c r="A256" s="270">
        <f>[1]FEB!A260</f>
        <v>0</v>
      </c>
      <c r="B256" s="271">
        <f>[1]FEB!B260</f>
        <v>4</v>
      </c>
      <c r="C256" s="272" t="str">
        <f>[1]FEB!K260</f>
        <v>K04</v>
      </c>
      <c r="D256" s="271">
        <f>[1]FEB!J260</f>
        <v>3</v>
      </c>
      <c r="E256" s="272" t="str">
        <f>[1]FEB!I260</f>
        <v>P</v>
      </c>
      <c r="F256" s="273" t="str">
        <f>[1]FEB!L260</f>
        <v>P</v>
      </c>
      <c r="G256" s="272">
        <f>[1]FEB!M260</f>
        <v>0</v>
      </c>
    </row>
    <row r="257" spans="1:27" ht="15.75" customHeight="1" x14ac:dyDescent="0.3">
      <c r="A257" s="270">
        <f>[1]FEB!A261</f>
        <v>0</v>
      </c>
      <c r="B257" s="271">
        <f>[1]FEB!B261</f>
        <v>5</v>
      </c>
      <c r="C257" s="272" t="str">
        <f>[1]FEB!K261</f>
        <v>K04</v>
      </c>
      <c r="D257" s="271">
        <f>[1]FEB!J261</f>
        <v>56</v>
      </c>
      <c r="E257" s="272" t="str">
        <f>[1]FEB!I261</f>
        <v>L</v>
      </c>
      <c r="F257" s="273">
        <f>[1]FEB!L261</f>
        <v>0</v>
      </c>
      <c r="G257" s="272" t="str">
        <f>[1]FEB!M261</f>
        <v>L</v>
      </c>
    </row>
    <row r="258" spans="1:27" ht="15.75" customHeight="1" x14ac:dyDescent="0.3">
      <c r="A258" s="270">
        <f>[1]FEB!A262</f>
        <v>0</v>
      </c>
      <c r="B258" s="271">
        <f>[1]FEB!B262</f>
        <v>6</v>
      </c>
      <c r="C258" s="272" t="str">
        <f>[1]FEB!K262</f>
        <v>K05</v>
      </c>
      <c r="D258" s="271">
        <f>[1]FEB!J262</f>
        <v>68</v>
      </c>
      <c r="E258" s="272" t="str">
        <f>[1]FEB!I262</f>
        <v>L</v>
      </c>
      <c r="F258" s="273" t="str">
        <f>[1]FEB!L262</f>
        <v>L</v>
      </c>
      <c r="G258" s="272">
        <f>[1]FEB!M262</f>
        <v>0</v>
      </c>
    </row>
    <row r="259" spans="1:27" ht="15.75" customHeight="1" x14ac:dyDescent="0.3">
      <c r="A259" s="270">
        <f>[1]FEB!A263</f>
        <v>0</v>
      </c>
      <c r="B259" s="271">
        <f>[1]FEB!B263</f>
        <v>7</v>
      </c>
      <c r="C259" s="272" t="str">
        <f>[1]FEB!K263</f>
        <v>K04</v>
      </c>
      <c r="D259" s="271">
        <f>[1]FEB!J263</f>
        <v>21</v>
      </c>
      <c r="E259" s="272" t="str">
        <f>[1]FEB!I263</f>
        <v>P</v>
      </c>
      <c r="F259" s="273" t="str">
        <f>[1]FEB!L263</f>
        <v>P</v>
      </c>
      <c r="G259" s="272">
        <f>[1]FEB!M263</f>
        <v>0</v>
      </c>
    </row>
    <row r="260" spans="1:27" ht="15.75" customHeight="1" x14ac:dyDescent="0.3">
      <c r="A260" s="270">
        <f>[1]FEB!A264</f>
        <v>0</v>
      </c>
      <c r="B260" s="271">
        <f>[1]FEB!B264</f>
        <v>8</v>
      </c>
      <c r="C260" s="272" t="str">
        <f>[1]FEB!K264</f>
        <v>K02</v>
      </c>
      <c r="D260" s="271">
        <f>[1]FEB!J264</f>
        <v>27</v>
      </c>
      <c r="E260" s="272" t="str">
        <f>[1]FEB!I264</f>
        <v>P</v>
      </c>
      <c r="F260" s="273" t="str">
        <f>[1]FEB!L264</f>
        <v>P</v>
      </c>
      <c r="G260" s="272">
        <f>[1]FEB!M264</f>
        <v>0</v>
      </c>
    </row>
    <row r="261" spans="1:27" ht="15.75" customHeight="1" x14ac:dyDescent="0.3">
      <c r="A261" s="270">
        <f>[1]FEB!A265</f>
        <v>0</v>
      </c>
      <c r="B261" s="271">
        <f>[1]FEB!B265</f>
        <v>9</v>
      </c>
      <c r="C261" s="272" t="str">
        <f>[1]FEB!K265</f>
        <v>K02</v>
      </c>
      <c r="D261" s="271">
        <f>[1]FEB!J265</f>
        <v>20</v>
      </c>
      <c r="E261" s="272" t="str">
        <f>[1]FEB!I265</f>
        <v>P</v>
      </c>
      <c r="F261" s="273" t="str">
        <f>[1]FEB!L265</f>
        <v>P</v>
      </c>
      <c r="G261" s="272">
        <f>[1]FEB!M265</f>
        <v>0</v>
      </c>
    </row>
    <row r="262" spans="1:27" ht="15" customHeight="1" x14ac:dyDescent="0.3">
      <c r="A262" s="270">
        <f>[1]FEB!A266</f>
        <v>0</v>
      </c>
      <c r="B262" s="271">
        <f>[1]FEB!B266</f>
        <v>10</v>
      </c>
      <c r="C262" s="272" t="str">
        <f>[1]FEB!K266</f>
        <v>K08</v>
      </c>
      <c r="D262" s="271">
        <f>[1]FEB!J266</f>
        <v>24</v>
      </c>
      <c r="E262" s="272" t="str">
        <f>[1]FEB!I266</f>
        <v>P</v>
      </c>
      <c r="F262" s="273" t="str">
        <f>[1]FEB!L266</f>
        <v>P</v>
      </c>
      <c r="G262" s="272">
        <f>[1]FEB!M266</f>
        <v>0</v>
      </c>
    </row>
    <row r="263" spans="1:27" ht="15.75" customHeight="1" x14ac:dyDescent="0.3">
      <c r="A263" s="315"/>
      <c r="B263" s="316"/>
      <c r="C263" s="317"/>
      <c r="D263" s="316"/>
      <c r="E263" s="317"/>
      <c r="F263" s="318"/>
      <c r="G263" s="317"/>
      <c r="H263" s="319"/>
      <c r="I263" s="319"/>
      <c r="J263" s="319"/>
      <c r="K263" s="319"/>
      <c r="L263" s="319"/>
      <c r="M263" s="319"/>
      <c r="N263" s="319"/>
      <c r="O263" s="319"/>
      <c r="P263" s="319"/>
      <c r="Q263" s="319"/>
      <c r="R263" s="319"/>
      <c r="S263" s="319"/>
      <c r="T263" s="319"/>
      <c r="U263" s="319"/>
      <c r="V263" s="319"/>
      <c r="W263" s="319"/>
      <c r="X263" s="319"/>
      <c r="Y263" s="319"/>
      <c r="Z263" s="319"/>
      <c r="AA263" s="319"/>
    </row>
    <row r="264" spans="1:27" ht="15.75" customHeight="1" x14ac:dyDescent="0.3">
      <c r="A264" s="270"/>
      <c r="B264" s="271"/>
      <c r="C264" s="272"/>
      <c r="D264" s="271"/>
      <c r="E264" s="272"/>
      <c r="F264" s="273"/>
      <c r="G264" s="272"/>
    </row>
    <row r="265" spans="1:27" ht="15.75" customHeight="1" x14ac:dyDescent="0.3">
      <c r="A265" s="270"/>
      <c r="B265" s="271"/>
      <c r="C265" s="272"/>
      <c r="D265" s="271"/>
      <c r="E265" s="272"/>
      <c r="F265" s="273"/>
      <c r="G265" s="272"/>
    </row>
    <row r="266" spans="1:27" ht="15.75" customHeight="1" x14ac:dyDescent="0.3">
      <c r="A266" s="270"/>
      <c r="B266" s="271"/>
      <c r="C266" s="272"/>
      <c r="D266" s="271"/>
      <c r="E266" s="272"/>
      <c r="F266" s="273"/>
      <c r="G266" s="272"/>
    </row>
    <row r="267" spans="1:27" ht="15.75" customHeight="1" x14ac:dyDescent="0.3">
      <c r="A267" s="270"/>
      <c r="B267" s="271"/>
      <c r="C267" s="272"/>
      <c r="D267" s="271"/>
      <c r="E267" s="272"/>
      <c r="F267" s="273"/>
      <c r="G267" s="272"/>
    </row>
    <row r="268" spans="1:27" ht="15.75" customHeight="1" x14ac:dyDescent="0.3">
      <c r="A268" s="270"/>
      <c r="B268" s="271"/>
      <c r="C268" s="272"/>
      <c r="D268" s="271"/>
      <c r="E268" s="272"/>
      <c r="F268" s="273"/>
      <c r="G268" s="272"/>
    </row>
    <row r="269" spans="1:27" ht="15.75" customHeight="1" x14ac:dyDescent="0.3">
      <c r="A269" s="270"/>
      <c r="B269" s="271"/>
      <c r="C269" s="272"/>
      <c r="D269" s="271"/>
      <c r="E269" s="272"/>
      <c r="F269" s="273"/>
      <c r="G269" s="272"/>
    </row>
    <row r="270" spans="1:27" ht="15.75" customHeight="1" x14ac:dyDescent="0.3">
      <c r="A270" s="270"/>
      <c r="B270" s="271"/>
      <c r="C270" s="272"/>
      <c r="D270" s="271"/>
      <c r="E270" s="272"/>
      <c r="F270" s="273"/>
      <c r="G270" s="272"/>
    </row>
    <row r="271" spans="1:27" ht="15.75" customHeight="1" x14ac:dyDescent="0.3">
      <c r="A271" s="270"/>
      <c r="B271" s="271"/>
      <c r="C271" s="272"/>
      <c r="D271" s="271"/>
      <c r="E271" s="272"/>
      <c r="F271" s="273"/>
      <c r="G271" s="272"/>
    </row>
    <row r="272" spans="1:27" ht="15.75" customHeight="1" x14ac:dyDescent="0.3">
      <c r="A272" s="270"/>
      <c r="B272" s="271"/>
      <c r="C272" s="272"/>
      <c r="D272" s="271"/>
      <c r="E272" s="272"/>
      <c r="F272" s="273"/>
      <c r="G272" s="272"/>
    </row>
    <row r="273" spans="1:7" ht="15.75" customHeight="1" x14ac:dyDescent="0.3">
      <c r="A273" s="270"/>
      <c r="B273" s="271"/>
      <c r="C273" s="272"/>
      <c r="D273" s="271"/>
      <c r="E273" s="272"/>
      <c r="F273" s="273"/>
      <c r="G273" s="272"/>
    </row>
    <row r="274" spans="1:7" ht="15.75" customHeight="1" x14ac:dyDescent="0.3">
      <c r="A274" s="270"/>
      <c r="B274" s="271"/>
      <c r="C274" s="272"/>
      <c r="D274" s="271"/>
      <c r="E274" s="272"/>
      <c r="F274" s="273"/>
      <c r="G274" s="272"/>
    </row>
    <row r="275" spans="1:7" ht="15.75" customHeight="1" x14ac:dyDescent="0.3">
      <c r="A275" s="270"/>
      <c r="B275" s="271"/>
      <c r="C275" s="272"/>
      <c r="D275" s="271"/>
      <c r="E275" s="272"/>
      <c r="F275" s="273"/>
      <c r="G275" s="272"/>
    </row>
    <row r="276" spans="1:7" ht="15.75" customHeight="1" x14ac:dyDescent="0.3">
      <c r="A276" s="270"/>
      <c r="B276" s="271"/>
      <c r="C276" s="272"/>
      <c r="D276" s="271"/>
      <c r="E276" s="272"/>
      <c r="F276" s="273"/>
      <c r="G276" s="272"/>
    </row>
    <row r="277" spans="1:7" ht="15.75" customHeight="1" x14ac:dyDescent="0.3">
      <c r="A277" s="270"/>
      <c r="B277" s="271"/>
      <c r="C277" s="272"/>
      <c r="D277" s="271"/>
      <c r="E277" s="272"/>
      <c r="F277" s="273"/>
      <c r="G277" s="272"/>
    </row>
    <row r="278" spans="1:7" ht="15.75" customHeight="1" x14ac:dyDescent="0.3">
      <c r="A278" s="270"/>
      <c r="B278" s="271"/>
      <c r="C278" s="272"/>
      <c r="D278" s="271"/>
      <c r="E278" s="272"/>
      <c r="F278" s="273"/>
      <c r="G278" s="272"/>
    </row>
    <row r="279" spans="1:7" ht="15.75" customHeight="1" x14ac:dyDescent="0.3">
      <c r="A279" s="270"/>
      <c r="B279" s="271"/>
      <c r="C279" s="272"/>
      <c r="D279" s="271"/>
      <c r="E279" s="272"/>
      <c r="F279" s="273"/>
      <c r="G279" s="272"/>
    </row>
    <row r="280" spans="1:7" ht="15.75" customHeight="1" x14ac:dyDescent="0.3">
      <c r="A280" s="270"/>
      <c r="B280" s="271"/>
      <c r="C280" s="272"/>
      <c r="D280" s="271"/>
      <c r="E280" s="272"/>
      <c r="F280" s="273"/>
      <c r="G280" s="272"/>
    </row>
    <row r="281" spans="1:7" ht="15.75" customHeight="1" x14ac:dyDescent="0.3">
      <c r="A281" s="270"/>
      <c r="B281" s="271"/>
      <c r="C281" s="272"/>
      <c r="D281" s="271"/>
      <c r="E281" s="272"/>
      <c r="F281" s="273"/>
      <c r="G281" s="272"/>
    </row>
    <row r="282" spans="1:7" ht="15.75" customHeight="1" x14ac:dyDescent="0.3">
      <c r="A282" s="270"/>
      <c r="B282" s="271"/>
      <c r="C282" s="272"/>
      <c r="D282" s="271"/>
      <c r="E282" s="272"/>
      <c r="F282" s="273"/>
      <c r="G282" s="272"/>
    </row>
    <row r="283" spans="1:7" ht="15.75" customHeight="1" x14ac:dyDescent="0.3">
      <c r="A283" s="270"/>
      <c r="B283" s="271"/>
      <c r="C283" s="272"/>
      <c r="D283" s="271"/>
      <c r="E283" s="272"/>
      <c r="F283" s="273"/>
      <c r="G283" s="272"/>
    </row>
    <row r="284" spans="1:7" ht="15.75" customHeight="1" x14ac:dyDescent="0.3">
      <c r="A284" s="270"/>
      <c r="B284" s="271"/>
      <c r="C284" s="272"/>
      <c r="D284" s="271"/>
      <c r="E284" s="272"/>
      <c r="F284" s="273"/>
      <c r="G284" s="272"/>
    </row>
    <row r="285" spans="1:7" ht="15.75" customHeight="1" x14ac:dyDescent="0.3">
      <c r="A285" s="270"/>
      <c r="B285" s="271"/>
      <c r="C285" s="272"/>
      <c r="D285" s="271"/>
      <c r="E285" s="272"/>
      <c r="F285" s="273"/>
      <c r="G285" s="272"/>
    </row>
    <row r="286" spans="1:7" ht="15.75" customHeight="1" x14ac:dyDescent="0.3">
      <c r="A286" s="270"/>
      <c r="B286" s="271"/>
      <c r="C286" s="272"/>
      <c r="D286" s="271"/>
      <c r="E286" s="272"/>
      <c r="F286" s="273"/>
      <c r="G286" s="272"/>
    </row>
    <row r="287" spans="1:7" ht="15.75" customHeight="1" x14ac:dyDescent="0.3">
      <c r="A287" s="270"/>
      <c r="B287" s="271"/>
      <c r="C287" s="272"/>
      <c r="D287" s="271"/>
      <c r="E287" s="272"/>
      <c r="F287" s="273"/>
      <c r="G287" s="272"/>
    </row>
    <row r="288" spans="1:7" ht="15.75" customHeight="1" x14ac:dyDescent="0.3">
      <c r="A288" s="270"/>
      <c r="B288" s="271"/>
      <c r="C288" s="272"/>
      <c r="D288" s="271"/>
      <c r="E288" s="272"/>
      <c r="F288" s="273"/>
      <c r="G288" s="272"/>
    </row>
    <row r="289" spans="1:7" ht="15.75" customHeight="1" x14ac:dyDescent="0.3">
      <c r="A289" s="270"/>
      <c r="B289" s="271"/>
      <c r="C289" s="272"/>
      <c r="D289" s="271"/>
      <c r="E289" s="272"/>
      <c r="F289" s="273"/>
      <c r="G289" s="272"/>
    </row>
    <row r="290" spans="1:7" ht="15.75" customHeight="1" x14ac:dyDescent="0.3">
      <c r="A290" s="270"/>
      <c r="B290" s="271"/>
      <c r="C290" s="272"/>
      <c r="D290" s="271"/>
      <c r="E290" s="272"/>
      <c r="F290" s="273"/>
      <c r="G290" s="272"/>
    </row>
    <row r="291" spans="1:7" ht="15.75" customHeight="1" x14ac:dyDescent="0.3">
      <c r="A291" s="270"/>
      <c r="B291" s="271"/>
      <c r="C291" s="272"/>
      <c r="D291" s="271"/>
      <c r="E291" s="272"/>
      <c r="F291" s="273"/>
      <c r="G291" s="272"/>
    </row>
    <row r="292" spans="1:7" ht="15.75" customHeight="1" x14ac:dyDescent="0.3">
      <c r="A292" s="270"/>
      <c r="B292" s="271"/>
      <c r="C292" s="272"/>
      <c r="D292" s="271"/>
      <c r="E292" s="272"/>
      <c r="F292" s="273"/>
      <c r="G292" s="272"/>
    </row>
    <row r="293" spans="1:7" ht="15.75" customHeight="1" x14ac:dyDescent="0.3">
      <c r="A293" s="270"/>
      <c r="B293" s="271"/>
      <c r="C293" s="272"/>
      <c r="D293" s="271"/>
      <c r="E293" s="272"/>
      <c r="F293" s="273"/>
      <c r="G293" s="272"/>
    </row>
    <row r="294" spans="1:7" ht="15.75" customHeight="1" x14ac:dyDescent="0.3">
      <c r="A294" s="270"/>
      <c r="B294" s="271"/>
      <c r="C294" s="272"/>
      <c r="D294" s="271"/>
      <c r="E294" s="272"/>
      <c r="F294" s="273"/>
      <c r="G294" s="272"/>
    </row>
    <row r="295" spans="1:7" ht="15.75" customHeight="1" x14ac:dyDescent="0.3">
      <c r="A295" s="270"/>
      <c r="B295" s="271"/>
      <c r="C295" s="272"/>
      <c r="D295" s="271"/>
      <c r="E295" s="272"/>
      <c r="F295" s="273"/>
      <c r="G295" s="272"/>
    </row>
    <row r="296" spans="1:7" ht="15.75" customHeight="1" x14ac:dyDescent="0.3">
      <c r="A296" s="270"/>
      <c r="B296" s="271"/>
      <c r="C296" s="272"/>
      <c r="D296" s="271"/>
      <c r="E296" s="272"/>
      <c r="F296" s="273"/>
      <c r="G296" s="272"/>
    </row>
    <row r="297" spans="1:7" ht="15.75" customHeight="1" x14ac:dyDescent="0.3">
      <c r="A297" s="270"/>
      <c r="B297" s="271"/>
      <c r="C297" s="272"/>
      <c r="D297" s="271"/>
      <c r="E297" s="272"/>
      <c r="F297" s="273"/>
      <c r="G297" s="272"/>
    </row>
    <row r="298" spans="1:7" ht="15.75" customHeight="1" x14ac:dyDescent="0.3">
      <c r="A298" s="270"/>
      <c r="B298" s="271"/>
      <c r="C298" s="272"/>
      <c r="D298" s="271"/>
      <c r="E298" s="272"/>
      <c r="F298" s="273"/>
      <c r="G298" s="272"/>
    </row>
    <row r="299" spans="1:7" ht="15.75" customHeight="1" x14ac:dyDescent="0.3"/>
    <row r="300" spans="1:7" ht="15.75" customHeight="1" x14ac:dyDescent="0.3"/>
    <row r="301" spans="1:7" ht="15.75" customHeight="1" x14ac:dyDescent="0.3"/>
    <row r="302" spans="1:7" ht="15.75" customHeight="1" x14ac:dyDescent="0.3"/>
    <row r="303" spans="1:7" ht="15.75" customHeight="1" x14ac:dyDescent="0.3"/>
    <row r="304" spans="1:7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autoFilter ref="A3:G138" xr:uid="{00000000-0009-0000-0000-000006000000}"/>
  <mergeCells count="6">
    <mergeCell ref="L1:S1"/>
    <mergeCell ref="T1:U2"/>
    <mergeCell ref="L2:M2"/>
    <mergeCell ref="N2:O2"/>
    <mergeCell ref="P2:Q2"/>
    <mergeCell ref="R2:S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A68D5-393B-4DC6-9727-39DF628F0347}">
  <sheetPr>
    <outlinePr summaryBelow="0" summaryRight="0"/>
  </sheetPr>
  <dimension ref="A1:AA992"/>
  <sheetViews>
    <sheetView workbookViewId="0"/>
  </sheetViews>
  <sheetFormatPr defaultColWidth="12.6640625" defaultRowHeight="15" customHeight="1" x14ac:dyDescent="0.3"/>
  <cols>
    <col min="1" max="1" width="9.44140625" customWidth="1"/>
    <col min="2" max="3" width="5.77734375" customWidth="1"/>
    <col min="4" max="4" width="7.21875" customWidth="1"/>
    <col min="5" max="5" width="7.88671875" customWidth="1"/>
    <col min="6" max="7" width="5.77734375" customWidth="1"/>
    <col min="8" max="8" width="8.21875" customWidth="1"/>
    <col min="9" max="9" width="5.6640625" customWidth="1"/>
    <col min="10" max="10" width="30" customWidth="1"/>
    <col min="11" max="11" width="9.109375" customWidth="1"/>
    <col min="12" max="21" width="7" customWidth="1"/>
    <col min="22" max="22" width="11" customWidth="1"/>
  </cols>
  <sheetData>
    <row r="1" spans="1:27" ht="15.75" customHeight="1" x14ac:dyDescent="0.3">
      <c r="A1" s="240"/>
      <c r="B1" s="240"/>
      <c r="C1" s="240"/>
      <c r="D1" s="240"/>
      <c r="E1" s="241" t="s">
        <v>211</v>
      </c>
      <c r="F1" s="242" t="s">
        <v>212</v>
      </c>
      <c r="G1" s="243"/>
      <c r="H1" s="12"/>
      <c r="I1" s="244" t="s">
        <v>22</v>
      </c>
      <c r="J1" s="245" t="s">
        <v>213</v>
      </c>
      <c r="K1" s="246" t="s">
        <v>214</v>
      </c>
      <c r="L1" s="247" t="s">
        <v>215</v>
      </c>
      <c r="M1" s="248"/>
      <c r="N1" s="248"/>
      <c r="O1" s="248"/>
      <c r="P1" s="248"/>
      <c r="Q1" s="248"/>
      <c r="R1" s="248"/>
      <c r="S1" s="249"/>
      <c r="T1" s="250" t="s">
        <v>216</v>
      </c>
      <c r="U1" s="251"/>
      <c r="V1" s="252" t="s">
        <v>21</v>
      </c>
      <c r="W1" s="12"/>
      <c r="X1" s="12"/>
      <c r="Y1" s="12"/>
      <c r="Z1" s="12"/>
      <c r="AA1" s="12"/>
    </row>
    <row r="2" spans="1:27" ht="15.75" customHeight="1" x14ac:dyDescent="0.3">
      <c r="A2" s="240"/>
      <c r="B2" s="240"/>
      <c r="C2" s="240"/>
      <c r="D2" s="240"/>
      <c r="E2" s="240"/>
      <c r="F2" s="243"/>
      <c r="G2" s="243"/>
      <c r="H2" s="12"/>
      <c r="I2" s="178"/>
      <c r="J2" s="253"/>
      <c r="K2" s="254"/>
      <c r="L2" s="255" t="s">
        <v>218</v>
      </c>
      <c r="M2" s="119"/>
      <c r="N2" s="256" t="s">
        <v>219</v>
      </c>
      <c r="O2" s="119"/>
      <c r="P2" s="257" t="s">
        <v>220</v>
      </c>
      <c r="Q2" s="119"/>
      <c r="R2" s="256" t="s">
        <v>221</v>
      </c>
      <c r="S2" s="119"/>
      <c r="T2" s="122"/>
      <c r="U2" s="123"/>
      <c r="V2" s="258"/>
      <c r="W2" s="12"/>
      <c r="X2" s="12"/>
      <c r="Y2" s="12"/>
      <c r="Z2" s="12"/>
      <c r="AA2" s="12"/>
    </row>
    <row r="3" spans="1:27" ht="15.75" customHeight="1" thickBot="1" x14ac:dyDescent="0.35">
      <c r="A3" s="259" t="s">
        <v>222</v>
      </c>
      <c r="B3" s="259" t="s">
        <v>121</v>
      </c>
      <c r="C3" s="259" t="s">
        <v>212</v>
      </c>
      <c r="D3" s="260" t="s">
        <v>223</v>
      </c>
      <c r="E3" s="261" t="s">
        <v>24</v>
      </c>
      <c r="F3" s="262" t="s">
        <v>224</v>
      </c>
      <c r="G3" s="263" t="s">
        <v>32</v>
      </c>
      <c r="H3" s="12"/>
      <c r="I3" s="188"/>
      <c r="J3" s="264"/>
      <c r="K3" s="265"/>
      <c r="L3" s="266" t="s">
        <v>32</v>
      </c>
      <c r="M3" s="267" t="s">
        <v>37</v>
      </c>
      <c r="N3" s="268" t="s">
        <v>32</v>
      </c>
      <c r="O3" s="267" t="s">
        <v>37</v>
      </c>
      <c r="P3" s="268" t="s">
        <v>32</v>
      </c>
      <c r="Q3" s="267" t="s">
        <v>37</v>
      </c>
      <c r="R3" s="268" t="s">
        <v>32</v>
      </c>
      <c r="S3" s="267" t="s">
        <v>37</v>
      </c>
      <c r="T3" s="268" t="s">
        <v>32</v>
      </c>
      <c r="U3" s="267" t="s">
        <v>37</v>
      </c>
      <c r="V3" s="269"/>
      <c r="W3" s="12"/>
      <c r="X3" s="12"/>
      <c r="Y3" s="12"/>
      <c r="Z3" s="12"/>
      <c r="AA3" s="12"/>
    </row>
    <row r="4" spans="1:27" ht="15.75" customHeight="1" x14ac:dyDescent="0.3">
      <c r="A4" s="270">
        <f>[1]MART!A8</f>
        <v>45714</v>
      </c>
      <c r="B4" s="271">
        <f>[1]MART!B8</f>
        <v>1</v>
      </c>
      <c r="C4" s="272" t="str">
        <f>[1]MART!L8</f>
        <v>K04</v>
      </c>
      <c r="D4" s="271">
        <f>[1]MART!K8</f>
        <v>16</v>
      </c>
      <c r="E4" s="272" t="str">
        <f>[1]MART!J8</f>
        <v>L</v>
      </c>
      <c r="F4" s="273" t="str">
        <f>[1]MART!M8</f>
        <v>L</v>
      </c>
      <c r="G4" s="272">
        <f>[1]MART!N8</f>
        <v>0</v>
      </c>
      <c r="H4" s="274"/>
      <c r="I4" s="275">
        <v>1</v>
      </c>
      <c r="J4" s="276" t="s">
        <v>225</v>
      </c>
      <c r="K4" s="276" t="s">
        <v>118</v>
      </c>
      <c r="L4" s="277">
        <f>COUNTIFS('Dx. MART'!DIAGNOSA,K4,'Dx. MART'!UMUR,"&lt;7",'Dx. MART'!kasusbaru,"L")</f>
        <v>12</v>
      </c>
      <c r="M4" s="278">
        <f>COUNTIFS('Dx. MART'!DIAGNOSA,K4,'Dx. MART'!UMUR,"&lt;7",'Dx. MART'!kasusbaru,"p")</f>
        <v>7</v>
      </c>
      <c r="N4" s="277">
        <f>COUNTIFS('Dx. MART'!DIAGNOSA,K4,'Dx. MART'!UMUR,"&gt;=7",'Dx. MART'!UMUR,"&lt;=15",'Dx. MART'!kasusbaru,"L")</f>
        <v>10</v>
      </c>
      <c r="O4" s="277">
        <f>COUNTIFS('Dx. MART'!DIAGNOSA,K4,'Dx. MART'!UMUR,"&gt;=7",'Dx. MART'!UMUR,"&lt;=15",'Dx. MART'!kasusbaru,"p")</f>
        <v>17</v>
      </c>
      <c r="P4" s="271">
        <f>COUNTIFS('Dx. MART'!DIAGNOSA,K4,'Dx. MART'!UMUR,"&gt;=16",'Dx. MART'!UMUR,"&lt;=59",'Dx. MART'!kasusbaru,"L")</f>
        <v>0</v>
      </c>
      <c r="Q4" s="277">
        <f>COUNTIFS('Dx. MART'!DIAGNOSA,K4,'Dx. MART'!UMUR,"&gt;=16",'Dx. MART'!UMUR,"&lt;=59",'Dx. MART'!kasusbaru,"p")</f>
        <v>0</v>
      </c>
      <c r="R4" s="277">
        <f>COUNTIFS('Dx. MART'!DIAGNOSA,K4,'Dx. MART'!UMUR,"&gt;=60",'Dx. MART'!kasusbaru,"L")</f>
        <v>0</v>
      </c>
      <c r="S4" s="277">
        <f>COUNTIFS('Dx. MART'!DIAGNOSA,K4,'Dx. MART'!UMUR,"&gt;=60",'Dx. MART'!kasusbaru,"p")</f>
        <v>1</v>
      </c>
      <c r="T4" s="277">
        <f>COUNTIFS('Dx. MART'!DIAGNOSA,K4,'Dx. MART'!kasuslama,"L")</f>
        <v>2</v>
      </c>
      <c r="U4" s="277">
        <f>COUNTIFS('Dx. MART'!DIAGNOSA,K4,'Dx. MART'!kasuslama,"p")</f>
        <v>0</v>
      </c>
      <c r="V4" s="279">
        <f>COUNTIF('Dx. MART'!DIAGNOSA,K4)</f>
        <v>49</v>
      </c>
      <c r="W4" s="280">
        <f t="shared" ref="W4:W23" si="0">SUM(L4:U4)</f>
        <v>49</v>
      </c>
      <c r="X4" s="12"/>
      <c r="Y4" s="12"/>
      <c r="Z4" s="12"/>
      <c r="AA4" s="12"/>
    </row>
    <row r="5" spans="1:27" ht="15.75" customHeight="1" x14ac:dyDescent="0.3">
      <c r="A5" s="270">
        <f>[1]MART!A9</f>
        <v>0</v>
      </c>
      <c r="B5" s="271">
        <f>[1]MART!B9</f>
        <v>2</v>
      </c>
      <c r="C5" s="272" t="str">
        <f>[1]MART!L9</f>
        <v>K05</v>
      </c>
      <c r="D5" s="271">
        <f>[1]MART!K9</f>
        <v>15</v>
      </c>
      <c r="E5" s="272" t="str">
        <f>[1]MART!J9</f>
        <v>P</v>
      </c>
      <c r="F5" s="273" t="str">
        <f>[1]MART!M9</f>
        <v>P</v>
      </c>
      <c r="G5" s="272">
        <f>[1]MART!N9</f>
        <v>0</v>
      </c>
      <c r="H5" s="12"/>
      <c r="I5" s="281">
        <v>2</v>
      </c>
      <c r="J5" s="108" t="s">
        <v>226</v>
      </c>
      <c r="K5" s="108" t="s">
        <v>227</v>
      </c>
      <c r="L5" s="277">
        <f>COUNTIFS('Dx. MART'!DIAGNOSA,K5,'Dx. MART'!UMUR,"&lt;7",'Dx. MART'!kasusbaru,"L")</f>
        <v>0</v>
      </c>
      <c r="M5" s="278">
        <f>COUNTIFS('Dx. MART'!DIAGNOSA,K5,'Dx. MART'!UMUR,"&lt;7",'Dx. MART'!kasusbaru,"p")</f>
        <v>0</v>
      </c>
      <c r="N5" s="277">
        <f>COUNTIFS('Dx. MART'!DIAGNOSA,K5,'Dx. MART'!UMUR,"&gt;=7",'Dx. MART'!UMUR,"&lt;=15",'Dx. MART'!kasusbaru,"L")</f>
        <v>0</v>
      </c>
      <c r="O5" s="277">
        <f>COUNTIFS('Dx. MART'!DIAGNOSA,K5,'Dx. MART'!UMUR,"&gt;=7",'Dx. MART'!UMUR,"&lt;=15",'Dx. MART'!kasusbaru,"p")</f>
        <v>2</v>
      </c>
      <c r="P5" s="271">
        <f>COUNTIFS('Dx. MART'!DIAGNOSA,K5,'Dx. MART'!UMUR,"&gt;=16",'Dx. MART'!UMUR,"&lt;=59",'Dx. MART'!kasusbaru,"L")</f>
        <v>0</v>
      </c>
      <c r="Q5" s="277">
        <f>COUNTIFS('Dx. MART'!DIAGNOSA,K5,'Dx. MART'!UMUR,"&gt;=16",'Dx. MART'!UMUR,"&lt;=59",'Dx. MART'!kasusbaru,"p")</f>
        <v>2</v>
      </c>
      <c r="R5" s="277">
        <f>COUNTIFS('Dx. MART'!DIAGNOSA,K5,'Dx. MART'!UMUR,"&gt;=60",'Dx. MART'!kasusbaru,"L")</f>
        <v>0</v>
      </c>
      <c r="S5" s="277">
        <f>COUNTIFS('Dx. MART'!DIAGNOSA,K5,'Dx. MART'!UMUR,"&gt;=60",'Dx. MART'!kasusbaru,"p")</f>
        <v>0</v>
      </c>
      <c r="T5" s="277">
        <f>COUNTIFS('Dx. MART'!DIAGNOSA,K5,'Dx. MART'!kasuslama,"L")</f>
        <v>1</v>
      </c>
      <c r="U5" s="277">
        <f>COUNTIFS('Dx. MART'!DIAGNOSA,K5,'Dx. MART'!kasuslama,"p")</f>
        <v>1</v>
      </c>
      <c r="V5" s="282">
        <f>COUNTIF('Dx. MART'!DIAGNOSA,K5)</f>
        <v>6</v>
      </c>
      <c r="W5" s="280">
        <f t="shared" si="0"/>
        <v>6</v>
      </c>
      <c r="X5" s="12"/>
      <c r="Y5" s="12"/>
      <c r="Z5" s="12"/>
      <c r="AA5" s="12"/>
    </row>
    <row r="6" spans="1:27" ht="15.75" customHeight="1" x14ac:dyDescent="0.3">
      <c r="A6" s="270">
        <f>[1]MART!A10</f>
        <v>0</v>
      </c>
      <c r="B6" s="271">
        <f>[1]MART!B10</f>
        <v>3</v>
      </c>
      <c r="C6" s="272" t="str">
        <f>[1]MART!L10</f>
        <v>K02</v>
      </c>
      <c r="D6" s="271">
        <f>[1]MART!K10</f>
        <v>23</v>
      </c>
      <c r="E6" s="272" t="str">
        <f>[1]MART!J10</f>
        <v>P</v>
      </c>
      <c r="F6" s="273" t="str">
        <f>[1]MART!M10</f>
        <v>P</v>
      </c>
      <c r="G6" s="272">
        <f>[1]MART!N10</f>
        <v>0</v>
      </c>
      <c r="H6" s="12"/>
      <c r="I6" s="281">
        <v>3</v>
      </c>
      <c r="J6" s="108" t="s">
        <v>228</v>
      </c>
      <c r="K6" s="108" t="s">
        <v>108</v>
      </c>
      <c r="L6" s="277">
        <f>COUNTIFS('Dx. MART'!DIAGNOSA,K6,'Dx. MART'!UMUR,"&lt;7",'Dx. MART'!kasusbaru,"L")</f>
        <v>0</v>
      </c>
      <c r="M6" s="278">
        <f>COUNTIFS('Dx. MART'!DIAGNOSA,K6,'Dx. MART'!UMUR,"&lt;7",'Dx. MART'!kasusbaru,"p")</f>
        <v>4</v>
      </c>
      <c r="N6" s="277">
        <f>COUNTIFS('Dx. MART'!DIAGNOSA,K6,'Dx. MART'!UMUR,"&gt;=7",'Dx. MART'!UMUR,"&lt;=15",'Dx. MART'!kasusbaru,"L")</f>
        <v>1</v>
      </c>
      <c r="O6" s="277">
        <f>COUNTIFS('Dx. MART'!DIAGNOSA,K6,'Dx. MART'!UMUR,"&gt;=7",'Dx. MART'!UMUR,"&lt;=15",'Dx. MART'!kasusbaru,"p")</f>
        <v>1</v>
      </c>
      <c r="P6" s="271">
        <f>COUNTIFS('Dx. MART'!DIAGNOSA,K6,'Dx. MART'!UMUR,"&gt;=16",'Dx. MART'!UMUR,"&lt;=59",'Dx. MART'!kasusbaru,"L")</f>
        <v>5</v>
      </c>
      <c r="Q6" s="277">
        <f>COUNTIFS('Dx. MART'!DIAGNOSA,K6,'Dx. MART'!UMUR,"&gt;=16",'Dx. MART'!UMUR,"&lt;=59",'Dx. MART'!kasusbaru,"p")</f>
        <v>18</v>
      </c>
      <c r="R6" s="277">
        <f>COUNTIFS('Dx. MART'!DIAGNOSA,K6,'Dx. MART'!UMUR,"&gt;=60",'Dx. MART'!kasusbaru,"L")</f>
        <v>2</v>
      </c>
      <c r="S6" s="277">
        <f>COUNTIFS('Dx. MART'!DIAGNOSA,K6,'Dx. MART'!UMUR,"&gt;=60",'Dx. MART'!kasusbaru,"p")</f>
        <v>0</v>
      </c>
      <c r="T6" s="277">
        <f>COUNTIFS('Dx. MART'!DIAGNOSA,K6,'Dx. MART'!kasuslama,"L")</f>
        <v>5</v>
      </c>
      <c r="U6" s="277">
        <f>COUNTIFS('Dx. MART'!DIAGNOSA,K6,'Dx. MART'!kasuslama,"p")</f>
        <v>16</v>
      </c>
      <c r="V6" s="282">
        <f>COUNTIF('Dx. MART'!DIAGNOSA,K6)</f>
        <v>52</v>
      </c>
      <c r="W6" s="280">
        <f t="shared" si="0"/>
        <v>52</v>
      </c>
      <c r="X6" s="12"/>
      <c r="Y6" s="12"/>
      <c r="Z6" s="12"/>
      <c r="AA6" s="12"/>
    </row>
    <row r="7" spans="1:27" ht="15.75" customHeight="1" x14ac:dyDescent="0.3">
      <c r="A7" s="270">
        <f>[1]MART!A11</f>
        <v>0</v>
      </c>
      <c r="B7" s="271">
        <f>[1]MART!B11</f>
        <v>4</v>
      </c>
      <c r="C7" s="272" t="str">
        <f>[1]MART!L11</f>
        <v>K00</v>
      </c>
      <c r="D7" s="271">
        <f>[1]MART!K11</f>
        <v>13</v>
      </c>
      <c r="E7" s="272" t="str">
        <f>[1]MART!J11</f>
        <v>L</v>
      </c>
      <c r="F7" s="273" t="str">
        <f>[1]MART!M11</f>
        <v>L</v>
      </c>
      <c r="G7" s="272">
        <f>[1]MART!N11</f>
        <v>0</v>
      </c>
      <c r="H7" s="12"/>
      <c r="I7" s="281">
        <v>4</v>
      </c>
      <c r="J7" s="108" t="s">
        <v>229</v>
      </c>
      <c r="K7" s="108" t="s">
        <v>230</v>
      </c>
      <c r="L7" s="277">
        <f>COUNTIFS('Dx. MART'!DIAGNOSA,K7,'Dx. MART'!UMUR,"&lt;7",'Dx. MART'!kasusbaru,"L")</f>
        <v>0</v>
      </c>
      <c r="M7" s="278">
        <f>COUNTIFS('Dx. MART'!DIAGNOSA,K7,'Dx. MART'!UMUR,"&lt;7",'Dx. MART'!kasusbaru,"p")</f>
        <v>0</v>
      </c>
      <c r="N7" s="277">
        <f>COUNTIFS('Dx. MART'!DIAGNOSA,K7,'Dx. MART'!UMUR,"&gt;=7",'Dx. MART'!UMUR,"&lt;=15",'Dx. MART'!kasusbaru,"L")</f>
        <v>0</v>
      </c>
      <c r="O7" s="277">
        <f>COUNTIFS('Dx. MART'!DIAGNOSA,K7,'Dx. MART'!UMUR,"&gt;=7",'Dx. MART'!UMUR,"&lt;=15",'Dx. MART'!kasusbaru,"p")</f>
        <v>0</v>
      </c>
      <c r="P7" s="271">
        <f>COUNTIFS('Dx. MART'!DIAGNOSA,K7,'Dx. MART'!UMUR,"&gt;=16",'Dx. MART'!UMUR,"&lt;=59",'Dx. MART'!kasusbaru,"L")</f>
        <v>2</v>
      </c>
      <c r="Q7" s="277">
        <f>COUNTIFS('Dx. MART'!DIAGNOSA,K7,'Dx. MART'!UMUR,"&gt;=16",'Dx. MART'!UMUR,"&lt;=59",'Dx. MART'!kasusbaru,"p")</f>
        <v>23</v>
      </c>
      <c r="R7" s="277">
        <f>COUNTIFS('Dx. MART'!DIAGNOSA,K7,'Dx. MART'!UMUR,"&gt;=60",'Dx. MART'!kasusbaru,"L")</f>
        <v>3</v>
      </c>
      <c r="S7" s="277">
        <f>COUNTIFS('Dx. MART'!DIAGNOSA,K7,'Dx. MART'!UMUR,"&gt;=60",'Dx. MART'!kasusbaru,"p")</f>
        <v>2</v>
      </c>
      <c r="T7" s="277">
        <f>COUNTIFS('Dx. MART'!DIAGNOSA,K7,'Dx. MART'!kasuslama,"L")</f>
        <v>6</v>
      </c>
      <c r="U7" s="277">
        <f>COUNTIFS('Dx. MART'!DIAGNOSA,K7,'Dx. MART'!kasuslama,"p")</f>
        <v>14</v>
      </c>
      <c r="V7" s="282">
        <f>COUNTIF('Dx. MART'!DIAGNOSA,K7)</f>
        <v>50</v>
      </c>
      <c r="W7" s="280">
        <f t="shared" si="0"/>
        <v>50</v>
      </c>
      <c r="X7" s="12"/>
      <c r="Y7" s="12"/>
      <c r="Z7" s="12"/>
      <c r="AA7" s="12"/>
    </row>
    <row r="8" spans="1:27" ht="15.75" customHeight="1" x14ac:dyDescent="0.3">
      <c r="A8" s="270">
        <f>[1]MART!A12</f>
        <v>0</v>
      </c>
      <c r="B8" s="271">
        <f>[1]MART!B12</f>
        <v>5</v>
      </c>
      <c r="C8" s="272" t="str">
        <f>[1]MART!L12</f>
        <v>K08</v>
      </c>
      <c r="D8" s="271">
        <f>[1]MART!K12</f>
        <v>23</v>
      </c>
      <c r="E8" s="272" t="str">
        <f>[1]MART!J12</f>
        <v>P</v>
      </c>
      <c r="F8" s="273" t="str">
        <f>[1]MART!M12</f>
        <v>P</v>
      </c>
      <c r="G8" s="272">
        <f>[1]MART!N12</f>
        <v>0</v>
      </c>
      <c r="H8" s="12"/>
      <c r="I8" s="281">
        <v>5</v>
      </c>
      <c r="J8" s="108" t="s">
        <v>231</v>
      </c>
      <c r="K8" s="108" t="s">
        <v>110</v>
      </c>
      <c r="L8" s="277">
        <f>COUNTIFS('Dx. MART'!DIAGNOSA,K8,'Dx. MART'!UMUR,"&lt;7",'Dx. MART'!kasusbaru,"L")</f>
        <v>4</v>
      </c>
      <c r="M8" s="278">
        <f>COUNTIFS('Dx. MART'!DIAGNOSA,K8,'Dx. MART'!UMUR,"&lt;7",'Dx. MART'!kasusbaru,"p")</f>
        <v>1</v>
      </c>
      <c r="N8" s="277">
        <f>COUNTIFS('Dx. MART'!DIAGNOSA,K8,'Dx. MART'!UMUR,"&gt;=7",'Dx. MART'!UMUR,"&lt;=15",'Dx. MART'!kasusbaru,"L")</f>
        <v>3</v>
      </c>
      <c r="O8" s="277">
        <f>COUNTIFS('Dx. MART'!DIAGNOSA,K8,'Dx. MART'!UMUR,"&gt;=7",'Dx. MART'!UMUR,"&lt;=15",'Dx. MART'!kasusbaru,"p")</f>
        <v>1</v>
      </c>
      <c r="P8" s="271">
        <f>COUNTIFS('Dx. MART'!DIAGNOSA,K8,'Dx. MART'!UMUR,"&gt;=16",'Dx. MART'!UMUR,"&lt;=59",'Dx. MART'!kasusbaru,"L")</f>
        <v>10</v>
      </c>
      <c r="Q8" s="277">
        <f>COUNTIFS('Dx. MART'!DIAGNOSA,K8,'Dx. MART'!UMUR,"&gt;=16",'Dx. MART'!UMUR,"&lt;=59",'Dx. MART'!kasusbaru,"p")</f>
        <v>19</v>
      </c>
      <c r="R8" s="277">
        <f>COUNTIFS('Dx. MART'!DIAGNOSA,K8,'Dx. MART'!UMUR,"&gt;=60",'Dx. MART'!kasusbaru,"L")</f>
        <v>4</v>
      </c>
      <c r="S8" s="277">
        <f>COUNTIFS('Dx. MART'!DIAGNOSA,K8,'Dx. MART'!UMUR,"&gt;=60",'Dx. MART'!kasusbaru,"p")</f>
        <v>4</v>
      </c>
      <c r="T8" s="277">
        <f>COUNTIFS('Dx. MART'!DIAGNOSA,K8,'Dx. MART'!kasuslama,"L")</f>
        <v>13</v>
      </c>
      <c r="U8" s="277">
        <f>COUNTIFS('Dx. MART'!DIAGNOSA,K8,'Dx. MART'!kasuslama,"p")</f>
        <v>14</v>
      </c>
      <c r="V8" s="282">
        <f>COUNTIF('Dx. MART'!DIAGNOSA,K8)</f>
        <v>73</v>
      </c>
      <c r="W8" s="274">
        <f t="shared" si="0"/>
        <v>73</v>
      </c>
      <c r="X8" s="12"/>
      <c r="Y8" s="12"/>
      <c r="Z8" s="12"/>
      <c r="AA8" s="12"/>
    </row>
    <row r="9" spans="1:27" ht="15.75" customHeight="1" x14ac:dyDescent="0.3">
      <c r="A9" s="270">
        <f>[1]MART!A13</f>
        <v>0</v>
      </c>
      <c r="B9" s="271">
        <f>[1]MART!B13</f>
        <v>6</v>
      </c>
      <c r="C9" s="272" t="str">
        <f>[1]MART!L13</f>
        <v>K00</v>
      </c>
      <c r="D9" s="271">
        <f>[1]MART!K13</f>
        <v>8</v>
      </c>
      <c r="E9" s="272" t="str">
        <f>[1]MART!J13</f>
        <v>L</v>
      </c>
      <c r="F9" s="273">
        <f>[1]MART!M13</f>
        <v>0</v>
      </c>
      <c r="G9" s="272" t="str">
        <f>[1]MART!N13</f>
        <v>L</v>
      </c>
      <c r="H9" s="12"/>
      <c r="I9" s="281">
        <v>6</v>
      </c>
      <c r="J9" s="108" t="s">
        <v>232</v>
      </c>
      <c r="K9" s="108" t="s">
        <v>233</v>
      </c>
      <c r="L9" s="277">
        <f>COUNTIFS('Dx. MART'!DIAGNOSA,K9,'Dx. MART'!UMUR,"&lt;7",'Dx. MART'!kasusbaru,"L")</f>
        <v>0</v>
      </c>
      <c r="M9" s="278">
        <f>COUNTIFS('Dx. MART'!DIAGNOSA,K9,'Dx. MART'!UMUR,"&lt;7",'Dx. MART'!kasusbaru,"p")</f>
        <v>2</v>
      </c>
      <c r="N9" s="277">
        <f>COUNTIFS('Dx. MART'!DIAGNOSA,K9,'Dx. MART'!UMUR,"&gt;=7",'Dx. MART'!UMUR,"&lt;=15",'Dx. MART'!kasusbaru,"L")</f>
        <v>3</v>
      </c>
      <c r="O9" s="277">
        <f>COUNTIFS('Dx. MART'!DIAGNOSA,K9,'Dx. MART'!UMUR,"&gt;=7",'Dx. MART'!UMUR,"&lt;=15",'Dx. MART'!kasusbaru,"p")</f>
        <v>1</v>
      </c>
      <c r="P9" s="271">
        <f>COUNTIFS('Dx. MART'!DIAGNOSA,K9,'Dx. MART'!UMUR,"&gt;=16",'Dx. MART'!UMUR,"&lt;=59",'Dx. MART'!kasusbaru,"L")</f>
        <v>0</v>
      </c>
      <c r="Q9" s="277">
        <f>COUNTIFS('Dx. MART'!DIAGNOSA,K9,'Dx. MART'!UMUR,"&gt;=16",'Dx. MART'!UMUR,"&lt;=59",'Dx. MART'!kasusbaru,"p")</f>
        <v>11</v>
      </c>
      <c r="R9" s="277">
        <f>COUNTIFS('Dx. MART'!DIAGNOSA,K9,'Dx. MART'!UMUR,"&gt;=60",'Dx. MART'!kasusbaru,"L")</f>
        <v>0</v>
      </c>
      <c r="S9" s="277">
        <f>COUNTIFS('Dx. MART'!DIAGNOSA,K9,'Dx. MART'!UMUR,"&gt;=60",'Dx. MART'!kasusbaru,"p")</f>
        <v>1</v>
      </c>
      <c r="T9" s="277">
        <f>COUNTIFS('Dx. MART'!DIAGNOSA,K9,'Dx. MART'!kasuslama,"L")</f>
        <v>0</v>
      </c>
      <c r="U9" s="277">
        <f>COUNTIFS('Dx. MART'!DIAGNOSA,K9,'Dx. MART'!kasuslama,"p")</f>
        <v>3</v>
      </c>
      <c r="V9" s="282">
        <f>COUNTIF('Dx. MART'!DIAGNOSA,K9)</f>
        <v>21</v>
      </c>
      <c r="W9" s="274">
        <f t="shared" si="0"/>
        <v>21</v>
      </c>
      <c r="X9" s="12"/>
      <c r="Y9" s="12"/>
      <c r="Z9" s="12"/>
      <c r="AA9" s="12"/>
    </row>
    <row r="10" spans="1:27" ht="15.75" customHeight="1" x14ac:dyDescent="0.3">
      <c r="A10" s="270">
        <f>[1]MART!A14</f>
        <v>0</v>
      </c>
      <c r="B10" s="271">
        <f>[1]MART!B14</f>
        <v>7</v>
      </c>
      <c r="C10" s="272" t="str">
        <f>[1]MART!L14</f>
        <v>K08</v>
      </c>
      <c r="D10" s="271">
        <f>[1]MART!K14</f>
        <v>56</v>
      </c>
      <c r="E10" s="272" t="str">
        <f>[1]MART!J14</f>
        <v>P</v>
      </c>
      <c r="F10" s="273" t="str">
        <f>[1]MART!M14</f>
        <v>P</v>
      </c>
      <c r="G10" s="272">
        <f>[1]MART!N14</f>
        <v>0</v>
      </c>
      <c r="H10" s="12"/>
      <c r="I10" s="281">
        <v>7</v>
      </c>
      <c r="J10" s="108" t="s">
        <v>234</v>
      </c>
      <c r="K10" s="108" t="s">
        <v>235</v>
      </c>
      <c r="L10" s="277">
        <f>COUNTIFS('Dx. MART'!DIAGNOSA,K10,'Dx. MART'!UMUR,"&lt;7",'Dx. MART'!kasusbaru,"L")</f>
        <v>0</v>
      </c>
      <c r="M10" s="278">
        <f>COUNTIFS('Dx. MART'!DIAGNOSA,K10,'Dx. MART'!UMUR,"&lt;7",'Dx. MART'!kasusbaru,"p")</f>
        <v>0</v>
      </c>
      <c r="N10" s="277">
        <f>COUNTIFS('Dx. MART'!DIAGNOSA,K10,'Dx. MART'!UMUR,"&gt;=7",'Dx. MART'!UMUR,"&lt;=15",'Dx. MART'!kasusbaru,"L")</f>
        <v>0</v>
      </c>
      <c r="O10" s="277">
        <f>COUNTIFS('Dx. MART'!DIAGNOSA,K10,'Dx. MART'!UMUR,"&gt;=7",'Dx. MART'!UMUR,"&lt;=15",'Dx. MART'!kasusbaru,"p")</f>
        <v>0</v>
      </c>
      <c r="P10" s="271">
        <f>COUNTIFS('Dx. MART'!DIAGNOSA,K10,'Dx. MART'!UMUR,"&gt;=16",'Dx. MART'!UMUR,"&lt;=59",'Dx. MART'!kasusbaru,"L")</f>
        <v>1</v>
      </c>
      <c r="Q10" s="277">
        <f>COUNTIFS('Dx. MART'!DIAGNOSA,K10,'Dx. MART'!UMUR,"&gt;=16",'Dx. MART'!UMUR,"&lt;=59",'Dx. MART'!kasusbaru,"p")</f>
        <v>0</v>
      </c>
      <c r="R10" s="277">
        <f>COUNTIFS('Dx. MART'!DIAGNOSA,K10,'Dx. MART'!UMUR,"&gt;=60",'Dx. MART'!kasusbaru,"L")</f>
        <v>1</v>
      </c>
      <c r="S10" s="277">
        <f>COUNTIFS('Dx. MART'!DIAGNOSA,K10,'Dx. MART'!UMUR,"&gt;=60",'Dx. MART'!kasusbaru,"p")</f>
        <v>1</v>
      </c>
      <c r="T10" s="277">
        <f>COUNTIFS('Dx. MART'!DIAGNOSA,K10,'Dx. MART'!kasuslama,"L")</f>
        <v>0</v>
      </c>
      <c r="U10" s="277">
        <f>COUNTIFS('Dx. MART'!DIAGNOSA,K10,'Dx. MART'!kasuslama,"p")</f>
        <v>1</v>
      </c>
      <c r="V10" s="282">
        <f>COUNTIF('Dx. MART'!DIAGNOSA,K10)</f>
        <v>4</v>
      </c>
      <c r="W10" s="274">
        <f t="shared" si="0"/>
        <v>4</v>
      </c>
      <c r="X10" s="12"/>
      <c r="Y10" s="12"/>
      <c r="Z10" s="12"/>
      <c r="AA10" s="12"/>
    </row>
    <row r="11" spans="1:27" ht="15.75" customHeight="1" x14ac:dyDescent="0.3">
      <c r="A11" s="270">
        <f>[1]MART!A15</f>
        <v>0</v>
      </c>
      <c r="B11" s="271">
        <f>[1]MART!B15</f>
        <v>8</v>
      </c>
      <c r="C11" s="272" t="str">
        <f>[1]MART!L15</f>
        <v>K03</v>
      </c>
      <c r="D11" s="271">
        <f>[1]MART!K15</f>
        <v>47</v>
      </c>
      <c r="E11" s="272" t="str">
        <f>[1]MART!J15</f>
        <v>P</v>
      </c>
      <c r="F11" s="273" t="str">
        <f>[1]MART!M15</f>
        <v>P</v>
      </c>
      <c r="G11" s="272">
        <f>[1]MART!N15</f>
        <v>0</v>
      </c>
      <c r="H11" s="12"/>
      <c r="I11" s="281">
        <v>8</v>
      </c>
      <c r="J11" s="108" t="s">
        <v>236</v>
      </c>
      <c r="K11" s="108" t="s">
        <v>237</v>
      </c>
      <c r="L11" s="277">
        <f>COUNTIFS('Dx. MART'!DIAGNOSA,K11,'Dx. MART'!UMUR,"&lt;7",'Dx. MART'!kasusbaru,"L")</f>
        <v>0</v>
      </c>
      <c r="M11" s="278">
        <f>COUNTIFS('Dx. MART'!DIAGNOSA,K11,'Dx. MART'!UMUR,"&lt;7",'Dx. MART'!kasusbaru,"p")</f>
        <v>0</v>
      </c>
      <c r="N11" s="277">
        <f>COUNTIFS('Dx. MART'!DIAGNOSA,K11,'Dx. MART'!UMUR,"&gt;=7",'Dx. MART'!UMUR,"&lt;=15",'Dx. MART'!kasusbaru,"L")</f>
        <v>0</v>
      </c>
      <c r="O11" s="277">
        <f>COUNTIFS('Dx. MART'!DIAGNOSA,K11,'Dx. MART'!UMUR,"&gt;=7",'Dx. MART'!UMUR,"&lt;=15",'Dx. MART'!kasusbaru,"p")</f>
        <v>0</v>
      </c>
      <c r="P11" s="271">
        <f>COUNTIFS('Dx. MART'!DIAGNOSA,K11,'Dx. MART'!UMUR,"&gt;=16",'Dx. MART'!UMUR,"&lt;=59",'Dx. MART'!kasusbaru,"L")</f>
        <v>0</v>
      </c>
      <c r="Q11" s="277">
        <f>COUNTIFS('Dx. MART'!DIAGNOSA,K11,'Dx. MART'!UMUR,"&gt;=16",'Dx. MART'!UMUR,"&lt;=59",'Dx. MART'!kasusbaru,"p")</f>
        <v>0</v>
      </c>
      <c r="R11" s="277">
        <f>COUNTIFS('Dx. MART'!DIAGNOSA,K11,'Dx. MART'!UMUR,"&gt;=60",'Dx. MART'!kasusbaru,"L")</f>
        <v>0</v>
      </c>
      <c r="S11" s="277">
        <f>COUNTIFS('Dx. MART'!DIAGNOSA,K11,'Dx. MART'!UMUR,"&gt;=60",'Dx. MART'!kasusbaru,"p")</f>
        <v>0</v>
      </c>
      <c r="T11" s="277">
        <f>COUNTIFS('Dx. MART'!DIAGNOSA,K11,'Dx. MART'!kasuslama,"L")</f>
        <v>0</v>
      </c>
      <c r="U11" s="277">
        <f>COUNTIFS('Dx. MART'!DIAGNOSA,K11,'Dx. MART'!kasuslama,"p")</f>
        <v>0</v>
      </c>
      <c r="V11" s="282">
        <f>COUNTIF('Dx. MART'!DIAGNOSA,K11)</f>
        <v>0</v>
      </c>
      <c r="W11" s="274">
        <f t="shared" si="0"/>
        <v>0</v>
      </c>
      <c r="X11" s="12"/>
      <c r="Y11" s="12"/>
      <c r="Z11" s="12"/>
      <c r="AA11" s="12"/>
    </row>
    <row r="12" spans="1:27" ht="15.75" customHeight="1" x14ac:dyDescent="0.3">
      <c r="A12" s="270">
        <f>[1]MART!A16</f>
        <v>0</v>
      </c>
      <c r="B12" s="271">
        <f>[1]MART!B16</f>
        <v>9</v>
      </c>
      <c r="C12" s="272" t="str">
        <f>[1]MART!L16</f>
        <v>K04</v>
      </c>
      <c r="D12" s="271">
        <f>[1]MART!K16</f>
        <v>69</v>
      </c>
      <c r="E12" s="272" t="str">
        <f>[1]MART!J16</f>
        <v>L</v>
      </c>
      <c r="F12" s="273">
        <f>[1]MART!M16</f>
        <v>0</v>
      </c>
      <c r="G12" s="272" t="str">
        <f>[1]MART!N16</f>
        <v>L</v>
      </c>
      <c r="H12" s="12"/>
      <c r="I12" s="281">
        <v>9</v>
      </c>
      <c r="J12" s="108" t="s">
        <v>238</v>
      </c>
      <c r="K12" s="108" t="s">
        <v>239</v>
      </c>
      <c r="L12" s="277">
        <f>COUNTIFS('Dx. MART'!DIAGNOSA,K12,'Dx. MART'!UMUR,"&lt;7",'Dx. MART'!kasusbaru,"L")</f>
        <v>0</v>
      </c>
      <c r="M12" s="278">
        <f>COUNTIFS('Dx. MART'!DIAGNOSA,K12,'Dx. MART'!UMUR,"&lt;7",'Dx. MART'!kasusbaru,"p")</f>
        <v>0</v>
      </c>
      <c r="N12" s="277">
        <f>COUNTIFS('Dx. MART'!DIAGNOSA,K12,'Dx. MART'!UMUR,"&gt;=7",'Dx. MART'!UMUR,"&lt;=15",'Dx. MART'!kasusbaru,"L")</f>
        <v>0</v>
      </c>
      <c r="O12" s="277">
        <f>COUNTIFS('Dx. MART'!DIAGNOSA,K12,'Dx. MART'!UMUR,"&gt;=7",'Dx. MART'!UMUR,"&lt;=15",'Dx. MART'!kasusbaru,"p")</f>
        <v>1</v>
      </c>
      <c r="P12" s="271">
        <f>COUNTIFS('Dx. MART'!DIAGNOSA,K12,'Dx. MART'!UMUR,"&gt;=16",'Dx. MART'!UMUR,"&lt;=59",'Dx. MART'!kasusbaru,"L")</f>
        <v>1</v>
      </c>
      <c r="Q12" s="277">
        <f>COUNTIFS('Dx. MART'!DIAGNOSA,K12,'Dx. MART'!UMUR,"&gt;=16",'Dx. MART'!UMUR,"&lt;=59",'Dx. MART'!kasusbaru,"p")</f>
        <v>15</v>
      </c>
      <c r="R12" s="277">
        <f>COUNTIFS('Dx. MART'!DIAGNOSA,K12,'Dx. MART'!UMUR,"&gt;=60",'Dx. MART'!kasusbaru,"L")</f>
        <v>0</v>
      </c>
      <c r="S12" s="277">
        <f>COUNTIFS('Dx. MART'!DIAGNOSA,K12,'Dx. MART'!UMUR,"&gt;=60",'Dx. MART'!kasusbaru,"p")</f>
        <v>0</v>
      </c>
      <c r="T12" s="277">
        <f>COUNTIFS('Dx. MART'!DIAGNOSA,K12,'Dx. MART'!kasuslama,"L")</f>
        <v>1</v>
      </c>
      <c r="U12" s="277">
        <f>COUNTIFS('Dx. MART'!DIAGNOSA,K12,'Dx. MART'!kasuslama,"p")</f>
        <v>11</v>
      </c>
      <c r="V12" s="282">
        <f>COUNTIF('Dx. MART'!DIAGNOSA,K12)</f>
        <v>29</v>
      </c>
      <c r="W12" s="274">
        <f t="shared" si="0"/>
        <v>29</v>
      </c>
      <c r="X12" s="12"/>
      <c r="Y12" s="12"/>
      <c r="Z12" s="12"/>
      <c r="AA12" s="12"/>
    </row>
    <row r="13" spans="1:27" ht="15.75" customHeight="1" x14ac:dyDescent="0.3">
      <c r="A13" s="270">
        <f>[1]MART!A17</f>
        <v>0</v>
      </c>
      <c r="B13" s="271">
        <f>[1]MART!B17</f>
        <v>10</v>
      </c>
      <c r="C13" s="272" t="str">
        <f>[1]MART!L17</f>
        <v>K06</v>
      </c>
      <c r="D13" s="271">
        <f>[1]MART!K17</f>
        <v>54</v>
      </c>
      <c r="E13" s="272" t="str">
        <f>[1]MART!J17</f>
        <v>L</v>
      </c>
      <c r="F13" s="273" t="str">
        <f>[1]MART!M17</f>
        <v>L</v>
      </c>
      <c r="G13" s="272">
        <f>[1]MART!N17</f>
        <v>0</v>
      </c>
      <c r="H13" s="12"/>
      <c r="I13" s="281">
        <v>10</v>
      </c>
      <c r="J13" s="168" t="s">
        <v>240</v>
      </c>
      <c r="K13" s="168" t="s">
        <v>241</v>
      </c>
      <c r="L13" s="277">
        <f>COUNTIFS('Dx. MART'!DIAGNOSA,K13,'Dx. MART'!UMUR,"&lt;7",'Dx. MART'!kasusbaru,"L")</f>
        <v>0</v>
      </c>
      <c r="M13" s="278">
        <f>COUNTIFS('Dx. MART'!DIAGNOSA,K13,'Dx. MART'!UMUR,"&lt;7",'Dx. MART'!kasusbaru,"p")</f>
        <v>0</v>
      </c>
      <c r="N13" s="277">
        <f>COUNTIFS('Dx. MART'!DIAGNOSA,K13,'Dx. MART'!UMUR,"&gt;=7",'Dx. MART'!UMUR,"&lt;=15",'Dx. MART'!kasusbaru,"L")</f>
        <v>0</v>
      </c>
      <c r="O13" s="277">
        <f>COUNTIFS('Dx. MART'!DIAGNOSA,K13,'Dx. MART'!UMUR,"&gt;=7",'Dx. MART'!UMUR,"&lt;=15",'Dx. MART'!kasusbaru,"p")</f>
        <v>0</v>
      </c>
      <c r="P13" s="271">
        <f>COUNTIFS('Dx. MART'!DIAGNOSA,K13,'Dx. MART'!UMUR,"&gt;=16",'Dx. MART'!UMUR,"&lt;=59",'Dx. MART'!kasusbaru,"L")</f>
        <v>0</v>
      </c>
      <c r="Q13" s="277">
        <f>COUNTIFS('Dx. MART'!DIAGNOSA,K13,'Dx. MART'!UMUR,"&gt;=16",'Dx. MART'!UMUR,"&lt;=59",'Dx. MART'!kasusbaru,"p")</f>
        <v>0</v>
      </c>
      <c r="R13" s="277">
        <f>COUNTIFS('Dx. MART'!DIAGNOSA,K13,'Dx. MART'!UMUR,"&gt;=60",'Dx. MART'!kasusbaru,"L")</f>
        <v>0</v>
      </c>
      <c r="S13" s="277">
        <f>COUNTIFS('Dx. MART'!DIAGNOSA,K13,'Dx. MART'!UMUR,"&gt;=60",'Dx. MART'!kasusbaru,"p")</f>
        <v>0</v>
      </c>
      <c r="T13" s="277">
        <f>COUNTIFS('Dx. MART'!DIAGNOSA,K13,'Dx. MART'!kasuslama,"L")</f>
        <v>0</v>
      </c>
      <c r="U13" s="277">
        <f>COUNTIFS('Dx. MART'!DIAGNOSA,K13,'Dx. MART'!kasuslama,"p")</f>
        <v>0</v>
      </c>
      <c r="V13" s="282">
        <f>COUNTIF('Dx. MART'!DIAGNOSA,K13)</f>
        <v>0</v>
      </c>
      <c r="W13" s="274">
        <f t="shared" si="0"/>
        <v>0</v>
      </c>
      <c r="X13" s="287"/>
      <c r="Y13" s="12"/>
      <c r="Z13" s="12"/>
      <c r="AA13" s="12"/>
    </row>
    <row r="14" spans="1:27" ht="15.75" customHeight="1" x14ac:dyDescent="0.3">
      <c r="A14" s="270">
        <f>[1]MART!A18</f>
        <v>0</v>
      </c>
      <c r="B14" s="271">
        <f>[1]MART!B18</f>
        <v>11</v>
      </c>
      <c r="C14" s="272" t="str">
        <f>[1]MART!L18</f>
        <v>K03</v>
      </c>
      <c r="D14" s="271">
        <f>[1]MART!K18</f>
        <v>34</v>
      </c>
      <c r="E14" s="272" t="str">
        <f>[1]MART!J18</f>
        <v>P</v>
      </c>
      <c r="F14" s="273" t="str">
        <f>[1]MART!M18</f>
        <v>P</v>
      </c>
      <c r="G14" s="272">
        <f>[1]MART!N18</f>
        <v>0</v>
      </c>
      <c r="H14" s="12"/>
      <c r="I14" s="281">
        <v>11</v>
      </c>
      <c r="J14" s="168" t="s">
        <v>242</v>
      </c>
      <c r="K14" s="168" t="s">
        <v>243</v>
      </c>
      <c r="L14" s="277">
        <f>COUNTIFS('Dx. MART'!DIAGNOSA,K14,'Dx. MART'!UMUR,"&lt;7",'Dx. MART'!kasusbaru,"L")</f>
        <v>0</v>
      </c>
      <c r="M14" s="278">
        <f>COUNTIFS('Dx. MART'!DIAGNOSA,K14,'Dx. MART'!UMUR,"&lt;7",'Dx. MART'!kasusbaru,"p")</f>
        <v>0</v>
      </c>
      <c r="N14" s="277">
        <f>COUNTIFS('Dx. MART'!DIAGNOSA,K14,'Dx. MART'!UMUR,"&gt;=7",'Dx. MART'!UMUR,"&lt;=15",'Dx. MART'!kasusbaru,"L")</f>
        <v>0</v>
      </c>
      <c r="O14" s="277">
        <f>COUNTIFS('Dx. MART'!DIAGNOSA,K14,'Dx. MART'!UMUR,"&gt;=7",'Dx. MART'!UMUR,"&lt;=15",'Dx. MART'!kasusbaru,"p")</f>
        <v>0</v>
      </c>
      <c r="P14" s="271">
        <f>COUNTIFS('Dx. MART'!DIAGNOSA,K14,'Dx. MART'!UMUR,"&gt;=16",'Dx. MART'!UMUR,"&lt;=59",'Dx. MART'!kasusbaru,"L")</f>
        <v>0</v>
      </c>
      <c r="Q14" s="277">
        <f>COUNTIFS('Dx. MART'!DIAGNOSA,K14,'Dx. MART'!UMUR,"&gt;=16",'Dx. MART'!UMUR,"&lt;=59",'Dx. MART'!kasusbaru,"p")</f>
        <v>0</v>
      </c>
      <c r="R14" s="277">
        <f>COUNTIFS('Dx. MART'!DIAGNOSA,K14,'Dx. MART'!UMUR,"&gt;=60",'Dx. MART'!kasusbaru,"L")</f>
        <v>0</v>
      </c>
      <c r="S14" s="277">
        <f>COUNTIFS('Dx. MART'!DIAGNOSA,K14,'Dx. MART'!UMUR,"&gt;=60",'Dx. MART'!kasusbaru,"p")</f>
        <v>0</v>
      </c>
      <c r="T14" s="277">
        <f>COUNTIFS('Dx. MART'!DIAGNOSA,K14,'Dx. MART'!kasuslama,"L")</f>
        <v>0</v>
      </c>
      <c r="U14" s="277">
        <f>COUNTIFS('Dx. MART'!DIAGNOSA,K14,'Dx. MART'!kasuslama,"p")</f>
        <v>0</v>
      </c>
      <c r="V14" s="282">
        <f>COUNTIF('Dx. MART'!DIAGNOSA,K14)</f>
        <v>0</v>
      </c>
      <c r="W14" s="274">
        <f t="shared" si="0"/>
        <v>0</v>
      </c>
      <c r="X14" s="287"/>
      <c r="Y14" s="12"/>
      <c r="Z14" s="12"/>
      <c r="AA14" s="12"/>
    </row>
    <row r="15" spans="1:27" ht="15.75" customHeight="1" x14ac:dyDescent="0.3">
      <c r="A15" s="270">
        <f>[1]MART!A19</f>
        <v>0</v>
      </c>
      <c r="B15" s="271">
        <f>[1]MART!B19</f>
        <v>12</v>
      </c>
      <c r="C15" s="272" t="str">
        <f>[1]MART!L19</f>
        <v>K02</v>
      </c>
      <c r="D15" s="271">
        <f>[1]MART!K19</f>
        <v>32</v>
      </c>
      <c r="E15" s="272" t="str">
        <f>[1]MART!J19</f>
        <v>P</v>
      </c>
      <c r="F15" s="273" t="str">
        <f>[1]MART!M19</f>
        <v>P</v>
      </c>
      <c r="G15" s="272">
        <f>[1]MART!N19</f>
        <v>0</v>
      </c>
      <c r="H15" s="12"/>
      <c r="I15" s="281">
        <v>12</v>
      </c>
      <c r="J15" s="108" t="s">
        <v>244</v>
      </c>
      <c r="K15" s="108" t="s">
        <v>245</v>
      </c>
      <c r="L15" s="277">
        <f>COUNTIFS('Dx. MART'!DIAGNOSA,K15,'Dx. MART'!UMUR,"&lt;7",'Dx. MART'!kasusbaru,"L")</f>
        <v>0</v>
      </c>
      <c r="M15" s="278">
        <f>COUNTIFS('Dx. MART'!DIAGNOSA,K15,'Dx. MART'!UMUR,"&lt;7",'Dx. MART'!kasusbaru,"p")</f>
        <v>0</v>
      </c>
      <c r="N15" s="277">
        <f>COUNTIFS('Dx. MART'!DIAGNOSA,K15,'Dx. MART'!UMUR,"&gt;=7",'Dx. MART'!UMUR,"&lt;=15",'Dx. MART'!kasusbaru,"L")</f>
        <v>0</v>
      </c>
      <c r="O15" s="277">
        <f>COUNTIFS('Dx. MART'!DIAGNOSA,K15,'Dx. MART'!UMUR,"&gt;=7",'Dx. MART'!UMUR,"&lt;=15",'Dx. MART'!kasusbaru,"p")</f>
        <v>0</v>
      </c>
      <c r="P15" s="271">
        <f>COUNTIFS('Dx. MART'!DIAGNOSA,K15,'Dx. MART'!UMUR,"&gt;=16",'Dx. MART'!UMUR,"&lt;=59",'Dx. MART'!kasusbaru,"L")</f>
        <v>0</v>
      </c>
      <c r="Q15" s="277">
        <f>COUNTIFS('Dx. MART'!DIAGNOSA,K15,'Dx. MART'!UMUR,"&gt;=16",'Dx. MART'!UMUR,"&lt;=59",'Dx. MART'!kasusbaru,"p")</f>
        <v>0</v>
      </c>
      <c r="R15" s="277">
        <f>COUNTIFS('Dx. MART'!DIAGNOSA,K15,'Dx. MART'!UMUR,"&gt;=60",'Dx. MART'!kasusbaru,"L")</f>
        <v>0</v>
      </c>
      <c r="S15" s="277">
        <f>COUNTIFS('Dx. MART'!DIAGNOSA,K15,'Dx. MART'!UMUR,"&gt;=60",'Dx. MART'!kasusbaru,"p")</f>
        <v>0</v>
      </c>
      <c r="T15" s="277">
        <f>COUNTIFS('Dx. MART'!DIAGNOSA,K15,'Dx. MART'!kasuslama,"L")</f>
        <v>0</v>
      </c>
      <c r="U15" s="277">
        <f>COUNTIFS('Dx. MART'!DIAGNOSA,K15,'Dx. MART'!kasuslama,"p")</f>
        <v>0</v>
      </c>
      <c r="V15" s="282">
        <f>COUNTIF('Dx. MART'!DIAGNOSA,K15)</f>
        <v>0</v>
      </c>
      <c r="W15" s="274">
        <f t="shared" si="0"/>
        <v>0</v>
      </c>
      <c r="X15" s="12"/>
      <c r="Y15" s="12"/>
      <c r="Z15" s="12"/>
      <c r="AA15" s="12"/>
    </row>
    <row r="16" spans="1:27" ht="15.75" customHeight="1" x14ac:dyDescent="0.3">
      <c r="A16" s="270">
        <f>[1]MART!A20</f>
        <v>0</v>
      </c>
      <c r="B16" s="271">
        <f>[1]MART!B20</f>
        <v>13</v>
      </c>
      <c r="C16" s="272" t="str">
        <f>[1]MART!L20</f>
        <v>K05</v>
      </c>
      <c r="D16" s="271">
        <f>[1]MART!K20</f>
        <v>8</v>
      </c>
      <c r="E16" s="272" t="str">
        <f>[1]MART!J20</f>
        <v>L</v>
      </c>
      <c r="F16" s="273" t="str">
        <f>[1]MART!M20</f>
        <v>L</v>
      </c>
      <c r="G16" s="272">
        <f>[1]MART!N20</f>
        <v>0</v>
      </c>
      <c r="H16" s="12"/>
      <c r="I16" s="281">
        <v>13</v>
      </c>
      <c r="J16" s="108" t="s">
        <v>246</v>
      </c>
      <c r="K16" s="108" t="s">
        <v>247</v>
      </c>
      <c r="L16" s="277">
        <f>COUNTIFS('Dx. MART'!DIAGNOSA,K16,'Dx. MART'!UMUR,"&lt;7",'Dx. MART'!kasusbaru,"L")</f>
        <v>0</v>
      </c>
      <c r="M16" s="278">
        <f>COUNTIFS('Dx. MART'!DIAGNOSA,K16,'Dx. MART'!UMUR,"&lt;7",'Dx. MART'!kasusbaru,"p")</f>
        <v>0</v>
      </c>
      <c r="N16" s="277">
        <f>COUNTIFS('Dx. MART'!DIAGNOSA,K16,'Dx. MART'!UMUR,"&gt;=7",'Dx. MART'!UMUR,"&lt;=15",'Dx. MART'!kasusbaru,"L")</f>
        <v>0</v>
      </c>
      <c r="O16" s="277">
        <f>COUNTIFS('Dx. MART'!DIAGNOSA,K16,'Dx. MART'!UMUR,"&gt;=7",'Dx. MART'!UMUR,"&lt;=15",'Dx. MART'!kasusbaru,"p")</f>
        <v>0</v>
      </c>
      <c r="P16" s="271">
        <f>COUNTIFS('Dx. MART'!DIAGNOSA,K16,'Dx. MART'!UMUR,"&gt;=16",'Dx. MART'!UMUR,"&lt;=59",'Dx. MART'!kasusbaru,"L")</f>
        <v>0</v>
      </c>
      <c r="Q16" s="277">
        <f>COUNTIFS('Dx. MART'!DIAGNOSA,K16,'Dx. MART'!UMUR,"&gt;=16",'Dx. MART'!UMUR,"&lt;=59",'Dx. MART'!kasusbaru,"p")</f>
        <v>0</v>
      </c>
      <c r="R16" s="277">
        <f>COUNTIFS('Dx. MART'!DIAGNOSA,K16,'Dx. MART'!UMUR,"&gt;=60",'Dx. MART'!kasusbaru,"L")</f>
        <v>0</v>
      </c>
      <c r="S16" s="277">
        <f>COUNTIFS('Dx. MART'!DIAGNOSA,K16,'Dx. MART'!UMUR,"&gt;=60",'Dx. MART'!kasusbaru,"p")</f>
        <v>0</v>
      </c>
      <c r="T16" s="277">
        <f>COUNTIFS('Dx. MART'!DIAGNOSA,K16,'Dx. MART'!kasuslama,"L")</f>
        <v>0</v>
      </c>
      <c r="U16" s="277">
        <f>COUNTIFS('Dx. MART'!DIAGNOSA,K16,'Dx. MART'!kasuslama,"p")</f>
        <v>0</v>
      </c>
      <c r="V16" s="282">
        <f>COUNTIF('Dx. MART'!DIAGNOSA,K16)</f>
        <v>0</v>
      </c>
      <c r="W16" s="280">
        <f t="shared" si="0"/>
        <v>0</v>
      </c>
      <c r="X16" s="12"/>
      <c r="Y16" s="12"/>
      <c r="Z16" s="12"/>
      <c r="AA16" s="12"/>
    </row>
    <row r="17" spans="1:27" ht="15.75" customHeight="1" x14ac:dyDescent="0.3">
      <c r="A17" s="270">
        <f>[1]MART!A21</f>
        <v>45715</v>
      </c>
      <c r="B17" s="271">
        <f>[1]MART!B21</f>
        <v>1</v>
      </c>
      <c r="C17" s="272" t="str">
        <f>[1]MART!L21</f>
        <v>K06</v>
      </c>
      <c r="D17" s="271">
        <f>[1]MART!K21</f>
        <v>6</v>
      </c>
      <c r="E17" s="272" t="str">
        <f>[1]MART!J21</f>
        <v>P</v>
      </c>
      <c r="F17" s="273">
        <f>[1]MART!M21</f>
        <v>0</v>
      </c>
      <c r="G17" s="272" t="str">
        <f>[1]MART!N21</f>
        <v>P</v>
      </c>
      <c r="H17" s="12"/>
      <c r="I17" s="281">
        <v>14</v>
      </c>
      <c r="J17" s="108" t="s">
        <v>248</v>
      </c>
      <c r="K17" s="108" t="s">
        <v>249</v>
      </c>
      <c r="L17" s="277">
        <f>COUNTIFS('Dx. MART'!DIAGNOSA,K17,'Dx. MART'!UMUR,"&lt;7",'Dx. MART'!kasusbaru,"L")</f>
        <v>0</v>
      </c>
      <c r="M17" s="278">
        <f>COUNTIFS('Dx. MART'!DIAGNOSA,K17,'Dx. MART'!UMUR,"&lt;7",'Dx. MART'!kasusbaru,"p")</f>
        <v>0</v>
      </c>
      <c r="N17" s="277">
        <f>COUNTIFS('Dx. MART'!DIAGNOSA,K17,'Dx. MART'!UMUR,"&gt;=7",'Dx. MART'!UMUR,"&lt;=15",'Dx. MART'!kasusbaru,"L")</f>
        <v>1</v>
      </c>
      <c r="O17" s="277">
        <f>COUNTIFS('Dx. MART'!DIAGNOSA,K17,'Dx. MART'!UMUR,"&gt;=7",'Dx. MART'!UMUR,"&lt;=15",'Dx. MART'!kasusbaru,"p")</f>
        <v>0</v>
      </c>
      <c r="P17" s="271">
        <f>COUNTIFS('Dx. MART'!DIAGNOSA,K17,'Dx. MART'!UMUR,"&gt;=16",'Dx. MART'!UMUR,"&lt;=59",'Dx. MART'!kasusbaru,"L")</f>
        <v>0</v>
      </c>
      <c r="Q17" s="277">
        <f>COUNTIFS('Dx. MART'!DIAGNOSA,K17,'Dx. MART'!UMUR,"&gt;=16",'Dx. MART'!UMUR,"&lt;=59",'Dx. MART'!kasusbaru,"p")</f>
        <v>0</v>
      </c>
      <c r="R17" s="277">
        <f>COUNTIFS('Dx. MART'!DIAGNOSA,K17,'Dx. MART'!UMUR,"&gt;=60",'Dx. MART'!kasusbaru,"L")</f>
        <v>0</v>
      </c>
      <c r="S17" s="277">
        <f>COUNTIFS('Dx. MART'!DIAGNOSA,K17,'Dx. MART'!UMUR,"&gt;=60",'Dx. MART'!kasusbaru,"p")</f>
        <v>0</v>
      </c>
      <c r="T17" s="277">
        <f>COUNTIFS('Dx. MART'!DIAGNOSA,K17,'Dx. MART'!kasuslama,"L")</f>
        <v>0</v>
      </c>
      <c r="U17" s="277">
        <f>COUNTIFS('Dx. MART'!DIAGNOSA,K17,'Dx. MART'!kasuslama,"p")</f>
        <v>0</v>
      </c>
      <c r="V17" s="282">
        <f>COUNTIF('Dx. MART'!DIAGNOSA,K17)</f>
        <v>1</v>
      </c>
      <c r="W17" s="274">
        <f t="shared" si="0"/>
        <v>1</v>
      </c>
      <c r="X17" s="12"/>
      <c r="Y17" s="12"/>
      <c r="Z17" s="12"/>
      <c r="AA17" s="12"/>
    </row>
    <row r="18" spans="1:27" ht="15.75" customHeight="1" x14ac:dyDescent="0.3">
      <c r="A18" s="270">
        <f>[1]MART!A22</f>
        <v>0</v>
      </c>
      <c r="B18" s="271">
        <f>[1]MART!B22</f>
        <v>2</v>
      </c>
      <c r="C18" s="272" t="str">
        <f>[1]MART!L22</f>
        <v>K05</v>
      </c>
      <c r="D18" s="271">
        <f>[1]MART!K22</f>
        <v>9</v>
      </c>
      <c r="E18" s="272" t="str">
        <f>[1]MART!J22</f>
        <v>L</v>
      </c>
      <c r="F18" s="273" t="str">
        <f>[1]MART!M22</f>
        <v>L</v>
      </c>
      <c r="G18" s="272">
        <f>[1]MART!N22</f>
        <v>0</v>
      </c>
      <c r="H18" s="12"/>
      <c r="I18" s="281">
        <v>15</v>
      </c>
      <c r="J18" s="108" t="s">
        <v>250</v>
      </c>
      <c r="K18" s="108" t="s">
        <v>251</v>
      </c>
      <c r="L18" s="277">
        <f>COUNTIFS('Dx. MART'!DIAGNOSA,K18,'Dx. MART'!UMUR,"&lt;7",'Dx. MART'!kasusbaru,"L")</f>
        <v>0</v>
      </c>
      <c r="M18" s="278">
        <f>COUNTIFS('Dx. MART'!DIAGNOSA,K18,'Dx. MART'!UMUR,"&lt;7",'Dx. MART'!kasusbaru,"p")</f>
        <v>0</v>
      </c>
      <c r="N18" s="277">
        <f>COUNTIFS('Dx. MART'!DIAGNOSA,K18,'Dx. MART'!UMUR,"&gt;=7",'Dx. MART'!UMUR,"&lt;=15",'Dx. MART'!kasusbaru,"L")</f>
        <v>0</v>
      </c>
      <c r="O18" s="277">
        <f>COUNTIFS('Dx. MART'!DIAGNOSA,K18,'Dx. MART'!UMUR,"&gt;=7",'Dx. MART'!UMUR,"&lt;=15",'Dx. MART'!kasusbaru,"p")</f>
        <v>0</v>
      </c>
      <c r="P18" s="271">
        <f>COUNTIFS('Dx. MART'!DIAGNOSA,K18,'Dx. MART'!UMUR,"&gt;=16",'Dx. MART'!UMUR,"&lt;=59",'Dx. MART'!kasusbaru,"L")</f>
        <v>0</v>
      </c>
      <c r="Q18" s="277">
        <f>COUNTIFS('Dx. MART'!DIAGNOSA,K18,'Dx. MART'!UMUR,"&gt;=16",'Dx. MART'!UMUR,"&lt;=59",'Dx. MART'!kasusbaru,"p")</f>
        <v>1</v>
      </c>
      <c r="R18" s="277">
        <f>COUNTIFS('Dx. MART'!DIAGNOSA,K18,'Dx. MART'!UMUR,"&gt;=60",'Dx. MART'!kasusbaru,"L")</f>
        <v>0</v>
      </c>
      <c r="S18" s="277">
        <f>COUNTIFS('Dx. MART'!DIAGNOSA,K18,'Dx. MART'!UMUR,"&gt;=60",'Dx. MART'!kasusbaru,"p")</f>
        <v>0</v>
      </c>
      <c r="T18" s="277">
        <f>COUNTIFS('Dx. MART'!DIAGNOSA,K18,'Dx. MART'!kasuslama,"L")</f>
        <v>0</v>
      </c>
      <c r="U18" s="277">
        <f>COUNTIFS('Dx. MART'!DIAGNOSA,K18,'Dx. MART'!kasuslama,"p")</f>
        <v>0</v>
      </c>
      <c r="V18" s="282">
        <f>COUNTIF('Dx. MART'!DIAGNOSA,K18)</f>
        <v>1</v>
      </c>
      <c r="W18" s="274">
        <f t="shared" si="0"/>
        <v>1</v>
      </c>
      <c r="X18" s="12"/>
      <c r="Y18" s="12"/>
      <c r="Z18" s="12"/>
      <c r="AA18" s="12"/>
    </row>
    <row r="19" spans="1:27" ht="15.75" customHeight="1" x14ac:dyDescent="0.3">
      <c r="A19" s="270">
        <f>[1]MART!A23</f>
        <v>0</v>
      </c>
      <c r="B19" s="271">
        <f>[1]MART!B23</f>
        <v>3</v>
      </c>
      <c r="C19" s="272" t="str">
        <f>[1]MART!L23</f>
        <v>K03</v>
      </c>
      <c r="D19" s="271">
        <f>[1]MART!K23</f>
        <v>58</v>
      </c>
      <c r="E19" s="272" t="str">
        <f>[1]MART!J23</f>
        <v>P</v>
      </c>
      <c r="F19" s="273" t="str">
        <f>[1]MART!M23</f>
        <v>P</v>
      </c>
      <c r="G19" s="272">
        <f>[1]MART!N23</f>
        <v>0</v>
      </c>
      <c r="H19" s="12"/>
      <c r="I19" s="281">
        <v>16</v>
      </c>
      <c r="J19" s="108" t="s">
        <v>252</v>
      </c>
      <c r="K19" s="108" t="s">
        <v>253</v>
      </c>
      <c r="L19" s="277">
        <f>COUNTIFS('Dx. MART'!DIAGNOSA,K19,'Dx. MART'!UMUR,"&lt;7",'Dx. MART'!kasusbaru,"L")</f>
        <v>0</v>
      </c>
      <c r="M19" s="278">
        <f>COUNTIFS('Dx. MART'!DIAGNOSA,K19,'Dx. MART'!UMUR,"&lt;7",'Dx. MART'!kasusbaru,"p")</f>
        <v>0</v>
      </c>
      <c r="N19" s="277">
        <f>COUNTIFS('Dx. MART'!DIAGNOSA,K19,'Dx. MART'!UMUR,"&gt;=7",'Dx. MART'!UMUR,"&lt;=15",'Dx. MART'!kasusbaru,"L")</f>
        <v>0</v>
      </c>
      <c r="O19" s="277">
        <f>COUNTIFS('Dx. MART'!DIAGNOSA,K19,'Dx. MART'!UMUR,"&gt;=7",'Dx. MART'!UMUR,"&lt;=15",'Dx. MART'!kasusbaru,"p")</f>
        <v>0</v>
      </c>
      <c r="P19" s="271">
        <f>COUNTIFS('Dx. MART'!DIAGNOSA,K19,'Dx. MART'!UMUR,"&gt;=16",'Dx. MART'!UMUR,"&lt;=59",'Dx. MART'!kasusbaru,"L")</f>
        <v>0</v>
      </c>
      <c r="Q19" s="277">
        <f>COUNTIFS('Dx. MART'!DIAGNOSA,K19,'Dx. MART'!UMUR,"&gt;=16",'Dx. MART'!UMUR,"&lt;=59",'Dx. MART'!kasusbaru,"p")</f>
        <v>0</v>
      </c>
      <c r="R19" s="277">
        <f>COUNTIFS('Dx. MART'!DIAGNOSA,K19,'Dx. MART'!UMUR,"&gt;=60",'Dx. MART'!kasusbaru,"L")</f>
        <v>0</v>
      </c>
      <c r="S19" s="277">
        <f>COUNTIFS('Dx. MART'!DIAGNOSA,K19,'Dx. MART'!UMUR,"&gt;=60",'Dx. MART'!kasusbaru,"p")</f>
        <v>0</v>
      </c>
      <c r="T19" s="277">
        <f>COUNTIFS('Dx. MART'!DIAGNOSA,K19,'Dx. MART'!kasuslama,"L")</f>
        <v>0</v>
      </c>
      <c r="U19" s="277">
        <f>COUNTIFS('Dx. MART'!DIAGNOSA,K19,'Dx. MART'!kasuslama,"p")</f>
        <v>0</v>
      </c>
      <c r="V19" s="282">
        <f>COUNTIF('Dx. MART'!DIAGNOSA,K19)</f>
        <v>0</v>
      </c>
      <c r="W19" s="274">
        <f t="shared" si="0"/>
        <v>0</v>
      </c>
      <c r="X19" s="12"/>
      <c r="Y19" s="12"/>
      <c r="Z19" s="12"/>
      <c r="AA19" s="12"/>
    </row>
    <row r="20" spans="1:27" ht="15.75" customHeight="1" x14ac:dyDescent="0.3">
      <c r="A20" s="270">
        <f>[1]MART!A24</f>
        <v>0</v>
      </c>
      <c r="B20" s="271">
        <f>[1]MART!B24</f>
        <v>4</v>
      </c>
      <c r="C20" s="272" t="str">
        <f>[1]MART!L24</f>
        <v>K04</v>
      </c>
      <c r="D20" s="271">
        <f>[1]MART!K24</f>
        <v>8</v>
      </c>
      <c r="E20" s="272" t="str">
        <f>[1]MART!J24</f>
        <v>P</v>
      </c>
      <c r="F20" s="273" t="str">
        <f>[1]MART!M24</f>
        <v>P</v>
      </c>
      <c r="G20" s="272">
        <f>[1]MART!N24</f>
        <v>0</v>
      </c>
      <c r="H20" s="12"/>
      <c r="I20" s="281">
        <v>17</v>
      </c>
      <c r="J20" s="108" t="s">
        <v>254</v>
      </c>
      <c r="K20" s="108" t="s">
        <v>255</v>
      </c>
      <c r="L20" s="277">
        <f>COUNTIFS('Dx. MART'!DIAGNOSA,K20,'Dx. MART'!UMUR,"&lt;7",'Dx. MART'!kasusbaru,"L")</f>
        <v>0</v>
      </c>
      <c r="M20" s="278">
        <f>COUNTIFS('Dx. MART'!DIAGNOSA,K20,'Dx. MART'!UMUR,"&lt;7",'Dx. MART'!kasusbaru,"p")</f>
        <v>0</v>
      </c>
      <c r="N20" s="277">
        <f>COUNTIFS('Dx. MART'!DIAGNOSA,K20,'Dx. MART'!UMUR,"&gt;=7",'Dx. MART'!UMUR,"&lt;=15",'Dx. MART'!kasusbaru,"L")</f>
        <v>0</v>
      </c>
      <c r="O20" s="277">
        <f>COUNTIFS('Dx. MART'!DIAGNOSA,K20,'Dx. MART'!UMUR,"&gt;=7",'Dx. MART'!UMUR,"&lt;=15",'Dx. MART'!kasusbaru,"p")</f>
        <v>0</v>
      </c>
      <c r="P20" s="271">
        <f>COUNTIFS('Dx. MART'!DIAGNOSA,K20,'Dx. MART'!UMUR,"&gt;=16",'Dx. MART'!UMUR,"&lt;=59",'Dx. MART'!kasusbaru,"L")</f>
        <v>0</v>
      </c>
      <c r="Q20" s="277">
        <f>COUNTIFS('Dx. MART'!DIAGNOSA,K20,'Dx. MART'!UMUR,"&gt;=16",'Dx. MART'!UMUR,"&lt;=59",'Dx. MART'!kasusbaru,"p")</f>
        <v>0</v>
      </c>
      <c r="R20" s="277">
        <f>COUNTIFS('Dx. MART'!DIAGNOSA,K20,'Dx. MART'!UMUR,"&gt;=60",'Dx. MART'!kasusbaru,"L")</f>
        <v>0</v>
      </c>
      <c r="S20" s="277">
        <f>COUNTIFS('Dx. MART'!DIAGNOSA,K20,'Dx. MART'!UMUR,"&gt;=60",'Dx. MART'!kasusbaru,"p")</f>
        <v>0</v>
      </c>
      <c r="T20" s="277">
        <f>COUNTIFS('Dx. MART'!DIAGNOSA,K20,'Dx. MART'!kasuslama,"L")</f>
        <v>0</v>
      </c>
      <c r="U20" s="277">
        <f>COUNTIFS('Dx. MART'!DIAGNOSA,K20,'Dx. MART'!kasuslama,"p")</f>
        <v>0</v>
      </c>
      <c r="V20" s="282">
        <f>COUNTIF('Dx. MART'!DIAGNOSA,K20)</f>
        <v>0</v>
      </c>
      <c r="W20" s="274">
        <f t="shared" si="0"/>
        <v>0</v>
      </c>
      <c r="X20" s="12"/>
      <c r="Y20" s="12"/>
      <c r="Z20" s="12"/>
      <c r="AA20" s="12"/>
    </row>
    <row r="21" spans="1:27" ht="15.75" customHeight="1" x14ac:dyDescent="0.3">
      <c r="A21" s="270">
        <f>[1]MART!A25</f>
        <v>0</v>
      </c>
      <c r="B21" s="271">
        <f>[1]MART!B25</f>
        <v>5</v>
      </c>
      <c r="C21" s="272" t="str">
        <f>[1]MART!L25</f>
        <v>K00</v>
      </c>
      <c r="D21" s="271">
        <f>[1]MART!K25</f>
        <v>10</v>
      </c>
      <c r="E21" s="272" t="str">
        <f>[1]MART!J25</f>
        <v>L</v>
      </c>
      <c r="F21" s="273" t="str">
        <f>[1]MART!M25</f>
        <v>L</v>
      </c>
      <c r="G21" s="272">
        <f>[1]MART!N25</f>
        <v>0</v>
      </c>
      <c r="H21" s="12"/>
      <c r="I21" s="281">
        <v>18</v>
      </c>
      <c r="J21" s="108" t="s">
        <v>256</v>
      </c>
      <c r="K21" s="168" t="s">
        <v>257</v>
      </c>
      <c r="L21" s="277">
        <f>COUNTIFS('Dx. MART'!DIAGNOSA,K21,'Dx. MART'!UMUR,"&lt;7",'Dx. MART'!kasusbaru,"L")</f>
        <v>0</v>
      </c>
      <c r="M21" s="278">
        <f>COUNTIFS('Dx. MART'!DIAGNOSA,K21,'Dx. MART'!UMUR,"&lt;7",'Dx. MART'!kasusbaru,"p")</f>
        <v>0</v>
      </c>
      <c r="N21" s="277">
        <f>COUNTIFS('Dx. MART'!DIAGNOSA,K21,'Dx. MART'!UMUR,"&gt;=7",'Dx. MART'!UMUR,"&lt;=15",'Dx. MART'!kasusbaru,"L")</f>
        <v>0</v>
      </c>
      <c r="O21" s="277">
        <f>COUNTIFS('Dx. MART'!DIAGNOSA,K21,'Dx. MART'!UMUR,"&gt;=7",'Dx. MART'!UMUR,"&lt;=15",'Dx. MART'!kasusbaru,"p")</f>
        <v>0</v>
      </c>
      <c r="P21" s="271">
        <f>COUNTIFS('Dx. MART'!DIAGNOSA,K21,'Dx. MART'!UMUR,"&gt;=16",'Dx. MART'!UMUR,"&lt;=59",'Dx. MART'!kasusbaru,"L")</f>
        <v>0</v>
      </c>
      <c r="Q21" s="277">
        <f>COUNTIFS('Dx. MART'!DIAGNOSA,K21,'Dx. MART'!UMUR,"&gt;=16",'Dx. MART'!UMUR,"&lt;=59",'Dx. MART'!kasusbaru,"p")</f>
        <v>0</v>
      </c>
      <c r="R21" s="277">
        <f>COUNTIFS('Dx. MART'!DIAGNOSA,K21,'Dx. MART'!UMUR,"&gt;=60",'Dx. MART'!kasusbaru,"L")</f>
        <v>0</v>
      </c>
      <c r="S21" s="277">
        <f>COUNTIFS('Dx. MART'!DIAGNOSA,K21,'Dx. MART'!UMUR,"&gt;=60",'Dx. MART'!kasusbaru,"p")</f>
        <v>0</v>
      </c>
      <c r="T21" s="277">
        <f>COUNTIFS('Dx. MART'!DIAGNOSA,K21,'Dx. MART'!kasuslama,"L")</f>
        <v>0</v>
      </c>
      <c r="U21" s="277">
        <f>COUNTIFS('Dx. MART'!DIAGNOSA,K21,'Dx. MART'!kasuslama,"p")</f>
        <v>0</v>
      </c>
      <c r="V21" s="282">
        <f>COUNTIF('Dx. MART'!DIAGNOSA,K21)</f>
        <v>0</v>
      </c>
      <c r="W21" s="274">
        <f t="shared" si="0"/>
        <v>0</v>
      </c>
      <c r="X21" s="287"/>
      <c r="Y21" s="12"/>
      <c r="Z21" s="12"/>
      <c r="AA21" s="12"/>
    </row>
    <row r="22" spans="1:27" ht="15.75" customHeight="1" x14ac:dyDescent="0.3">
      <c r="A22" s="270">
        <f>[1]MART!A26</f>
        <v>0</v>
      </c>
      <c r="B22" s="271">
        <f>[1]MART!B26</f>
        <v>6</v>
      </c>
      <c r="C22" s="272" t="str">
        <f>[1]MART!L26</f>
        <v>K04</v>
      </c>
      <c r="D22" s="271">
        <f>[1]MART!K26</f>
        <v>50</v>
      </c>
      <c r="E22" s="272" t="str">
        <f>[1]MART!J26</f>
        <v>L</v>
      </c>
      <c r="F22" s="273" t="str">
        <f>[1]MART!M26</f>
        <v>L</v>
      </c>
      <c r="G22" s="272">
        <f>[1]MART!N26</f>
        <v>0</v>
      </c>
      <c r="H22" s="12"/>
      <c r="I22" s="281">
        <v>19</v>
      </c>
      <c r="J22" s="108" t="s">
        <v>258</v>
      </c>
      <c r="K22" s="168" t="s">
        <v>259</v>
      </c>
      <c r="L22" s="277">
        <f>COUNTIFS('Dx. MART'!DIAGNOSA,K22,'Dx. MART'!UMUR,"&lt;7",'Dx. MART'!kasusbaru,"L")</f>
        <v>0</v>
      </c>
      <c r="M22" s="278">
        <f>COUNTIFS('Dx. MART'!DIAGNOSA,K22,'Dx. MART'!UMUR,"&lt;7",'Dx. MART'!kasusbaru,"p")</f>
        <v>0</v>
      </c>
      <c r="N22" s="277">
        <f>COUNTIFS('Dx. MART'!DIAGNOSA,K22,'Dx. MART'!UMUR,"&gt;=7",'Dx. MART'!UMUR,"&lt;=15",'Dx. MART'!kasusbaru,"L")</f>
        <v>0</v>
      </c>
      <c r="O22" s="277">
        <f>COUNTIFS('Dx. MART'!DIAGNOSA,K22,'Dx. MART'!UMUR,"&gt;=7",'Dx. MART'!UMUR,"&lt;=15",'Dx. MART'!kasusbaru,"p")</f>
        <v>0</v>
      </c>
      <c r="P22" s="271">
        <f>COUNTIFS('Dx. MART'!DIAGNOSA,K22,'Dx. MART'!UMUR,"&gt;=16",'Dx. MART'!UMUR,"&lt;=59",'Dx. MART'!kasusbaru,"L")</f>
        <v>0</v>
      </c>
      <c r="Q22" s="277">
        <f>COUNTIFS('Dx. MART'!DIAGNOSA,K22,'Dx. MART'!UMUR,"&gt;=16",'Dx. MART'!UMUR,"&lt;=59",'Dx. MART'!kasusbaru,"p")</f>
        <v>0</v>
      </c>
      <c r="R22" s="277">
        <f>COUNTIFS('Dx. MART'!DIAGNOSA,K22,'Dx. MART'!UMUR,"&gt;=60",'Dx. MART'!kasusbaru,"L")</f>
        <v>0</v>
      </c>
      <c r="S22" s="277">
        <f>COUNTIFS('Dx. MART'!DIAGNOSA,K22,'Dx. MART'!UMUR,"&gt;=60",'Dx. MART'!kasusbaru,"p")</f>
        <v>0</v>
      </c>
      <c r="T22" s="277">
        <f>COUNTIFS('Dx. MART'!DIAGNOSA,K22,'Dx. MART'!kasuslama,"L")</f>
        <v>0</v>
      </c>
      <c r="U22" s="277">
        <f>COUNTIFS('Dx. MART'!DIAGNOSA,K22,'Dx. MART'!kasuslama,"p")</f>
        <v>0</v>
      </c>
      <c r="V22" s="282">
        <f>COUNTIF('Dx. MART'!DIAGNOSA,K22)</f>
        <v>0</v>
      </c>
      <c r="W22" s="274">
        <f t="shared" si="0"/>
        <v>0</v>
      </c>
      <c r="X22" s="287"/>
      <c r="Y22" s="12"/>
      <c r="Z22" s="12"/>
      <c r="AA22" s="12"/>
    </row>
    <row r="23" spans="1:27" ht="15.75" customHeight="1" x14ac:dyDescent="0.3">
      <c r="A23" s="270">
        <f>[1]MART!A27</f>
        <v>0</v>
      </c>
      <c r="B23" s="271">
        <f>[1]MART!B27</f>
        <v>7</v>
      </c>
      <c r="C23" s="272" t="str">
        <f>[1]MART!L27</f>
        <v>K00</v>
      </c>
      <c r="D23" s="271">
        <f>[1]MART!K27</f>
        <v>12</v>
      </c>
      <c r="E23" s="272" t="str">
        <f>[1]MART!J27</f>
        <v>P</v>
      </c>
      <c r="F23" s="273" t="str">
        <f>[1]MART!M27</f>
        <v>P</v>
      </c>
      <c r="G23" s="272">
        <f>[1]MART!N27</f>
        <v>0</v>
      </c>
      <c r="H23" s="12"/>
      <c r="I23" s="281">
        <v>20</v>
      </c>
      <c r="J23" s="283" t="s">
        <v>260</v>
      </c>
      <c r="K23" s="108" t="s">
        <v>261</v>
      </c>
      <c r="L23" s="277">
        <f>COUNTIFS('Dx. MART'!DIAGNOSA,K23,'Dx. MART'!UMUR,"&lt;7",'Dx. MART'!kasusbaru,"L")</f>
        <v>0</v>
      </c>
      <c r="M23" s="278">
        <f>COUNTIFS('Dx. MART'!DIAGNOSA,K23,'Dx. MART'!UMUR,"&lt;7",'Dx. MART'!kasusbaru,"p")</f>
        <v>0</v>
      </c>
      <c r="N23" s="277">
        <f>COUNTIFS('Dx. MART'!DIAGNOSA,K23,'Dx. MART'!UMUR,"&gt;=7",'Dx. MART'!UMUR,"&lt;=15",'Dx. MART'!kasusbaru,"L")</f>
        <v>0</v>
      </c>
      <c r="O23" s="277">
        <f>COUNTIFS('Dx. MART'!DIAGNOSA,K23,'Dx. MART'!UMUR,"&gt;=7",'Dx. MART'!UMUR,"&lt;=15",'Dx. MART'!kasusbaru,"p")</f>
        <v>0</v>
      </c>
      <c r="P23" s="271">
        <f>COUNTIFS('Dx. MART'!DIAGNOSA,K23,'Dx. MART'!UMUR,"&gt;=16",'Dx. MART'!UMUR,"&lt;=59",'Dx. MART'!kasusbaru,"L")</f>
        <v>0</v>
      </c>
      <c r="Q23" s="277">
        <f>COUNTIFS('Dx. MART'!DIAGNOSA,K23,'Dx. MART'!UMUR,"&gt;=16",'Dx. MART'!UMUR,"&lt;=59",'Dx. MART'!kasusbaru,"p")</f>
        <v>2</v>
      </c>
      <c r="R23" s="277">
        <f>COUNTIFS('Dx. MART'!DIAGNOSA,K23,'Dx. MART'!UMUR,"&gt;=60",'Dx. MART'!kasusbaru,"L")</f>
        <v>0</v>
      </c>
      <c r="S23" s="277">
        <f>COUNTIFS('Dx. MART'!DIAGNOSA,K23,'Dx. MART'!UMUR,"&gt;=60",'Dx. MART'!kasusbaru,"p")</f>
        <v>0</v>
      </c>
      <c r="T23" s="277">
        <f>COUNTIFS('Dx. MART'!DIAGNOSA,K23,'Dx. MART'!kasuslama,"L")</f>
        <v>0</v>
      </c>
      <c r="U23" s="277">
        <f>COUNTIFS('Dx. MART'!DIAGNOSA,K23,'Dx. MART'!kasuslama,"p")</f>
        <v>0</v>
      </c>
      <c r="V23" s="282">
        <f>COUNTIF('Dx. MART'!DIAGNOSA,K23)</f>
        <v>2</v>
      </c>
      <c r="W23" s="274">
        <f t="shared" si="0"/>
        <v>2</v>
      </c>
      <c r="X23" s="12"/>
      <c r="Y23" s="12"/>
      <c r="Z23" s="12"/>
      <c r="AA23" s="12"/>
    </row>
    <row r="24" spans="1:27" ht="15.75" customHeight="1" thickBot="1" x14ac:dyDescent="0.35">
      <c r="A24" s="270">
        <f>[1]MART!A28</f>
        <v>0</v>
      </c>
      <c r="B24" s="271">
        <f>[1]MART!B28</f>
        <v>8</v>
      </c>
      <c r="C24" s="272" t="str">
        <f>[1]MART!L28</f>
        <v>K00</v>
      </c>
      <c r="D24" s="271">
        <f>[1]MART!K28</f>
        <v>7</v>
      </c>
      <c r="E24" s="272" t="str">
        <f>[1]MART!J28</f>
        <v>L</v>
      </c>
      <c r="F24" s="273" t="str">
        <f>[1]MART!M28</f>
        <v>L</v>
      </c>
      <c r="G24" s="272">
        <f>[1]MART!N28</f>
        <v>0</v>
      </c>
      <c r="H24" s="12"/>
      <c r="I24" s="188"/>
      <c r="J24" s="284" t="s">
        <v>262</v>
      </c>
      <c r="K24" s="189"/>
      <c r="L24" s="189"/>
      <c r="M24" s="189"/>
      <c r="N24" s="189"/>
      <c r="O24" s="189"/>
      <c r="P24" s="189"/>
      <c r="Q24" s="189"/>
      <c r="R24" s="189"/>
      <c r="S24" s="189"/>
      <c r="T24" s="189"/>
      <c r="U24" s="285" t="s">
        <v>263</v>
      </c>
      <c r="V24" s="286">
        <f t="shared" ref="V24:W24" si="1">SUM(V4:V23)</f>
        <v>288</v>
      </c>
      <c r="W24" s="274">
        <f t="shared" si="1"/>
        <v>288</v>
      </c>
      <c r="X24" s="12"/>
      <c r="Y24" s="12"/>
      <c r="Z24" s="12"/>
      <c r="AA24" s="12"/>
    </row>
    <row r="25" spans="1:27" ht="15.75" customHeight="1" x14ac:dyDescent="0.3">
      <c r="A25" s="270">
        <f>[1]MART!A29</f>
        <v>0</v>
      </c>
      <c r="B25" s="271">
        <f>[1]MART!B29</f>
        <v>9</v>
      </c>
      <c r="C25" s="272" t="str">
        <f>[1]MART!L29</f>
        <v>K04</v>
      </c>
      <c r="D25" s="271">
        <f>[1]MART!K29</f>
        <v>10</v>
      </c>
      <c r="E25" s="272" t="str">
        <f>[1]MART!J29</f>
        <v>L</v>
      </c>
      <c r="F25" s="273" t="str">
        <f>[1]MART!M29</f>
        <v>L</v>
      </c>
      <c r="G25" s="272">
        <f>[1]MART!N29</f>
        <v>0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ht="15.75" customHeight="1" thickBot="1" x14ac:dyDescent="0.35">
      <c r="A26" s="270">
        <f>[1]MART!A30</f>
        <v>0</v>
      </c>
      <c r="B26" s="271">
        <f>[1]MART!B30</f>
        <v>10</v>
      </c>
      <c r="C26" s="272" t="str">
        <f>[1]MART!L30</f>
        <v>K03</v>
      </c>
      <c r="D26" s="271">
        <f>[1]MART!K30</f>
        <v>60</v>
      </c>
      <c r="E26" s="272" t="str">
        <f>[1]MART!J30</f>
        <v>P</v>
      </c>
      <c r="F26" s="273" t="str">
        <f>[1]MART!M30</f>
        <v>P</v>
      </c>
      <c r="G26" s="272">
        <f>[1]MART!N30</f>
        <v>0</v>
      </c>
      <c r="H26" s="12"/>
      <c r="I26" s="12"/>
      <c r="J26" s="12"/>
      <c r="K26" s="287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ht="15.75" customHeight="1" thickBot="1" x14ac:dyDescent="0.45">
      <c r="A27" s="270">
        <f>[1]MART!A31</f>
        <v>0</v>
      </c>
      <c r="B27" s="271">
        <f>[1]MART!B31</f>
        <v>11</v>
      </c>
      <c r="C27" s="272" t="str">
        <f>[1]MART!L31</f>
        <v>K02</v>
      </c>
      <c r="D27" s="271">
        <f>[1]MART!K31</f>
        <v>27</v>
      </c>
      <c r="E27" s="272" t="str">
        <f>[1]MART!J31</f>
        <v>P</v>
      </c>
      <c r="F27" s="273" t="str">
        <f>[1]MART!M31</f>
        <v>P</v>
      </c>
      <c r="G27" s="272">
        <f>[1]MART!N31</f>
        <v>0</v>
      </c>
      <c r="H27" s="12"/>
      <c r="I27" s="12"/>
      <c r="J27" s="288" t="s">
        <v>193</v>
      </c>
      <c r="K27" s="289"/>
      <c r="L27" s="290"/>
      <c r="M27" s="291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ht="15.75" customHeight="1" thickBot="1" x14ac:dyDescent="0.35">
      <c r="A28" s="270">
        <f>[1]MART!A32</f>
        <v>0</v>
      </c>
      <c r="B28" s="271">
        <f>[1]MART!B32</f>
        <v>12</v>
      </c>
      <c r="C28" s="272" t="str">
        <f>[1]MART!L32</f>
        <v>K05</v>
      </c>
      <c r="D28" s="271">
        <f>[1]MART!K32</f>
        <v>27</v>
      </c>
      <c r="E28" s="272" t="str">
        <f>[1]MART!J32</f>
        <v>P</v>
      </c>
      <c r="F28" s="273" t="str">
        <f>[1]MART!M32</f>
        <v>P</v>
      </c>
      <c r="G28" s="272">
        <f>[1]MART!N32</f>
        <v>0</v>
      </c>
      <c r="H28" s="12"/>
      <c r="I28" s="12"/>
      <c r="J28" s="292" t="s">
        <v>194</v>
      </c>
      <c r="K28" s="289"/>
      <c r="L28" s="293"/>
      <c r="M28" s="294"/>
      <c r="N28" s="295" t="s">
        <v>108</v>
      </c>
      <c r="O28" s="295" t="s">
        <v>110</v>
      </c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ht="15.75" customHeight="1" thickBot="1" x14ac:dyDescent="0.35">
      <c r="A29" s="270">
        <f>[1]MART!A33</f>
        <v>0</v>
      </c>
      <c r="B29" s="271">
        <f>[1]MART!B33</f>
        <v>13</v>
      </c>
      <c r="C29" s="272" t="str">
        <f>[1]MART!L33</f>
        <v>K08</v>
      </c>
      <c r="D29" s="271">
        <f>[1]MART!K33</f>
        <v>28</v>
      </c>
      <c r="E29" s="272" t="str">
        <f>[1]MART!J33</f>
        <v>P</v>
      </c>
      <c r="F29" s="273" t="str">
        <f>[1]MART!M33</f>
        <v>P</v>
      </c>
      <c r="G29" s="272">
        <f>[1]MART!N33</f>
        <v>0</v>
      </c>
      <c r="H29" s="12"/>
      <c r="I29" s="12"/>
      <c r="J29" s="178" t="s">
        <v>197</v>
      </c>
      <c r="K29" s="12"/>
      <c r="L29" s="236"/>
      <c r="M29" s="296">
        <f t="shared" ref="M29:M31" si="2">SUM(N29:O29)</f>
        <v>11</v>
      </c>
      <c r="N29" s="12">
        <f>COUNTIFS('Dx. MART'!DIAGNOSA,K6,'Dx. MART'!UMUR,"&lt;=4")</f>
        <v>5</v>
      </c>
      <c r="O29" s="12">
        <f>COUNTIFS('Dx. MART'!DIAGNOSA,K8,'Dx. MART'!UMUR,"&lt;=4")</f>
        <v>6</v>
      </c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ht="15.75" customHeight="1" thickBot="1" x14ac:dyDescent="0.35">
      <c r="A30" s="270">
        <f>[1]MART!A34</f>
        <v>0</v>
      </c>
      <c r="B30" s="271">
        <f>[1]MART!B34</f>
        <v>14</v>
      </c>
      <c r="C30" s="272" t="str">
        <f>[1]MART!L34</f>
        <v>K04</v>
      </c>
      <c r="D30" s="271">
        <f>[1]MART!K34</f>
        <v>30</v>
      </c>
      <c r="E30" s="272" t="str">
        <f>[1]MART!J34</f>
        <v>P</v>
      </c>
      <c r="F30" s="273" t="str">
        <f>[1]MART!M34</f>
        <v>P</v>
      </c>
      <c r="G30" s="272">
        <f>[1]MART!N34</f>
        <v>0</v>
      </c>
      <c r="H30" s="12"/>
      <c r="I30" s="12"/>
      <c r="J30" s="178" t="s">
        <v>198</v>
      </c>
      <c r="K30" s="12"/>
      <c r="L30" s="236"/>
      <c r="M30" s="296">
        <f t="shared" si="2"/>
        <v>29</v>
      </c>
      <c r="N30" s="12">
        <f>COUNTIFS('Dx. MART'!DIAGNOSA,K6,'Dx. MART'!UMUR,"&lt;=18")</f>
        <v>9</v>
      </c>
      <c r="O30" s="12">
        <f>COUNTIFS('Dx. MART'!DIAGNOSA,K8,'Dx. MART'!UMUR,"&lt;=18")</f>
        <v>20</v>
      </c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ht="15.75" customHeight="1" thickBot="1" x14ac:dyDescent="0.35">
      <c r="A31" s="270">
        <f>[1]MART!A35</f>
        <v>0</v>
      </c>
      <c r="B31" s="271">
        <f>[1]MART!B35</f>
        <v>15</v>
      </c>
      <c r="C31" s="272" t="str">
        <f>[1]MART!L35</f>
        <v>K02</v>
      </c>
      <c r="D31" s="271">
        <f>[1]MART!K35</f>
        <v>61</v>
      </c>
      <c r="E31" s="272" t="str">
        <f>[1]MART!J35</f>
        <v>L</v>
      </c>
      <c r="F31" s="273">
        <f>[1]MART!M35</f>
        <v>0</v>
      </c>
      <c r="G31" s="272" t="str">
        <f>[1]MART!N35</f>
        <v>L</v>
      </c>
      <c r="H31" s="12"/>
      <c r="I31" s="12"/>
      <c r="J31" s="178" t="s">
        <v>199</v>
      </c>
      <c r="K31" s="12"/>
      <c r="L31" s="236"/>
      <c r="M31" s="296">
        <f t="shared" si="2"/>
        <v>10</v>
      </c>
      <c r="N31" s="12">
        <f>COUNTIFS('Dx. MART'!DIAGNOSA,K6,'Dx. MART'!UMUR,"&gt;=10",'Dx. MART'!UMUR,"&lt;=18")</f>
        <v>1</v>
      </c>
      <c r="O31" s="12">
        <f>COUNTIFS('Dx. MART'!DIAGNOSA,K8,'Dx. MART'!UMUR,"&gt;=10",'Dx. MART'!UMUR,"&lt;=18")</f>
        <v>9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ht="15.75" customHeight="1" thickBot="1" x14ac:dyDescent="0.35">
      <c r="A32" s="270">
        <f>[1]MART!A36</f>
        <v>0</v>
      </c>
      <c r="B32" s="271">
        <f>[1]MART!B36</f>
        <v>16</v>
      </c>
      <c r="C32" s="272" t="str">
        <f>[1]MART!L36</f>
        <v>K00</v>
      </c>
      <c r="D32" s="271">
        <f>[1]MART!K36</f>
        <v>9</v>
      </c>
      <c r="E32" s="272" t="str">
        <f>[1]MART!J36</f>
        <v>P</v>
      </c>
      <c r="F32" s="273" t="str">
        <f>[1]MART!M36</f>
        <v>P</v>
      </c>
      <c r="G32" s="272">
        <f>[1]MART!N36</f>
        <v>0</v>
      </c>
      <c r="H32" s="12"/>
      <c r="I32" s="12"/>
      <c r="J32" s="292" t="s">
        <v>200</v>
      </c>
      <c r="K32" s="172"/>
      <c r="L32" s="297"/>
      <c r="M32" s="294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 ht="15.75" customHeight="1" thickBot="1" x14ac:dyDescent="0.35">
      <c r="A33" s="270">
        <f>[1]MART!A37</f>
        <v>0</v>
      </c>
      <c r="B33" s="271">
        <f>[1]MART!B37</f>
        <v>17</v>
      </c>
      <c r="C33" s="272" t="str">
        <f>[1]MART!L37</f>
        <v>K00</v>
      </c>
      <c r="D33" s="271">
        <f>[1]MART!K37</f>
        <v>6</v>
      </c>
      <c r="E33" s="272" t="str">
        <f>[1]MART!J37</f>
        <v>P</v>
      </c>
      <c r="F33" s="273" t="str">
        <f>[1]MART!M37</f>
        <v>P</v>
      </c>
      <c r="G33" s="272">
        <f>[1]MART!N37</f>
        <v>0</v>
      </c>
      <c r="H33" s="12"/>
      <c r="I33" s="12"/>
      <c r="J33" s="298" t="s">
        <v>201</v>
      </c>
      <c r="K33" s="172"/>
      <c r="L33" s="299"/>
      <c r="M33" s="294">
        <f t="shared" ref="M33:M34" si="3">SUM(N33:O33)</f>
        <v>80</v>
      </c>
      <c r="N33" s="12">
        <f>COUNTIFS('Dx. MART'!DIAGNOSA,K6,'Dx. MART'!UMUR,"&gt;=18",'Dx. MART'!UMUR,"&lt;=59")</f>
        <v>39</v>
      </c>
      <c r="O33" s="12">
        <f>COUNTIFS('Dx. MART'!DIAGNOSA,K8,'Dx. MART'!UMUR,"&gt;=18",'Dx. MART'!UMUR,"&lt;=59")</f>
        <v>41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spans="1:27" ht="15.75" customHeight="1" thickBot="1" x14ac:dyDescent="0.35">
      <c r="A34" s="270">
        <f>[1]MART!A38</f>
        <v>0</v>
      </c>
      <c r="B34" s="271">
        <f>[1]MART!B38</f>
        <v>18</v>
      </c>
      <c r="C34" s="272" t="str">
        <f>[1]MART!L38</f>
        <v>K05</v>
      </c>
      <c r="D34" s="271">
        <f>[1]MART!K38</f>
        <v>37</v>
      </c>
      <c r="E34" s="272" t="str">
        <f>[1]MART!J38</f>
        <v>P</v>
      </c>
      <c r="F34" s="273" t="str">
        <f>[1]MART!M38</f>
        <v>P</v>
      </c>
      <c r="G34" s="272">
        <f>[1]MART!N38</f>
        <v>0</v>
      </c>
      <c r="H34" s="12"/>
      <c r="I34" s="12"/>
      <c r="J34" s="188" t="s">
        <v>202</v>
      </c>
      <c r="K34" s="300"/>
      <c r="L34" s="301"/>
      <c r="M34" s="294">
        <f t="shared" si="3"/>
        <v>16</v>
      </c>
      <c r="N34" s="12">
        <f>COUNTIFS('Dx. MART'!DIAGNOSA,K6,'Dx. MART'!UMUR,"&gt;=60")</f>
        <v>4</v>
      </c>
      <c r="O34" s="12">
        <f>COUNTIFS('Dx. MART'!DIAGNOSA,K8,'Dx. MART'!UMUR,"&gt;=60")</f>
        <v>12</v>
      </c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spans="1:27" ht="15.75" customHeight="1" x14ac:dyDescent="0.3">
      <c r="A35" s="270">
        <f>[1]MART!A39</f>
        <v>0</v>
      </c>
      <c r="B35" s="271">
        <f>[1]MART!B39</f>
        <v>19</v>
      </c>
      <c r="C35" s="272" t="str">
        <f>[1]MART!L39</f>
        <v>K02</v>
      </c>
      <c r="D35" s="271">
        <f>[1]MART!K39</f>
        <v>49</v>
      </c>
      <c r="E35" s="272" t="str">
        <f>[1]MART!J39</f>
        <v>P</v>
      </c>
      <c r="F35" s="273" t="str">
        <f>[1]MART!M39</f>
        <v>P</v>
      </c>
      <c r="G35" s="272">
        <f>[1]MART!N39</f>
        <v>0</v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 spans="1:27" ht="15.75" customHeight="1" x14ac:dyDescent="0.3">
      <c r="A36" s="270">
        <f>[1]MART!A40</f>
        <v>0</v>
      </c>
      <c r="B36" s="271">
        <f>[1]MART!B40</f>
        <v>20</v>
      </c>
      <c r="C36" s="272" t="str">
        <f>[1]MART!L40</f>
        <v>K04</v>
      </c>
      <c r="D36" s="271">
        <f>[1]MART!K40</f>
        <v>14</v>
      </c>
      <c r="E36" s="272" t="str">
        <f>[1]MART!J40</f>
        <v>L</v>
      </c>
      <c r="F36" s="273">
        <f>[1]MART!M40</f>
        <v>0</v>
      </c>
      <c r="G36" s="272" t="str">
        <f>[1]MART!N40</f>
        <v>L</v>
      </c>
      <c r="H36" s="12"/>
      <c r="I36" s="12"/>
      <c r="J36" s="302"/>
      <c r="K36" s="303"/>
      <c r="L36" s="303"/>
      <c r="M36" s="304"/>
      <c r="N36" s="305"/>
      <c r="O36" s="305"/>
      <c r="P36" s="305"/>
      <c r="Q36" s="303"/>
      <c r="R36" s="303"/>
      <c r="S36" s="10"/>
      <c r="T36" s="12"/>
      <c r="U36" s="12"/>
      <c r="V36" s="12"/>
      <c r="W36" s="12"/>
      <c r="X36" s="12"/>
      <c r="Y36" s="12"/>
      <c r="Z36" s="12"/>
      <c r="AA36" s="12"/>
    </row>
    <row r="37" spans="1:27" ht="15.75" customHeight="1" x14ac:dyDescent="0.3">
      <c r="A37" s="270">
        <f>[1]MART!A41</f>
        <v>0</v>
      </c>
      <c r="B37" s="271">
        <f>[1]MART!B41</f>
        <v>21</v>
      </c>
      <c r="C37" s="272" t="str">
        <f>[1]MART!L41</f>
        <v>K02</v>
      </c>
      <c r="D37" s="271">
        <f>[1]MART!K41</f>
        <v>22</v>
      </c>
      <c r="E37" s="272" t="str">
        <f>[1]MART!J41</f>
        <v>P</v>
      </c>
      <c r="F37" s="273">
        <f>[1]MART!M41</f>
        <v>0</v>
      </c>
      <c r="G37" s="272" t="str">
        <f>[1]MART!N41</f>
        <v>P</v>
      </c>
      <c r="H37" s="12"/>
      <c r="I37" s="12"/>
      <c r="J37" s="303"/>
      <c r="K37" s="303"/>
      <c r="L37" s="303"/>
      <c r="M37" s="303"/>
      <c r="N37" s="306"/>
      <c r="O37" s="306"/>
      <c r="P37" s="306"/>
      <c r="Q37" s="303"/>
      <c r="R37" s="303"/>
      <c r="S37" s="10"/>
      <c r="T37" s="12"/>
      <c r="U37" s="12"/>
      <c r="V37" s="12"/>
      <c r="W37" s="12"/>
      <c r="X37" s="12"/>
      <c r="Y37" s="12"/>
      <c r="Z37" s="12"/>
      <c r="AA37" s="12"/>
    </row>
    <row r="38" spans="1:27" ht="15.75" customHeight="1" x14ac:dyDescent="0.3">
      <c r="A38" s="270">
        <f>[1]MART!A42</f>
        <v>0</v>
      </c>
      <c r="B38" s="271">
        <f>[1]MART!B42</f>
        <v>22</v>
      </c>
      <c r="C38" s="272" t="str">
        <f>[1]MART!L42</f>
        <v>K04</v>
      </c>
      <c r="D38" s="271">
        <f>[1]MART!K42</f>
        <v>33</v>
      </c>
      <c r="E38" s="272" t="str">
        <f>[1]MART!J42</f>
        <v>P</v>
      </c>
      <c r="F38" s="273" t="str">
        <f>[1]MART!M42</f>
        <v>P</v>
      </c>
      <c r="G38" s="272">
        <f>[1]MART!N42</f>
        <v>0</v>
      </c>
      <c r="H38" s="12"/>
      <c r="I38" s="12"/>
      <c r="J38" s="303"/>
      <c r="K38" s="303"/>
      <c r="L38" s="303"/>
      <c r="M38" s="303"/>
      <c r="N38" s="303"/>
      <c r="O38" s="303"/>
      <c r="P38" s="303"/>
      <c r="Q38" s="303"/>
      <c r="R38" s="303"/>
      <c r="S38" s="10"/>
      <c r="T38" s="12"/>
      <c r="U38" s="12"/>
      <c r="V38" s="12"/>
      <c r="W38" s="12"/>
      <c r="X38" s="12"/>
      <c r="Y38" s="12"/>
      <c r="Z38" s="12"/>
      <c r="AA38" s="12"/>
    </row>
    <row r="39" spans="1:27" ht="15.75" customHeight="1" x14ac:dyDescent="0.3">
      <c r="A39" s="270">
        <f>[1]MART!A43</f>
        <v>0</v>
      </c>
      <c r="B39" s="271">
        <f>[1]MART!B43</f>
        <v>23</v>
      </c>
      <c r="C39" s="272" t="str">
        <f>[1]MART!L43</f>
        <v>K02</v>
      </c>
      <c r="D39" s="271">
        <f>[1]MART!K43</f>
        <v>34</v>
      </c>
      <c r="E39" s="272" t="str">
        <f>[1]MART!J43</f>
        <v>L</v>
      </c>
      <c r="F39" s="273" t="str">
        <f>[1]MART!M43</f>
        <v>L</v>
      </c>
      <c r="G39" s="272">
        <f>[1]MART!N43</f>
        <v>0</v>
      </c>
      <c r="H39" s="12"/>
      <c r="I39" s="12"/>
      <c r="J39" s="307"/>
      <c r="K39" s="303"/>
      <c r="L39" s="303"/>
      <c r="M39" s="308"/>
      <c r="N39" s="10"/>
      <c r="O39" s="10"/>
      <c r="P39" s="10"/>
      <c r="Q39" s="10"/>
      <c r="R39" s="10"/>
      <c r="S39" s="10"/>
      <c r="T39" s="12"/>
      <c r="U39" s="12"/>
      <c r="V39" s="12"/>
      <c r="W39" s="12"/>
      <c r="X39" s="12"/>
      <c r="Y39" s="12"/>
      <c r="Z39" s="12"/>
      <c r="AA39" s="12"/>
    </row>
    <row r="40" spans="1:27" ht="15.75" customHeight="1" x14ac:dyDescent="0.3">
      <c r="A40" s="270" t="str">
        <f>[1]MART!A44</f>
        <v>28/02/2025</v>
      </c>
      <c r="B40" s="271">
        <f>[1]MART!B44</f>
        <v>1</v>
      </c>
      <c r="C40" s="272" t="str">
        <f>[1]MART!L44</f>
        <v>K08</v>
      </c>
      <c r="D40" s="271">
        <f>[1]MART!K44</f>
        <v>65</v>
      </c>
      <c r="E40" s="272" t="str">
        <f>[1]MART!J44</f>
        <v>P</v>
      </c>
      <c r="F40" s="273">
        <f>[1]MART!M44</f>
        <v>0</v>
      </c>
      <c r="G40" s="272" t="str">
        <f>[1]MART!N44</f>
        <v>P</v>
      </c>
      <c r="H40" s="12"/>
      <c r="I40" s="12"/>
      <c r="J40" s="303"/>
      <c r="K40" s="303"/>
      <c r="L40" s="303"/>
      <c r="M40" s="303"/>
      <c r="N40" s="303"/>
      <c r="O40" s="303"/>
      <c r="P40" s="303"/>
      <c r="Q40" s="303"/>
      <c r="R40" s="303"/>
      <c r="S40" s="10"/>
      <c r="T40" s="12"/>
      <c r="U40" s="12"/>
      <c r="V40" s="12"/>
      <c r="W40" s="12"/>
      <c r="X40" s="12"/>
      <c r="Y40" s="12"/>
      <c r="Z40" s="12"/>
      <c r="AA40" s="12"/>
    </row>
    <row r="41" spans="1:27" ht="15.75" customHeight="1" x14ac:dyDescent="0.35">
      <c r="A41" s="270">
        <f>[1]MART!A45</f>
        <v>0</v>
      </c>
      <c r="B41" s="271">
        <f>[1]MART!B45</f>
        <v>2</v>
      </c>
      <c r="C41" s="272" t="str">
        <f>[1]MART!L45</f>
        <v>K00</v>
      </c>
      <c r="D41" s="271">
        <f>[1]MART!K45</f>
        <v>6</v>
      </c>
      <c r="E41" s="272" t="str">
        <f>[1]MART!J45</f>
        <v>L</v>
      </c>
      <c r="F41" s="273" t="str">
        <f>[1]MART!M45</f>
        <v>L</v>
      </c>
      <c r="G41" s="272">
        <f>[1]MART!N45</f>
        <v>0</v>
      </c>
      <c r="H41" s="12"/>
      <c r="I41" s="12"/>
      <c r="J41" s="309"/>
      <c r="K41" s="10"/>
      <c r="L41" s="10"/>
      <c r="M41" s="304"/>
      <c r="N41" s="304"/>
      <c r="O41" s="304"/>
      <c r="P41" s="304"/>
      <c r="Q41" s="304"/>
      <c r="R41" s="304"/>
      <c r="S41" s="10"/>
      <c r="T41" s="12"/>
      <c r="U41" s="12"/>
      <c r="V41" s="12"/>
      <c r="W41" s="12"/>
      <c r="X41" s="12"/>
      <c r="Y41" s="12"/>
      <c r="Z41" s="12"/>
      <c r="AA41" s="12"/>
    </row>
    <row r="42" spans="1:27" ht="15.75" customHeight="1" x14ac:dyDescent="0.3">
      <c r="A42" s="270">
        <f>[1]MART!A46</f>
        <v>0</v>
      </c>
      <c r="B42" s="271">
        <f>[1]MART!B46</f>
        <v>3</v>
      </c>
      <c r="C42" s="272" t="str">
        <f>[1]MART!L46</f>
        <v>K05</v>
      </c>
      <c r="D42" s="271">
        <f>[1]MART!K46</f>
        <v>35</v>
      </c>
      <c r="E42" s="272" t="str">
        <f>[1]MART!J46</f>
        <v>P</v>
      </c>
      <c r="F42" s="273" t="str">
        <f>[1]MART!M46</f>
        <v>P</v>
      </c>
      <c r="G42" s="272">
        <f>[1]MART!N46</f>
        <v>0</v>
      </c>
      <c r="H42" s="12"/>
      <c r="I42" s="12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2"/>
      <c r="U42" s="12"/>
      <c r="V42" s="12"/>
      <c r="W42" s="12"/>
      <c r="X42" s="12"/>
      <c r="Y42" s="12"/>
      <c r="Z42" s="12"/>
      <c r="AA42" s="12"/>
    </row>
    <row r="43" spans="1:27" ht="15.75" customHeight="1" x14ac:dyDescent="0.3">
      <c r="A43" s="270">
        <f>[1]MART!A47</f>
        <v>0</v>
      </c>
      <c r="B43" s="271">
        <f>[1]MART!B47</f>
        <v>4</v>
      </c>
      <c r="C43" s="272" t="str">
        <f>[1]MART!L47</f>
        <v>K03</v>
      </c>
      <c r="D43" s="271">
        <f>[1]MART!K47</f>
        <v>47</v>
      </c>
      <c r="E43" s="272" t="str">
        <f>[1]MART!J47</f>
        <v>L</v>
      </c>
      <c r="F43" s="273" t="str">
        <f>[1]MART!M47</f>
        <v>L</v>
      </c>
      <c r="G43" s="272">
        <f>[1]MART!N47</f>
        <v>0</v>
      </c>
      <c r="H43" s="12"/>
      <c r="I43" s="12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2"/>
      <c r="U43" s="12"/>
      <c r="V43" s="12"/>
      <c r="W43" s="12"/>
      <c r="X43" s="12"/>
      <c r="Y43" s="12"/>
      <c r="Z43" s="12"/>
      <c r="AA43" s="12"/>
    </row>
    <row r="44" spans="1:27" ht="15.75" customHeight="1" x14ac:dyDescent="0.3">
      <c r="A44" s="270">
        <f>[1]MART!A48</f>
        <v>0</v>
      </c>
      <c r="B44" s="271">
        <f>[1]MART!B48</f>
        <v>5</v>
      </c>
      <c r="C44" s="272" t="str">
        <f>[1]MART!L48</f>
        <v>K00</v>
      </c>
      <c r="D44" s="271">
        <f>[1]MART!K48</f>
        <v>6</v>
      </c>
      <c r="E44" s="272" t="str">
        <f>[1]MART!J48</f>
        <v>L</v>
      </c>
      <c r="F44" s="273" t="str">
        <f>[1]MART!M48</f>
        <v>L</v>
      </c>
      <c r="G44" s="272">
        <f>[1]MART!N48</f>
        <v>0</v>
      </c>
      <c r="H44" s="12"/>
      <c r="I44" s="12"/>
      <c r="J44" s="307"/>
      <c r="K44" s="10"/>
      <c r="L44" s="10"/>
      <c r="M44" s="310"/>
      <c r="N44" s="10"/>
      <c r="O44" s="10"/>
      <c r="P44" s="10"/>
      <c r="Q44" s="10"/>
      <c r="R44" s="10"/>
      <c r="S44" s="10"/>
      <c r="T44" s="12"/>
      <c r="U44" s="12"/>
      <c r="V44" s="12"/>
      <c r="W44" s="12"/>
      <c r="X44" s="12"/>
      <c r="Y44" s="12"/>
      <c r="Z44" s="12"/>
      <c r="AA44" s="12"/>
    </row>
    <row r="45" spans="1:27" ht="15.75" customHeight="1" x14ac:dyDescent="0.3">
      <c r="A45" s="270">
        <f>[1]MART!A49</f>
        <v>0</v>
      </c>
      <c r="B45" s="271">
        <f>[1]MART!B49</f>
        <v>6</v>
      </c>
      <c r="C45" s="272" t="str">
        <f>[1]MART!L49</f>
        <v>K03</v>
      </c>
      <c r="D45" s="271">
        <f>[1]MART!K49</f>
        <v>49</v>
      </c>
      <c r="E45" s="272" t="str">
        <f>[1]MART!J49</f>
        <v>P</v>
      </c>
      <c r="F45" s="273" t="str">
        <f>[1]MART!M49</f>
        <v>P</v>
      </c>
      <c r="G45" s="272">
        <f>[1]MART!N49</f>
        <v>0</v>
      </c>
      <c r="H45" s="12"/>
      <c r="I45" s="12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2"/>
      <c r="U45" s="12"/>
      <c r="V45" s="12"/>
      <c r="W45" s="12"/>
      <c r="X45" s="12"/>
      <c r="Y45" s="12"/>
      <c r="Z45" s="12"/>
      <c r="AA45" s="12"/>
    </row>
    <row r="46" spans="1:27" ht="15.75" customHeight="1" x14ac:dyDescent="0.3">
      <c r="A46" s="270">
        <f>[1]MART!A50</f>
        <v>0</v>
      </c>
      <c r="B46" s="271">
        <f>[1]MART!B50</f>
        <v>7</v>
      </c>
      <c r="C46" s="272" t="str">
        <f>[1]MART!L50</f>
        <v>K05</v>
      </c>
      <c r="D46" s="271">
        <f>[1]MART!K50</f>
        <v>19</v>
      </c>
      <c r="E46" s="272" t="str">
        <f>[1]MART!J50</f>
        <v>P</v>
      </c>
      <c r="F46" s="273" t="str">
        <f>[1]MART!M50</f>
        <v>P</v>
      </c>
      <c r="G46" s="272">
        <f>[1]MART!N50</f>
        <v>0</v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7" ht="15.75" customHeight="1" x14ac:dyDescent="0.3">
      <c r="A47" s="270">
        <f>[1]MART!A51</f>
        <v>0</v>
      </c>
      <c r="B47" s="271">
        <f>[1]MART!B51</f>
        <v>8</v>
      </c>
      <c r="C47" s="272" t="str">
        <f>[1]MART!L51</f>
        <v>K02</v>
      </c>
      <c r="D47" s="271">
        <f>[1]MART!K51</f>
        <v>20</v>
      </c>
      <c r="E47" s="272" t="str">
        <f>[1]MART!J51</f>
        <v>P</v>
      </c>
      <c r="F47" s="273" t="str">
        <f>[1]MART!M51</f>
        <v>P</v>
      </c>
      <c r="G47" s="272">
        <f>[1]MART!N51</f>
        <v>0</v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27" ht="15.75" customHeight="1" x14ac:dyDescent="0.3">
      <c r="A48" s="270">
        <f>[1]MART!A52</f>
        <v>0</v>
      </c>
      <c r="B48" s="271">
        <f>[1]MART!B52</f>
        <v>9</v>
      </c>
      <c r="C48" s="272" t="str">
        <f>[1]MART!L52</f>
        <v>K03</v>
      </c>
      <c r="D48" s="271">
        <f>[1]MART!K52</f>
        <v>40</v>
      </c>
      <c r="E48" s="272" t="str">
        <f>[1]MART!J52</f>
        <v>P</v>
      </c>
      <c r="F48" s="273" t="str">
        <f>[1]MART!M52</f>
        <v>P</v>
      </c>
      <c r="G48" s="272">
        <f>[1]MART!N52</f>
        <v>0</v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spans="1:27" ht="15.75" customHeight="1" x14ac:dyDescent="0.3">
      <c r="A49" s="270">
        <f>[1]MART!A53</f>
        <v>0</v>
      </c>
      <c r="B49" s="271">
        <f>[1]MART!B53</f>
        <v>10</v>
      </c>
      <c r="C49" s="272" t="str">
        <f>[1]MART!L53</f>
        <v>K08</v>
      </c>
      <c r="D49" s="271">
        <f>[1]MART!K53</f>
        <v>30</v>
      </c>
      <c r="E49" s="272" t="str">
        <f>[1]MART!J53</f>
        <v>P</v>
      </c>
      <c r="F49" s="273" t="str">
        <f>[1]MART!M53</f>
        <v>P</v>
      </c>
      <c r="G49" s="272">
        <f>[1]MART!N53</f>
        <v>0</v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spans="1:27" ht="15.75" customHeight="1" x14ac:dyDescent="0.3">
      <c r="A50" s="270">
        <f>[1]MART!A54</f>
        <v>0</v>
      </c>
      <c r="B50" s="271">
        <f>[1]MART!B54</f>
        <v>11</v>
      </c>
      <c r="C50" s="272" t="str">
        <f>[1]MART!L54</f>
        <v>K05</v>
      </c>
      <c r="D50" s="271">
        <f>[1]MART!K54</f>
        <v>19</v>
      </c>
      <c r="E50" s="272" t="str">
        <f>[1]MART!J54</f>
        <v>P</v>
      </c>
      <c r="F50" s="273" t="str">
        <f>[1]MART!M54</f>
        <v>P</v>
      </c>
      <c r="G50" s="272">
        <f>[1]MART!N54</f>
        <v>0</v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 spans="1:27" ht="15.75" customHeight="1" x14ac:dyDescent="0.3">
      <c r="A51" s="270">
        <f>[1]MART!A55</f>
        <v>45717</v>
      </c>
      <c r="B51" s="271">
        <f>[1]MART!B55</f>
        <v>1</v>
      </c>
      <c r="C51" s="272" t="str">
        <f>[1]MART!L55</f>
        <v>K04</v>
      </c>
      <c r="D51" s="271">
        <f>[1]MART!K55</f>
        <v>32</v>
      </c>
      <c r="E51" s="272" t="str">
        <f>[1]MART!J55</f>
        <v>L</v>
      </c>
      <c r="F51" s="273">
        <f>[1]MART!M55</f>
        <v>0</v>
      </c>
      <c r="G51" s="272" t="str">
        <f>[1]MART!N55</f>
        <v>L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 spans="1:27" ht="15.75" customHeight="1" x14ac:dyDescent="0.3">
      <c r="A52" s="270">
        <f>[1]MART!A56</f>
        <v>0</v>
      </c>
      <c r="B52" s="271">
        <f>[1]MART!B56</f>
        <v>2</v>
      </c>
      <c r="C52" s="272" t="str">
        <f>[1]MART!L56</f>
        <v>K04</v>
      </c>
      <c r="D52" s="271">
        <f>[1]MART!K56</f>
        <v>34</v>
      </c>
      <c r="E52" s="272" t="str">
        <f>[1]MART!J56</f>
        <v>P</v>
      </c>
      <c r="F52" s="273" t="str">
        <f>[1]MART!M56</f>
        <v>P</v>
      </c>
      <c r="G52" s="272">
        <f>[1]MART!N56</f>
        <v>0</v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1:27" ht="15.75" customHeight="1" x14ac:dyDescent="0.3">
      <c r="A53" s="270">
        <f>[1]MART!A57</f>
        <v>0</v>
      </c>
      <c r="B53" s="271">
        <f>[1]MART!B57</f>
        <v>3</v>
      </c>
      <c r="C53" s="272" t="str">
        <f>[1]MART!L57</f>
        <v>K03</v>
      </c>
      <c r="D53" s="271">
        <f>[1]MART!K57</f>
        <v>23</v>
      </c>
      <c r="E53" s="272" t="str">
        <f>[1]MART!J57</f>
        <v>P</v>
      </c>
      <c r="F53" s="273" t="str">
        <f>[1]MART!M57</f>
        <v>P</v>
      </c>
      <c r="G53" s="272">
        <f>[1]MART!N57</f>
        <v>0</v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 spans="1:27" ht="15.75" customHeight="1" x14ac:dyDescent="0.3">
      <c r="A54" s="270">
        <f>[1]MART!A58</f>
        <v>0</v>
      </c>
      <c r="B54" s="271">
        <f>[1]MART!B58</f>
        <v>4</v>
      </c>
      <c r="C54" s="272" t="str">
        <f>[1]MART!L58</f>
        <v>K05</v>
      </c>
      <c r="D54" s="271">
        <f>[1]MART!K58</f>
        <v>24</v>
      </c>
      <c r="E54" s="272" t="str">
        <f>[1]MART!J58</f>
        <v>P</v>
      </c>
      <c r="F54" s="273" t="str">
        <f>[1]MART!M58</f>
        <v>P</v>
      </c>
      <c r="G54" s="272">
        <f>[1]MART!N58</f>
        <v>0</v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1:27" ht="15.75" customHeight="1" x14ac:dyDescent="0.3">
      <c r="A55" s="270">
        <f>[1]MART!A59</f>
        <v>0</v>
      </c>
      <c r="B55" s="271">
        <f>[1]MART!B59</f>
        <v>5</v>
      </c>
      <c r="C55" s="272" t="str">
        <f>[1]MART!L59</f>
        <v>K04</v>
      </c>
      <c r="D55" s="271">
        <f>[1]MART!K59</f>
        <v>3</v>
      </c>
      <c r="E55" s="272" t="str">
        <f>[1]MART!J59</f>
        <v>L</v>
      </c>
      <c r="F55" s="273" t="str">
        <f>[1]MART!M59</f>
        <v>L</v>
      </c>
      <c r="G55" s="272">
        <f>[1]MART!N59</f>
        <v>0</v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1:27" ht="15.75" customHeight="1" x14ac:dyDescent="0.3">
      <c r="A56" s="270">
        <f>[1]MART!A60</f>
        <v>0</v>
      </c>
      <c r="B56" s="271">
        <f>[1]MART!B60</f>
        <v>6</v>
      </c>
      <c r="C56" s="272" t="str">
        <f>[1]MART!L60</f>
        <v>K08</v>
      </c>
      <c r="D56" s="271">
        <f>[1]MART!K60</f>
        <v>34</v>
      </c>
      <c r="E56" s="272" t="str">
        <f>[1]MART!J60</f>
        <v>P</v>
      </c>
      <c r="F56" s="273" t="str">
        <f>[1]MART!M60</f>
        <v>P</v>
      </c>
      <c r="G56" s="272">
        <f>[1]MART!N60</f>
        <v>0</v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1:27" ht="15.75" customHeight="1" x14ac:dyDescent="0.3">
      <c r="A57" s="270">
        <f>[1]MART!A61</f>
        <v>0</v>
      </c>
      <c r="B57" s="271">
        <f>[1]MART!B61</f>
        <v>7</v>
      </c>
      <c r="C57" s="272" t="str">
        <f>[1]MART!L61</f>
        <v>K03</v>
      </c>
      <c r="D57" s="271">
        <f>[1]MART!K61</f>
        <v>30</v>
      </c>
      <c r="E57" s="272" t="str">
        <f>[1]MART!J61</f>
        <v>P</v>
      </c>
      <c r="F57" s="273" t="str">
        <f>[1]MART!M61</f>
        <v>P</v>
      </c>
      <c r="G57" s="272">
        <f>[1]MART!N61</f>
        <v>0</v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27" ht="15.75" customHeight="1" x14ac:dyDescent="0.3">
      <c r="A58" s="270">
        <f>[1]MART!A62</f>
        <v>45719</v>
      </c>
      <c r="B58" s="271">
        <f>[1]MART!B62</f>
        <v>1</v>
      </c>
      <c r="C58" s="272" t="str">
        <f>[1]MART!L62</f>
        <v>K05</v>
      </c>
      <c r="D58" s="271">
        <f>[1]MART!K62</f>
        <v>26</v>
      </c>
      <c r="E58" s="272" t="str">
        <f>[1]MART!J62</f>
        <v>P</v>
      </c>
      <c r="F58" s="273" t="str">
        <f>[1]MART!M62</f>
        <v>P</v>
      </c>
      <c r="G58" s="272">
        <f>[1]MART!N62</f>
        <v>0</v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1:27" ht="15.75" customHeight="1" x14ac:dyDescent="0.3">
      <c r="A59" s="270">
        <f>[1]MART!A63</f>
        <v>0</v>
      </c>
      <c r="B59" s="271">
        <f>[1]MART!B63</f>
        <v>2</v>
      </c>
      <c r="C59" s="272" t="str">
        <f>[1]MART!L63</f>
        <v>K00</v>
      </c>
      <c r="D59" s="271">
        <f>[1]MART!K63</f>
        <v>7</v>
      </c>
      <c r="E59" s="272" t="str">
        <f>[1]MART!J63</f>
        <v>P</v>
      </c>
      <c r="F59" s="273" t="str">
        <f>[1]MART!M63</f>
        <v>P</v>
      </c>
      <c r="G59" s="272">
        <f>[1]MART!N63</f>
        <v>0</v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 spans="1:27" ht="15.75" customHeight="1" x14ac:dyDescent="0.3">
      <c r="A60" s="270">
        <f>[1]MART!A64</f>
        <v>0</v>
      </c>
      <c r="B60" s="271">
        <f>[1]MART!B64</f>
        <v>3</v>
      </c>
      <c r="C60" s="272" t="str">
        <f>[1]MART!L64</f>
        <v>K02</v>
      </c>
      <c r="D60" s="271">
        <f>[1]MART!K64</f>
        <v>21</v>
      </c>
      <c r="E60" s="272" t="str">
        <f>[1]MART!J64</f>
        <v>P</v>
      </c>
      <c r="F60" s="273">
        <f>[1]MART!M64</f>
        <v>0</v>
      </c>
      <c r="G60" s="272" t="str">
        <f>[1]MART!N64</f>
        <v>P</v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 spans="1:27" ht="15.75" customHeight="1" x14ac:dyDescent="0.3">
      <c r="A61" s="270">
        <f>[1]MART!A65</f>
        <v>0</v>
      </c>
      <c r="B61" s="271">
        <f>[1]MART!B65</f>
        <v>4</v>
      </c>
      <c r="C61" s="272" t="str">
        <f>[1]MART!L65</f>
        <v>K04</v>
      </c>
      <c r="D61" s="271">
        <f>[1]MART!K65</f>
        <v>30</v>
      </c>
      <c r="E61" s="272" t="str">
        <f>[1]MART!J65</f>
        <v>P</v>
      </c>
      <c r="F61" s="273" t="str">
        <f>[1]MART!M65</f>
        <v>P</v>
      </c>
      <c r="G61" s="272">
        <f>[1]MART!N65</f>
        <v>0</v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 spans="1:27" ht="15.75" customHeight="1" x14ac:dyDescent="0.3">
      <c r="A62" s="270">
        <f>[1]MART!A66</f>
        <v>0</v>
      </c>
      <c r="B62" s="271">
        <f>[1]MART!B66</f>
        <v>5</v>
      </c>
      <c r="C62" s="272" t="str">
        <f>[1]MART!L66</f>
        <v>K02</v>
      </c>
      <c r="D62" s="271">
        <f>[1]MART!K66</f>
        <v>19</v>
      </c>
      <c r="E62" s="272" t="str">
        <f>[1]MART!J66</f>
        <v>P</v>
      </c>
      <c r="F62" s="273">
        <f>[1]MART!M66</f>
        <v>0</v>
      </c>
      <c r="G62" s="272" t="str">
        <f>[1]MART!N66</f>
        <v>P</v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 spans="1:27" ht="15.75" customHeight="1" x14ac:dyDescent="0.3">
      <c r="A63" s="270">
        <f>[1]MART!A67</f>
        <v>0</v>
      </c>
      <c r="B63" s="271">
        <f>[1]MART!B67</f>
        <v>6</v>
      </c>
      <c r="C63" s="272" t="str">
        <f>[1]MART!L67</f>
        <v>K00</v>
      </c>
      <c r="D63" s="271">
        <f>[1]MART!K67</f>
        <v>6</v>
      </c>
      <c r="E63" s="272" t="str">
        <f>[1]MART!J67</f>
        <v>P</v>
      </c>
      <c r="F63" s="273" t="str">
        <f>[1]MART!M67</f>
        <v>P</v>
      </c>
      <c r="G63" s="272">
        <f>[1]MART!N67</f>
        <v>0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7" ht="15.75" customHeight="1" x14ac:dyDescent="0.3">
      <c r="A64" s="270">
        <f>[1]MART!A68</f>
        <v>0</v>
      </c>
      <c r="B64" s="271">
        <f>[1]MART!B68</f>
        <v>7</v>
      </c>
      <c r="C64" s="272" t="str">
        <f>[1]MART!L68</f>
        <v>K04</v>
      </c>
      <c r="D64" s="271">
        <f>[1]MART!K68</f>
        <v>65</v>
      </c>
      <c r="E64" s="272" t="str">
        <f>[1]MART!J68</f>
        <v>P</v>
      </c>
      <c r="F64" s="273" t="str">
        <f>[1]MART!M68</f>
        <v>P</v>
      </c>
      <c r="G64" s="272">
        <f>[1]MART!N68</f>
        <v>0</v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 spans="1:27" ht="15.75" customHeight="1" x14ac:dyDescent="0.3">
      <c r="A65" s="270">
        <f>[1]MART!A69</f>
        <v>0</v>
      </c>
      <c r="B65" s="271">
        <f>[1]MART!B69</f>
        <v>8</v>
      </c>
      <c r="C65" s="272" t="str">
        <f>[1]MART!L69</f>
        <v>K00</v>
      </c>
      <c r="D65" s="271">
        <f>[1]MART!K69</f>
        <v>6</v>
      </c>
      <c r="E65" s="272" t="str">
        <f>[1]MART!J69</f>
        <v>L</v>
      </c>
      <c r="F65" s="273" t="str">
        <f>[1]MART!M69</f>
        <v>L</v>
      </c>
      <c r="G65" s="272">
        <f>[1]MART!N69</f>
        <v>0</v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 spans="1:27" ht="15.75" customHeight="1" x14ac:dyDescent="0.3">
      <c r="A66" s="270">
        <f>[1]MART!A70</f>
        <v>0</v>
      </c>
      <c r="B66" s="271">
        <f>[1]MART!B70</f>
        <v>9</v>
      </c>
      <c r="C66" s="272" t="str">
        <f>[1]MART!L70</f>
        <v>K00</v>
      </c>
      <c r="D66" s="271">
        <f>[1]MART!K70</f>
        <v>8</v>
      </c>
      <c r="E66" s="272" t="str">
        <f>[1]MART!J70</f>
        <v>P</v>
      </c>
      <c r="F66" s="273" t="str">
        <f>[1]MART!M70</f>
        <v>P</v>
      </c>
      <c r="G66" s="272">
        <f>[1]MART!N70</f>
        <v>0</v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 spans="1:27" ht="15.75" customHeight="1" x14ac:dyDescent="0.3">
      <c r="A67" s="270">
        <f>[1]MART!A71</f>
        <v>0</v>
      </c>
      <c r="B67" s="271">
        <f>[1]MART!B71</f>
        <v>10</v>
      </c>
      <c r="C67" s="272" t="str">
        <f>[1]MART!L71</f>
        <v>K02</v>
      </c>
      <c r="D67" s="271">
        <f>[1]MART!K71</f>
        <v>31</v>
      </c>
      <c r="E67" s="272" t="str">
        <f>[1]MART!J71</f>
        <v>P</v>
      </c>
      <c r="F67" s="273" t="str">
        <f>[1]MART!M71</f>
        <v>P</v>
      </c>
      <c r="G67" s="272">
        <f>[1]MART!N71</f>
        <v>0</v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 spans="1:27" ht="15.75" customHeight="1" x14ac:dyDescent="0.3">
      <c r="A68" s="270">
        <f>[1]MART!A72</f>
        <v>0</v>
      </c>
      <c r="B68" s="271">
        <f>[1]MART!B72</f>
        <v>11</v>
      </c>
      <c r="C68" s="272" t="str">
        <f>[1]MART!L72</f>
        <v>K04</v>
      </c>
      <c r="D68" s="271">
        <f>[1]MART!K72</f>
        <v>61</v>
      </c>
      <c r="E68" s="272" t="str">
        <f>[1]MART!J72</f>
        <v>P</v>
      </c>
      <c r="F68" s="273">
        <f>[1]MART!M72</f>
        <v>0</v>
      </c>
      <c r="G68" s="272" t="str">
        <f>[1]MART!N72</f>
        <v>P</v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spans="1:27" ht="15.75" customHeight="1" x14ac:dyDescent="0.3">
      <c r="A69" s="270">
        <f>[1]MART!A73</f>
        <v>0</v>
      </c>
      <c r="B69" s="271">
        <f>[1]MART!B73</f>
        <v>12</v>
      </c>
      <c r="C69" s="272" t="str">
        <f>[1]MART!L73</f>
        <v>K02</v>
      </c>
      <c r="D69" s="271">
        <f>[1]MART!K73</f>
        <v>34</v>
      </c>
      <c r="E69" s="272" t="str">
        <f>[1]MART!J73</f>
        <v>P</v>
      </c>
      <c r="F69" s="273" t="str">
        <f>[1]MART!M73</f>
        <v>P</v>
      </c>
      <c r="G69" s="272">
        <f>[1]MART!N73</f>
        <v>0</v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 spans="1:27" ht="15.75" customHeight="1" x14ac:dyDescent="0.3">
      <c r="A70" s="270">
        <f>[1]MART!A74</f>
        <v>0</v>
      </c>
      <c r="B70" s="271">
        <f>[1]MART!B74</f>
        <v>13</v>
      </c>
      <c r="C70" s="272" t="str">
        <f>[1]MART!L74</f>
        <v>K00</v>
      </c>
      <c r="D70" s="271">
        <f>[1]MART!K74</f>
        <v>5</v>
      </c>
      <c r="E70" s="272" t="str">
        <f>[1]MART!J74</f>
        <v>L</v>
      </c>
      <c r="F70" s="273" t="str">
        <f>[1]MART!M74</f>
        <v>L</v>
      </c>
      <c r="G70" s="272">
        <f>[1]MART!N74</f>
        <v>0</v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 spans="1:27" ht="15.75" customHeight="1" x14ac:dyDescent="0.3">
      <c r="A71" s="270">
        <f>[1]MART!A75</f>
        <v>0</v>
      </c>
      <c r="B71" s="271">
        <f>[1]MART!B75</f>
        <v>14</v>
      </c>
      <c r="C71" s="272" t="str">
        <f>[1]MART!L75</f>
        <v>K04</v>
      </c>
      <c r="D71" s="271">
        <f>[1]MART!K75</f>
        <v>5</v>
      </c>
      <c r="E71" s="272" t="str">
        <f>[1]MART!J75</f>
        <v>L</v>
      </c>
      <c r="F71" s="273">
        <f>[1]MART!M75</f>
        <v>0</v>
      </c>
      <c r="G71" s="272" t="str">
        <f>[1]MART!N75</f>
        <v>L</v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 spans="1:27" ht="15.75" customHeight="1" x14ac:dyDescent="0.3">
      <c r="A72" s="270">
        <f>[1]MART!A76</f>
        <v>45720</v>
      </c>
      <c r="B72" s="271">
        <f>[1]MART!B76</f>
        <v>1</v>
      </c>
      <c r="C72" s="272" t="str">
        <f>[1]MART!L76</f>
        <v>K06</v>
      </c>
      <c r="D72" s="271">
        <f>[1]MART!K76</f>
        <v>75</v>
      </c>
      <c r="E72" s="272" t="str">
        <f>[1]MART!J76</f>
        <v>P</v>
      </c>
      <c r="F72" s="273" t="str">
        <f>[1]MART!M76</f>
        <v>P</v>
      </c>
      <c r="G72" s="272">
        <f>[1]MART!N76</f>
        <v>0</v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 spans="1:27" ht="15.75" customHeight="1" x14ac:dyDescent="0.3">
      <c r="A73" s="270">
        <f>[1]MART!A77</f>
        <v>0</v>
      </c>
      <c r="B73" s="271">
        <f>[1]MART!B77</f>
        <v>2</v>
      </c>
      <c r="C73" s="272" t="str">
        <f>[1]MART!L77</f>
        <v>K04</v>
      </c>
      <c r="D73" s="271">
        <f>[1]MART!K77</f>
        <v>26</v>
      </c>
      <c r="E73" s="272" t="str">
        <f>[1]MART!J77</f>
        <v>P</v>
      </c>
      <c r="F73" s="273">
        <f>[1]MART!M77</f>
        <v>0</v>
      </c>
      <c r="G73" s="272" t="str">
        <f>[1]MART!N77</f>
        <v>P</v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 spans="1:27" ht="15.75" customHeight="1" x14ac:dyDescent="0.3">
      <c r="A74" s="270">
        <f>[1]MART!A78</f>
        <v>0</v>
      </c>
      <c r="B74" s="271">
        <f>[1]MART!B78</f>
        <v>3</v>
      </c>
      <c r="C74" s="272" t="str">
        <f>[1]MART!L78</f>
        <v>K04</v>
      </c>
      <c r="D74" s="271">
        <f>[1]MART!K78</f>
        <v>17</v>
      </c>
      <c r="E74" s="272" t="str">
        <f>[1]MART!J78</f>
        <v>L</v>
      </c>
      <c r="F74" s="273" t="str">
        <f>[1]MART!M78</f>
        <v>P</v>
      </c>
      <c r="G74" s="272">
        <f>[1]MART!N78</f>
        <v>0</v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 spans="1:27" ht="15.75" customHeight="1" x14ac:dyDescent="0.3">
      <c r="A75" s="270">
        <f>[1]MART!A79</f>
        <v>0</v>
      </c>
      <c r="B75" s="271">
        <f>[1]MART!B79</f>
        <v>4</v>
      </c>
      <c r="C75" s="272" t="str">
        <f>[1]MART!L79</f>
        <v>K04</v>
      </c>
      <c r="D75" s="271">
        <f>[1]MART!K79</f>
        <v>37</v>
      </c>
      <c r="E75" s="272" t="str">
        <f>[1]MART!J79</f>
        <v>P</v>
      </c>
      <c r="F75" s="273">
        <f>[1]MART!M79</f>
        <v>0</v>
      </c>
      <c r="G75" s="272" t="str">
        <f>[1]MART!N79</f>
        <v>P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 spans="1:27" ht="15.75" customHeight="1" x14ac:dyDescent="0.3">
      <c r="A76" s="270">
        <f>[1]MART!A80</f>
        <v>0</v>
      </c>
      <c r="B76" s="271">
        <f>[1]MART!B80</f>
        <v>5</v>
      </c>
      <c r="C76" s="272" t="str">
        <f>[1]MART!L80</f>
        <v>K04</v>
      </c>
      <c r="D76" s="271">
        <f>[1]MART!K80</f>
        <v>65</v>
      </c>
      <c r="E76" s="272" t="str">
        <f>[1]MART!J80</f>
        <v>L</v>
      </c>
      <c r="F76" s="273" t="str">
        <f>[1]MART!M80</f>
        <v>L</v>
      </c>
      <c r="G76" s="272">
        <f>[1]MART!N80</f>
        <v>0</v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 spans="1:27" ht="15.75" customHeight="1" x14ac:dyDescent="0.3">
      <c r="A77" s="270">
        <f>[1]MART!A81</f>
        <v>45721</v>
      </c>
      <c r="B77" s="271">
        <f>[1]MART!B81</f>
        <v>1</v>
      </c>
      <c r="C77" s="272" t="str">
        <f>[1]MART!L81</f>
        <v>K08</v>
      </c>
      <c r="D77" s="271">
        <f>[1]MART!K81</f>
        <v>55</v>
      </c>
      <c r="E77" s="272" t="str">
        <f>[1]MART!J81</f>
        <v>P</v>
      </c>
      <c r="F77" s="273" t="str">
        <f>[1]MART!M81</f>
        <v>P</v>
      </c>
      <c r="G77" s="272">
        <f>[1]MART!N81</f>
        <v>0</v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 spans="1:27" ht="15.75" customHeight="1" x14ac:dyDescent="0.3">
      <c r="A78" s="270">
        <f>[1]MART!A82</f>
        <v>0</v>
      </c>
      <c r="B78" s="271">
        <f>[1]MART!B82</f>
        <v>2</v>
      </c>
      <c r="C78" s="272" t="str">
        <f>[1]MART!L82</f>
        <v>K05</v>
      </c>
      <c r="D78" s="271">
        <f>[1]MART!K82</f>
        <v>63</v>
      </c>
      <c r="E78" s="272" t="str">
        <f>[1]MART!J82</f>
        <v>P</v>
      </c>
      <c r="F78" s="273" t="str">
        <f>[1]MART!M82</f>
        <v>P</v>
      </c>
      <c r="G78" s="272">
        <f>[1]MART!N82</f>
        <v>0</v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 spans="1:27" ht="15.75" customHeight="1" x14ac:dyDescent="0.3">
      <c r="A79" s="270">
        <f>[1]MART!A83</f>
        <v>0</v>
      </c>
      <c r="B79" s="271">
        <f>[1]MART!B83</f>
        <v>3</v>
      </c>
      <c r="C79" s="272" t="str">
        <f>[1]MART!L83</f>
        <v>K00</v>
      </c>
      <c r="D79" s="271">
        <f>[1]MART!K83</f>
        <v>9</v>
      </c>
      <c r="E79" s="272" t="str">
        <f>[1]MART!J83</f>
        <v>L</v>
      </c>
      <c r="F79" s="273" t="str">
        <f>[1]MART!M83</f>
        <v>L</v>
      </c>
      <c r="G79" s="272">
        <f>[1]MART!N83</f>
        <v>0</v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1:27" ht="15.75" customHeight="1" x14ac:dyDescent="0.3">
      <c r="A80" s="270">
        <f>[1]MART!A84</f>
        <v>0</v>
      </c>
      <c r="B80" s="271">
        <f>[1]MART!B84</f>
        <v>4</v>
      </c>
      <c r="C80" s="272" t="str">
        <f>[1]MART!L84</f>
        <v>K00</v>
      </c>
      <c r="D80" s="271">
        <f>[1]MART!K84</f>
        <v>7</v>
      </c>
      <c r="E80" s="272" t="str">
        <f>[1]MART!J84</f>
        <v>P</v>
      </c>
      <c r="F80" s="273" t="str">
        <f>[1]MART!M84</f>
        <v>P</v>
      </c>
      <c r="G80" s="272">
        <f>[1]MART!N84</f>
        <v>0</v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 spans="1:27" ht="15.75" customHeight="1" x14ac:dyDescent="0.3">
      <c r="A81" s="270">
        <f>[1]MART!A85</f>
        <v>0</v>
      </c>
      <c r="B81" s="271">
        <f>[1]MART!B85</f>
        <v>5</v>
      </c>
      <c r="C81" s="272" t="str">
        <f>[1]MART!L85</f>
        <v>K00</v>
      </c>
      <c r="D81" s="271">
        <f>[1]MART!K85</f>
        <v>7</v>
      </c>
      <c r="E81" s="272" t="str">
        <f>[1]MART!J85</f>
        <v>P</v>
      </c>
      <c r="F81" s="273" t="str">
        <f>[1]MART!M85</f>
        <v>P</v>
      </c>
      <c r="G81" s="272">
        <f>[1]MART!N85</f>
        <v>0</v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 spans="1:27" ht="15.75" customHeight="1" x14ac:dyDescent="0.3">
      <c r="A82" s="270">
        <f>[1]MART!A86</f>
        <v>0</v>
      </c>
      <c r="B82" s="271">
        <f>[1]MART!B86</f>
        <v>6</v>
      </c>
      <c r="C82" s="272" t="str">
        <f>[1]MART!L86</f>
        <v>K05</v>
      </c>
      <c r="D82" s="271">
        <f>[1]MART!K86</f>
        <v>22</v>
      </c>
      <c r="E82" s="272" t="str">
        <f>[1]MART!J86</f>
        <v>P</v>
      </c>
      <c r="F82" s="273" t="str">
        <f>[1]MART!M86</f>
        <v>P</v>
      </c>
      <c r="G82" s="272">
        <f>[1]MART!N86</f>
        <v>0</v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 spans="1:27" ht="15.75" customHeight="1" x14ac:dyDescent="0.3">
      <c r="A83" s="270">
        <f>[1]MART!A87</f>
        <v>0</v>
      </c>
      <c r="B83" s="271">
        <f>[1]MART!B87</f>
        <v>7</v>
      </c>
      <c r="C83" s="272" t="str">
        <f>[1]MART!L87</f>
        <v>K03</v>
      </c>
      <c r="D83" s="271">
        <f>[1]MART!K87</f>
        <v>40</v>
      </c>
      <c r="E83" s="272" t="str">
        <f>[1]MART!J87</f>
        <v>P</v>
      </c>
      <c r="F83" s="273" t="str">
        <f>[1]MART!M87</f>
        <v>P</v>
      </c>
      <c r="G83" s="272">
        <f>[1]MART!N87</f>
        <v>0</v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 spans="1:27" ht="15.75" customHeight="1" x14ac:dyDescent="0.3">
      <c r="A84" s="270">
        <f>[1]MART!A88</f>
        <v>0</v>
      </c>
      <c r="B84" s="271">
        <f>[1]MART!B88</f>
        <v>8</v>
      </c>
      <c r="C84" s="272" t="str">
        <f>[1]MART!L88</f>
        <v>K02</v>
      </c>
      <c r="D84" s="271">
        <f>[1]MART!K88</f>
        <v>15</v>
      </c>
      <c r="E84" s="272" t="str">
        <f>[1]MART!J88</f>
        <v>P</v>
      </c>
      <c r="F84" s="273" t="str">
        <f>[1]MART!M88</f>
        <v>P</v>
      </c>
      <c r="G84" s="272">
        <f>[1]MART!N88</f>
        <v>0</v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</row>
    <row r="85" spans="1:27" ht="15.75" customHeight="1" x14ac:dyDescent="0.3">
      <c r="A85" s="270">
        <f>[1]MART!A89</f>
        <v>0</v>
      </c>
      <c r="B85" s="271">
        <f>[1]MART!B89</f>
        <v>9</v>
      </c>
      <c r="C85" s="272" t="str">
        <f>[1]MART!L89</f>
        <v>K03</v>
      </c>
      <c r="D85" s="271">
        <f>[1]MART!K89</f>
        <v>19</v>
      </c>
      <c r="E85" s="272" t="str">
        <f>[1]MART!J89</f>
        <v>P</v>
      </c>
      <c r="F85" s="273" t="str">
        <f>[1]MART!M89</f>
        <v>P</v>
      </c>
      <c r="G85" s="272">
        <f>[1]MART!N89</f>
        <v>0</v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 spans="1:27" ht="15.75" customHeight="1" x14ac:dyDescent="0.3">
      <c r="A86" s="270">
        <f>[1]MART!A90</f>
        <v>0</v>
      </c>
      <c r="B86" s="271">
        <f>[1]MART!B90</f>
        <v>10</v>
      </c>
      <c r="C86" s="272" t="str">
        <f>[1]MART!L90</f>
        <v>K02</v>
      </c>
      <c r="D86" s="271">
        <f>[1]MART!K90</f>
        <v>58</v>
      </c>
      <c r="E86" s="272" t="str">
        <f>[1]MART!J90</f>
        <v>P</v>
      </c>
      <c r="F86" s="273" t="str">
        <f>[1]MART!M90</f>
        <v>P</v>
      </c>
      <c r="G86" s="272">
        <f>[1]MART!N90</f>
        <v>0</v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</row>
    <row r="87" spans="1:27" ht="15.75" customHeight="1" x14ac:dyDescent="0.3">
      <c r="A87" s="270">
        <f>[1]MART!A91</f>
        <v>0</v>
      </c>
      <c r="B87" s="271">
        <f>[1]MART!B91</f>
        <v>11</v>
      </c>
      <c r="C87" s="272" t="str">
        <f>[1]MART!L91</f>
        <v>K04</v>
      </c>
      <c r="D87" s="271">
        <f>[1]MART!K91</f>
        <v>40</v>
      </c>
      <c r="E87" s="272" t="str">
        <f>[1]MART!J91</f>
        <v>P</v>
      </c>
      <c r="F87" s="273" t="str">
        <f>[1]MART!M91</f>
        <v>P</v>
      </c>
      <c r="G87" s="272">
        <f>[1]MART!N91</f>
        <v>0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</row>
    <row r="88" spans="1:27" ht="15.75" customHeight="1" x14ac:dyDescent="0.3">
      <c r="A88" s="270">
        <f>[1]MART!A92</f>
        <v>0</v>
      </c>
      <c r="B88" s="271">
        <f>[1]MART!B92</f>
        <v>12</v>
      </c>
      <c r="C88" s="272" t="str">
        <f>[1]MART!L92</f>
        <v>K03</v>
      </c>
      <c r="D88" s="271">
        <f>[1]MART!K92</f>
        <v>24</v>
      </c>
      <c r="E88" s="272" t="str">
        <f>[1]MART!J92</f>
        <v>P</v>
      </c>
      <c r="F88" s="273" t="str">
        <f>[1]MART!M92</f>
        <v>P</v>
      </c>
      <c r="G88" s="272">
        <f>[1]MART!N92</f>
        <v>0</v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</row>
    <row r="89" spans="1:27" ht="15.75" customHeight="1" x14ac:dyDescent="0.3">
      <c r="A89" s="270">
        <f>[1]MART!A93</f>
        <v>0</v>
      </c>
      <c r="B89" s="271">
        <f>[1]MART!B93</f>
        <v>13</v>
      </c>
      <c r="C89" s="272" t="str">
        <f>[1]MART!L93</f>
        <v>K02</v>
      </c>
      <c r="D89" s="271">
        <f>[1]MART!K93</f>
        <v>49</v>
      </c>
      <c r="E89" s="272" t="str">
        <f>[1]MART!J93</f>
        <v>P</v>
      </c>
      <c r="F89" s="273" t="str">
        <f>[1]MART!M93</f>
        <v>P</v>
      </c>
      <c r="G89" s="272">
        <f>[1]MART!N93</f>
        <v>0</v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</row>
    <row r="90" spans="1:27" ht="15.75" customHeight="1" x14ac:dyDescent="0.3">
      <c r="A90" s="270">
        <f>[1]MART!A94</f>
        <v>0</v>
      </c>
      <c r="B90" s="271">
        <f>[1]MART!B94</f>
        <v>14</v>
      </c>
      <c r="C90" s="272" t="str">
        <f>[1]MART!L94</f>
        <v>K03</v>
      </c>
      <c r="D90" s="271">
        <f>[1]MART!K94</f>
        <v>23</v>
      </c>
      <c r="E90" s="272" t="str">
        <f>[1]MART!J94</f>
        <v>P</v>
      </c>
      <c r="F90" s="273" t="str">
        <f>[1]MART!M94</f>
        <v>P</v>
      </c>
      <c r="G90" s="272">
        <f>[1]MART!N94</f>
        <v>0</v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</row>
    <row r="91" spans="1:27" ht="15.75" customHeight="1" x14ac:dyDescent="0.3">
      <c r="A91" s="270">
        <f>[1]MART!A95</f>
        <v>0</v>
      </c>
      <c r="B91" s="271">
        <f>[1]MART!B95</f>
        <v>15</v>
      </c>
      <c r="C91" s="272" t="str">
        <f>[1]MART!L95</f>
        <v>K04</v>
      </c>
      <c r="D91" s="271">
        <f>[1]MART!K95</f>
        <v>27</v>
      </c>
      <c r="E91" s="272" t="str">
        <f>[1]MART!J95</f>
        <v>P</v>
      </c>
      <c r="F91" s="273" t="str">
        <f>[1]MART!M95</f>
        <v>P</v>
      </c>
      <c r="G91" s="272">
        <f>[1]MART!N95</f>
        <v>0</v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</row>
    <row r="92" spans="1:27" ht="15.75" customHeight="1" x14ac:dyDescent="0.3">
      <c r="A92" s="270">
        <f>[1]MART!A96</f>
        <v>45722</v>
      </c>
      <c r="B92" s="271">
        <f>[1]MART!B96</f>
        <v>1</v>
      </c>
      <c r="C92" s="272" t="str">
        <f>[1]MART!L96</f>
        <v>K04</v>
      </c>
      <c r="D92" s="271">
        <f>[1]MART!K96</f>
        <v>3</v>
      </c>
      <c r="E92" s="272" t="str">
        <f>[1]MART!J96</f>
        <v>P</v>
      </c>
      <c r="F92" s="273" t="str">
        <f>[1]MART!M96</f>
        <v>P</v>
      </c>
      <c r="G92" s="272">
        <f>[1]MART!N96</f>
        <v>0</v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</row>
    <row r="93" spans="1:27" ht="15.75" customHeight="1" x14ac:dyDescent="0.3">
      <c r="A93" s="270">
        <f>[1]MART!A97</f>
        <v>0</v>
      </c>
      <c r="B93" s="271">
        <f>[1]MART!B97</f>
        <v>2</v>
      </c>
      <c r="C93" s="272" t="str">
        <f>[1]MART!L97</f>
        <v>K04</v>
      </c>
      <c r="D93" s="271">
        <f>[1]MART!K97</f>
        <v>28</v>
      </c>
      <c r="E93" s="272" t="str">
        <f>[1]MART!J97</f>
        <v>L</v>
      </c>
      <c r="F93" s="273" t="str">
        <f>[1]MART!M97</f>
        <v>L</v>
      </c>
      <c r="G93" s="272">
        <f>[1]MART!N97</f>
        <v>0</v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 spans="1:27" ht="15.75" customHeight="1" x14ac:dyDescent="0.3">
      <c r="A94" s="270">
        <f>[1]MART!A98</f>
        <v>0</v>
      </c>
      <c r="B94" s="271">
        <f>[1]MART!B98</f>
        <v>3</v>
      </c>
      <c r="C94" s="272" t="str">
        <f>[1]MART!L98</f>
        <v>K05</v>
      </c>
      <c r="D94" s="271">
        <f>[1]MART!K98</f>
        <v>65</v>
      </c>
      <c r="E94" s="272" t="str">
        <f>[1]MART!J98</f>
        <v>P</v>
      </c>
      <c r="F94" s="273">
        <f>[1]MART!M98</f>
        <v>0</v>
      </c>
      <c r="G94" s="272" t="str">
        <f>[1]MART!N98</f>
        <v>P</v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 spans="1:27" ht="15.75" customHeight="1" x14ac:dyDescent="0.3">
      <c r="A95" s="270">
        <f>[1]MART!A99</f>
        <v>0</v>
      </c>
      <c r="B95" s="271">
        <f>[1]MART!B99</f>
        <v>4</v>
      </c>
      <c r="C95" s="272" t="str">
        <f>[1]MART!L99</f>
        <v>K01</v>
      </c>
      <c r="D95" s="271">
        <f>[1]MART!K99</f>
        <v>7</v>
      </c>
      <c r="E95" s="272" t="str">
        <f>[1]MART!J99</f>
        <v>P</v>
      </c>
      <c r="F95" s="273" t="str">
        <f>[1]MART!M99</f>
        <v>P</v>
      </c>
      <c r="G95" s="272">
        <f>[1]MART!N99</f>
        <v>0</v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 spans="1:27" ht="15.75" customHeight="1" x14ac:dyDescent="0.3">
      <c r="A96" s="270">
        <f>[1]MART!A100</f>
        <v>0</v>
      </c>
      <c r="B96" s="271">
        <f>[1]MART!B100</f>
        <v>5</v>
      </c>
      <c r="C96" s="272" t="str">
        <f>[1]MART!L100</f>
        <v>K01</v>
      </c>
      <c r="D96" s="271">
        <f>[1]MART!K100</f>
        <v>7</v>
      </c>
      <c r="E96" s="272" t="str">
        <f>[1]MART!J100</f>
        <v>P</v>
      </c>
      <c r="F96" s="273" t="str">
        <f>[1]MART!M100</f>
        <v>P</v>
      </c>
      <c r="G96" s="272">
        <f>[1]MART!N100</f>
        <v>0</v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27" ht="15.75" customHeight="1" x14ac:dyDescent="0.3">
      <c r="A97" s="270">
        <f>[1]MART!A101</f>
        <v>0</v>
      </c>
      <c r="B97" s="271">
        <f>[1]MART!B101</f>
        <v>6</v>
      </c>
      <c r="C97" s="272" t="str">
        <f>[1]MART!L101</f>
        <v>K03</v>
      </c>
      <c r="D97" s="271">
        <f>[1]MART!K101</f>
        <v>22</v>
      </c>
      <c r="E97" s="272" t="str">
        <f>[1]MART!J101</f>
        <v>P</v>
      </c>
      <c r="F97" s="273" t="str">
        <f>[1]MART!M101</f>
        <v>P</v>
      </c>
      <c r="G97" s="272">
        <f>[1]MART!N101</f>
        <v>0</v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 spans="1:27" ht="15.75" customHeight="1" x14ac:dyDescent="0.3">
      <c r="A98" s="270">
        <f>[1]MART!A102</f>
        <v>0</v>
      </c>
      <c r="B98" s="271">
        <f>[1]MART!B102</f>
        <v>7</v>
      </c>
      <c r="C98" s="272" t="str">
        <f>[1]MART!L102</f>
        <v>K04</v>
      </c>
      <c r="D98" s="271">
        <f>[1]MART!K102</f>
        <v>26</v>
      </c>
      <c r="E98" s="272" t="str">
        <f>[1]MART!J102</f>
        <v>P</v>
      </c>
      <c r="F98" s="273" t="str">
        <f>[1]MART!M102</f>
        <v>P</v>
      </c>
      <c r="G98" s="272">
        <f>[1]MART!N102</f>
        <v>0</v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 spans="1:27" ht="15.75" customHeight="1" x14ac:dyDescent="0.3">
      <c r="A99" s="270">
        <f>[1]MART!A103</f>
        <v>0</v>
      </c>
      <c r="B99" s="271">
        <f>[1]MART!B103</f>
        <v>8</v>
      </c>
      <c r="C99" s="272" t="str">
        <f>[1]MART!L103</f>
        <v>K04</v>
      </c>
      <c r="D99" s="271">
        <f>[1]MART!K103</f>
        <v>22</v>
      </c>
      <c r="E99" s="272" t="str">
        <f>[1]MART!J103</f>
        <v>L</v>
      </c>
      <c r="F99" s="273" t="str">
        <f>[1]MART!M103</f>
        <v>L</v>
      </c>
      <c r="G99" s="272">
        <f>[1]MART!N103</f>
        <v>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ht="15.75" customHeight="1" x14ac:dyDescent="0.3">
      <c r="A100" s="270">
        <f>[1]MART!A104</f>
        <v>0</v>
      </c>
      <c r="B100" s="271">
        <f>[1]MART!B104</f>
        <v>9</v>
      </c>
      <c r="C100" s="272" t="str">
        <f>[1]MART!L104</f>
        <v>K04</v>
      </c>
      <c r="D100" s="271">
        <f>[1]MART!K104</f>
        <v>40</v>
      </c>
      <c r="E100" s="272" t="str">
        <f>[1]MART!J104</f>
        <v>P</v>
      </c>
      <c r="F100" s="273">
        <f>[1]MART!M104</f>
        <v>0</v>
      </c>
      <c r="G100" s="272" t="str">
        <f>[1]MART!N104</f>
        <v>P</v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 spans="1:27" ht="15.75" customHeight="1" x14ac:dyDescent="0.3">
      <c r="A101" s="270">
        <f>[1]MART!A105</f>
        <v>0</v>
      </c>
      <c r="B101" s="271">
        <f>[1]MART!B105</f>
        <v>10</v>
      </c>
      <c r="C101" s="272" t="str">
        <f>[1]MART!L105</f>
        <v>K04</v>
      </c>
      <c r="D101" s="271">
        <f>[1]MART!K105</f>
        <v>36</v>
      </c>
      <c r="E101" s="272" t="str">
        <f>[1]MART!J105</f>
        <v>P</v>
      </c>
      <c r="F101" s="273" t="str">
        <f>[1]MART!M105</f>
        <v>P</v>
      </c>
      <c r="G101" s="272">
        <f>[1]MART!N105</f>
        <v>0</v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 spans="1:27" ht="15.75" customHeight="1" x14ac:dyDescent="0.3">
      <c r="A102" s="270">
        <f>[1]MART!A106</f>
        <v>0</v>
      </c>
      <c r="B102" s="271">
        <f>[1]MART!B106</f>
        <v>11</v>
      </c>
      <c r="C102" s="272" t="str">
        <f>[1]MART!L106</f>
        <v>K02</v>
      </c>
      <c r="D102" s="271">
        <f>[1]MART!K106</f>
        <v>52</v>
      </c>
      <c r="E102" s="272" t="str">
        <f>[1]MART!J106</f>
        <v>P</v>
      </c>
      <c r="F102" s="273">
        <f>[1]MART!M106</f>
        <v>0</v>
      </c>
      <c r="G102" s="272" t="str">
        <f>[1]MART!N106</f>
        <v>P</v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 spans="1:27" ht="15.75" customHeight="1" x14ac:dyDescent="0.3">
      <c r="A103" s="270">
        <f>[1]MART!A107</f>
        <v>0</v>
      </c>
      <c r="B103" s="271">
        <f>[1]MART!B107</f>
        <v>12</v>
      </c>
      <c r="C103" s="272" t="str">
        <f>[1]MART!L107</f>
        <v>K00</v>
      </c>
      <c r="D103" s="271">
        <f>[1]MART!K107</f>
        <v>7</v>
      </c>
      <c r="E103" s="272" t="str">
        <f>[1]MART!J107</f>
        <v>L</v>
      </c>
      <c r="F103" s="273" t="str">
        <f>[1]MART!M107</f>
        <v>L</v>
      </c>
      <c r="G103" s="272">
        <f>[1]MART!N107</f>
        <v>0</v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 spans="1:27" ht="15.75" customHeight="1" x14ac:dyDescent="0.3">
      <c r="A104" s="270">
        <f>[1]MART!A108</f>
        <v>0</v>
      </c>
      <c r="B104" s="271">
        <f>[1]MART!B108</f>
        <v>13</v>
      </c>
      <c r="C104" s="272" t="str">
        <f>[1]MART!L108</f>
        <v>K04</v>
      </c>
      <c r="D104" s="271">
        <f>[1]MART!K108</f>
        <v>20</v>
      </c>
      <c r="E104" s="272" t="str">
        <f>[1]MART!J108</f>
        <v>P</v>
      </c>
      <c r="F104" s="273" t="str">
        <f>[1]MART!M108</f>
        <v>P</v>
      </c>
      <c r="G104" s="272">
        <f>[1]MART!N108</f>
        <v>0</v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 spans="1:27" ht="15.75" customHeight="1" x14ac:dyDescent="0.3">
      <c r="A105" s="270">
        <f>[1]MART!A109</f>
        <v>0</v>
      </c>
      <c r="B105" s="271">
        <f>[1]MART!B109</f>
        <v>14</v>
      </c>
      <c r="C105" s="272" t="str">
        <f>[1]MART!L109</f>
        <v>K03</v>
      </c>
      <c r="D105" s="271">
        <f>[1]MART!K109</f>
        <v>26</v>
      </c>
      <c r="E105" s="272" t="str">
        <f>[1]MART!J109</f>
        <v>P</v>
      </c>
      <c r="F105" s="273" t="str">
        <f>[1]MART!M109</f>
        <v>P</v>
      </c>
      <c r="G105" s="272">
        <f>[1]MART!N109</f>
        <v>0</v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 spans="1:27" ht="15.75" customHeight="1" x14ac:dyDescent="0.3">
      <c r="A106" s="270">
        <f>[1]MART!A110</f>
        <v>0</v>
      </c>
      <c r="B106" s="271">
        <f>[1]MART!B110</f>
        <v>15</v>
      </c>
      <c r="C106" s="272" t="str">
        <f>[1]MART!L110</f>
        <v>K00</v>
      </c>
      <c r="D106" s="271">
        <f>[1]MART!K110</f>
        <v>7</v>
      </c>
      <c r="E106" s="272" t="str">
        <f>[1]MART!J110</f>
        <v>P</v>
      </c>
      <c r="F106" s="273" t="str">
        <f>[1]MART!M110</f>
        <v>P</v>
      </c>
      <c r="G106" s="272">
        <f>[1]MART!N110</f>
        <v>0</v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 spans="1:27" ht="15.75" customHeight="1" x14ac:dyDescent="0.3">
      <c r="A107" s="270">
        <f>[1]MART!A111</f>
        <v>45723</v>
      </c>
      <c r="B107" s="271">
        <f>[1]MART!B111</f>
        <v>1</v>
      </c>
      <c r="C107" s="272" t="str">
        <f>[1]MART!L111</f>
        <v>K04</v>
      </c>
      <c r="D107" s="271">
        <f>[1]MART!K111</f>
        <v>26</v>
      </c>
      <c r="E107" s="272" t="str">
        <f>[1]MART!J111</f>
        <v>L</v>
      </c>
      <c r="F107" s="273" t="str">
        <f>[1]MART!M111</f>
        <v>L</v>
      </c>
      <c r="G107" s="272">
        <f>[1]MART!N111</f>
        <v>0</v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 spans="1:27" ht="15.75" customHeight="1" x14ac:dyDescent="0.3">
      <c r="A108" s="270">
        <f>[1]MART!A112</f>
        <v>0</v>
      </c>
      <c r="B108" s="271">
        <f>[1]MART!B112</f>
        <v>1</v>
      </c>
      <c r="C108" s="272" t="str">
        <f>[1]MART!L112</f>
        <v>K08</v>
      </c>
      <c r="D108" s="271">
        <f>[1]MART!K112</f>
        <v>26</v>
      </c>
      <c r="E108" s="272" t="str">
        <f>[1]MART!J112</f>
        <v>L</v>
      </c>
      <c r="F108" s="273" t="str">
        <f>[1]MART!M112</f>
        <v>L</v>
      </c>
      <c r="G108" s="272">
        <f>[1]MART!N112</f>
        <v>0</v>
      </c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 spans="1:27" ht="15.75" customHeight="1" x14ac:dyDescent="0.3">
      <c r="A109" s="270">
        <f>[1]MART!A113</f>
        <v>0</v>
      </c>
      <c r="B109" s="271">
        <f>[1]MART!B113</f>
        <v>2</v>
      </c>
      <c r="C109" s="272" t="str">
        <f>[1]MART!L113</f>
        <v>K08</v>
      </c>
      <c r="D109" s="271">
        <f>[1]MART!K113</f>
        <v>26</v>
      </c>
      <c r="E109" s="272" t="str">
        <f>[1]MART!J113</f>
        <v>P</v>
      </c>
      <c r="F109" s="273">
        <f>[1]MART!M113</f>
        <v>0</v>
      </c>
      <c r="G109" s="272" t="str">
        <f>[1]MART!N113</f>
        <v>P</v>
      </c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 spans="1:27" ht="15.75" customHeight="1" x14ac:dyDescent="0.3">
      <c r="A110" s="270">
        <f>[1]MART!A114</f>
        <v>0</v>
      </c>
      <c r="B110" s="271">
        <f>[1]MART!B114</f>
        <v>3</v>
      </c>
      <c r="C110" s="272" t="str">
        <f>[1]MART!L114</f>
        <v>K05</v>
      </c>
      <c r="D110" s="271">
        <f>[1]MART!K114</f>
        <v>13</v>
      </c>
      <c r="E110" s="272" t="str">
        <f>[1]MART!J114</f>
        <v>L</v>
      </c>
      <c r="F110" s="273" t="str">
        <f>[1]MART!M114</f>
        <v>L</v>
      </c>
      <c r="G110" s="272">
        <f>[1]MART!N114</f>
        <v>0</v>
      </c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 spans="1:27" ht="15.75" customHeight="1" x14ac:dyDescent="0.3">
      <c r="A111" s="270">
        <f>[1]MART!A115</f>
        <v>0</v>
      </c>
      <c r="B111" s="271">
        <f>[1]MART!B115</f>
        <v>4</v>
      </c>
      <c r="C111" s="272" t="str">
        <f>[1]MART!L115</f>
        <v>K02</v>
      </c>
      <c r="D111" s="271">
        <f>[1]MART!K115</f>
        <v>52</v>
      </c>
      <c r="E111" s="272" t="str">
        <f>[1]MART!J115</f>
        <v>P</v>
      </c>
      <c r="F111" s="273">
        <f>[1]MART!M115</f>
        <v>0</v>
      </c>
      <c r="G111" s="272" t="str">
        <f>[1]MART!N115</f>
        <v>P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 spans="1:27" ht="15.75" customHeight="1" x14ac:dyDescent="0.3">
      <c r="A112" s="270">
        <f>[1]MART!A116</f>
        <v>0</v>
      </c>
      <c r="B112" s="271">
        <f>[1]MART!B116</f>
        <v>5</v>
      </c>
      <c r="C112" s="272" t="str">
        <f>[1]MART!L116</f>
        <v>K01</v>
      </c>
      <c r="D112" s="271">
        <f>[1]MART!K116</f>
        <v>32</v>
      </c>
      <c r="E112" s="272" t="str">
        <f>[1]MART!J116</f>
        <v>L</v>
      </c>
      <c r="F112" s="273">
        <f>[1]MART!M116</f>
        <v>0</v>
      </c>
      <c r="G112" s="272" t="str">
        <f>[1]MART!N116</f>
        <v>L</v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 spans="1:27" ht="15.75" customHeight="1" x14ac:dyDescent="0.3">
      <c r="A113" s="270">
        <f>[1]MART!A117</f>
        <v>0</v>
      </c>
      <c r="B113" s="271">
        <f>[1]MART!B117</f>
        <v>6</v>
      </c>
      <c r="C113" s="272" t="str">
        <f>[1]MART!L117</f>
        <v>K00</v>
      </c>
      <c r="D113" s="271">
        <f>[1]MART!K117</f>
        <v>5</v>
      </c>
      <c r="E113" s="272" t="str">
        <f>[1]MART!J117</f>
        <v>P</v>
      </c>
      <c r="F113" s="273" t="str">
        <f>[1]MART!M117</f>
        <v>P</v>
      </c>
      <c r="G113" s="272">
        <f>[1]MART!N117</f>
        <v>0</v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 spans="1:27" ht="15.75" customHeight="1" x14ac:dyDescent="0.3">
      <c r="A114" s="270">
        <f>[1]MART!A118</f>
        <v>0</v>
      </c>
      <c r="B114" s="271">
        <f>[1]MART!B118</f>
        <v>7</v>
      </c>
      <c r="C114" s="272" t="str">
        <f>[1]MART!L118</f>
        <v>K08</v>
      </c>
      <c r="D114" s="271">
        <f>[1]MART!K118</f>
        <v>47</v>
      </c>
      <c r="E114" s="272" t="str">
        <f>[1]MART!J118</f>
        <v>P</v>
      </c>
      <c r="F114" s="273" t="str">
        <f>[1]MART!M118</f>
        <v>P</v>
      </c>
      <c r="G114" s="272">
        <f>[1]MART!N118</f>
        <v>0</v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 spans="1:27" ht="15.75" customHeight="1" x14ac:dyDescent="0.3">
      <c r="A115" s="270">
        <f>[1]MART!A119</f>
        <v>0</v>
      </c>
      <c r="B115" s="271">
        <f>[1]MART!B119</f>
        <v>8</v>
      </c>
      <c r="C115" s="272" t="str">
        <f>[1]MART!L119</f>
        <v>K03</v>
      </c>
      <c r="D115" s="271">
        <f>[1]MART!K119</f>
        <v>22</v>
      </c>
      <c r="E115" s="272" t="str">
        <f>[1]MART!J119</f>
        <v>P</v>
      </c>
      <c r="F115" s="273" t="str">
        <f>[1]MART!M119</f>
        <v>P</v>
      </c>
      <c r="G115" s="272">
        <f>[1]MART!N119</f>
        <v>0</v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 spans="1:27" ht="15.75" customHeight="1" x14ac:dyDescent="0.3">
      <c r="A116" s="270">
        <f>[1]MART!A120</f>
        <v>0</v>
      </c>
      <c r="B116" s="271">
        <f>[1]MART!B120</f>
        <v>9</v>
      </c>
      <c r="C116" s="272" t="str">
        <f>[1]MART!L120</f>
        <v>K08</v>
      </c>
      <c r="D116" s="271">
        <f>[1]MART!K120</f>
        <v>35</v>
      </c>
      <c r="E116" s="272" t="str">
        <f>[1]MART!J120</f>
        <v>P</v>
      </c>
      <c r="F116" s="273" t="str">
        <f>[1]MART!M120</f>
        <v>P</v>
      </c>
      <c r="G116" s="272">
        <f>[1]MART!N120</f>
        <v>0</v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 spans="1:27" ht="15.75" customHeight="1" x14ac:dyDescent="0.3">
      <c r="A117" s="270">
        <f>[1]MART!A121</f>
        <v>0</v>
      </c>
      <c r="B117" s="271">
        <f>[1]MART!B121</f>
        <v>10</v>
      </c>
      <c r="C117" s="272" t="str">
        <f>[1]MART!L121</f>
        <v>K08</v>
      </c>
      <c r="D117" s="271">
        <f>[1]MART!K121</f>
        <v>24</v>
      </c>
      <c r="E117" s="272" t="str">
        <f>[1]MART!J121</f>
        <v>P</v>
      </c>
      <c r="F117" s="273" t="str">
        <f>[1]MART!M121</f>
        <v>P</v>
      </c>
      <c r="G117" s="272">
        <f>[1]MART!N121</f>
        <v>0</v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 spans="1:27" ht="15.75" customHeight="1" x14ac:dyDescent="0.3">
      <c r="A118" s="270">
        <f>[1]MART!A122</f>
        <v>0</v>
      </c>
      <c r="B118" s="271">
        <f>[1]MART!B122</f>
        <v>11</v>
      </c>
      <c r="C118" s="272" t="str">
        <f>[1]MART!L122</f>
        <v>K02</v>
      </c>
      <c r="D118" s="271">
        <f>[1]MART!K122</f>
        <v>3</v>
      </c>
      <c r="E118" s="272" t="str">
        <f>[1]MART!J122</f>
        <v>P</v>
      </c>
      <c r="F118" s="273" t="str">
        <f>[1]MART!M122</f>
        <v>P</v>
      </c>
      <c r="G118" s="272">
        <f>[1]MART!N122</f>
        <v>0</v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 spans="1:27" ht="15.75" customHeight="1" x14ac:dyDescent="0.3">
      <c r="A119" s="270">
        <f>[1]MART!A123</f>
        <v>0</v>
      </c>
      <c r="B119" s="271">
        <f>[1]MART!B123</f>
        <v>12</v>
      </c>
      <c r="C119" s="272" t="str">
        <f>[1]MART!L123</f>
        <v>K00</v>
      </c>
      <c r="D119" s="271">
        <f>[1]MART!K123</f>
        <v>1</v>
      </c>
      <c r="E119" s="272" t="str">
        <f>[1]MART!J123</f>
        <v>L</v>
      </c>
      <c r="F119" s="273" t="str">
        <f>[1]MART!M123</f>
        <v>L</v>
      </c>
      <c r="G119" s="272">
        <f>[1]MART!N123</f>
        <v>0</v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 spans="1:27" ht="15.75" customHeight="1" x14ac:dyDescent="0.3">
      <c r="A120" s="270">
        <f>[1]MART!A124</f>
        <v>0</v>
      </c>
      <c r="B120" s="271">
        <f>[1]MART!B124</f>
        <v>13</v>
      </c>
      <c r="C120" s="272" t="str">
        <f>[1]MART!L124</f>
        <v>K00</v>
      </c>
      <c r="D120" s="271">
        <f>[1]MART!K124</f>
        <v>1</v>
      </c>
      <c r="E120" s="272" t="str">
        <f>[1]MART!J124</f>
        <v>L</v>
      </c>
      <c r="F120" s="273" t="str">
        <f>[1]MART!M124</f>
        <v>L</v>
      </c>
      <c r="G120" s="272">
        <f>[1]MART!N124</f>
        <v>0</v>
      </c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 spans="1:27" ht="15.75" customHeight="1" x14ac:dyDescent="0.3">
      <c r="A121" s="270">
        <f>[1]MART!A125</f>
        <v>0</v>
      </c>
      <c r="B121" s="271">
        <f>[1]MART!B125</f>
        <v>14</v>
      </c>
      <c r="C121" s="272" t="str">
        <f>[1]MART!L125</f>
        <v>K00</v>
      </c>
      <c r="D121" s="271">
        <f>[1]MART!K125</f>
        <v>3</v>
      </c>
      <c r="E121" s="272" t="str">
        <f>[1]MART!J125</f>
        <v>P</v>
      </c>
      <c r="F121" s="273" t="str">
        <f>[1]MART!M125</f>
        <v>P</v>
      </c>
      <c r="G121" s="272">
        <f>[1]MART!N125</f>
        <v>0</v>
      </c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 spans="1:27" ht="15.75" customHeight="1" x14ac:dyDescent="0.3">
      <c r="A122" s="270">
        <f>[1]MART!A126</f>
        <v>0</v>
      </c>
      <c r="B122" s="271">
        <f>[1]MART!B126</f>
        <v>15</v>
      </c>
      <c r="C122" s="272" t="str">
        <f>[1]MART!L126</f>
        <v>K00</v>
      </c>
      <c r="D122" s="271">
        <f>[1]MART!K126</f>
        <v>6</v>
      </c>
      <c r="E122" s="272" t="str">
        <f>[1]MART!J126</f>
        <v>L</v>
      </c>
      <c r="F122" s="273" t="str">
        <f>[1]MART!M126</f>
        <v>L</v>
      </c>
      <c r="G122" s="272">
        <f>[1]MART!N126</f>
        <v>0</v>
      </c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 spans="1:27" ht="15.75" customHeight="1" x14ac:dyDescent="0.3">
      <c r="A123" s="270">
        <f>[1]MART!A127</f>
        <v>45724</v>
      </c>
      <c r="B123" s="271">
        <f>[1]MART!B127</f>
        <v>1</v>
      </c>
      <c r="C123" s="272" t="str">
        <f>[1]MART!L127</f>
        <v>K08</v>
      </c>
      <c r="D123" s="271">
        <f>[1]MART!K127</f>
        <v>20</v>
      </c>
      <c r="E123" s="272" t="str">
        <f>[1]MART!J127</f>
        <v>P</v>
      </c>
      <c r="F123" s="273">
        <f>[1]MART!M127</f>
        <v>0</v>
      </c>
      <c r="G123" s="272" t="str">
        <f>[1]MART!N127</f>
        <v>L</v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 spans="1:27" ht="15.75" customHeight="1" x14ac:dyDescent="0.3">
      <c r="A124" s="270">
        <f>[1]MART!A128</f>
        <v>0</v>
      </c>
      <c r="B124" s="271">
        <f>[1]MART!B128</f>
        <v>2</v>
      </c>
      <c r="C124" s="272" t="str">
        <f>[1]MART!L128</f>
        <v>K02</v>
      </c>
      <c r="D124" s="271">
        <f>[1]MART!K128</f>
        <v>5</v>
      </c>
      <c r="E124" s="272" t="str">
        <f>[1]MART!J128</f>
        <v>P</v>
      </c>
      <c r="F124" s="273" t="str">
        <f>[1]MART!M128</f>
        <v>P</v>
      </c>
      <c r="G124" s="272">
        <f>[1]MART!N128</f>
        <v>0</v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 spans="1:27" ht="15.75" customHeight="1" x14ac:dyDescent="0.3">
      <c r="A125" s="270">
        <f>[1]MART!A129</f>
        <v>0</v>
      </c>
      <c r="B125" s="271">
        <f>[1]MART!B129</f>
        <v>3</v>
      </c>
      <c r="C125" s="272" t="str">
        <f>[1]MART!L129</f>
        <v>K04</v>
      </c>
      <c r="D125" s="271">
        <f>[1]MART!K129</f>
        <v>61</v>
      </c>
      <c r="E125" s="272" t="str">
        <f>[1]MART!J129</f>
        <v>P</v>
      </c>
      <c r="F125" s="273" t="str">
        <f>[1]MART!M129</f>
        <v>P</v>
      </c>
      <c r="G125" s="272">
        <f>[1]MART!N129</f>
        <v>0</v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1:27" ht="15.75" customHeight="1" x14ac:dyDescent="0.3">
      <c r="A126" s="270">
        <f>[1]MART!A130</f>
        <v>0</v>
      </c>
      <c r="B126" s="271">
        <f>[1]MART!B130</f>
        <v>4</v>
      </c>
      <c r="C126" s="272" t="str">
        <f>[1]MART!L130</f>
        <v>K01</v>
      </c>
      <c r="D126" s="271">
        <f>[1]MART!K130</f>
        <v>24</v>
      </c>
      <c r="E126" s="272" t="str">
        <f>[1]MART!J130</f>
        <v>P</v>
      </c>
      <c r="F126" s="273" t="str">
        <f>[1]MART!M130</f>
        <v>P</v>
      </c>
      <c r="G126" s="272">
        <f>[1]MART!N130</f>
        <v>0</v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 spans="1:27" ht="15.75" customHeight="1" x14ac:dyDescent="0.3">
      <c r="A127" s="270">
        <f>[1]MART!A131</f>
        <v>0</v>
      </c>
      <c r="B127" s="271">
        <f>[1]MART!B131</f>
        <v>5</v>
      </c>
      <c r="C127" s="272" t="str">
        <f>[1]MART!L131</f>
        <v>K03</v>
      </c>
      <c r="D127" s="271">
        <f>[1]MART!K131</f>
        <v>25</v>
      </c>
      <c r="E127" s="272" t="str">
        <f>[1]MART!J131</f>
        <v>P</v>
      </c>
      <c r="F127" s="273" t="str">
        <f>[1]MART!M131</f>
        <v>P</v>
      </c>
      <c r="G127" s="272">
        <f>[1]MART!N131</f>
        <v>0</v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 spans="1:27" ht="15.75" customHeight="1" x14ac:dyDescent="0.3">
      <c r="A128" s="270">
        <f>[1]MART!A132</f>
        <v>45726</v>
      </c>
      <c r="B128" s="271">
        <f>[1]MART!B132</f>
        <v>1</v>
      </c>
      <c r="C128" s="272" t="str">
        <f>[1]MART!L132</f>
        <v>K04</v>
      </c>
      <c r="D128" s="271">
        <f>[1]MART!K132</f>
        <v>26</v>
      </c>
      <c r="E128" s="272" t="str">
        <f>[1]MART!J132</f>
        <v>L</v>
      </c>
      <c r="F128" s="273">
        <f>[1]MART!M132</f>
        <v>0</v>
      </c>
      <c r="G128" s="272" t="str">
        <f>[1]MART!N132</f>
        <v>L</v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 spans="1:27" ht="15.75" customHeight="1" x14ac:dyDescent="0.3">
      <c r="A129" s="270">
        <f>[1]MART!A133</f>
        <v>0</v>
      </c>
      <c r="B129" s="271">
        <f>[1]MART!B133</f>
        <v>2</v>
      </c>
      <c r="C129" s="272" t="str">
        <f>[1]MART!L133</f>
        <v>K04</v>
      </c>
      <c r="D129" s="271">
        <f>[1]MART!K133</f>
        <v>62</v>
      </c>
      <c r="E129" s="272" t="str">
        <f>[1]MART!J133</f>
        <v>L</v>
      </c>
      <c r="F129" s="273">
        <f>[1]MART!M133</f>
        <v>0</v>
      </c>
      <c r="G129" s="272" t="str">
        <f>[1]MART!N133</f>
        <v>L</v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 spans="1:27" ht="15.75" customHeight="1" x14ac:dyDescent="0.3">
      <c r="A130" s="270">
        <f>[1]MART!A134</f>
        <v>0</v>
      </c>
      <c r="B130" s="271">
        <f>[1]MART!B134</f>
        <v>3</v>
      </c>
      <c r="C130" s="272" t="str">
        <f>[1]MART!L134</f>
        <v>K04</v>
      </c>
      <c r="D130" s="271">
        <f>[1]MART!K134</f>
        <v>13</v>
      </c>
      <c r="E130" s="272" t="str">
        <f>[1]MART!J134</f>
        <v>L</v>
      </c>
      <c r="F130" s="273">
        <f>[1]MART!M134</f>
        <v>0</v>
      </c>
      <c r="G130" s="272" t="str">
        <f>[1]MART!N134</f>
        <v>L</v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 spans="1:27" ht="15.75" customHeight="1" x14ac:dyDescent="0.3">
      <c r="A131" s="270">
        <f>[1]MART!A135</f>
        <v>0</v>
      </c>
      <c r="B131" s="271">
        <f>[1]MART!B135</f>
        <v>4</v>
      </c>
      <c r="C131" s="272" t="str">
        <f>[1]MART!L135</f>
        <v>K04</v>
      </c>
      <c r="D131" s="271">
        <f>[1]MART!K135</f>
        <v>48</v>
      </c>
      <c r="E131" s="272" t="str">
        <f>[1]MART!J135</f>
        <v>L</v>
      </c>
      <c r="F131" s="273" t="str">
        <f>[1]MART!M135</f>
        <v>L</v>
      </c>
      <c r="G131" s="272">
        <f>[1]MART!N135</f>
        <v>0</v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 spans="1:27" ht="15.75" customHeight="1" x14ac:dyDescent="0.3">
      <c r="A132" s="270">
        <f>[1]MART!A136</f>
        <v>0</v>
      </c>
      <c r="B132" s="271">
        <f>[1]MART!B136</f>
        <v>5</v>
      </c>
      <c r="C132" s="272" t="str">
        <f>[1]MART!L136</f>
        <v>K02</v>
      </c>
      <c r="D132" s="271">
        <f>[1]MART!K136</f>
        <v>60</v>
      </c>
      <c r="E132" s="272" t="str">
        <f>[1]MART!J136</f>
        <v>L</v>
      </c>
      <c r="F132" s="273" t="str">
        <f>[1]MART!M136</f>
        <v>L</v>
      </c>
      <c r="G132" s="272">
        <f>[1]MART!N136</f>
        <v>0</v>
      </c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1:27" ht="15.75" customHeight="1" x14ac:dyDescent="0.3">
      <c r="A133" s="270">
        <f>[1]MART!A137</f>
        <v>0</v>
      </c>
      <c r="B133" s="271">
        <f>[1]MART!B137</f>
        <v>6</v>
      </c>
      <c r="C133" s="272" t="str">
        <f>[1]MART!L137</f>
        <v>K04</v>
      </c>
      <c r="D133" s="271">
        <f>[1]MART!K137</f>
        <v>30</v>
      </c>
      <c r="E133" s="272" t="str">
        <f>[1]MART!J137</f>
        <v>L</v>
      </c>
      <c r="F133" s="273" t="str">
        <f>[1]MART!M137</f>
        <v>L</v>
      </c>
      <c r="G133" s="272">
        <f>[1]MART!N137</f>
        <v>0</v>
      </c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 spans="1:27" ht="15.75" customHeight="1" x14ac:dyDescent="0.3">
      <c r="A134" s="270">
        <f>[1]MART!A138</f>
        <v>0</v>
      </c>
      <c r="B134" s="271">
        <f>[1]MART!B138</f>
        <v>7</v>
      </c>
      <c r="C134" s="272" t="str">
        <f>[1]MART!L138</f>
        <v>K05</v>
      </c>
      <c r="D134" s="271">
        <f>[1]MART!K138</f>
        <v>65</v>
      </c>
      <c r="E134" s="272" t="str">
        <f>[1]MART!J138</f>
        <v>P</v>
      </c>
      <c r="F134" s="273">
        <f>[1]MART!M138</f>
        <v>0</v>
      </c>
      <c r="G134" s="272" t="str">
        <f>[1]MART!N138</f>
        <v>P</v>
      </c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 spans="1:27" ht="15.75" customHeight="1" x14ac:dyDescent="0.3">
      <c r="A135" s="270">
        <f>[1]MART!A139</f>
        <v>0</v>
      </c>
      <c r="B135" s="271">
        <f>[1]MART!B139</f>
        <v>8</v>
      </c>
      <c r="C135" s="272" t="str">
        <f>[1]MART!L139</f>
        <v>K08</v>
      </c>
      <c r="D135" s="271">
        <f>[1]MART!K139</f>
        <v>36</v>
      </c>
      <c r="E135" s="272" t="str">
        <f>[1]MART!J139</f>
        <v>P</v>
      </c>
      <c r="F135" s="273" t="str">
        <f>[1]MART!M139</f>
        <v>P</v>
      </c>
      <c r="G135" s="272">
        <f>[1]MART!N139</f>
        <v>0</v>
      </c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 spans="1:27" ht="15.75" customHeight="1" x14ac:dyDescent="0.3">
      <c r="A136" s="270">
        <f>[1]MART!A140</f>
        <v>0</v>
      </c>
      <c r="B136" s="271">
        <f>[1]MART!B140</f>
        <v>9</v>
      </c>
      <c r="C136" s="272" t="str">
        <f>[1]MART!L140</f>
        <v>K08</v>
      </c>
      <c r="D136" s="271">
        <f>[1]MART!K140</f>
        <v>27</v>
      </c>
      <c r="E136" s="272" t="str">
        <f>[1]MART!J140</f>
        <v>P</v>
      </c>
      <c r="F136" s="273" t="str">
        <f>[1]MART!M140</f>
        <v>P</v>
      </c>
      <c r="G136" s="272">
        <f>[1]MART!N140</f>
        <v>0</v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 spans="1:27" ht="15.75" customHeight="1" x14ac:dyDescent="0.3">
      <c r="A137" s="270">
        <f>[1]MART!A141</f>
        <v>0</v>
      </c>
      <c r="B137" s="271">
        <f>[1]MART!B141</f>
        <v>10</v>
      </c>
      <c r="C137" s="272" t="str">
        <f>[1]MART!L141</f>
        <v>K00</v>
      </c>
      <c r="D137" s="271">
        <f>[1]MART!K141</f>
        <v>6</v>
      </c>
      <c r="E137" s="272" t="str">
        <f>[1]MART!J141</f>
        <v>L</v>
      </c>
      <c r="F137" s="273" t="str">
        <f>[1]MART!M141</f>
        <v>L</v>
      </c>
      <c r="G137" s="272">
        <f>[1]MART!N141</f>
        <v>0</v>
      </c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 spans="1:27" ht="15.75" customHeight="1" x14ac:dyDescent="0.3">
      <c r="A138" s="270">
        <f>[1]MART!A142</f>
        <v>0</v>
      </c>
      <c r="B138" s="271">
        <f>[1]MART!B142</f>
        <v>11</v>
      </c>
      <c r="C138" s="272" t="str">
        <f>[1]MART!L142</f>
        <v>K00</v>
      </c>
      <c r="D138" s="271">
        <f>[1]MART!K142</f>
        <v>6</v>
      </c>
      <c r="E138" s="272" t="str">
        <f>[1]MART!J142</f>
        <v>L</v>
      </c>
      <c r="F138" s="273" t="str">
        <f>[1]MART!M142</f>
        <v>L</v>
      </c>
      <c r="G138" s="272">
        <f>[1]MART!N142</f>
        <v>0</v>
      </c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 spans="1:27" ht="15.75" customHeight="1" x14ac:dyDescent="0.3">
      <c r="A139" s="270">
        <f>[1]MART!A143</f>
        <v>0</v>
      </c>
      <c r="B139" s="271">
        <f>[1]MART!B143</f>
        <v>12</v>
      </c>
      <c r="C139" s="272" t="str">
        <f>[1]MART!L143</f>
        <v>K04</v>
      </c>
      <c r="D139" s="271">
        <f>[1]MART!K143</f>
        <v>27</v>
      </c>
      <c r="E139" s="272" t="str">
        <f>[1]MART!J143</f>
        <v>L</v>
      </c>
      <c r="F139" s="273" t="str">
        <f>[1]MART!M143</f>
        <v>L</v>
      </c>
      <c r="G139" s="272">
        <f>[1]MART!N143</f>
        <v>0</v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 spans="1:27" ht="15.75" customHeight="1" x14ac:dyDescent="0.3">
      <c r="A140" s="270">
        <f>[1]MART!A144</f>
        <v>0</v>
      </c>
      <c r="B140" s="271">
        <f>[1]MART!B144</f>
        <v>13</v>
      </c>
      <c r="C140" s="272" t="str">
        <f>[1]MART!L144</f>
        <v>K04</v>
      </c>
      <c r="D140" s="271">
        <f>[1]MART!K144</f>
        <v>14</v>
      </c>
      <c r="E140" s="272" t="str">
        <f>[1]MART!J144</f>
        <v>L</v>
      </c>
      <c r="F140" s="273" t="str">
        <f>[1]MART!M144</f>
        <v>L</v>
      </c>
      <c r="G140" s="272">
        <f>[1]MART!N144</f>
        <v>0</v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 spans="1:27" ht="15.75" customHeight="1" x14ac:dyDescent="0.3">
      <c r="A141" s="270">
        <f>[1]MART!A145</f>
        <v>0</v>
      </c>
      <c r="B141" s="271">
        <f>[1]MART!B145</f>
        <v>14</v>
      </c>
      <c r="C141" s="272" t="str">
        <f>[1]MART!L145</f>
        <v>K03</v>
      </c>
      <c r="D141" s="271">
        <f>[1]MART!K145</f>
        <v>21</v>
      </c>
      <c r="E141" s="272" t="str">
        <f>[1]MART!J145</f>
        <v>P</v>
      </c>
      <c r="F141" s="273" t="str">
        <f>[1]MART!M145</f>
        <v>P</v>
      </c>
      <c r="G141" s="272">
        <f>[1]MART!N145</f>
        <v>0</v>
      </c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 spans="1:27" ht="15.75" customHeight="1" x14ac:dyDescent="0.3">
      <c r="A142" s="270">
        <f>[1]MART!A146</f>
        <v>45727</v>
      </c>
      <c r="B142" s="271">
        <f>[1]MART!B146</f>
        <v>1</v>
      </c>
      <c r="C142" s="272" t="str">
        <f>[1]MART!L146</f>
        <v>K04</v>
      </c>
      <c r="D142" s="271">
        <f>[1]MART!K146</f>
        <v>26</v>
      </c>
      <c r="E142" s="272" t="str">
        <f>[1]MART!J146</f>
        <v>P</v>
      </c>
      <c r="F142" s="273">
        <f>[1]MART!M146</f>
        <v>0</v>
      </c>
      <c r="G142" s="272" t="str">
        <f>[1]MART!N146</f>
        <v>P</v>
      </c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 spans="1:27" ht="15.75" customHeight="1" x14ac:dyDescent="0.3">
      <c r="A143" s="270">
        <f>[1]MART!A147</f>
        <v>0</v>
      </c>
      <c r="B143" s="271">
        <f>[1]MART!B147</f>
        <v>2</v>
      </c>
      <c r="C143" s="272" t="str">
        <f>[1]MART!L147</f>
        <v>K02</v>
      </c>
      <c r="D143" s="271">
        <f>[1]MART!K147</f>
        <v>38</v>
      </c>
      <c r="E143" s="272" t="str">
        <f>[1]MART!J147</f>
        <v>P</v>
      </c>
      <c r="F143" s="273">
        <f>[1]MART!M147</f>
        <v>0</v>
      </c>
      <c r="G143" s="272" t="str">
        <f>[1]MART!N147</f>
        <v>P</v>
      </c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 spans="1:27" ht="15.75" customHeight="1" x14ac:dyDescent="0.3">
      <c r="A144" s="270">
        <f>[1]MART!A148</f>
        <v>0</v>
      </c>
      <c r="B144" s="271">
        <f>[1]MART!B148</f>
        <v>3</v>
      </c>
      <c r="C144" s="272" t="str">
        <f>[1]MART!L148</f>
        <v>K04</v>
      </c>
      <c r="D144" s="271">
        <f>[1]MART!K148</f>
        <v>47</v>
      </c>
      <c r="E144" s="272" t="str">
        <f>[1]MART!J148</f>
        <v>L</v>
      </c>
      <c r="F144" s="273">
        <f>[1]MART!M148</f>
        <v>0</v>
      </c>
      <c r="G144" s="272" t="str">
        <f>[1]MART!N148</f>
        <v>L</v>
      </c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 spans="1:27" ht="15.75" customHeight="1" x14ac:dyDescent="0.3">
      <c r="A145" s="270">
        <f>[1]MART!A149</f>
        <v>0</v>
      </c>
      <c r="B145" s="271">
        <f>[1]MART!B149</f>
        <v>4</v>
      </c>
      <c r="C145" s="272" t="str">
        <f>[1]MART!L149</f>
        <v>K03</v>
      </c>
      <c r="D145" s="271">
        <f>[1]MART!K149</f>
        <v>54</v>
      </c>
      <c r="E145" s="272" t="str">
        <f>[1]MART!J149</f>
        <v>P</v>
      </c>
      <c r="F145" s="273" t="str">
        <f>[1]MART!M149</f>
        <v>P</v>
      </c>
      <c r="G145" s="272">
        <f>[1]MART!N149</f>
        <v>0</v>
      </c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 spans="1:27" ht="15.75" customHeight="1" x14ac:dyDescent="0.3">
      <c r="A146" s="270">
        <f>[1]MART!A150</f>
        <v>0</v>
      </c>
      <c r="B146" s="271">
        <f>[1]MART!B150</f>
        <v>5</v>
      </c>
      <c r="C146" s="272" t="str">
        <f>[1]MART!L150</f>
        <v>K02</v>
      </c>
      <c r="D146" s="271">
        <f>[1]MART!K150</f>
        <v>33</v>
      </c>
      <c r="E146" s="272" t="str">
        <f>[1]MART!J150</f>
        <v>P</v>
      </c>
      <c r="F146" s="273" t="str">
        <f>[1]MART!M150</f>
        <v>P</v>
      </c>
      <c r="G146" s="272">
        <f>[1]MART!N150</f>
        <v>0</v>
      </c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 spans="1:27" ht="15.75" customHeight="1" x14ac:dyDescent="0.3">
      <c r="A147" s="270">
        <f>[1]MART!A151</f>
        <v>45728</v>
      </c>
      <c r="B147" s="271">
        <f>[1]MART!B151</f>
        <v>1</v>
      </c>
      <c r="C147" s="272" t="str">
        <f>[1]MART!L151</f>
        <v>K00</v>
      </c>
      <c r="D147" s="271">
        <f>[1]MART!K151</f>
        <v>5</v>
      </c>
      <c r="E147" s="272" t="str">
        <f>[1]MART!J151</f>
        <v>L</v>
      </c>
      <c r="F147" s="273">
        <f>[1]MART!M151</f>
        <v>0</v>
      </c>
      <c r="G147" s="272" t="str">
        <f>[1]MART!N151</f>
        <v>L</v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 spans="1:27" ht="15.75" customHeight="1" x14ac:dyDescent="0.3">
      <c r="A148" s="270">
        <f>[1]MART!A152</f>
        <v>0</v>
      </c>
      <c r="B148" s="271">
        <f>[1]MART!B152</f>
        <v>2</v>
      </c>
      <c r="C148" s="272" t="str">
        <f>[1]MART!L152</f>
        <v>K02</v>
      </c>
      <c r="D148" s="271">
        <f>[1]MART!K152</f>
        <v>52</v>
      </c>
      <c r="E148" s="272" t="str">
        <f>[1]MART!J152</f>
        <v>P</v>
      </c>
      <c r="F148" s="273">
        <f>[1]MART!M152</f>
        <v>0</v>
      </c>
      <c r="G148" s="272" t="str">
        <f>[1]MART!N152</f>
        <v>P</v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 spans="1:27" ht="15.75" customHeight="1" x14ac:dyDescent="0.3">
      <c r="A149" s="270">
        <f>[1]MART!A153</f>
        <v>0</v>
      </c>
      <c r="B149" s="271">
        <f>[1]MART!B153</f>
        <v>3</v>
      </c>
      <c r="C149" s="272" t="str">
        <f>[1]MART!L153</f>
        <v>K04</v>
      </c>
      <c r="D149" s="271">
        <f>[1]MART!K153</f>
        <v>51</v>
      </c>
      <c r="E149" s="272" t="str">
        <f>[1]MART!J153</f>
        <v>P</v>
      </c>
      <c r="F149" s="273">
        <f>[1]MART!M153</f>
        <v>0</v>
      </c>
      <c r="G149" s="272" t="str">
        <f>[1]MART!N153</f>
        <v>P</v>
      </c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 spans="1:27" ht="15.75" customHeight="1" x14ac:dyDescent="0.3">
      <c r="A150" s="270">
        <f>[1]MART!A154</f>
        <v>0</v>
      </c>
      <c r="B150" s="271">
        <f>[1]MART!B154</f>
        <v>4</v>
      </c>
      <c r="C150" s="272" t="str">
        <f>[1]MART!L154</f>
        <v>K03</v>
      </c>
      <c r="D150" s="271">
        <f>[1]MART!K154</f>
        <v>25</v>
      </c>
      <c r="E150" s="272" t="str">
        <f>[1]MART!J154</f>
        <v>P</v>
      </c>
      <c r="F150" s="273" t="str">
        <f>[1]MART!M154</f>
        <v>P</v>
      </c>
      <c r="G150" s="272">
        <f>[1]MART!N154</f>
        <v>0</v>
      </c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 spans="1:27" ht="15.75" customHeight="1" x14ac:dyDescent="0.3">
      <c r="A151" s="270">
        <f>[1]MART!A155</f>
        <v>0</v>
      </c>
      <c r="B151" s="271">
        <f>[1]MART!B155</f>
        <v>5</v>
      </c>
      <c r="C151" s="272" t="str">
        <f>[1]MART!L155</f>
        <v>K00</v>
      </c>
      <c r="D151" s="271">
        <f>[1]MART!K155</f>
        <v>10</v>
      </c>
      <c r="E151" s="272" t="str">
        <f>[1]MART!J155</f>
        <v>P</v>
      </c>
      <c r="F151" s="273" t="str">
        <f>[1]MART!M155</f>
        <v>P</v>
      </c>
      <c r="G151" s="272">
        <f>[1]MART!N155</f>
        <v>0</v>
      </c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 spans="1:27" ht="15.75" customHeight="1" x14ac:dyDescent="0.3">
      <c r="A152" s="270">
        <f>[1]MART!A156</f>
        <v>0</v>
      </c>
      <c r="B152" s="271">
        <f>[1]MART!B156</f>
        <v>6</v>
      </c>
      <c r="C152" s="272" t="str">
        <f>[1]MART!L156</f>
        <v>K02</v>
      </c>
      <c r="D152" s="271">
        <f>[1]MART!K156</f>
        <v>32</v>
      </c>
      <c r="E152" s="272" t="str">
        <f>[1]MART!J156</f>
        <v>P</v>
      </c>
      <c r="F152" s="273" t="str">
        <f>[1]MART!M156</f>
        <v>P</v>
      </c>
      <c r="G152" s="272">
        <f>[1]MART!N156</f>
        <v>0</v>
      </c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 spans="1:27" ht="15.75" customHeight="1" x14ac:dyDescent="0.3">
      <c r="A153" s="270">
        <f>[1]MART!A157</f>
        <v>0</v>
      </c>
      <c r="B153" s="271">
        <f>[1]MART!B157</f>
        <v>7</v>
      </c>
      <c r="C153" s="272" t="str">
        <f>[1]MART!L157</f>
        <v>K04</v>
      </c>
      <c r="D153" s="271">
        <f>[1]MART!K157</f>
        <v>27</v>
      </c>
      <c r="E153" s="272" t="str">
        <f>[1]MART!J157</f>
        <v>P</v>
      </c>
      <c r="F153" s="273" t="str">
        <f>[1]MART!M157</f>
        <v>P</v>
      </c>
      <c r="G153" s="272">
        <f>[1]MART!N157</f>
        <v>0</v>
      </c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 spans="1:27" ht="15.75" customHeight="1" x14ac:dyDescent="0.3">
      <c r="A154" s="270">
        <f>[1]MART!A158</f>
        <v>45729</v>
      </c>
      <c r="B154" s="271">
        <f>[1]MART!B158</f>
        <v>1</v>
      </c>
      <c r="C154" s="272" t="str">
        <f>[1]MART!L158</f>
        <v>K02</v>
      </c>
      <c r="D154" s="271">
        <f>[1]MART!K158</f>
        <v>23</v>
      </c>
      <c r="E154" s="272" t="str">
        <f>[1]MART!J158</f>
        <v>L</v>
      </c>
      <c r="F154" s="273" t="str">
        <f>[1]MART!M158</f>
        <v>L</v>
      </c>
      <c r="G154" s="272">
        <f>[1]MART!N158</f>
        <v>0</v>
      </c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 spans="1:27" ht="15.75" customHeight="1" x14ac:dyDescent="0.3">
      <c r="A155" s="270">
        <f>[1]MART!A159</f>
        <v>0</v>
      </c>
      <c r="B155" s="271">
        <f>[1]MART!B159</f>
        <v>2</v>
      </c>
      <c r="C155" s="272" t="str">
        <f>[1]MART!L159</f>
        <v>K04</v>
      </c>
      <c r="D155" s="271">
        <f>[1]MART!K159</f>
        <v>22</v>
      </c>
      <c r="E155" s="272" t="str">
        <f>[1]MART!J159</f>
        <v>L</v>
      </c>
      <c r="F155" s="273">
        <f>[1]MART!M159</f>
        <v>0</v>
      </c>
      <c r="G155" s="272" t="str">
        <f>[1]MART!N159</f>
        <v>L</v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 spans="1:27" ht="15.75" customHeight="1" x14ac:dyDescent="0.3">
      <c r="A156" s="270">
        <f>[1]MART!A160</f>
        <v>0</v>
      </c>
      <c r="B156" s="271">
        <f>[1]MART!B160</f>
        <v>3</v>
      </c>
      <c r="C156" s="272" t="str">
        <f>[1]MART!L160</f>
        <v>K00</v>
      </c>
      <c r="D156" s="271">
        <f>[1]MART!K160</f>
        <v>9</v>
      </c>
      <c r="E156" s="272" t="str">
        <f>[1]MART!J160</f>
        <v>P</v>
      </c>
      <c r="F156" s="273" t="str">
        <f>[1]MART!M160</f>
        <v>P</v>
      </c>
      <c r="G156" s="272">
        <f>[1]MART!N160</f>
        <v>0</v>
      </c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 spans="1:27" ht="15.75" customHeight="1" x14ac:dyDescent="0.3">
      <c r="A157" s="270">
        <f>[1]MART!A161</f>
        <v>0</v>
      </c>
      <c r="B157" s="271">
        <f>[1]MART!B161</f>
        <v>4</v>
      </c>
      <c r="C157" s="272" t="str">
        <f>[1]MART!L161</f>
        <v>K03</v>
      </c>
      <c r="D157" s="271">
        <f>[1]MART!K161</f>
        <v>44</v>
      </c>
      <c r="E157" s="272" t="str">
        <f>[1]MART!J161</f>
        <v>L</v>
      </c>
      <c r="F157" s="273" t="str">
        <f>[1]MART!M161</f>
        <v>L</v>
      </c>
      <c r="G157" s="272">
        <f>[1]MART!N161</f>
        <v>0</v>
      </c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 spans="1:27" ht="15.75" customHeight="1" x14ac:dyDescent="0.3">
      <c r="A158" s="270">
        <f>[1]MART!A162</f>
        <v>0</v>
      </c>
      <c r="B158" s="271">
        <f>[1]MART!B162</f>
        <v>5</v>
      </c>
      <c r="C158" s="272" t="str">
        <f>[1]MART!L162</f>
        <v>K00</v>
      </c>
      <c r="D158" s="271">
        <f>[1]MART!K162</f>
        <v>8</v>
      </c>
      <c r="E158" s="272" t="str">
        <f>[1]MART!J162</f>
        <v>P</v>
      </c>
      <c r="F158" s="273" t="str">
        <f>[1]MART!M162</f>
        <v>P</v>
      </c>
      <c r="G158" s="272">
        <f>[1]MART!N162</f>
        <v>0</v>
      </c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 spans="1:27" ht="15.75" customHeight="1" x14ac:dyDescent="0.3">
      <c r="A159" s="270">
        <f>[1]MART!A163</f>
        <v>0</v>
      </c>
      <c r="B159" s="271">
        <f>[1]MART!B163</f>
        <v>6</v>
      </c>
      <c r="C159" s="272" t="str">
        <f>[1]MART!L163</f>
        <v>K02</v>
      </c>
      <c r="D159" s="271">
        <f>[1]MART!K163</f>
        <v>49</v>
      </c>
      <c r="E159" s="272" t="str">
        <f>[1]MART!J163</f>
        <v>P</v>
      </c>
      <c r="F159" s="273">
        <f>[1]MART!M163</f>
        <v>0</v>
      </c>
      <c r="G159" s="272" t="str">
        <f>[1]MART!N163</f>
        <v>P</v>
      </c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 spans="1:27" ht="15.75" customHeight="1" x14ac:dyDescent="0.3">
      <c r="A160" s="270">
        <f>[1]MART!A164</f>
        <v>0</v>
      </c>
      <c r="B160" s="271">
        <f>[1]MART!B164</f>
        <v>6</v>
      </c>
      <c r="C160" s="272" t="str">
        <f>[1]MART!L164</f>
        <v>K04</v>
      </c>
      <c r="D160" s="271">
        <f>[1]MART!K164</f>
        <v>49</v>
      </c>
      <c r="E160" s="272" t="str">
        <f>[1]MART!J164</f>
        <v>P</v>
      </c>
      <c r="F160" s="273" t="str">
        <f>[1]MART!M164</f>
        <v>P</v>
      </c>
      <c r="G160" s="272">
        <f>[1]MART!N164</f>
        <v>0</v>
      </c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 spans="1:27" ht="15.75" customHeight="1" x14ac:dyDescent="0.3">
      <c r="A161" s="270">
        <f>[1]MART!A165</f>
        <v>0</v>
      </c>
      <c r="B161" s="271">
        <f>[1]MART!B165</f>
        <v>7</v>
      </c>
      <c r="C161" s="272" t="str">
        <f>[1]MART!L165</f>
        <v>K08</v>
      </c>
      <c r="D161" s="271">
        <f>[1]MART!K165</f>
        <v>29</v>
      </c>
      <c r="E161" s="272" t="str">
        <f>[1]MART!J165</f>
        <v>P</v>
      </c>
      <c r="F161" s="273" t="str">
        <f>[1]MART!M165</f>
        <v>P</v>
      </c>
      <c r="G161" s="272">
        <f>[1]MART!N165</f>
        <v>0</v>
      </c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 spans="1:27" ht="15.75" customHeight="1" x14ac:dyDescent="0.3">
      <c r="A162" s="270">
        <f>[1]MART!A166</f>
        <v>0</v>
      </c>
      <c r="B162" s="271">
        <f>[1]MART!B166</f>
        <v>8</v>
      </c>
      <c r="C162" s="272" t="str">
        <f>[1]MART!L166</f>
        <v>K02</v>
      </c>
      <c r="D162" s="271">
        <f>[1]MART!K166</f>
        <v>21</v>
      </c>
      <c r="E162" s="272" t="str">
        <f>[1]MART!J166</f>
        <v>P</v>
      </c>
      <c r="F162" s="273" t="str">
        <f>[1]MART!M166</f>
        <v>P</v>
      </c>
      <c r="G162" s="272">
        <f>[1]MART!N166</f>
        <v>0</v>
      </c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 spans="1:27" ht="15.75" customHeight="1" x14ac:dyDescent="0.3">
      <c r="A163" s="270">
        <f>[1]MART!A167</f>
        <v>45730</v>
      </c>
      <c r="B163" s="271">
        <f>[1]MART!B167</f>
        <v>1</v>
      </c>
      <c r="C163" s="272" t="str">
        <f>[1]MART!L167</f>
        <v>K03</v>
      </c>
      <c r="D163" s="271">
        <f>[1]MART!K167</f>
        <v>50</v>
      </c>
      <c r="E163" s="272" t="str">
        <f>[1]MART!J167</f>
        <v>P</v>
      </c>
      <c r="F163" s="273">
        <f>[1]MART!M167</f>
        <v>0</v>
      </c>
      <c r="G163" s="272" t="str">
        <f>[1]MART!N167</f>
        <v>P</v>
      </c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 spans="1:27" ht="15.75" customHeight="1" x14ac:dyDescent="0.3">
      <c r="A164" s="270">
        <f>[1]MART!A168</f>
        <v>0</v>
      </c>
      <c r="B164" s="271">
        <f>[1]MART!B168</f>
        <v>2</v>
      </c>
      <c r="C164" s="272" t="str">
        <f>[1]MART!L168</f>
        <v>K04</v>
      </c>
      <c r="D164" s="271">
        <f>[1]MART!K168</f>
        <v>26</v>
      </c>
      <c r="E164" s="272" t="str">
        <f>[1]MART!J168</f>
        <v>P</v>
      </c>
      <c r="F164" s="273">
        <f>[1]MART!M168</f>
        <v>0</v>
      </c>
      <c r="G164" s="272" t="str">
        <f>[1]MART!N168</f>
        <v>P</v>
      </c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1:27" ht="15.75" customHeight="1" x14ac:dyDescent="0.3">
      <c r="A165" s="270">
        <f>[1]MART!A169</f>
        <v>0</v>
      </c>
      <c r="B165" s="271">
        <f>[1]MART!B169</f>
        <v>3</v>
      </c>
      <c r="C165" s="272" t="str">
        <f>[1]MART!L169</f>
        <v>K02</v>
      </c>
      <c r="D165" s="271">
        <f>[1]MART!K169</f>
        <v>6</v>
      </c>
      <c r="E165" s="272" t="str">
        <f>[1]MART!J169</f>
        <v>P</v>
      </c>
      <c r="F165" s="273" t="str">
        <f>[1]MART!M169</f>
        <v>P</v>
      </c>
      <c r="G165" s="272">
        <f>[1]MART!N169</f>
        <v>0</v>
      </c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 spans="1:27" ht="15.75" customHeight="1" x14ac:dyDescent="0.3">
      <c r="A166" s="270">
        <f>[1]MART!A170</f>
        <v>0</v>
      </c>
      <c r="B166" s="271">
        <f>[1]MART!B170</f>
        <v>4</v>
      </c>
      <c r="C166" s="272" t="str">
        <f>[1]MART!L170</f>
        <v>K04</v>
      </c>
      <c r="D166" s="271">
        <f>[1]MART!K170</f>
        <v>43</v>
      </c>
      <c r="E166" s="272" t="str">
        <f>[1]MART!J170</f>
        <v>P</v>
      </c>
      <c r="F166" s="273" t="str">
        <f>[1]MART!M170</f>
        <v>P</v>
      </c>
      <c r="G166" s="272">
        <f>[1]MART!N170</f>
        <v>0</v>
      </c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 spans="1:27" ht="15.75" customHeight="1" x14ac:dyDescent="0.3">
      <c r="A167" s="270">
        <f>[1]MART!A171</f>
        <v>0</v>
      </c>
      <c r="B167" s="271">
        <f>[1]MART!B171</f>
        <v>5</v>
      </c>
      <c r="C167" s="272" t="str">
        <f>[1]MART!L171</f>
        <v>K04</v>
      </c>
      <c r="D167" s="271">
        <f>[1]MART!K171</f>
        <v>65</v>
      </c>
      <c r="E167" s="272" t="str">
        <f>[1]MART!J171</f>
        <v>L</v>
      </c>
      <c r="F167" s="273" t="str">
        <f>[1]MART!M171</f>
        <v>L</v>
      </c>
      <c r="G167" s="272">
        <f>[1]MART!N171</f>
        <v>0</v>
      </c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 spans="1:27" ht="15.75" customHeight="1" x14ac:dyDescent="0.3">
      <c r="A168" s="270">
        <f>[1]MART!A172</f>
        <v>0</v>
      </c>
      <c r="B168" s="271">
        <f>[1]MART!B172</f>
        <v>6</v>
      </c>
      <c r="C168" s="272" t="str">
        <f>[1]MART!L172</f>
        <v>K00</v>
      </c>
      <c r="D168" s="271">
        <f>[1]MART!K172</f>
        <v>9</v>
      </c>
      <c r="E168" s="272" t="str">
        <f>[1]MART!J172</f>
        <v>L</v>
      </c>
      <c r="F168" s="273" t="str">
        <f>[1]MART!M172</f>
        <v>L</v>
      </c>
      <c r="G168" s="272">
        <f>[1]MART!N172</f>
        <v>0</v>
      </c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 spans="1:27" ht="15.75" customHeight="1" x14ac:dyDescent="0.3">
      <c r="A169" s="270">
        <f>[1]MART!A173</f>
        <v>0</v>
      </c>
      <c r="B169" s="271">
        <f>[1]MART!B173</f>
        <v>6</v>
      </c>
      <c r="C169" s="272" t="str">
        <f>[1]MART!L173</f>
        <v>K00</v>
      </c>
      <c r="D169" s="271">
        <f>[1]MART!K173</f>
        <v>9</v>
      </c>
      <c r="E169" s="272" t="str">
        <f>[1]MART!J173</f>
        <v>L</v>
      </c>
      <c r="F169" s="273" t="str">
        <f>[1]MART!M173</f>
        <v>L</v>
      </c>
      <c r="G169" s="272">
        <f>[1]MART!N173</f>
        <v>0</v>
      </c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 spans="1:27" ht="15.75" customHeight="1" x14ac:dyDescent="0.3">
      <c r="A170" s="270">
        <f>[1]MART!A174</f>
        <v>0</v>
      </c>
      <c r="B170" s="271">
        <f>[1]MART!B174</f>
        <v>7</v>
      </c>
      <c r="C170" s="272" t="str">
        <f>[1]MART!L174</f>
        <v>S02</v>
      </c>
      <c r="D170" s="271">
        <f>[1]MART!K174</f>
        <v>39</v>
      </c>
      <c r="E170" s="272" t="str">
        <f>[1]MART!J174</f>
        <v>P</v>
      </c>
      <c r="F170" s="273" t="str">
        <f>[1]MART!M174</f>
        <v>P</v>
      </c>
      <c r="G170" s="272">
        <f>[1]MART!N174</f>
        <v>0</v>
      </c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 spans="1:27" ht="15.75" customHeight="1" x14ac:dyDescent="0.3">
      <c r="A171" s="270">
        <f>[1]MART!A175</f>
        <v>0</v>
      </c>
      <c r="B171" s="271">
        <f>[1]MART!B175</f>
        <v>8</v>
      </c>
      <c r="C171" s="272" t="str">
        <f>[1]MART!L175</f>
        <v>K03</v>
      </c>
      <c r="D171" s="271">
        <f>[1]MART!K175</f>
        <v>2</v>
      </c>
      <c r="E171" s="272" t="str">
        <f>[1]MART!J175</f>
        <v>P</v>
      </c>
      <c r="F171" s="273">
        <f>[1]MART!M175</f>
        <v>0</v>
      </c>
      <c r="G171" s="272" t="str">
        <f>[1]MART!N175</f>
        <v>P</v>
      </c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 spans="1:27" ht="15.75" customHeight="1" x14ac:dyDescent="0.3">
      <c r="A172" s="270">
        <f>[1]MART!A176</f>
        <v>0</v>
      </c>
      <c r="B172" s="271">
        <f>[1]MART!B176</f>
        <v>9</v>
      </c>
      <c r="C172" s="272" t="str">
        <f>[1]MART!L176</f>
        <v>K03</v>
      </c>
      <c r="D172" s="271">
        <f>[1]MART!K176</f>
        <v>2</v>
      </c>
      <c r="E172" s="272" t="str">
        <f>[1]MART!J176</f>
        <v>L</v>
      </c>
      <c r="F172" s="273">
        <f>[1]MART!M176</f>
        <v>0</v>
      </c>
      <c r="G172" s="272" t="str">
        <f>[1]MART!N176</f>
        <v>L</v>
      </c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 spans="1:27" ht="15.75" customHeight="1" x14ac:dyDescent="0.3">
      <c r="A173" s="270">
        <f>[1]MART!A177</f>
        <v>0</v>
      </c>
      <c r="B173" s="271">
        <f>[1]MART!B177</f>
        <v>10</v>
      </c>
      <c r="C173" s="272" t="str">
        <f>[1]MART!L177</f>
        <v>K03</v>
      </c>
      <c r="D173" s="271">
        <f>[1]MART!K177</f>
        <v>1</v>
      </c>
      <c r="E173" s="272" t="str">
        <f>[1]MART!J177</f>
        <v>L</v>
      </c>
      <c r="F173" s="273">
        <f>[1]MART!M177</f>
        <v>0</v>
      </c>
      <c r="G173" s="272" t="str">
        <f>[1]MART!N177</f>
        <v>L</v>
      </c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 spans="1:27" ht="15.75" customHeight="1" x14ac:dyDescent="0.3">
      <c r="A174" s="270">
        <f>[1]MART!A178</f>
        <v>0</v>
      </c>
      <c r="B174" s="271">
        <f>[1]MART!B178</f>
        <v>11</v>
      </c>
      <c r="C174" s="272" t="str">
        <f>[1]MART!L178</f>
        <v>K04</v>
      </c>
      <c r="D174" s="271">
        <f>[1]MART!K178</f>
        <v>4</v>
      </c>
      <c r="E174" s="272" t="str">
        <f>[1]MART!J178</f>
        <v>P</v>
      </c>
      <c r="F174" s="273">
        <f>[1]MART!M178</f>
        <v>0</v>
      </c>
      <c r="G174" s="272" t="str">
        <f>[1]MART!N178</f>
        <v>P</v>
      </c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 spans="1:27" ht="15.75" customHeight="1" x14ac:dyDescent="0.3">
      <c r="A175" s="270">
        <f>[1]MART!A179</f>
        <v>0</v>
      </c>
      <c r="B175" s="271">
        <f>[1]MART!B179</f>
        <v>12</v>
      </c>
      <c r="C175" s="272" t="str">
        <f>[1]MART!L179</f>
        <v>K04</v>
      </c>
      <c r="D175" s="271">
        <f>[1]MART!K179</f>
        <v>4</v>
      </c>
      <c r="E175" s="272" t="str">
        <f>[1]MART!J179</f>
        <v>P</v>
      </c>
      <c r="F175" s="273">
        <f>[1]MART!M179</f>
        <v>0</v>
      </c>
      <c r="G175" s="272" t="str">
        <f>[1]MART!N179</f>
        <v>P</v>
      </c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 spans="1:27" ht="15.75" customHeight="1" x14ac:dyDescent="0.3">
      <c r="A176" s="270">
        <f>[1]MART!A180</f>
        <v>0</v>
      </c>
      <c r="B176" s="271">
        <f>[1]MART!B180</f>
        <v>13</v>
      </c>
      <c r="C176" s="272" t="str">
        <f>[1]MART!L180</f>
        <v>K03</v>
      </c>
      <c r="D176" s="271">
        <f>[1]MART!K180</f>
        <v>2</v>
      </c>
      <c r="E176" s="272" t="str">
        <f>[1]MART!J180</f>
        <v>L</v>
      </c>
      <c r="F176" s="273">
        <f>[1]MART!M180</f>
        <v>0</v>
      </c>
      <c r="G176" s="272" t="str">
        <f>[1]MART!N180</f>
        <v>L</v>
      </c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 spans="1:27" ht="15.75" customHeight="1" x14ac:dyDescent="0.3">
      <c r="A177" s="270">
        <f>[1]MART!A181</f>
        <v>0</v>
      </c>
      <c r="B177" s="271">
        <f>[1]MART!B181</f>
        <v>14</v>
      </c>
      <c r="C177" s="272" t="str">
        <f>[1]MART!L181</f>
        <v>K04</v>
      </c>
      <c r="D177" s="271">
        <f>[1]MART!K181</f>
        <v>3</v>
      </c>
      <c r="E177" s="272" t="str">
        <f>[1]MART!J181</f>
        <v>P</v>
      </c>
      <c r="F177" s="273">
        <f>[1]MART!M181</f>
        <v>0</v>
      </c>
      <c r="G177" s="272" t="str">
        <f>[1]MART!N181</f>
        <v>P</v>
      </c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 spans="1:27" ht="15.75" customHeight="1" x14ac:dyDescent="0.3">
      <c r="A178" s="270">
        <f>[1]MART!A182</f>
        <v>0</v>
      </c>
      <c r="B178" s="271">
        <f>[1]MART!B182</f>
        <v>15</v>
      </c>
      <c r="C178" s="272" t="str">
        <f>[1]MART!L182</f>
        <v>K03</v>
      </c>
      <c r="D178" s="271">
        <f>[1]MART!K182</f>
        <v>1</v>
      </c>
      <c r="E178" s="272" t="str">
        <f>[1]MART!J182</f>
        <v>P</v>
      </c>
      <c r="F178" s="273">
        <f>[1]MART!M182</f>
        <v>0</v>
      </c>
      <c r="G178" s="272" t="str">
        <f>[1]MART!N182</f>
        <v>P</v>
      </c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 spans="1:27" ht="15.75" customHeight="1" x14ac:dyDescent="0.3">
      <c r="A179" s="270">
        <f>[1]MART!A183</f>
        <v>0</v>
      </c>
      <c r="B179" s="271">
        <f>[1]MART!B183</f>
        <v>16</v>
      </c>
      <c r="C179" s="272" t="str">
        <f>[1]MART!L183</f>
        <v>K03</v>
      </c>
      <c r="D179" s="271">
        <f>[1]MART!K183</f>
        <v>2</v>
      </c>
      <c r="E179" s="272" t="str">
        <f>[1]MART!J183</f>
        <v>P</v>
      </c>
      <c r="F179" s="273">
        <f>[1]MART!M183</f>
        <v>0</v>
      </c>
      <c r="G179" s="272" t="str">
        <f>[1]MART!N183</f>
        <v>P</v>
      </c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 spans="1:27" ht="15.75" customHeight="1" x14ac:dyDescent="0.3">
      <c r="A180" s="270">
        <f>[1]MART!A184</f>
        <v>0</v>
      </c>
      <c r="B180" s="271">
        <f>[1]MART!B184</f>
        <v>17</v>
      </c>
      <c r="C180" s="272" t="str">
        <f>[1]MART!L184</f>
        <v>K03</v>
      </c>
      <c r="D180" s="271">
        <f>[1]MART!K184</f>
        <v>1</v>
      </c>
      <c r="E180" s="272" t="str">
        <f>[1]MART!J184</f>
        <v>L</v>
      </c>
      <c r="F180" s="273">
        <f>[1]MART!M184</f>
        <v>0</v>
      </c>
      <c r="G180" s="272" t="str">
        <f>[1]MART!N184</f>
        <v>L</v>
      </c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1:27" ht="15.75" customHeight="1" x14ac:dyDescent="0.3">
      <c r="A181" s="270">
        <f>[1]MART!A185</f>
        <v>0</v>
      </c>
      <c r="B181" s="271">
        <f>[1]MART!B185</f>
        <v>18</v>
      </c>
      <c r="C181" s="272" t="str">
        <f>[1]MART!L185</f>
        <v>K02</v>
      </c>
      <c r="D181" s="271">
        <f>[1]MART!K185</f>
        <v>3</v>
      </c>
      <c r="E181" s="272" t="str">
        <f>[1]MART!J185</f>
        <v>P</v>
      </c>
      <c r="F181" s="273">
        <f>[1]MART!M185</f>
        <v>0</v>
      </c>
      <c r="G181" s="272" t="str">
        <f>[1]MART!N185</f>
        <v>P</v>
      </c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 spans="1:27" ht="15.75" customHeight="1" x14ac:dyDescent="0.3">
      <c r="A182" s="270">
        <f>[1]MART!A186</f>
        <v>0</v>
      </c>
      <c r="B182" s="271">
        <f>[1]MART!B186</f>
        <v>19</v>
      </c>
      <c r="C182" s="272" t="str">
        <f>[1]MART!L186</f>
        <v>K03</v>
      </c>
      <c r="D182" s="271">
        <f>[1]MART!K186</f>
        <v>4</v>
      </c>
      <c r="E182" s="272" t="str">
        <f>[1]MART!J186</f>
        <v>L</v>
      </c>
      <c r="F182" s="273">
        <f>[1]MART!M186</f>
        <v>0</v>
      </c>
      <c r="G182" s="272" t="str">
        <f>[1]MART!N186</f>
        <v>L</v>
      </c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 spans="1:27" ht="15.75" customHeight="1" x14ac:dyDescent="0.3">
      <c r="A183" s="270">
        <f>[1]MART!A187</f>
        <v>0</v>
      </c>
      <c r="B183" s="271">
        <f>[1]MART!B187</f>
        <v>20</v>
      </c>
      <c r="C183" s="272" t="str">
        <f>[1]MART!L187</f>
        <v>K02</v>
      </c>
      <c r="D183" s="271">
        <f>[1]MART!K187</f>
        <v>3</v>
      </c>
      <c r="E183" s="272" t="str">
        <f>[1]MART!J187</f>
        <v>P</v>
      </c>
      <c r="F183" s="273">
        <f>[1]MART!M187</f>
        <v>0</v>
      </c>
      <c r="G183" s="272" t="str">
        <f>[1]MART!N187</f>
        <v>P</v>
      </c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 spans="1:27" ht="15.75" customHeight="1" x14ac:dyDescent="0.3">
      <c r="A184" s="270">
        <f>[1]MART!A188</f>
        <v>0</v>
      </c>
      <c r="B184" s="271">
        <f>[1]MART!B188</f>
        <v>21</v>
      </c>
      <c r="C184" s="272" t="str">
        <f>[1]MART!L188</f>
        <v>K02</v>
      </c>
      <c r="D184" s="271">
        <f>[1]MART!K188</f>
        <v>4</v>
      </c>
      <c r="E184" s="272" t="str">
        <f>[1]MART!J188</f>
        <v>P</v>
      </c>
      <c r="F184" s="273">
        <f>[1]MART!M188</f>
        <v>0</v>
      </c>
      <c r="G184" s="272" t="str">
        <f>[1]MART!N188</f>
        <v>P</v>
      </c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 spans="1:27" ht="15.75" customHeight="1" x14ac:dyDescent="0.3">
      <c r="A185" s="270">
        <f>[1]MART!A189</f>
        <v>0</v>
      </c>
      <c r="B185" s="271">
        <f>[1]MART!B189</f>
        <v>22</v>
      </c>
      <c r="C185" s="272" t="str">
        <f>[1]MART!L189</f>
        <v>K03</v>
      </c>
      <c r="D185" s="271">
        <f>[1]MART!K189</f>
        <v>1</v>
      </c>
      <c r="E185" s="272" t="str">
        <f>[1]MART!J189</f>
        <v>L</v>
      </c>
      <c r="F185" s="273">
        <f>[1]MART!M189</f>
        <v>0</v>
      </c>
      <c r="G185" s="272" t="str">
        <f>[1]MART!N189</f>
        <v>L</v>
      </c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 spans="1:27" ht="15.75" customHeight="1" x14ac:dyDescent="0.3">
      <c r="A186" s="270">
        <f>[1]MART!A190</f>
        <v>0</v>
      </c>
      <c r="B186" s="271">
        <f>[1]MART!B190</f>
        <v>23</v>
      </c>
      <c r="C186" s="272" t="str">
        <f>[1]MART!L190</f>
        <v>K04</v>
      </c>
      <c r="D186" s="271">
        <f>[1]MART!K190</f>
        <v>3</v>
      </c>
      <c r="E186" s="272" t="str">
        <f>[1]MART!J190</f>
        <v>L</v>
      </c>
      <c r="F186" s="273">
        <f>[1]MART!M190</f>
        <v>0</v>
      </c>
      <c r="G186" s="272" t="str">
        <f>[1]MART!N190</f>
        <v>L</v>
      </c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 spans="1:27" ht="15.75" customHeight="1" x14ac:dyDescent="0.3">
      <c r="A187" s="270">
        <f>[1]MART!A191</f>
        <v>0</v>
      </c>
      <c r="B187" s="271">
        <f>[1]MART!B191</f>
        <v>24</v>
      </c>
      <c r="C187" s="272" t="str">
        <f>[1]MART!L191</f>
        <v>K03</v>
      </c>
      <c r="D187" s="271">
        <f>[1]MART!K191</f>
        <v>2</v>
      </c>
      <c r="E187" s="272" t="str">
        <f>[1]MART!J191</f>
        <v>P</v>
      </c>
      <c r="F187" s="273">
        <f>[1]MART!M191</f>
        <v>0</v>
      </c>
      <c r="G187" s="272" t="str">
        <f>[1]MART!N191</f>
        <v>P</v>
      </c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1:27" ht="15.75" customHeight="1" x14ac:dyDescent="0.3">
      <c r="A188" s="270">
        <f>[1]MART!A192</f>
        <v>0</v>
      </c>
      <c r="B188" s="271">
        <f>[1]MART!B192</f>
        <v>25</v>
      </c>
      <c r="C188" s="272" t="str">
        <f>[1]MART!L192</f>
        <v>K03</v>
      </c>
      <c r="D188" s="271">
        <f>[1]MART!K192</f>
        <v>42</v>
      </c>
      <c r="E188" s="272" t="str">
        <f>[1]MART!J192</f>
        <v>P</v>
      </c>
      <c r="F188" s="273">
        <f>[1]MART!M192</f>
        <v>0</v>
      </c>
      <c r="G188" s="272" t="str">
        <f>[1]MART!N192</f>
        <v>P</v>
      </c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 spans="1:27" ht="15.75" customHeight="1" x14ac:dyDescent="0.3">
      <c r="A189" s="270">
        <f>[1]MART!A193</f>
        <v>0</v>
      </c>
      <c r="B189" s="271">
        <f>[1]MART!B193</f>
        <v>26</v>
      </c>
      <c r="C189" s="272" t="str">
        <f>[1]MART!L193</f>
        <v>K03</v>
      </c>
      <c r="D189" s="271">
        <f>[1]MART!K193</f>
        <v>30</v>
      </c>
      <c r="E189" s="272" t="str">
        <f>[1]MART!J193</f>
        <v>P</v>
      </c>
      <c r="F189" s="273">
        <f>[1]MART!M193</f>
        <v>0</v>
      </c>
      <c r="G189" s="272" t="str">
        <f>[1]MART!N193</f>
        <v>P</v>
      </c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 spans="1:27" ht="15.75" customHeight="1" x14ac:dyDescent="0.3">
      <c r="A190" s="270">
        <f>[1]MART!A194</f>
        <v>0</v>
      </c>
      <c r="B190" s="271">
        <f>[1]MART!B194</f>
        <v>27</v>
      </c>
      <c r="C190" s="272" t="str">
        <f>[1]MART!L194</f>
        <v>K03</v>
      </c>
      <c r="D190" s="271">
        <f>[1]MART!K194</f>
        <v>32</v>
      </c>
      <c r="E190" s="272" t="str">
        <f>[1]MART!J194</f>
        <v>P</v>
      </c>
      <c r="F190" s="273">
        <f>[1]MART!M194</f>
        <v>0</v>
      </c>
      <c r="G190" s="272" t="str">
        <f>[1]MART!N194</f>
        <v>P</v>
      </c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 spans="1:27" ht="15.75" customHeight="1" x14ac:dyDescent="0.3">
      <c r="A191" s="270">
        <f>[1]MART!A195</f>
        <v>0</v>
      </c>
      <c r="B191" s="271">
        <f>[1]MART!B195</f>
        <v>28</v>
      </c>
      <c r="C191" s="272" t="str">
        <f>[1]MART!L195</f>
        <v>K03</v>
      </c>
      <c r="D191" s="271">
        <f>[1]MART!K195</f>
        <v>32</v>
      </c>
      <c r="E191" s="272" t="str">
        <f>[1]MART!J195</f>
        <v>P</v>
      </c>
      <c r="F191" s="273">
        <f>[1]MART!M195</f>
        <v>0</v>
      </c>
      <c r="G191" s="272" t="str">
        <f>[1]MART!N195</f>
        <v>P</v>
      </c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 spans="1:27" ht="15.75" customHeight="1" x14ac:dyDescent="0.3">
      <c r="A192" s="270">
        <f>[1]MART!A196</f>
        <v>0</v>
      </c>
      <c r="B192" s="271">
        <f>[1]MART!B196</f>
        <v>29</v>
      </c>
      <c r="C192" s="272" t="str">
        <f>[1]MART!L196</f>
        <v>K03</v>
      </c>
      <c r="D192" s="271">
        <f>[1]MART!K196</f>
        <v>28</v>
      </c>
      <c r="E192" s="272" t="str">
        <f>[1]MART!J196</f>
        <v>P</v>
      </c>
      <c r="F192" s="273">
        <f>[1]MART!M196</f>
        <v>0</v>
      </c>
      <c r="G192" s="272" t="str">
        <f>[1]MART!N196</f>
        <v>P</v>
      </c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 spans="1:27" ht="15.75" customHeight="1" x14ac:dyDescent="0.3">
      <c r="A193" s="270">
        <f>[1]MART!A197</f>
        <v>0</v>
      </c>
      <c r="B193" s="271">
        <f>[1]MART!B197</f>
        <v>30</v>
      </c>
      <c r="C193" s="272" t="str">
        <f>[1]MART!L197</f>
        <v>K02</v>
      </c>
      <c r="D193" s="271">
        <f>[1]MART!K197</f>
        <v>37</v>
      </c>
      <c r="E193" s="272" t="str">
        <f>[1]MART!J197</f>
        <v>P</v>
      </c>
      <c r="F193" s="273">
        <f>[1]MART!M197</f>
        <v>0</v>
      </c>
      <c r="G193" s="272" t="str">
        <f>[1]MART!N197</f>
        <v>P</v>
      </c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 spans="1:27" ht="15.75" customHeight="1" x14ac:dyDescent="0.3">
      <c r="A194" s="270">
        <f>[1]MART!A198</f>
        <v>0</v>
      </c>
      <c r="B194" s="271">
        <f>[1]MART!B198</f>
        <v>31</v>
      </c>
      <c r="C194" s="272" t="str">
        <f>[1]MART!L198</f>
        <v>K02</v>
      </c>
      <c r="D194" s="271">
        <f>[1]MART!K198</f>
        <v>28</v>
      </c>
      <c r="E194" s="272" t="str">
        <f>[1]MART!J198</f>
        <v>P</v>
      </c>
      <c r="F194" s="273">
        <f>[1]MART!M198</f>
        <v>0</v>
      </c>
      <c r="G194" s="272" t="str">
        <f>[1]MART!N198</f>
        <v>P</v>
      </c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 spans="1:27" ht="15.75" customHeight="1" x14ac:dyDescent="0.3">
      <c r="A195" s="270">
        <f>[1]MART!A199</f>
        <v>0</v>
      </c>
      <c r="B195" s="271">
        <f>[1]MART!B199</f>
        <v>32</v>
      </c>
      <c r="C195" s="272" t="str">
        <f>[1]MART!L199</f>
        <v>K08</v>
      </c>
      <c r="D195" s="271">
        <f>[1]MART!K199</f>
        <v>36</v>
      </c>
      <c r="E195" s="272" t="str">
        <f>[1]MART!J199</f>
        <v>P</v>
      </c>
      <c r="F195" s="273">
        <f>[1]MART!M199</f>
        <v>0</v>
      </c>
      <c r="G195" s="272" t="str">
        <f>[1]MART!N199</f>
        <v>P</v>
      </c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 spans="1:27" ht="15.75" customHeight="1" x14ac:dyDescent="0.3">
      <c r="A196" s="270">
        <f>[1]MART!A200</f>
        <v>0</v>
      </c>
      <c r="B196" s="271">
        <f>[1]MART!B200</f>
        <v>33</v>
      </c>
      <c r="C196" s="272" t="str">
        <f>[1]MART!L200</f>
        <v>K08</v>
      </c>
      <c r="D196" s="271">
        <f>[1]MART!K200</f>
        <v>47</v>
      </c>
      <c r="E196" s="272" t="str">
        <f>[1]MART!J200</f>
        <v>P</v>
      </c>
      <c r="F196" s="273">
        <f>[1]MART!M200</f>
        <v>0</v>
      </c>
      <c r="G196" s="272" t="str">
        <f>[1]MART!N200</f>
        <v>P</v>
      </c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 spans="1:27" ht="15.75" customHeight="1" x14ac:dyDescent="0.3">
      <c r="A197" s="270">
        <f>[1]MART!A201</f>
        <v>0</v>
      </c>
      <c r="B197" s="271">
        <f>[1]MART!B201</f>
        <v>34</v>
      </c>
      <c r="C197" s="272" t="str">
        <f>[1]MART!L201</f>
        <v>K08</v>
      </c>
      <c r="D197" s="271">
        <f>[1]MART!K201</f>
        <v>39</v>
      </c>
      <c r="E197" s="272" t="str">
        <f>[1]MART!J201</f>
        <v>P</v>
      </c>
      <c r="F197" s="273">
        <f>[1]MART!M201</f>
        <v>0</v>
      </c>
      <c r="G197" s="272" t="str">
        <f>[1]MART!N201</f>
        <v>P</v>
      </c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 spans="1:27" ht="15.75" customHeight="1" x14ac:dyDescent="0.3">
      <c r="A198" s="270">
        <f>[1]MART!A202</f>
        <v>0</v>
      </c>
      <c r="B198" s="271">
        <f>[1]MART!B202</f>
        <v>35</v>
      </c>
      <c r="C198" s="272" t="str">
        <f>[1]MART!L202</f>
        <v>K03</v>
      </c>
      <c r="D198" s="271">
        <f>[1]MART!K202</f>
        <v>23</v>
      </c>
      <c r="E198" s="272" t="str">
        <f>[1]MART!J202</f>
        <v>P</v>
      </c>
      <c r="F198" s="273">
        <f>[1]MART!M202</f>
        <v>0</v>
      </c>
      <c r="G198" s="272" t="str">
        <f>[1]MART!N202</f>
        <v>P</v>
      </c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 spans="1:27" ht="15.75" customHeight="1" x14ac:dyDescent="0.3">
      <c r="A199" s="270">
        <f>[1]MART!A203</f>
        <v>0</v>
      </c>
      <c r="B199" s="271">
        <f>[1]MART!B203</f>
        <v>36</v>
      </c>
      <c r="C199" s="272" t="str">
        <f>[1]MART!L203</f>
        <v>K08</v>
      </c>
      <c r="D199" s="271">
        <f>[1]MART!K203</f>
        <v>39</v>
      </c>
      <c r="E199" s="272" t="str">
        <f>[1]MART!J203</f>
        <v>P</v>
      </c>
      <c r="F199" s="273">
        <f>[1]MART!M203</f>
        <v>0</v>
      </c>
      <c r="G199" s="272" t="str">
        <f>[1]MART!N203</f>
        <v>P</v>
      </c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 spans="1:27" ht="15.75" customHeight="1" x14ac:dyDescent="0.3">
      <c r="A200" s="270">
        <f>[1]MART!A204</f>
        <v>0</v>
      </c>
      <c r="B200" s="271">
        <f>[1]MART!B204</f>
        <v>37</v>
      </c>
      <c r="C200" s="272" t="str">
        <f>[1]MART!L204</f>
        <v>K08</v>
      </c>
      <c r="D200" s="271">
        <f>[1]MART!K204</f>
        <v>35</v>
      </c>
      <c r="E200" s="272" t="str">
        <f>[1]MART!J204</f>
        <v>P</v>
      </c>
      <c r="F200" s="273">
        <f>[1]MART!M204</f>
        <v>0</v>
      </c>
      <c r="G200" s="272" t="str">
        <f>[1]MART!N204</f>
        <v>P</v>
      </c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 spans="1:27" ht="15.75" customHeight="1" x14ac:dyDescent="0.3">
      <c r="A201" s="270">
        <f>[1]MART!A205</f>
        <v>0</v>
      </c>
      <c r="B201" s="271">
        <f>[1]MART!B205</f>
        <v>38</v>
      </c>
      <c r="C201" s="272" t="str">
        <f>[1]MART!L205</f>
        <v>K04</v>
      </c>
      <c r="D201" s="271">
        <f>[1]MART!K205</f>
        <v>37</v>
      </c>
      <c r="E201" s="272" t="str">
        <f>[1]MART!J205</f>
        <v>P</v>
      </c>
      <c r="F201" s="273">
        <f>[1]MART!M205</f>
        <v>0</v>
      </c>
      <c r="G201" s="272" t="str">
        <f>[1]MART!N205</f>
        <v>P</v>
      </c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 spans="1:27" ht="15.75" customHeight="1" x14ac:dyDescent="0.3">
      <c r="A202" s="270">
        <f>[1]MART!A206</f>
        <v>0</v>
      </c>
      <c r="B202" s="271">
        <f>[1]MART!B206</f>
        <v>39</v>
      </c>
      <c r="C202" s="272" t="str">
        <f>[1]MART!L206</f>
        <v>K03</v>
      </c>
      <c r="D202" s="271">
        <f>[1]MART!K206</f>
        <v>21</v>
      </c>
      <c r="E202" s="272" t="str">
        <f>[1]MART!J206</f>
        <v>P</v>
      </c>
      <c r="F202" s="273">
        <f>[1]MART!M206</f>
        <v>0</v>
      </c>
      <c r="G202" s="272" t="str">
        <f>[1]MART!N206</f>
        <v>P</v>
      </c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 spans="1:27" ht="15.75" customHeight="1" x14ac:dyDescent="0.3">
      <c r="A203" s="270">
        <f>[1]MART!A207</f>
        <v>0</v>
      </c>
      <c r="B203" s="271">
        <f>[1]MART!B207</f>
        <v>40</v>
      </c>
      <c r="C203" s="272" t="str">
        <f>[1]MART!L207</f>
        <v>K08</v>
      </c>
      <c r="D203" s="271">
        <f>[1]MART!K207</f>
        <v>29</v>
      </c>
      <c r="E203" s="272" t="str">
        <f>[1]MART!J207</f>
        <v>P</v>
      </c>
      <c r="F203" s="273">
        <f>[1]MART!M207</f>
        <v>0</v>
      </c>
      <c r="G203" s="272" t="str">
        <f>[1]MART!N207</f>
        <v>P</v>
      </c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 spans="1:27" ht="15.75" customHeight="1" x14ac:dyDescent="0.3">
      <c r="A204" s="270">
        <f>[1]MART!A208</f>
        <v>0</v>
      </c>
      <c r="B204" s="271">
        <f>[1]MART!B208</f>
        <v>41</v>
      </c>
      <c r="C204" s="272" t="str">
        <f>[1]MART!L208</f>
        <v>K08</v>
      </c>
      <c r="D204" s="271">
        <f>[1]MART!K208</f>
        <v>25</v>
      </c>
      <c r="E204" s="272" t="str">
        <f>[1]MART!J208</f>
        <v>P</v>
      </c>
      <c r="F204" s="273">
        <f>[1]MART!M208</f>
        <v>0</v>
      </c>
      <c r="G204" s="272" t="str">
        <f>[1]MART!N208</f>
        <v>P</v>
      </c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1:27" ht="15.75" customHeight="1" x14ac:dyDescent="0.3">
      <c r="A205" s="270">
        <f>[1]MART!A209</f>
        <v>0</v>
      </c>
      <c r="B205" s="271">
        <f>[1]MART!B209</f>
        <v>42</v>
      </c>
      <c r="C205" s="272" t="str">
        <f>[1]MART!L209</f>
        <v>K08</v>
      </c>
      <c r="D205" s="271">
        <f>[1]MART!K209</f>
        <v>26</v>
      </c>
      <c r="E205" s="272" t="str">
        <f>[1]MART!J209</f>
        <v>P</v>
      </c>
      <c r="F205" s="273">
        <f>[1]MART!M209</f>
        <v>0</v>
      </c>
      <c r="G205" s="272" t="str">
        <f>[1]MART!N209</f>
        <v>P</v>
      </c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 spans="1:27" ht="15.75" customHeight="1" x14ac:dyDescent="0.3">
      <c r="A206" s="270" t="str">
        <f>[1]MART!A210</f>
        <v>15/03/2025</v>
      </c>
      <c r="B206" s="271">
        <f>[1]MART!B210</f>
        <v>1</v>
      </c>
      <c r="C206" s="272" t="str">
        <f>[1]MART!L210</f>
        <v>K05</v>
      </c>
      <c r="D206" s="271">
        <f>[1]MART!K210</f>
        <v>40</v>
      </c>
      <c r="E206" s="272" t="str">
        <f>[1]MART!J210</f>
        <v>P</v>
      </c>
      <c r="F206" s="273" t="str">
        <f>[1]MART!M210</f>
        <v>P</v>
      </c>
      <c r="G206" s="272">
        <f>[1]MART!N210</f>
        <v>0</v>
      </c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 spans="1:27" ht="15.75" customHeight="1" x14ac:dyDescent="0.3">
      <c r="A207" s="270">
        <f>[1]MART!A211</f>
        <v>0</v>
      </c>
      <c r="B207" s="271">
        <f>[1]MART!B211</f>
        <v>2</v>
      </c>
      <c r="C207" s="272" t="str">
        <f>[1]MART!L211</f>
        <v>K08</v>
      </c>
      <c r="D207" s="271">
        <f>[1]MART!K211</f>
        <v>13</v>
      </c>
      <c r="E207" s="272" t="str">
        <f>[1]MART!J211</f>
        <v>P</v>
      </c>
      <c r="F207" s="273" t="str">
        <f>[1]MART!M211</f>
        <v>P</v>
      </c>
      <c r="G207" s="272">
        <f>[1]MART!N211</f>
        <v>0</v>
      </c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 spans="1:27" ht="15.75" customHeight="1" x14ac:dyDescent="0.3">
      <c r="A208" s="270">
        <f>[1]MART!A212</f>
        <v>0</v>
      </c>
      <c r="B208" s="271">
        <f>[1]MART!B212</f>
        <v>3</v>
      </c>
      <c r="C208" s="272" t="str">
        <f>[1]MART!L212</f>
        <v>K02</v>
      </c>
      <c r="D208" s="271">
        <f>[1]MART!K212</f>
        <v>23</v>
      </c>
      <c r="E208" s="272" t="str">
        <f>[1]MART!J212</f>
        <v>L</v>
      </c>
      <c r="F208" s="273" t="str">
        <f>[1]MART!M212</f>
        <v>L</v>
      </c>
      <c r="G208" s="272">
        <f>[1]MART!N212</f>
        <v>0</v>
      </c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 spans="1:27" ht="15.75" customHeight="1" x14ac:dyDescent="0.3">
      <c r="A209" s="270">
        <f>[1]MART!A213</f>
        <v>0</v>
      </c>
      <c r="B209" s="271">
        <f>[1]MART!B213</f>
        <v>4</v>
      </c>
      <c r="C209" s="272" t="str">
        <f>[1]MART!L213</f>
        <v>K04</v>
      </c>
      <c r="D209" s="271">
        <f>[1]MART!K213</f>
        <v>79</v>
      </c>
      <c r="E209" s="272" t="str">
        <f>[1]MART!J213</f>
        <v>P</v>
      </c>
      <c r="F209" s="273" t="str">
        <f>[1]MART!M213</f>
        <v>P</v>
      </c>
      <c r="G209" s="272">
        <f>[1]MART!N213</f>
        <v>0</v>
      </c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 spans="1:27" ht="15.75" customHeight="1" x14ac:dyDescent="0.3">
      <c r="A210" s="270">
        <f>[1]MART!A214</f>
        <v>0</v>
      </c>
      <c r="B210" s="271">
        <f>[1]MART!B214</f>
        <v>5</v>
      </c>
      <c r="C210" s="272" t="str">
        <f>[1]MART!L214</f>
        <v>K00</v>
      </c>
      <c r="D210" s="271">
        <f>[1]MART!K214</f>
        <v>8</v>
      </c>
      <c r="E210" s="272" t="str">
        <f>[1]MART!J214</f>
        <v>P</v>
      </c>
      <c r="F210" s="273" t="str">
        <f>[1]MART!M214</f>
        <v>P</v>
      </c>
      <c r="G210" s="272">
        <f>[1]MART!N214</f>
        <v>0</v>
      </c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 spans="1:27" ht="15.75" customHeight="1" x14ac:dyDescent="0.3">
      <c r="A211" s="270">
        <f>[1]MART!A215</f>
        <v>0</v>
      </c>
      <c r="B211" s="271">
        <f>[1]MART!B215</f>
        <v>6</v>
      </c>
      <c r="C211" s="272" t="str">
        <f>[1]MART!L215</f>
        <v>K04</v>
      </c>
      <c r="D211" s="271">
        <f>[1]MART!K215</f>
        <v>13</v>
      </c>
      <c r="E211" s="272" t="str">
        <f>[1]MART!J215</f>
        <v>P</v>
      </c>
      <c r="F211" s="273">
        <f>[1]MART!M215</f>
        <v>0</v>
      </c>
      <c r="G211" s="272" t="str">
        <f>[1]MART!N215</f>
        <v>P</v>
      </c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 spans="1:27" ht="15.75" customHeight="1" x14ac:dyDescent="0.3">
      <c r="A212" s="270">
        <f>[1]MART!A216</f>
        <v>0</v>
      </c>
      <c r="B212" s="271">
        <f>[1]MART!B216</f>
        <v>7</v>
      </c>
      <c r="C212" s="272" t="str">
        <f>[1]MART!L216</f>
        <v>K04</v>
      </c>
      <c r="D212" s="271">
        <f>[1]MART!K216</f>
        <v>27</v>
      </c>
      <c r="E212" s="272" t="str">
        <f>[1]MART!J216</f>
        <v>P</v>
      </c>
      <c r="F212" s="273" t="str">
        <f>[1]MART!M216</f>
        <v>P</v>
      </c>
      <c r="G212" s="272">
        <f>[1]MART!N216</f>
        <v>0</v>
      </c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 spans="1:27" ht="15.75" customHeight="1" x14ac:dyDescent="0.3">
      <c r="A213" s="270">
        <f>[1]MART!A217</f>
        <v>0</v>
      </c>
      <c r="B213" s="271">
        <f>[1]MART!B217</f>
        <v>8</v>
      </c>
      <c r="C213" s="272" t="str">
        <f>[1]MART!L217</f>
        <v>K04</v>
      </c>
      <c r="D213" s="271">
        <f>[1]MART!K217</f>
        <v>62</v>
      </c>
      <c r="E213" s="272" t="str">
        <f>[1]MART!J217</f>
        <v>L</v>
      </c>
      <c r="F213" s="273">
        <f>[1]MART!M217</f>
        <v>0</v>
      </c>
      <c r="G213" s="272" t="str">
        <f>[1]MART!N217</f>
        <v>L</v>
      </c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 spans="1:27" ht="15.75" customHeight="1" x14ac:dyDescent="0.3">
      <c r="A214" s="270">
        <f>[1]MART!A218</f>
        <v>0</v>
      </c>
      <c r="B214" s="271">
        <f>[1]MART!B218</f>
        <v>9</v>
      </c>
      <c r="C214" s="272" t="str">
        <f>[1]MART!L218</f>
        <v>K03</v>
      </c>
      <c r="D214" s="271">
        <f>[1]MART!K218</f>
        <v>28</v>
      </c>
      <c r="E214" s="272" t="str">
        <f>[1]MART!J218</f>
        <v>P</v>
      </c>
      <c r="F214" s="273" t="str">
        <f>[1]MART!M218</f>
        <v>P</v>
      </c>
      <c r="G214" s="272">
        <f>[1]MART!N218</f>
        <v>0</v>
      </c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 spans="1:27" ht="15.75" customHeight="1" x14ac:dyDescent="0.3">
      <c r="A215" s="270">
        <f>[1]MART!A219</f>
        <v>0</v>
      </c>
      <c r="B215" s="271">
        <f>[1]MART!B219</f>
        <v>10</v>
      </c>
      <c r="C215" s="272" t="str">
        <f>[1]MART!L219</f>
        <v>K00</v>
      </c>
      <c r="D215" s="271">
        <f>[1]MART!K219</f>
        <v>5</v>
      </c>
      <c r="E215" s="272" t="str">
        <f>[1]MART!J219</f>
        <v>L</v>
      </c>
      <c r="F215" s="273" t="str">
        <f>[1]MART!M219</f>
        <v>L</v>
      </c>
      <c r="G215" s="272">
        <f>[1]MART!N219</f>
        <v>0</v>
      </c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 spans="1:27" ht="15.75" customHeight="1" x14ac:dyDescent="0.3">
      <c r="A216" s="270">
        <f>[1]MART!A220</f>
        <v>0</v>
      </c>
      <c r="B216" s="271">
        <f>[1]MART!B220</f>
        <v>11</v>
      </c>
      <c r="C216" s="272" t="str">
        <f>[1]MART!L220</f>
        <v>K00</v>
      </c>
      <c r="D216" s="271">
        <f>[1]MART!K220</f>
        <v>5</v>
      </c>
      <c r="E216" s="272" t="str">
        <f>[1]MART!J220</f>
        <v>L</v>
      </c>
      <c r="F216" s="273" t="str">
        <f>[1]MART!M220</f>
        <v>L</v>
      </c>
      <c r="G216" s="272">
        <f>[1]MART!N220</f>
        <v>0</v>
      </c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 spans="1:27" ht="15.75" customHeight="1" x14ac:dyDescent="0.3">
      <c r="A217" s="270">
        <f>[1]MART!A221</f>
        <v>0</v>
      </c>
      <c r="B217" s="271">
        <f>[1]MART!B221</f>
        <v>12</v>
      </c>
      <c r="C217" s="272" t="str">
        <f>[1]MART!L221</f>
        <v>K04</v>
      </c>
      <c r="D217" s="271">
        <f>[1]MART!K221</f>
        <v>5</v>
      </c>
      <c r="E217" s="272" t="str">
        <f>[1]MART!J221</f>
        <v>L</v>
      </c>
      <c r="F217" s="273" t="str">
        <f>[1]MART!M221</f>
        <v>L</v>
      </c>
      <c r="G217" s="272">
        <f>[1]MART!N221</f>
        <v>0</v>
      </c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 spans="1:27" ht="15.75" customHeight="1" x14ac:dyDescent="0.3">
      <c r="A218" s="270">
        <f>[1]MART!A222</f>
        <v>0</v>
      </c>
      <c r="B218" s="271">
        <f>[1]MART!B222</f>
        <v>13</v>
      </c>
      <c r="C218" s="272" t="str">
        <f>[1]MART!L222</f>
        <v>K04</v>
      </c>
      <c r="D218" s="271">
        <f>[1]MART!K222</f>
        <v>5</v>
      </c>
      <c r="E218" s="272" t="str">
        <f>[1]MART!J222</f>
        <v>L</v>
      </c>
      <c r="F218" s="273" t="str">
        <f>[1]MART!M222</f>
        <v>L</v>
      </c>
      <c r="G218" s="272">
        <f>[1]MART!N222</f>
        <v>0</v>
      </c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 spans="1:27" ht="15.75" customHeight="1" x14ac:dyDescent="0.3">
      <c r="A219" s="270">
        <f>[1]MART!A223</f>
        <v>0</v>
      </c>
      <c r="B219" s="271">
        <f>[1]MART!B223</f>
        <v>14</v>
      </c>
      <c r="C219" s="272" t="str">
        <f>[1]MART!L223</f>
        <v>K02</v>
      </c>
      <c r="D219" s="271">
        <f>[1]MART!K223</f>
        <v>20</v>
      </c>
      <c r="E219" s="272" t="str">
        <f>[1]MART!J223</f>
        <v>P</v>
      </c>
      <c r="F219" s="273" t="str">
        <f>[1]MART!M223</f>
        <v>P</v>
      </c>
      <c r="G219" s="272">
        <f>[1]MART!N223</f>
        <v>0</v>
      </c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 spans="1:27" ht="15.75" customHeight="1" x14ac:dyDescent="0.3">
      <c r="A220" s="270">
        <f>[1]MART!A224</f>
        <v>0</v>
      </c>
      <c r="B220" s="271">
        <f>[1]MART!B224</f>
        <v>15</v>
      </c>
      <c r="C220" s="272" t="str">
        <f>[1]MART!L224</f>
        <v>K05</v>
      </c>
      <c r="D220" s="271">
        <f>[1]MART!K224</f>
        <v>1</v>
      </c>
      <c r="E220" s="272" t="str">
        <f>[1]MART!J224</f>
        <v>P</v>
      </c>
      <c r="F220" s="273" t="str">
        <f>[1]MART!M224</f>
        <v>P</v>
      </c>
      <c r="G220" s="272">
        <f>[1]MART!N224</f>
        <v>0</v>
      </c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 spans="1:27" ht="15.75" customHeight="1" x14ac:dyDescent="0.3">
      <c r="A221" s="270">
        <f>[1]MART!A225</f>
        <v>45733</v>
      </c>
      <c r="B221" s="271">
        <f>[1]MART!B225</f>
        <v>1</v>
      </c>
      <c r="C221" s="272" t="str">
        <f>[1]MART!L225</f>
        <v>K04</v>
      </c>
      <c r="D221" s="271">
        <f>[1]MART!K225</f>
        <v>26</v>
      </c>
      <c r="E221" s="272" t="str">
        <f>[1]MART!J225</f>
        <v>P</v>
      </c>
      <c r="F221" s="273">
        <f>[1]MART!M225</f>
        <v>0</v>
      </c>
      <c r="G221" s="272" t="str">
        <f>[1]MART!N225</f>
        <v>P</v>
      </c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 spans="1:27" ht="15.75" customHeight="1" x14ac:dyDescent="0.3">
      <c r="A222" s="270">
        <f>[1]MART!A226</f>
        <v>0</v>
      </c>
      <c r="B222" s="271">
        <f>[1]MART!B226</f>
        <v>2</v>
      </c>
      <c r="C222" s="272" t="str">
        <f>[1]MART!L226</f>
        <v>K04</v>
      </c>
      <c r="D222" s="271">
        <f>[1]MART!K226</f>
        <v>6</v>
      </c>
      <c r="E222" s="272" t="str">
        <f>[1]MART!J226</f>
        <v>L</v>
      </c>
      <c r="F222" s="273" t="str">
        <f>[1]MART!M226</f>
        <v>L</v>
      </c>
      <c r="G222" s="272">
        <f>[1]MART!N226</f>
        <v>0</v>
      </c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 spans="1:27" ht="15.75" customHeight="1" x14ac:dyDescent="0.3">
      <c r="A223" s="270">
        <f>[1]MART!A227</f>
        <v>0</v>
      </c>
      <c r="B223" s="271">
        <f>[1]MART!B227</f>
        <v>3</v>
      </c>
      <c r="C223" s="272" t="str">
        <f>[1]MART!L227</f>
        <v>K02</v>
      </c>
      <c r="D223" s="271">
        <f>[1]MART!K227</f>
        <v>60</v>
      </c>
      <c r="E223" s="272" t="str">
        <f>[1]MART!J227</f>
        <v>L</v>
      </c>
      <c r="F223" s="273" t="str">
        <f>[1]MART!M227</f>
        <v>L</v>
      </c>
      <c r="G223" s="272">
        <f>[1]MART!N227</f>
        <v>0</v>
      </c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 spans="1:27" ht="15.75" customHeight="1" x14ac:dyDescent="0.3">
      <c r="A224" s="270">
        <f>[1]MART!A228</f>
        <v>0</v>
      </c>
      <c r="B224" s="271">
        <f>[1]MART!B228</f>
        <v>4</v>
      </c>
      <c r="C224" s="272" t="str">
        <f>[1]MART!L228</f>
        <v>K02</v>
      </c>
      <c r="D224" s="271">
        <f>[1]MART!K228</f>
        <v>47</v>
      </c>
      <c r="E224" s="272" t="str">
        <f>[1]MART!J228</f>
        <v>L</v>
      </c>
      <c r="F224" s="273" t="str">
        <f>[1]MART!M228</f>
        <v>L</v>
      </c>
      <c r="G224" s="272">
        <f>[1]MART!N228</f>
        <v>0</v>
      </c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 spans="1:27" ht="15.75" customHeight="1" x14ac:dyDescent="0.3">
      <c r="A225" s="270">
        <f>[1]MART!A229</f>
        <v>0</v>
      </c>
      <c r="B225" s="271">
        <f>[1]MART!B229</f>
        <v>5</v>
      </c>
      <c r="C225" s="272" t="str">
        <f>[1]MART!L229</f>
        <v>K01</v>
      </c>
      <c r="D225" s="271">
        <f>[1]MART!K229</f>
        <v>30</v>
      </c>
      <c r="E225" s="272" t="str">
        <f>[1]MART!J229</f>
        <v>P</v>
      </c>
      <c r="F225" s="273">
        <f>[1]MART!M229</f>
        <v>0</v>
      </c>
      <c r="G225" s="272" t="str">
        <f>[1]MART!N229</f>
        <v>P</v>
      </c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 spans="1:27" ht="15.75" customHeight="1" x14ac:dyDescent="0.3">
      <c r="A226" s="270">
        <f>[1]MART!A230</f>
        <v>0</v>
      </c>
      <c r="B226" s="271">
        <f>[1]MART!B230</f>
        <v>6</v>
      </c>
      <c r="C226" s="272" t="str">
        <f>[1]MART!L230</f>
        <v>K02</v>
      </c>
      <c r="D226" s="271">
        <f>[1]MART!K230</f>
        <v>4</v>
      </c>
      <c r="E226" s="272" t="str">
        <f>[1]MART!J230</f>
        <v>P</v>
      </c>
      <c r="F226" s="273" t="str">
        <f>[1]MART!M230</f>
        <v>P</v>
      </c>
      <c r="G226" s="272">
        <f>[1]MART!N230</f>
        <v>0</v>
      </c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1:27" ht="15.75" customHeight="1" x14ac:dyDescent="0.3">
      <c r="A227" s="270">
        <f>[1]MART!A231</f>
        <v>0</v>
      </c>
      <c r="B227" s="271">
        <f>[1]MART!B231</f>
        <v>7</v>
      </c>
      <c r="C227" s="272" t="str">
        <f>[1]MART!L231</f>
        <v>K00</v>
      </c>
      <c r="D227" s="271">
        <f>[1]MART!K231</f>
        <v>7</v>
      </c>
      <c r="E227" s="272" t="str">
        <f>[1]MART!J231</f>
        <v>P</v>
      </c>
      <c r="F227" s="273" t="str">
        <f>[1]MART!M231</f>
        <v>P</v>
      </c>
      <c r="G227" s="272">
        <f>[1]MART!N231</f>
        <v>0</v>
      </c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 spans="1:27" ht="15.75" customHeight="1" x14ac:dyDescent="0.3">
      <c r="A228" s="270">
        <f>[1]MART!A232</f>
        <v>0</v>
      </c>
      <c r="B228" s="271">
        <f>[1]MART!B232</f>
        <v>8</v>
      </c>
      <c r="C228" s="272" t="str">
        <f>[1]MART!L232</f>
        <v>K04</v>
      </c>
      <c r="D228" s="271">
        <f>[1]MART!K232</f>
        <v>14</v>
      </c>
      <c r="E228" s="272" t="str">
        <f>[1]MART!J232</f>
        <v>L</v>
      </c>
      <c r="F228" s="273">
        <f>[1]MART!M232</f>
        <v>0</v>
      </c>
      <c r="G228" s="272" t="str">
        <f>[1]MART!N232</f>
        <v>L</v>
      </c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 spans="1:27" ht="15.75" customHeight="1" x14ac:dyDescent="0.3">
      <c r="A229" s="270">
        <f>[1]MART!A233</f>
        <v>0</v>
      </c>
      <c r="B229" s="271">
        <f>[1]MART!B233</f>
        <v>9</v>
      </c>
      <c r="C229" s="272" t="str">
        <f>[1]MART!L233</f>
        <v>K02</v>
      </c>
      <c r="D229" s="271">
        <f>[1]MART!K233</f>
        <v>39</v>
      </c>
      <c r="E229" s="272" t="str">
        <f>[1]MART!J233</f>
        <v>P</v>
      </c>
      <c r="F229" s="273" t="str">
        <f>[1]MART!M233</f>
        <v>P</v>
      </c>
      <c r="G229" s="272">
        <f>[1]MART!N233</f>
        <v>0</v>
      </c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 spans="1:27" ht="15.75" customHeight="1" x14ac:dyDescent="0.3">
      <c r="A230" s="270">
        <f>[1]MART!A234</f>
        <v>0</v>
      </c>
      <c r="B230" s="271">
        <f>[1]MART!B234</f>
        <v>10</v>
      </c>
      <c r="C230" s="272" t="str">
        <f>[1]MART!L234</f>
        <v>K00</v>
      </c>
      <c r="D230" s="271">
        <f>[1]MART!K234</f>
        <v>9</v>
      </c>
      <c r="E230" s="272" t="str">
        <f>[1]MART!J234</f>
        <v>P</v>
      </c>
      <c r="F230" s="273" t="str">
        <f>[1]MART!M234</f>
        <v>P</v>
      </c>
      <c r="G230" s="272">
        <f>[1]MART!N234</f>
        <v>0</v>
      </c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 spans="1:27" ht="15.75" customHeight="1" x14ac:dyDescent="0.3">
      <c r="A231" s="270">
        <f>[1]MART!A235</f>
        <v>0</v>
      </c>
      <c r="B231" s="271">
        <f>[1]MART!B235</f>
        <v>11</v>
      </c>
      <c r="C231" s="272" t="str">
        <f>[1]MART!L235</f>
        <v>K00</v>
      </c>
      <c r="D231" s="271">
        <f>[1]MART!K235</f>
        <v>7</v>
      </c>
      <c r="E231" s="272" t="str">
        <f>[1]MART!J235</f>
        <v>P</v>
      </c>
      <c r="F231" s="273" t="str">
        <f>[1]MART!M235</f>
        <v>P</v>
      </c>
      <c r="G231" s="272">
        <f>[1]MART!N235</f>
        <v>0</v>
      </c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 spans="1:27" ht="15.75" customHeight="1" x14ac:dyDescent="0.3">
      <c r="A232" s="270">
        <f>[1]MART!A236</f>
        <v>45734</v>
      </c>
      <c r="B232" s="271">
        <f>[1]MART!B236</f>
        <v>1</v>
      </c>
      <c r="C232" s="272" t="str">
        <f>[1]MART!L236</f>
        <v>K00</v>
      </c>
      <c r="D232" s="271">
        <f>[1]MART!K236</f>
        <v>6</v>
      </c>
      <c r="E232" s="272" t="str">
        <f>[1]MART!J236</f>
        <v>P</v>
      </c>
      <c r="F232" s="273" t="str">
        <f>[1]MART!M236</f>
        <v>P</v>
      </c>
      <c r="G232" s="272">
        <f>[1]MART!N236</f>
        <v>0</v>
      </c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 spans="1:27" ht="15.75" customHeight="1" x14ac:dyDescent="0.3">
      <c r="A233" s="270">
        <f>[1]MART!A237</f>
        <v>0</v>
      </c>
      <c r="B233" s="271">
        <f>[1]MART!B237</f>
        <v>2</v>
      </c>
      <c r="C233" s="272" t="str">
        <f>[1]MART!L237</f>
        <v>K04</v>
      </c>
      <c r="D233" s="271">
        <f>[1]MART!K237</f>
        <v>35</v>
      </c>
      <c r="E233" s="272" t="str">
        <f>[1]MART!J237</f>
        <v>P</v>
      </c>
      <c r="F233" s="273" t="str">
        <f>[1]MART!M237</f>
        <v>P</v>
      </c>
      <c r="G233" s="272">
        <f>[1]MART!N237</f>
        <v>0</v>
      </c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 spans="1:27" ht="15.75" customHeight="1" x14ac:dyDescent="0.3">
      <c r="A234" s="270">
        <f>[1]MART!A238</f>
        <v>0</v>
      </c>
      <c r="B234" s="271">
        <f>[1]MART!B238</f>
        <v>3</v>
      </c>
      <c r="C234" s="272" t="str">
        <f>[1]MART!L238</f>
        <v>K00</v>
      </c>
      <c r="D234" s="271">
        <f>[1]MART!K238</f>
        <v>6</v>
      </c>
      <c r="E234" s="272" t="str">
        <f>[1]MART!J238</f>
        <v>P</v>
      </c>
      <c r="F234" s="273" t="str">
        <f>[1]MART!M238</f>
        <v>P</v>
      </c>
      <c r="G234" s="272">
        <f>[1]MART!N238</f>
        <v>0</v>
      </c>
    </row>
    <row r="235" spans="1:27" ht="15.75" customHeight="1" x14ac:dyDescent="0.3">
      <c r="A235" s="270">
        <f>[1]MART!A239</f>
        <v>0</v>
      </c>
      <c r="B235" s="271">
        <f>[1]MART!B239</f>
        <v>3</v>
      </c>
      <c r="C235" s="272" t="str">
        <f>[1]MART!L239</f>
        <v>K00</v>
      </c>
      <c r="D235" s="271">
        <f>[1]MART!K239</f>
        <v>6</v>
      </c>
      <c r="E235" s="272" t="str">
        <f>[1]MART!J239</f>
        <v>P</v>
      </c>
      <c r="F235" s="273" t="str">
        <f>[1]MART!M239</f>
        <v>P</v>
      </c>
      <c r="G235" s="272">
        <f>[1]MART!N239</f>
        <v>0</v>
      </c>
    </row>
    <row r="236" spans="1:27" ht="15.75" customHeight="1" x14ac:dyDescent="0.3">
      <c r="A236" s="270">
        <f>[1]MART!A240</f>
        <v>45735</v>
      </c>
      <c r="B236" s="271">
        <f>[1]MART!B240</f>
        <v>1</v>
      </c>
      <c r="C236" s="272" t="str">
        <f>[1]MART!L240</f>
        <v>K02</v>
      </c>
      <c r="D236" s="271">
        <f>[1]MART!K240</f>
        <v>49</v>
      </c>
      <c r="E236" s="272" t="str">
        <f>[1]MART!J240</f>
        <v>P</v>
      </c>
      <c r="F236" s="273" t="str">
        <f>[1]MART!M240</f>
        <v>P</v>
      </c>
      <c r="G236" s="272">
        <f>[1]MART!N240</f>
        <v>0</v>
      </c>
    </row>
    <row r="237" spans="1:27" ht="15.75" customHeight="1" x14ac:dyDescent="0.3">
      <c r="A237" s="270">
        <f>[1]MART!A241</f>
        <v>0</v>
      </c>
      <c r="B237" s="271">
        <f>[1]MART!B241</f>
        <v>2</v>
      </c>
      <c r="C237" s="272" t="str">
        <f>[1]MART!L241</f>
        <v>K05</v>
      </c>
      <c r="D237" s="271">
        <f>[1]MART!K241</f>
        <v>23</v>
      </c>
      <c r="E237" s="272" t="str">
        <f>[1]MART!J241</f>
        <v>P</v>
      </c>
      <c r="F237" s="273" t="str">
        <f>[1]MART!M241</f>
        <v>P</v>
      </c>
      <c r="G237" s="272">
        <f>[1]MART!N241</f>
        <v>0</v>
      </c>
    </row>
    <row r="238" spans="1:27" ht="15.75" customHeight="1" x14ac:dyDescent="0.3">
      <c r="A238" s="270">
        <f>[1]MART!A242</f>
        <v>0</v>
      </c>
      <c r="B238" s="271">
        <f>[1]MART!B242</f>
        <v>3</v>
      </c>
      <c r="C238" s="272" t="str">
        <f>[1]MART!L242</f>
        <v>K04</v>
      </c>
      <c r="D238" s="271">
        <f>[1]MART!K242</f>
        <v>49</v>
      </c>
      <c r="E238" s="272" t="str">
        <f>[1]MART!J242</f>
        <v>P</v>
      </c>
      <c r="F238" s="273" t="str">
        <f>[1]MART!M242</f>
        <v>P</v>
      </c>
      <c r="G238" s="272">
        <f>[1]MART!N242</f>
        <v>0</v>
      </c>
    </row>
    <row r="239" spans="1:27" ht="15.75" customHeight="1" x14ac:dyDescent="0.3">
      <c r="A239" s="270">
        <f>[1]MART!A243</f>
        <v>0</v>
      </c>
      <c r="B239" s="271">
        <f>[1]MART!B243</f>
        <v>4</v>
      </c>
      <c r="C239" s="272" t="str">
        <f>[1]MART!L243</f>
        <v>K05</v>
      </c>
      <c r="D239" s="271">
        <f>[1]MART!K243</f>
        <v>23</v>
      </c>
      <c r="E239" s="272" t="str">
        <f>[1]MART!J243</f>
        <v>P</v>
      </c>
      <c r="F239" s="273" t="str">
        <f>[1]MART!M243</f>
        <v>P</v>
      </c>
      <c r="G239" s="272">
        <f>[1]MART!N243</f>
        <v>0</v>
      </c>
    </row>
    <row r="240" spans="1:27" ht="15.75" customHeight="1" x14ac:dyDescent="0.3">
      <c r="A240" s="270">
        <f>[1]MART!A244</f>
        <v>0</v>
      </c>
      <c r="B240" s="271">
        <f>[1]MART!B244</f>
        <v>5</v>
      </c>
      <c r="C240" s="272" t="str">
        <f>[1]MART!L244</f>
        <v>K04</v>
      </c>
      <c r="D240" s="271">
        <f>[1]MART!K244</f>
        <v>68</v>
      </c>
      <c r="E240" s="272" t="str">
        <f>[1]MART!J244</f>
        <v>P</v>
      </c>
      <c r="F240" s="273" t="str">
        <f>[1]MART!M244</f>
        <v>P</v>
      </c>
      <c r="G240" s="272">
        <f>[1]MART!N244</f>
        <v>0</v>
      </c>
    </row>
    <row r="241" spans="1:7" ht="15.75" customHeight="1" x14ac:dyDescent="0.3">
      <c r="A241" s="270">
        <f>[1]MART!A245</f>
        <v>0</v>
      </c>
      <c r="B241" s="271">
        <f>[1]MART!B245</f>
        <v>6</v>
      </c>
      <c r="C241" s="272" t="str">
        <f>[1]MART!L245</f>
        <v>K00</v>
      </c>
      <c r="D241" s="271">
        <f>[1]MART!K245</f>
        <v>10</v>
      </c>
      <c r="E241" s="272" t="str">
        <f>[1]MART!J245</f>
        <v>L</v>
      </c>
      <c r="F241" s="273" t="str">
        <f>[1]MART!M245</f>
        <v>L</v>
      </c>
      <c r="G241" s="272">
        <f>[1]MART!N245</f>
        <v>0</v>
      </c>
    </row>
    <row r="242" spans="1:7" ht="15.75" customHeight="1" x14ac:dyDescent="0.3">
      <c r="A242" s="270">
        <f>[1]MART!A246</f>
        <v>0</v>
      </c>
      <c r="B242" s="271">
        <f>[1]MART!B246</f>
        <v>7</v>
      </c>
      <c r="C242" s="272" t="str">
        <f>[1]MART!L246</f>
        <v>K03</v>
      </c>
      <c r="D242" s="271">
        <f>[1]MART!K246</f>
        <v>65</v>
      </c>
      <c r="E242" s="272" t="str">
        <f>[1]MART!J246</f>
        <v>L</v>
      </c>
      <c r="F242" s="273" t="str">
        <f>[1]MART!M246</f>
        <v>L</v>
      </c>
      <c r="G242" s="272">
        <f>[1]MART!N246</f>
        <v>0</v>
      </c>
    </row>
    <row r="243" spans="1:7" ht="15.75" customHeight="1" x14ac:dyDescent="0.3">
      <c r="A243" s="270">
        <f>[1]MART!A247</f>
        <v>0</v>
      </c>
      <c r="B243" s="271">
        <f>[1]MART!B247</f>
        <v>8</v>
      </c>
      <c r="C243" s="272" t="str">
        <f>[1]MART!L247</f>
        <v>K04</v>
      </c>
      <c r="D243" s="271">
        <f>[1]MART!K247</f>
        <v>15</v>
      </c>
      <c r="E243" s="272" t="str">
        <f>[1]MART!J247</f>
        <v>L</v>
      </c>
      <c r="F243" s="273" t="str">
        <f>[1]MART!M247</f>
        <v>L</v>
      </c>
      <c r="G243" s="272">
        <f>[1]MART!N247</f>
        <v>0</v>
      </c>
    </row>
    <row r="244" spans="1:7" ht="15.75" customHeight="1" x14ac:dyDescent="0.3">
      <c r="A244" s="270">
        <f>[1]MART!A248</f>
        <v>0</v>
      </c>
      <c r="B244" s="271">
        <f>[1]MART!B248</f>
        <v>9</v>
      </c>
      <c r="C244" s="272" t="str">
        <f>[1]MART!L248</f>
        <v>K04</v>
      </c>
      <c r="D244" s="271">
        <f>[1]MART!K248</f>
        <v>65</v>
      </c>
      <c r="E244" s="272" t="str">
        <f>[1]MART!J248</f>
        <v>L</v>
      </c>
      <c r="F244" s="273" t="str">
        <f>[1]MART!M248</f>
        <v>L</v>
      </c>
      <c r="G244" s="272">
        <f>[1]MART!N248</f>
        <v>0</v>
      </c>
    </row>
    <row r="245" spans="1:7" ht="15.75" customHeight="1" x14ac:dyDescent="0.3">
      <c r="A245" s="270">
        <f>[1]MART!A249</f>
        <v>0</v>
      </c>
      <c r="B245" s="271">
        <f>[1]MART!B249</f>
        <v>10</v>
      </c>
      <c r="C245" s="272" t="str">
        <f>[1]MART!L249</f>
        <v>K14</v>
      </c>
      <c r="D245" s="271">
        <f>[1]MART!K249</f>
        <v>23</v>
      </c>
      <c r="E245" s="272" t="str">
        <f>[1]MART!J249</f>
        <v>P</v>
      </c>
      <c r="F245" s="273" t="str">
        <f>[1]MART!M249</f>
        <v>P</v>
      </c>
      <c r="G245" s="272">
        <f>[1]MART!N249</f>
        <v>0</v>
      </c>
    </row>
    <row r="246" spans="1:7" ht="15.75" customHeight="1" x14ac:dyDescent="0.3">
      <c r="A246" s="270">
        <f>[1]MART!A250</f>
        <v>0</v>
      </c>
      <c r="B246" s="271">
        <f>[1]MART!B250</f>
        <v>11</v>
      </c>
      <c r="C246" s="272" t="str">
        <f>[1]MART!L250</f>
        <v>K00</v>
      </c>
      <c r="D246" s="271">
        <f>[1]MART!K250</f>
        <v>81</v>
      </c>
      <c r="E246" s="272" t="str">
        <f>[1]MART!J250</f>
        <v>P</v>
      </c>
      <c r="F246" s="273" t="str">
        <f>[1]MART!M250</f>
        <v>P</v>
      </c>
      <c r="G246" s="272">
        <f>[1]MART!N250</f>
        <v>0</v>
      </c>
    </row>
    <row r="247" spans="1:7" ht="15.75" customHeight="1" x14ac:dyDescent="0.3">
      <c r="A247" s="270">
        <f>[1]MART!A251</f>
        <v>0</v>
      </c>
      <c r="B247" s="271">
        <f>[1]MART!B251</f>
        <v>12</v>
      </c>
      <c r="C247" s="272" t="str">
        <f>[1]MART!L251</f>
        <v>K08</v>
      </c>
      <c r="D247" s="271">
        <f>[1]MART!K251</f>
        <v>27</v>
      </c>
      <c r="E247" s="272" t="str">
        <f>[1]MART!J251</f>
        <v>P</v>
      </c>
      <c r="F247" s="273" t="str">
        <f>[1]MART!M251</f>
        <v>P</v>
      </c>
      <c r="G247" s="272">
        <f>[1]MART!N251</f>
        <v>0</v>
      </c>
    </row>
    <row r="248" spans="1:7" ht="15.75" customHeight="1" x14ac:dyDescent="0.3">
      <c r="A248" s="270">
        <f>[1]MART!A252</f>
        <v>0</v>
      </c>
      <c r="B248" s="271">
        <f>[1]MART!B252</f>
        <v>13</v>
      </c>
      <c r="C248" s="272" t="str">
        <f>[1]MART!L252</f>
        <v>K08</v>
      </c>
      <c r="D248" s="271">
        <f>[1]MART!K252</f>
        <v>31</v>
      </c>
      <c r="E248" s="272" t="str">
        <f>[1]MART!J252</f>
        <v>P</v>
      </c>
      <c r="F248" s="273" t="str">
        <f>[1]MART!M252</f>
        <v>P</v>
      </c>
      <c r="G248" s="272">
        <f>[1]MART!N252</f>
        <v>0</v>
      </c>
    </row>
    <row r="249" spans="1:7" ht="15.75" customHeight="1" x14ac:dyDescent="0.3">
      <c r="A249" s="270">
        <f>[1]MART!A253</f>
        <v>45736</v>
      </c>
      <c r="B249" s="271">
        <f>[1]MART!B253</f>
        <v>1</v>
      </c>
      <c r="C249" s="272" t="str">
        <f>[1]MART!L253</f>
        <v>K06</v>
      </c>
      <c r="D249" s="271">
        <f>[1]MART!K253</f>
        <v>65</v>
      </c>
      <c r="E249" s="272" t="str">
        <f>[1]MART!J253</f>
        <v>L</v>
      </c>
      <c r="F249" s="273" t="str">
        <f>[1]MART!M253</f>
        <v>L</v>
      </c>
      <c r="G249" s="272">
        <f>[1]MART!N253</f>
        <v>0</v>
      </c>
    </row>
    <row r="250" spans="1:7" ht="15.75" customHeight="1" x14ac:dyDescent="0.3">
      <c r="A250" s="270">
        <f>[1]MART!A254</f>
        <v>0</v>
      </c>
      <c r="B250" s="271">
        <f>[1]MART!B254</f>
        <v>2</v>
      </c>
      <c r="C250" s="272" t="str">
        <f>[1]MART!L254</f>
        <v>K02</v>
      </c>
      <c r="D250" s="271">
        <f>[1]MART!K254</f>
        <v>34</v>
      </c>
      <c r="E250" s="272" t="str">
        <f>[1]MART!J254</f>
        <v>P</v>
      </c>
      <c r="F250" s="273" t="str">
        <f>[1]MART!M254</f>
        <v>P</v>
      </c>
      <c r="G250" s="272">
        <f>[1]MART!N254</f>
        <v>0</v>
      </c>
    </row>
    <row r="251" spans="1:7" ht="15.75" customHeight="1" x14ac:dyDescent="0.3">
      <c r="A251" s="270">
        <f>[1]MART!A255</f>
        <v>0</v>
      </c>
      <c r="B251" s="271">
        <f>[1]MART!B255</f>
        <v>3</v>
      </c>
      <c r="C251" s="272" t="str">
        <f>[1]MART!L255</f>
        <v>K02</v>
      </c>
      <c r="D251" s="271">
        <f>[1]MART!K255</f>
        <v>60</v>
      </c>
      <c r="E251" s="272" t="str">
        <f>[1]MART!J255</f>
        <v>L</v>
      </c>
      <c r="F251" s="273">
        <f>[1]MART!M255</f>
        <v>0</v>
      </c>
      <c r="G251" s="272" t="str">
        <f>[1]MART!N255</f>
        <v>L</v>
      </c>
    </row>
    <row r="252" spans="1:7" ht="15.75" customHeight="1" x14ac:dyDescent="0.3">
      <c r="A252" s="270">
        <f>[1]MART!A256</f>
        <v>0</v>
      </c>
      <c r="B252" s="271">
        <f>[1]MART!B256</f>
        <v>4</v>
      </c>
      <c r="C252" s="272" t="str">
        <f>[1]MART!L256</f>
        <v>K02</v>
      </c>
      <c r="D252" s="271">
        <f>[1]MART!K256</f>
        <v>34</v>
      </c>
      <c r="E252" s="272" t="str">
        <f>[1]MART!J256</f>
        <v>L</v>
      </c>
      <c r="F252" s="273">
        <f>[1]MART!M256</f>
        <v>0</v>
      </c>
      <c r="G252" s="272" t="str">
        <f>[1]MART!N256</f>
        <v>L</v>
      </c>
    </row>
    <row r="253" spans="1:7" ht="15.75" customHeight="1" x14ac:dyDescent="0.3">
      <c r="A253" s="270">
        <f>[1]MART!A257</f>
        <v>0</v>
      </c>
      <c r="B253" s="271">
        <f>[1]MART!B257</f>
        <v>5</v>
      </c>
      <c r="C253" s="272" t="str">
        <f>[1]MART!L257</f>
        <v>K08</v>
      </c>
      <c r="D253" s="271">
        <f>[1]MART!K257</f>
        <v>42</v>
      </c>
      <c r="E253" s="272" t="str">
        <f>[1]MART!J257</f>
        <v>P</v>
      </c>
      <c r="F253" s="273">
        <f>[1]MART!M257</f>
        <v>0</v>
      </c>
      <c r="G253" s="272" t="str">
        <f>[1]MART!N257</f>
        <v>P</v>
      </c>
    </row>
    <row r="254" spans="1:7" ht="15.75" customHeight="1" x14ac:dyDescent="0.3">
      <c r="A254" s="270">
        <f>[1]MART!A258</f>
        <v>0</v>
      </c>
      <c r="B254" s="271">
        <f>[1]MART!B258</f>
        <v>6</v>
      </c>
      <c r="C254" s="272" t="str">
        <f>[1]MART!L258</f>
        <v>K03</v>
      </c>
      <c r="D254" s="271">
        <f>[1]MART!K258</f>
        <v>19</v>
      </c>
      <c r="E254" s="272" t="str">
        <f>[1]MART!J258</f>
        <v>P</v>
      </c>
      <c r="F254" s="273" t="str">
        <f>[1]MART!M258</f>
        <v>P</v>
      </c>
      <c r="G254" s="272">
        <f>[1]MART!N258</f>
        <v>0</v>
      </c>
    </row>
    <row r="255" spans="1:7" ht="15.75" customHeight="1" x14ac:dyDescent="0.3">
      <c r="A255" s="270">
        <f>[1]MART!A259</f>
        <v>45737</v>
      </c>
      <c r="B255" s="271">
        <f>[1]MART!B259</f>
        <v>1</v>
      </c>
      <c r="C255" s="272" t="str">
        <f>[1]MART!L259</f>
        <v>K00</v>
      </c>
      <c r="D255" s="271">
        <f>[1]MART!K259</f>
        <v>7</v>
      </c>
      <c r="E255" s="272" t="str">
        <f>[1]MART!J259</f>
        <v>P</v>
      </c>
      <c r="F255" s="273" t="str">
        <f>[1]MART!M259</f>
        <v>P</v>
      </c>
      <c r="G255" s="272">
        <f>[1]MART!N259</f>
        <v>0</v>
      </c>
    </row>
    <row r="256" spans="1:7" ht="15.75" customHeight="1" x14ac:dyDescent="0.3">
      <c r="A256" s="270">
        <f>[1]MART!A260</f>
        <v>0</v>
      </c>
      <c r="B256" s="271">
        <f>[1]MART!B260</f>
        <v>2</v>
      </c>
      <c r="C256" s="272" t="str">
        <f>[1]MART!L260</f>
        <v>K03</v>
      </c>
      <c r="D256" s="271">
        <f>[1]MART!K260</f>
        <v>58</v>
      </c>
      <c r="E256" s="272" t="str">
        <f>[1]MART!J260</f>
        <v>P</v>
      </c>
      <c r="F256" s="273">
        <f>[1]MART!M260</f>
        <v>0</v>
      </c>
      <c r="G256" s="272" t="str">
        <f>[1]MART!N260</f>
        <v>P</v>
      </c>
    </row>
    <row r="257" spans="1:27" ht="15.75" customHeight="1" x14ac:dyDescent="0.3">
      <c r="A257" s="270">
        <f>[1]MART!A261</f>
        <v>0</v>
      </c>
      <c r="B257" s="271">
        <f>[1]MART!B261</f>
        <v>3</v>
      </c>
      <c r="C257" s="272" t="str">
        <f>[1]MART!L261</f>
        <v>K02</v>
      </c>
      <c r="D257" s="271">
        <f>[1]MART!K261</f>
        <v>59</v>
      </c>
      <c r="E257" s="272" t="str">
        <f>[1]MART!J261</f>
        <v>L</v>
      </c>
      <c r="F257" s="273">
        <f>[1]MART!M261</f>
        <v>0</v>
      </c>
      <c r="G257" s="272" t="str">
        <f>[1]MART!N261</f>
        <v>L</v>
      </c>
    </row>
    <row r="258" spans="1:27" ht="15.75" customHeight="1" x14ac:dyDescent="0.3">
      <c r="A258" s="270">
        <f>[1]MART!A262</f>
        <v>0</v>
      </c>
      <c r="B258" s="271">
        <f>[1]MART!B262</f>
        <v>4</v>
      </c>
      <c r="C258" s="272" t="str">
        <f>[1]MART!L262</f>
        <v>K01</v>
      </c>
      <c r="D258" s="271">
        <f>[1]MART!K262</f>
        <v>38</v>
      </c>
      <c r="E258" s="272" t="str">
        <f>[1]MART!J262</f>
        <v>P</v>
      </c>
      <c r="F258" s="273" t="str">
        <f>[1]MART!M262</f>
        <v>P</v>
      </c>
      <c r="G258" s="272">
        <f>[1]MART!N262</f>
        <v>0</v>
      </c>
    </row>
    <row r="259" spans="1:27" ht="15.75" customHeight="1" x14ac:dyDescent="0.3">
      <c r="A259" s="270">
        <f>[1]MART!A263</f>
        <v>0</v>
      </c>
      <c r="B259" s="271">
        <f>[1]MART!B263</f>
        <v>5</v>
      </c>
      <c r="C259" s="272" t="str">
        <f>[1]MART!L263</f>
        <v>K00</v>
      </c>
      <c r="D259" s="271">
        <f>[1]MART!K263</f>
        <v>9</v>
      </c>
      <c r="E259" s="272" t="str">
        <f>[1]MART!J263</f>
        <v>L</v>
      </c>
      <c r="F259" s="273" t="str">
        <f>[1]MART!M263</f>
        <v>L</v>
      </c>
      <c r="G259" s="272">
        <f>[1]MART!N263</f>
        <v>0</v>
      </c>
    </row>
    <row r="260" spans="1:27" ht="15.75" customHeight="1" x14ac:dyDescent="0.3">
      <c r="A260" s="270">
        <f>[1]MART!A264</f>
        <v>45738</v>
      </c>
      <c r="B260" s="271">
        <f>[1]MART!B264</f>
        <v>1</v>
      </c>
      <c r="C260" s="272" t="str">
        <f>[1]MART!L264</f>
        <v>K03</v>
      </c>
      <c r="D260" s="271">
        <f>[1]MART!K264</f>
        <v>21</v>
      </c>
      <c r="E260" s="272" t="str">
        <f>[1]MART!J264</f>
        <v>P</v>
      </c>
      <c r="F260" s="273" t="str">
        <f>[1]MART!M264</f>
        <v>P</v>
      </c>
      <c r="G260" s="272">
        <f>[1]MART!N264</f>
        <v>0</v>
      </c>
    </row>
    <row r="261" spans="1:27" ht="15.75" customHeight="1" x14ac:dyDescent="0.3">
      <c r="A261" s="270">
        <f>[1]MART!A265</f>
        <v>0</v>
      </c>
      <c r="B261" s="271">
        <f>[1]MART!B265</f>
        <v>2</v>
      </c>
      <c r="C261" s="272" t="str">
        <f>[1]MART!L265</f>
        <v>K02</v>
      </c>
      <c r="D261" s="271">
        <f>[1]MART!K265</f>
        <v>8</v>
      </c>
      <c r="E261" s="272" t="str">
        <f>[1]MART!J265</f>
        <v>L</v>
      </c>
      <c r="F261" s="273" t="str">
        <f>[1]MART!M265</f>
        <v>L</v>
      </c>
      <c r="G261" s="272">
        <f>[1]MART!N265</f>
        <v>0</v>
      </c>
    </row>
    <row r="262" spans="1:27" ht="15" customHeight="1" x14ac:dyDescent="0.3">
      <c r="A262" s="270">
        <f>[1]MART!A266</f>
        <v>0</v>
      </c>
      <c r="B262" s="271">
        <f>[1]MART!B266</f>
        <v>3</v>
      </c>
      <c r="C262" s="272" t="str">
        <f>[1]MART!L266</f>
        <v>K04</v>
      </c>
      <c r="D262" s="271">
        <f>[1]MART!K266</f>
        <v>77</v>
      </c>
      <c r="E262" s="272" t="str">
        <f>[1]MART!J266</f>
        <v>L</v>
      </c>
      <c r="F262" s="273" t="str">
        <f>[1]MART!M266</f>
        <v>L</v>
      </c>
      <c r="G262" s="272">
        <f>[1]MART!N266</f>
        <v>0</v>
      </c>
    </row>
    <row r="263" spans="1:27" ht="15.75" customHeight="1" x14ac:dyDescent="0.3">
      <c r="A263" s="270">
        <f>[1]MART!A267</f>
        <v>0</v>
      </c>
      <c r="B263" s="271">
        <f>[1]MART!B267</f>
        <v>4</v>
      </c>
      <c r="C263" s="272" t="str">
        <f>[1]MART!L267</f>
        <v>K03</v>
      </c>
      <c r="D263" s="271">
        <f>[1]MART!K267</f>
        <v>71</v>
      </c>
      <c r="E263" s="272" t="str">
        <f>[1]MART!J267</f>
        <v>P</v>
      </c>
      <c r="F263" s="273" t="str">
        <f>[1]MART!M267</f>
        <v>P</v>
      </c>
      <c r="G263" s="272">
        <f>[1]MART!N267</f>
        <v>0</v>
      </c>
      <c r="H263" s="303"/>
      <c r="I263" s="303"/>
      <c r="J263" s="303"/>
      <c r="K263" s="303"/>
      <c r="L263" s="303"/>
      <c r="M263" s="303"/>
      <c r="N263" s="303"/>
      <c r="O263" s="303"/>
      <c r="P263" s="303"/>
      <c r="Q263" s="303"/>
      <c r="R263" s="303"/>
      <c r="S263" s="303"/>
      <c r="T263" s="303"/>
      <c r="U263" s="303"/>
      <c r="V263" s="303"/>
      <c r="W263" s="303"/>
      <c r="X263" s="303"/>
      <c r="Y263" s="303"/>
      <c r="Z263" s="303"/>
      <c r="AA263" s="303"/>
    </row>
    <row r="264" spans="1:27" ht="15.75" customHeight="1" x14ac:dyDescent="0.3">
      <c r="A264" s="270">
        <f>[1]MART!A268</f>
        <v>0</v>
      </c>
      <c r="B264" s="271">
        <f>[1]MART!B268</f>
        <v>5</v>
      </c>
      <c r="C264" s="272" t="str">
        <f>[1]MART!L268</f>
        <v>K00</v>
      </c>
      <c r="D264" s="271">
        <f>[1]MART!K268</f>
        <v>6</v>
      </c>
      <c r="E264" s="272" t="str">
        <f>[1]MART!J268</f>
        <v>L</v>
      </c>
      <c r="F264" s="273" t="str">
        <f>[1]MART!M268</f>
        <v>L</v>
      </c>
      <c r="G264" s="272">
        <f>[1]MART!N268</f>
        <v>0</v>
      </c>
    </row>
    <row r="265" spans="1:27" ht="15.75" customHeight="1" x14ac:dyDescent="0.3">
      <c r="A265" s="270">
        <f>[1]MART!A269</f>
        <v>0</v>
      </c>
      <c r="B265" s="271">
        <f>[1]MART!B269</f>
        <v>6</v>
      </c>
      <c r="C265" s="272" t="str">
        <f>[1]MART!L269</f>
        <v>K02</v>
      </c>
      <c r="D265" s="271">
        <f>[1]MART!K269</f>
        <v>52</v>
      </c>
      <c r="E265" s="272" t="str">
        <f>[1]MART!J269</f>
        <v>P</v>
      </c>
      <c r="F265" s="273" t="str">
        <f>[1]MART!M269</f>
        <v>P</v>
      </c>
      <c r="G265" s="272">
        <f>[1]MART!N269</f>
        <v>0</v>
      </c>
    </row>
    <row r="266" spans="1:27" ht="15.75" customHeight="1" x14ac:dyDescent="0.3">
      <c r="A266" s="270">
        <f>[1]MART!A270</f>
        <v>45740</v>
      </c>
      <c r="B266" s="271">
        <f>[1]MART!B270</f>
        <v>1</v>
      </c>
      <c r="C266" s="272" t="str">
        <f>[1]MART!L270</f>
        <v>K02</v>
      </c>
      <c r="D266" s="271">
        <f>[1]MART!K270</f>
        <v>41</v>
      </c>
      <c r="E266" s="272" t="str">
        <f>[1]MART!J270</f>
        <v>P</v>
      </c>
      <c r="F266" s="273">
        <f>[1]MART!M270</f>
        <v>0</v>
      </c>
      <c r="G266" s="272" t="str">
        <f>[1]MART!N270</f>
        <v>P</v>
      </c>
    </row>
    <row r="267" spans="1:27" ht="15.75" customHeight="1" x14ac:dyDescent="0.3">
      <c r="A267" s="270">
        <f>[1]MART!A271</f>
        <v>0</v>
      </c>
      <c r="B267" s="271">
        <f>[1]MART!B271</f>
        <v>2</v>
      </c>
      <c r="C267" s="272" t="str">
        <f>[1]MART!L271</f>
        <v>K02</v>
      </c>
      <c r="D267" s="271">
        <f>[1]MART!K271</f>
        <v>47</v>
      </c>
      <c r="E267" s="272" t="str">
        <f>[1]MART!J271</f>
        <v>L</v>
      </c>
      <c r="F267" s="273">
        <f>[1]MART!M271</f>
        <v>0</v>
      </c>
      <c r="G267" s="272" t="str">
        <f>[1]MART!N271</f>
        <v>L</v>
      </c>
    </row>
    <row r="268" spans="1:27" ht="15.75" customHeight="1" x14ac:dyDescent="0.3">
      <c r="A268" s="270">
        <f>[1]MART!A272</f>
        <v>0</v>
      </c>
      <c r="B268" s="271">
        <f>[1]MART!B272</f>
        <v>3</v>
      </c>
      <c r="C268" s="272" t="str">
        <f>[1]MART!L272</f>
        <v>K02</v>
      </c>
      <c r="D268" s="271">
        <f>[1]MART!K272</f>
        <v>34</v>
      </c>
      <c r="E268" s="272" t="str">
        <f>[1]MART!J272</f>
        <v>P</v>
      </c>
      <c r="F268" s="273">
        <f>[1]MART!M272</f>
        <v>0</v>
      </c>
      <c r="G268" s="272" t="str">
        <f>[1]MART!N272</f>
        <v>P</v>
      </c>
    </row>
    <row r="269" spans="1:27" ht="15.75" customHeight="1" x14ac:dyDescent="0.3">
      <c r="A269" s="270">
        <f>[1]MART!A273</f>
        <v>0</v>
      </c>
      <c r="B269" s="271">
        <f>[1]MART!B273</f>
        <v>4</v>
      </c>
      <c r="C269" s="272" t="str">
        <f>[1]MART!L273</f>
        <v>K04</v>
      </c>
      <c r="D269" s="271">
        <f>[1]MART!K273</f>
        <v>26</v>
      </c>
      <c r="E269" s="272" t="str">
        <f>[1]MART!J273</f>
        <v>L</v>
      </c>
      <c r="F269" s="273">
        <f>[1]MART!M273</f>
        <v>0</v>
      </c>
      <c r="G269" s="272" t="str">
        <f>[1]MART!N273</f>
        <v>L</v>
      </c>
    </row>
    <row r="270" spans="1:27" ht="15.75" customHeight="1" x14ac:dyDescent="0.3">
      <c r="A270" s="270">
        <f>[1]MART!A274</f>
        <v>0</v>
      </c>
      <c r="B270" s="271">
        <f>[1]MART!B274</f>
        <v>5</v>
      </c>
      <c r="C270" s="272" t="str">
        <f>[1]MART!L274</f>
        <v>K04</v>
      </c>
      <c r="D270" s="271">
        <f>[1]MART!K274</f>
        <v>32</v>
      </c>
      <c r="E270" s="272" t="str">
        <f>[1]MART!J274</f>
        <v>P</v>
      </c>
      <c r="F270" s="273" t="str">
        <f>[1]MART!M274</f>
        <v>P</v>
      </c>
      <c r="G270" s="272">
        <f>[1]MART!N274</f>
        <v>0</v>
      </c>
    </row>
    <row r="271" spans="1:27" ht="15.75" customHeight="1" x14ac:dyDescent="0.3">
      <c r="A271" s="270">
        <f>[1]MART!A275</f>
        <v>0</v>
      </c>
      <c r="B271" s="271">
        <f>[1]MART!B275</f>
        <v>6</v>
      </c>
      <c r="C271" s="272" t="str">
        <f>[1]MART!L275</f>
        <v>K13</v>
      </c>
      <c r="D271" s="271">
        <f>[1]MART!K275</f>
        <v>10</v>
      </c>
      <c r="E271" s="272" t="str">
        <f>[1]MART!J275</f>
        <v>L</v>
      </c>
      <c r="F271" s="273" t="str">
        <f>[1]MART!M275</f>
        <v>L</v>
      </c>
      <c r="G271" s="272">
        <f>[1]MART!N275</f>
        <v>0</v>
      </c>
    </row>
    <row r="272" spans="1:27" ht="15.75" customHeight="1" x14ac:dyDescent="0.3">
      <c r="A272" s="270">
        <f>[1]MART!A276</f>
        <v>0</v>
      </c>
      <c r="B272" s="271">
        <f>[1]MART!B276</f>
        <v>7</v>
      </c>
      <c r="C272" s="272" t="str">
        <f>[1]MART!L276</f>
        <v>K03</v>
      </c>
      <c r="D272" s="271">
        <f>[1]MART!K276</f>
        <v>25</v>
      </c>
      <c r="E272" s="272" t="str">
        <f>[1]MART!J276</f>
        <v>P</v>
      </c>
      <c r="F272" s="273" t="str">
        <f>[1]MART!M276</f>
        <v>P</v>
      </c>
      <c r="G272" s="272">
        <f>[1]MART!N276</f>
        <v>0</v>
      </c>
    </row>
    <row r="273" spans="1:7" ht="15.75" customHeight="1" x14ac:dyDescent="0.3">
      <c r="A273" s="270">
        <f>[1]MART!A277</f>
        <v>0</v>
      </c>
      <c r="B273" s="271">
        <f>[1]MART!B277</f>
        <v>8</v>
      </c>
      <c r="C273" s="272" t="str">
        <f>[1]MART!L277</f>
        <v>K04</v>
      </c>
      <c r="D273" s="271">
        <f>[1]MART!K277</f>
        <v>23</v>
      </c>
      <c r="E273" s="272" t="str">
        <f>[1]MART!J277</f>
        <v>P</v>
      </c>
      <c r="F273" s="273">
        <f>[1]MART!M277</f>
        <v>0</v>
      </c>
      <c r="G273" s="272" t="str">
        <f>[1]MART!N277</f>
        <v>P</v>
      </c>
    </row>
    <row r="274" spans="1:7" ht="15.75" customHeight="1" x14ac:dyDescent="0.3">
      <c r="A274" s="270">
        <f>[1]MART!A278</f>
        <v>0</v>
      </c>
      <c r="B274" s="271">
        <f>[1]MART!B278</f>
        <v>9</v>
      </c>
      <c r="C274" s="272" t="str">
        <f>[1]MART!L278</f>
        <v>S02</v>
      </c>
      <c r="D274" s="271">
        <f>[1]MART!K278</f>
        <v>19</v>
      </c>
      <c r="E274" s="272" t="str">
        <f>[1]MART!J278</f>
        <v>P</v>
      </c>
      <c r="F274" s="273" t="str">
        <f>[1]MART!M278</f>
        <v>P</v>
      </c>
      <c r="G274" s="272">
        <f>[1]MART!N278</f>
        <v>0</v>
      </c>
    </row>
    <row r="275" spans="1:7" ht="15.75" customHeight="1" x14ac:dyDescent="0.3">
      <c r="A275" s="270">
        <f>[1]MART!A279</f>
        <v>0</v>
      </c>
      <c r="B275" s="271">
        <f>[1]MART!B279</f>
        <v>10</v>
      </c>
      <c r="C275" s="272" t="str">
        <f>[1]MART!L279</f>
        <v>K02</v>
      </c>
      <c r="D275" s="271">
        <f>[1]MART!K279</f>
        <v>34</v>
      </c>
      <c r="E275" s="272" t="str">
        <f>[1]MART!J279</f>
        <v>P</v>
      </c>
      <c r="F275" s="273" t="str">
        <f>[1]MART!M279</f>
        <v>P</v>
      </c>
      <c r="G275" s="272">
        <f>[1]MART!N279</f>
        <v>0</v>
      </c>
    </row>
    <row r="276" spans="1:7" ht="15.75" customHeight="1" x14ac:dyDescent="0.3">
      <c r="A276" s="270">
        <f>[1]MART!A280</f>
        <v>0</v>
      </c>
      <c r="B276" s="271">
        <f>[1]MART!B280</f>
        <v>11</v>
      </c>
      <c r="C276" s="272" t="str">
        <f>[1]MART!L280</f>
        <v>K05</v>
      </c>
      <c r="D276" s="271">
        <f>[1]MART!K280</f>
        <v>50</v>
      </c>
      <c r="E276" s="272" t="str">
        <f>[1]MART!J280</f>
        <v>P</v>
      </c>
      <c r="F276" s="273">
        <f>[1]MART!M280</f>
        <v>0</v>
      </c>
      <c r="G276" s="272" t="str">
        <f>[1]MART!N280</f>
        <v>P</v>
      </c>
    </row>
    <row r="277" spans="1:7" ht="15.75" customHeight="1" x14ac:dyDescent="0.3">
      <c r="A277" s="270">
        <f>[1]MART!A281</f>
        <v>0</v>
      </c>
      <c r="B277" s="271">
        <f>[1]MART!B281</f>
        <v>12</v>
      </c>
      <c r="C277" s="272" t="str">
        <f>[1]MART!L281</f>
        <v>K02</v>
      </c>
      <c r="D277" s="271">
        <f>[1]MART!K281</f>
        <v>42</v>
      </c>
      <c r="E277" s="272" t="str">
        <f>[1]MART!J281</f>
        <v>P</v>
      </c>
      <c r="F277" s="273">
        <f>[1]MART!M281</f>
        <v>0</v>
      </c>
      <c r="G277" s="272" t="str">
        <f>[1]MART!N281</f>
        <v>P</v>
      </c>
    </row>
    <row r="278" spans="1:7" ht="15.75" customHeight="1" x14ac:dyDescent="0.3">
      <c r="A278" s="270">
        <f>[1]MART!A282</f>
        <v>0</v>
      </c>
      <c r="B278" s="271">
        <f>[1]MART!B282</f>
        <v>13</v>
      </c>
      <c r="C278" s="272" t="str">
        <f>[1]MART!L282</f>
        <v>K03</v>
      </c>
      <c r="D278" s="271">
        <f>[1]MART!K282</f>
        <v>29</v>
      </c>
      <c r="E278" s="272" t="str">
        <f>[1]MART!J282</f>
        <v>P</v>
      </c>
      <c r="F278" s="273" t="str">
        <f>[1]MART!M282</f>
        <v>P</v>
      </c>
      <c r="G278" s="272">
        <f>[1]MART!N282</f>
        <v>0</v>
      </c>
    </row>
    <row r="279" spans="1:7" ht="15.75" customHeight="1" x14ac:dyDescent="0.3">
      <c r="A279" s="270">
        <f>[1]MART!A283</f>
        <v>45741</v>
      </c>
      <c r="B279" s="271">
        <f>[1]MART!B283</f>
        <v>1</v>
      </c>
      <c r="C279" s="272" t="str">
        <f>[1]MART!L283</f>
        <v>K04</v>
      </c>
      <c r="D279" s="271">
        <f>[1]MART!K283</f>
        <v>55</v>
      </c>
      <c r="E279" s="272" t="str">
        <f>[1]MART!J283</f>
        <v>L</v>
      </c>
      <c r="F279" s="273" t="str">
        <f>[1]MART!M283</f>
        <v>L</v>
      </c>
      <c r="G279" s="272">
        <f>[1]MART!N283</f>
        <v>0</v>
      </c>
    </row>
    <row r="280" spans="1:7" ht="15.75" customHeight="1" x14ac:dyDescent="0.3">
      <c r="A280" s="270">
        <f>[1]MART!A284</f>
        <v>0</v>
      </c>
      <c r="B280" s="271">
        <f>[1]MART!B284</f>
        <v>2</v>
      </c>
      <c r="C280" s="272" t="str">
        <f>[1]MART!L284</f>
        <v>K04</v>
      </c>
      <c r="D280" s="271">
        <f>[1]MART!K284</f>
        <v>54</v>
      </c>
      <c r="E280" s="272" t="str">
        <f>[1]MART!J284</f>
        <v>L</v>
      </c>
      <c r="F280" s="273" t="str">
        <f>[1]MART!M284</f>
        <v>L</v>
      </c>
      <c r="G280" s="272">
        <f>[1]MART!N284</f>
        <v>0</v>
      </c>
    </row>
    <row r="281" spans="1:7" ht="15.75" customHeight="1" x14ac:dyDescent="0.3">
      <c r="A281" s="270">
        <f>[1]MART!A285</f>
        <v>0</v>
      </c>
      <c r="B281" s="271">
        <f>[1]MART!B285</f>
        <v>3</v>
      </c>
      <c r="C281" s="272" t="str">
        <f>[1]MART!L285</f>
        <v>K03</v>
      </c>
      <c r="D281" s="271">
        <f>[1]MART!K285</f>
        <v>65</v>
      </c>
      <c r="E281" s="272" t="str">
        <f>[1]MART!J285</f>
        <v>L</v>
      </c>
      <c r="F281" s="273" t="str">
        <f>[1]MART!M285</f>
        <v>L</v>
      </c>
      <c r="G281" s="272">
        <f>[1]MART!N285</f>
        <v>0</v>
      </c>
    </row>
    <row r="282" spans="1:7" ht="15.75" customHeight="1" x14ac:dyDescent="0.3">
      <c r="A282" s="270">
        <f>[1]MART!A286</f>
        <v>0</v>
      </c>
      <c r="B282" s="271">
        <f>[1]MART!B286</f>
        <v>3</v>
      </c>
      <c r="C282" s="272" t="str">
        <f>[1]MART!L286</f>
        <v>K03</v>
      </c>
      <c r="D282" s="271">
        <f>[1]MART!K286</f>
        <v>65</v>
      </c>
      <c r="E282" s="272" t="str">
        <f>[1]MART!J286</f>
        <v>L</v>
      </c>
      <c r="F282" s="273" t="str">
        <f>[1]MART!M286</f>
        <v>L</v>
      </c>
      <c r="G282" s="272">
        <f>[1]MART!N286</f>
        <v>0</v>
      </c>
    </row>
    <row r="283" spans="1:7" ht="15.75" customHeight="1" x14ac:dyDescent="0.3">
      <c r="A283" s="270">
        <f>[1]MART!A287</f>
        <v>0</v>
      </c>
      <c r="B283" s="271">
        <f>[1]MART!B287</f>
        <v>4</v>
      </c>
      <c r="C283" s="272" t="str">
        <f>[1]MART!L287</f>
        <v>K05</v>
      </c>
      <c r="D283" s="271">
        <f>[1]MART!K287</f>
        <v>6</v>
      </c>
      <c r="E283" s="272" t="str">
        <f>[1]MART!J287</f>
        <v>P</v>
      </c>
      <c r="F283" s="273" t="str">
        <f>[1]MART!M287</f>
        <v>P</v>
      </c>
      <c r="G283" s="272">
        <f>[1]MART!N287</f>
        <v>0</v>
      </c>
    </row>
    <row r="284" spans="1:7" ht="15.75" customHeight="1" x14ac:dyDescent="0.3">
      <c r="A284" s="270">
        <f>[1]MART!A288</f>
        <v>0</v>
      </c>
      <c r="B284" s="271">
        <f>[1]MART!B288</f>
        <v>5</v>
      </c>
      <c r="C284" s="272" t="str">
        <f>[1]MART!L288</f>
        <v>K04</v>
      </c>
      <c r="D284" s="271">
        <f>[1]MART!K288</f>
        <v>35</v>
      </c>
      <c r="E284" s="272" t="str">
        <f>[1]MART!J288</f>
        <v>P</v>
      </c>
      <c r="F284" s="273" t="str">
        <f>[1]MART!M288</f>
        <v>P</v>
      </c>
      <c r="G284" s="272">
        <f>[1]MART!N288</f>
        <v>0</v>
      </c>
    </row>
    <row r="285" spans="1:7" ht="15.75" customHeight="1" x14ac:dyDescent="0.3">
      <c r="A285" s="270">
        <f>[1]MART!A289</f>
        <v>0</v>
      </c>
      <c r="B285" s="271">
        <f>[1]MART!B289</f>
        <v>6</v>
      </c>
      <c r="C285" s="272" t="str">
        <f>[1]MART!L289</f>
        <v>K04</v>
      </c>
      <c r="D285" s="271">
        <f>[1]MART!K289</f>
        <v>21</v>
      </c>
      <c r="E285" s="272" t="str">
        <f>[1]MART!J289</f>
        <v>P</v>
      </c>
      <c r="F285" s="273" t="str">
        <f>[1]MART!M289</f>
        <v>P</v>
      </c>
      <c r="G285" s="272">
        <f>[1]MART!N289</f>
        <v>0</v>
      </c>
    </row>
    <row r="286" spans="1:7" ht="15.75" customHeight="1" x14ac:dyDescent="0.3">
      <c r="A286" s="270">
        <f>[1]MART!A290</f>
        <v>0</v>
      </c>
      <c r="B286" s="271">
        <f>[1]MART!B290</f>
        <v>7</v>
      </c>
      <c r="C286" s="272" t="str">
        <f>[1]MART!L290</f>
        <v>K08</v>
      </c>
      <c r="D286" s="271">
        <f>[1]MART!K290</f>
        <v>57</v>
      </c>
      <c r="E286" s="272" t="str">
        <f>[1]MART!J290</f>
        <v>P</v>
      </c>
      <c r="F286" s="273" t="str">
        <f>[1]MART!M290</f>
        <v>P</v>
      </c>
      <c r="G286" s="272">
        <f>[1]MART!N290</f>
        <v>0</v>
      </c>
    </row>
    <row r="287" spans="1:7" ht="15.75" customHeight="1" x14ac:dyDescent="0.3">
      <c r="A287" s="270">
        <f>[1]MART!A291</f>
        <v>0</v>
      </c>
      <c r="B287" s="271">
        <f>[1]MART!B291</f>
        <v>8</v>
      </c>
      <c r="C287" s="272" t="str">
        <f>[1]MART!L291</f>
        <v>K03</v>
      </c>
      <c r="D287" s="271">
        <f>[1]MART!K291</f>
        <v>42</v>
      </c>
      <c r="E287" s="272" t="str">
        <f>[1]MART!J291</f>
        <v>P</v>
      </c>
      <c r="F287" s="273">
        <f>[1]MART!M291</f>
        <v>0</v>
      </c>
      <c r="G287" s="272" t="str">
        <f>[1]MART!N291</f>
        <v>P</v>
      </c>
    </row>
    <row r="288" spans="1:7" ht="15.75" customHeight="1" x14ac:dyDescent="0.3">
      <c r="A288" s="270">
        <f>[1]MART!A292</f>
        <v>0</v>
      </c>
      <c r="B288" s="271">
        <f>[1]MART!B292</f>
        <v>9</v>
      </c>
      <c r="C288" s="272" t="str">
        <f>[1]MART!L292</f>
        <v>K00</v>
      </c>
      <c r="D288" s="271">
        <f>[1]MART!K292</f>
        <v>7</v>
      </c>
      <c r="E288" s="272" t="str">
        <f>[1]MART!J292</f>
        <v>P</v>
      </c>
      <c r="F288" s="273" t="str">
        <f>[1]MART!M292</f>
        <v>P</v>
      </c>
      <c r="G288" s="272">
        <f>[1]MART!N292</f>
        <v>0</v>
      </c>
    </row>
    <row r="289" spans="1:27" ht="15.75" customHeight="1" x14ac:dyDescent="0.3">
      <c r="A289" s="270">
        <f>[1]MART!A293</f>
        <v>0</v>
      </c>
      <c r="B289" s="271">
        <f>[1]MART!B293</f>
        <v>9</v>
      </c>
      <c r="C289" s="272" t="str">
        <f>[1]MART!L293</f>
        <v>K00</v>
      </c>
      <c r="D289" s="271">
        <f>[1]MART!K293</f>
        <v>7</v>
      </c>
      <c r="E289" s="272" t="str">
        <f>[1]MART!J293</f>
        <v>P</v>
      </c>
      <c r="F289" s="273" t="str">
        <f>[1]MART!M293</f>
        <v>P</v>
      </c>
      <c r="G289" s="272">
        <f>[1]MART!N293</f>
        <v>0</v>
      </c>
    </row>
    <row r="290" spans="1:27" ht="15.75" customHeight="1" x14ac:dyDescent="0.3">
      <c r="A290" s="270">
        <f>[1]MART!A294</f>
        <v>0</v>
      </c>
      <c r="B290" s="271">
        <f>[1]MART!B294</f>
        <v>10</v>
      </c>
      <c r="C290" s="272" t="str">
        <f>[1]MART!L294</f>
        <v>K02</v>
      </c>
      <c r="D290" s="271">
        <f>[1]MART!K294</f>
        <v>30</v>
      </c>
      <c r="E290" s="272" t="str">
        <f>[1]MART!J294</f>
        <v>L</v>
      </c>
      <c r="F290" s="273" t="str">
        <f>[1]MART!M294</f>
        <v>L</v>
      </c>
      <c r="G290" s="272">
        <f>[1]MART!N294</f>
        <v>0</v>
      </c>
    </row>
    <row r="291" spans="1:27" ht="15.75" customHeight="1" x14ac:dyDescent="0.3">
      <c r="A291" s="270">
        <f>[1]MART!A295</f>
        <v>0</v>
      </c>
      <c r="B291" s="271">
        <f>[1]MART!B295</f>
        <v>11</v>
      </c>
      <c r="C291" s="272" t="str">
        <f>[1]MART!L295</f>
        <v>K00</v>
      </c>
      <c r="D291" s="271">
        <f>[1]MART!K295</f>
        <v>8</v>
      </c>
      <c r="E291" s="272" t="str">
        <f>[1]MART!J295</f>
        <v>L</v>
      </c>
      <c r="F291" s="273" t="str">
        <f>[1]MART!M295</f>
        <v>L</v>
      </c>
      <c r="G291" s="272">
        <f>[1]MART!N295</f>
        <v>0</v>
      </c>
    </row>
    <row r="292" spans="1:27" ht="15.75" customHeight="1" x14ac:dyDescent="0.3">
      <c r="A292" s="311"/>
      <c r="B292" s="312"/>
      <c r="C292" s="313"/>
      <c r="D292" s="312"/>
      <c r="E292" s="313"/>
      <c r="F292" s="314"/>
      <c r="G292" s="313"/>
      <c r="H292" s="320"/>
      <c r="I292" s="320"/>
      <c r="J292" s="320"/>
      <c r="K292" s="320"/>
      <c r="L292" s="320"/>
      <c r="M292" s="320"/>
      <c r="N292" s="320"/>
      <c r="O292" s="320"/>
      <c r="P292" s="320"/>
      <c r="Q292" s="320"/>
      <c r="R292" s="320"/>
      <c r="S292" s="320"/>
      <c r="T292" s="320"/>
      <c r="U292" s="320"/>
      <c r="V292" s="320"/>
      <c r="W292" s="320"/>
      <c r="X292" s="320"/>
      <c r="Y292" s="320"/>
      <c r="Z292" s="320"/>
      <c r="AA292" s="320"/>
    </row>
    <row r="293" spans="1:27" ht="15.75" customHeight="1" x14ac:dyDescent="0.3"/>
    <row r="294" spans="1:27" ht="15.75" customHeight="1" x14ac:dyDescent="0.3"/>
    <row r="295" spans="1:27" ht="15.75" customHeight="1" x14ac:dyDescent="0.3"/>
    <row r="296" spans="1:27" ht="15.75" customHeight="1" x14ac:dyDescent="0.3"/>
    <row r="297" spans="1:27" ht="15.75" customHeight="1" x14ac:dyDescent="0.3"/>
    <row r="298" spans="1:27" ht="15.75" customHeight="1" x14ac:dyDescent="0.3"/>
    <row r="299" spans="1:27" ht="15.75" customHeight="1" x14ac:dyDescent="0.3"/>
    <row r="300" spans="1:27" ht="15.75" customHeight="1" x14ac:dyDescent="0.3"/>
    <row r="301" spans="1:27" ht="15.75" customHeight="1" x14ac:dyDescent="0.3"/>
    <row r="302" spans="1:27" ht="15.75" customHeight="1" x14ac:dyDescent="0.3"/>
    <row r="303" spans="1:27" ht="15.75" customHeight="1" x14ac:dyDescent="0.3"/>
    <row r="304" spans="1:27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</sheetData>
  <autoFilter ref="A3:G138" xr:uid="{00000000-0009-0000-0000-000008000000}"/>
  <mergeCells count="6">
    <mergeCell ref="L1:S1"/>
    <mergeCell ref="T1:U2"/>
    <mergeCell ref="L2:M2"/>
    <mergeCell ref="N2:O2"/>
    <mergeCell ref="P2:Q2"/>
    <mergeCell ref="R2:S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66C7A-128C-43C3-86E5-9F089744B0AF}">
  <sheetPr>
    <outlinePr summaryBelow="0" summaryRight="0"/>
  </sheetPr>
  <dimension ref="A1:Z954"/>
  <sheetViews>
    <sheetView workbookViewId="0"/>
  </sheetViews>
  <sheetFormatPr defaultColWidth="12.6640625" defaultRowHeight="15" customHeight="1" x14ac:dyDescent="0.3"/>
  <cols>
    <col min="1" max="1" width="9.44140625" customWidth="1"/>
    <col min="2" max="2" width="6.33203125" customWidth="1"/>
    <col min="3" max="3" width="5.77734375" customWidth="1"/>
    <col min="4" max="4" width="7.21875" customWidth="1"/>
    <col min="5" max="5" width="8.88671875" customWidth="1"/>
    <col min="6" max="6" width="9.77734375" customWidth="1"/>
    <col min="7" max="7" width="8.21875" customWidth="1"/>
    <col min="8" max="8" width="5.6640625" customWidth="1"/>
    <col min="9" max="9" width="30" customWidth="1"/>
    <col min="10" max="10" width="9.109375" customWidth="1"/>
    <col min="11" max="20" width="7" customWidth="1"/>
    <col min="21" max="21" width="11" customWidth="1"/>
  </cols>
  <sheetData>
    <row r="1" spans="1:26" ht="33" customHeight="1" x14ac:dyDescent="0.3">
      <c r="A1" s="240"/>
      <c r="B1" s="240"/>
      <c r="C1" s="240"/>
      <c r="D1" s="240"/>
      <c r="E1" s="241" t="s">
        <v>211</v>
      </c>
      <c r="F1" s="242" t="s">
        <v>264</v>
      </c>
      <c r="G1" s="12"/>
      <c r="H1" s="244" t="s">
        <v>22</v>
      </c>
      <c r="I1" s="245" t="s">
        <v>213</v>
      </c>
      <c r="J1" s="246" t="s">
        <v>214</v>
      </c>
      <c r="K1" s="247" t="s">
        <v>215</v>
      </c>
      <c r="L1" s="248"/>
      <c r="M1" s="248"/>
      <c r="N1" s="248"/>
      <c r="O1" s="248"/>
      <c r="P1" s="248"/>
      <c r="Q1" s="248"/>
      <c r="R1" s="249"/>
      <c r="S1" s="250" t="s">
        <v>216</v>
      </c>
      <c r="T1" s="251"/>
      <c r="U1" s="252" t="s">
        <v>21</v>
      </c>
      <c r="V1" s="12"/>
      <c r="W1" s="12"/>
      <c r="X1" s="12"/>
      <c r="Y1" s="12"/>
      <c r="Z1" s="12"/>
    </row>
    <row r="2" spans="1:26" ht="15.75" customHeight="1" x14ac:dyDescent="0.3">
      <c r="A2" s="240"/>
      <c r="B2" s="240"/>
      <c r="C2" s="240"/>
      <c r="D2" s="240"/>
      <c r="E2" s="240"/>
      <c r="F2" s="243"/>
      <c r="G2" s="12"/>
      <c r="H2" s="178"/>
      <c r="I2" s="253"/>
      <c r="J2" s="254"/>
      <c r="K2" s="255" t="s">
        <v>218</v>
      </c>
      <c r="L2" s="119"/>
      <c r="M2" s="256" t="s">
        <v>219</v>
      </c>
      <c r="N2" s="119"/>
      <c r="O2" s="257" t="s">
        <v>220</v>
      </c>
      <c r="P2" s="119"/>
      <c r="Q2" s="256" t="s">
        <v>221</v>
      </c>
      <c r="R2" s="119"/>
      <c r="S2" s="122"/>
      <c r="T2" s="123"/>
      <c r="U2" s="258"/>
      <c r="V2" s="12"/>
      <c r="W2" s="12"/>
      <c r="X2" s="12"/>
      <c r="Y2" s="12"/>
      <c r="Z2" s="12"/>
    </row>
    <row r="3" spans="1:26" ht="30" customHeight="1" thickBot="1" x14ac:dyDescent="0.35">
      <c r="A3" s="259" t="s">
        <v>222</v>
      </c>
      <c r="B3" s="259">
        <f>[1]APRIL!B5</f>
        <v>1</v>
      </c>
      <c r="C3" s="259" t="s">
        <v>212</v>
      </c>
      <c r="D3" s="260" t="s">
        <v>223</v>
      </c>
      <c r="E3" s="261" t="s">
        <v>24</v>
      </c>
      <c r="F3" s="321" t="s">
        <v>265</v>
      </c>
      <c r="G3" s="12"/>
      <c r="H3" s="188"/>
      <c r="I3" s="264"/>
      <c r="J3" s="265"/>
      <c r="K3" s="266" t="s">
        <v>32</v>
      </c>
      <c r="L3" s="267" t="s">
        <v>37</v>
      </c>
      <c r="M3" s="268" t="s">
        <v>32</v>
      </c>
      <c r="N3" s="267" t="s">
        <v>37</v>
      </c>
      <c r="O3" s="268" t="s">
        <v>32</v>
      </c>
      <c r="P3" s="267" t="s">
        <v>37</v>
      </c>
      <c r="Q3" s="268" t="s">
        <v>32</v>
      </c>
      <c r="R3" s="267" t="s">
        <v>37</v>
      </c>
      <c r="S3" s="268" t="s">
        <v>32</v>
      </c>
      <c r="T3" s="267" t="s">
        <v>37</v>
      </c>
      <c r="U3" s="269"/>
      <c r="V3" s="12"/>
      <c r="W3" s="12"/>
      <c r="X3" s="12"/>
      <c r="Y3" s="12"/>
      <c r="Z3" s="12"/>
    </row>
    <row r="4" spans="1:26" ht="15.75" customHeight="1" x14ac:dyDescent="0.3">
      <c r="A4" s="270">
        <f>[1]APRIL!A5</f>
        <v>45742</v>
      </c>
      <c r="B4" s="271">
        <f>[1]APRIL!B5</f>
        <v>1</v>
      </c>
      <c r="C4" s="272" t="str">
        <f>[1]APRIL!K5</f>
        <v>K04</v>
      </c>
      <c r="D4" s="271">
        <f>[1]APRIL!J5</f>
        <v>77</v>
      </c>
      <c r="E4" s="272" t="str">
        <f>[1]APRIL!I5</f>
        <v>L</v>
      </c>
      <c r="F4" s="273" t="str">
        <f>[1]APRIL!L5</f>
        <v>BARU</v>
      </c>
      <c r="G4" s="274"/>
      <c r="H4" s="275">
        <v>1</v>
      </c>
      <c r="I4" s="276" t="s">
        <v>225</v>
      </c>
      <c r="J4" s="276" t="s">
        <v>118</v>
      </c>
      <c r="K4" s="277">
        <f>COUNTIFS(Dx.APRL!DIAGNOSA,J4,Dx.APRL!UMUR,"&lt;7",BARULAMA,"baru",GENDER,"L")</f>
        <v>3</v>
      </c>
      <c r="L4" s="278">
        <f>COUNTIFS(Dx.APRL!DIAGNOSA,J4,Dx.APRL!UMUR,"&lt;7",BARULAMA,"baru",GENDER,"P")</f>
        <v>6</v>
      </c>
      <c r="M4" s="277">
        <f>COUNTIFS(Dx.APRL!DIAGNOSA,J4,Dx.APRL!UMUR,"&gt;=7",Dx.APRL!UMUR,"&lt;=15",BARULAMA,"BARU",GENDER,"L")</f>
        <v>6</v>
      </c>
      <c r="N4" s="277">
        <f>COUNTIFS(Dx.APRL!DIAGNOSA,J4,Dx.APRL!UMUR,"&gt;=7",Dx.APRL!UMUR,"&lt;=15",BARULAMA,"BARU",GENDER,"P")</f>
        <v>10</v>
      </c>
      <c r="O4" s="271">
        <f>COUNTIFS(Dx.APRL!DIAGNOSA,J4,Dx.APRL!UMUR,"&gt;=16",Dx.APRL!UMUR,"&lt;=59",BARULAMA,"BARU",GENDER,"L")</f>
        <v>0</v>
      </c>
      <c r="P4" s="277">
        <f>COUNTIFS(Dx.APRL!DIAGNOSA,J4,Dx.APRL!UMUR,"&gt;=16",Dx.APRL!UMUR,"&lt;=59",BARULAMA,"BARU",GENDER,"P")</f>
        <v>0</v>
      </c>
      <c r="Q4" s="277">
        <f>COUNTIFS(Dx.APRL!DIAGNOSA,J4,Dx.APRL!UMUR,"&gt;=60",BARULAMA,"baru",GENDER,"L")</f>
        <v>0</v>
      </c>
      <c r="R4" s="277">
        <f>COUNTIFS(Dx.APRL!DIAGNOSA,J4,Dx.APRL!UMUR,"&gt;=60",BARULAMA,"baru",GENDER,"P")</f>
        <v>0</v>
      </c>
      <c r="S4" s="277">
        <f>COUNTIFS(Dx.APRL!DIAGNOSA,J4,BARULAMA,"LAMA",GENDER,"L")</f>
        <v>0</v>
      </c>
      <c r="T4" s="277">
        <f>COUNTIFS(Dx.APRL!DIAGNOSA,J4,BARULAMA,"LAMA",GENDER,"P")</f>
        <v>1</v>
      </c>
      <c r="U4" s="279">
        <f>COUNTIF(Dx.APRL!DIAGNOSA,J4)</f>
        <v>26</v>
      </c>
      <c r="V4" s="280">
        <f t="shared" ref="V4:V23" si="0">SUM(K4:T4)</f>
        <v>26</v>
      </c>
      <c r="W4" s="12"/>
      <c r="X4" s="12"/>
      <c r="Y4" s="12"/>
      <c r="Z4" s="12"/>
    </row>
    <row r="5" spans="1:26" ht="15.75" customHeight="1" x14ac:dyDescent="0.3">
      <c r="A5" s="270">
        <f>[1]APRIL!A6</f>
        <v>0</v>
      </c>
      <c r="B5" s="271">
        <f>[1]APRIL!B6</f>
        <v>2</v>
      </c>
      <c r="C5" s="272" t="str">
        <f>[1]APRIL!K6</f>
        <v>K02</v>
      </c>
      <c r="D5" s="271">
        <f>[1]APRIL!J6</f>
        <v>61</v>
      </c>
      <c r="E5" s="272" t="str">
        <f>[1]APRIL!I6</f>
        <v>P</v>
      </c>
      <c r="F5" s="273" t="str">
        <f>[1]APRIL!L6</f>
        <v>LAMA</v>
      </c>
      <c r="G5" s="12"/>
      <c r="H5" s="281">
        <v>2</v>
      </c>
      <c r="I5" s="108" t="s">
        <v>226</v>
      </c>
      <c r="J5" s="108" t="s">
        <v>227</v>
      </c>
      <c r="K5" s="277">
        <f>COUNTIFS(Dx.APRL!DIAGNOSA,J5,Dx.APRL!UMUR,"&lt;7",BARULAMA,"baru",GENDER,"L")</f>
        <v>0</v>
      </c>
      <c r="L5" s="278">
        <f>COUNTIFS(Dx.APRL!DIAGNOSA,J5,Dx.APRL!UMUR,"&lt;7",BARULAMA,"baru",GENDER,"P")</f>
        <v>0</v>
      </c>
      <c r="M5" s="277">
        <f>COUNTIFS(Dx.APRL!DIAGNOSA,J5,Dx.APRL!UMUR,"&gt;=7",Dx.APRL!UMUR,"&lt;=15",BARULAMA,"BARU",GENDER,"L")</f>
        <v>0</v>
      </c>
      <c r="N5" s="277">
        <f>COUNTIFS(Dx.APRL!DIAGNOSA,J5,Dx.APRL!UMUR,"&gt;=7",Dx.APRL!UMUR,"&lt;=15",BARULAMA,"BARU",GENDER,"P")</f>
        <v>0</v>
      </c>
      <c r="O5" s="271">
        <f>COUNTIFS(Dx.APRL!DIAGNOSA,J5,Dx.APRL!UMUR,"&gt;=16",Dx.APRL!UMUR,"&lt;=59",BARULAMA,"BARU",GENDER,"L")</f>
        <v>0</v>
      </c>
      <c r="P5" s="277">
        <f>COUNTIFS(Dx.APRL!DIAGNOSA,J5,Dx.APRL!UMUR,"&gt;=16",Dx.APRL!UMUR,"&lt;=59",BARULAMA,"BARU",GENDER,"P")</f>
        <v>5</v>
      </c>
      <c r="Q5" s="277">
        <f>COUNTIFS(Dx.APRL!DIAGNOSA,J5,Dx.APRL!UMUR,"&gt;=60",BARULAMA,"baru",GENDER,"L")</f>
        <v>0</v>
      </c>
      <c r="R5" s="277">
        <f>COUNTIFS(Dx.APRL!DIAGNOSA,J5,Dx.APRL!UMUR,"&gt;=60",BARULAMA,"baru",GENDER,"P")</f>
        <v>0</v>
      </c>
      <c r="S5" s="277">
        <f>COUNTIFS(Dx.APRL!DIAGNOSA,J5,BARULAMA,"LAMA",GENDER,"L")</f>
        <v>2</v>
      </c>
      <c r="T5" s="277">
        <f>COUNTIFS(Dx.APRL!DIAGNOSA,J5,BARULAMA,"LAMA",GENDER,"P")</f>
        <v>3</v>
      </c>
      <c r="U5" s="282">
        <f>COUNTIF(Dx.APRL!DIAGNOSA,J5)</f>
        <v>10</v>
      </c>
      <c r="V5" s="280">
        <f t="shared" si="0"/>
        <v>10</v>
      </c>
      <c r="W5" s="12"/>
      <c r="X5" s="12"/>
      <c r="Y5" s="12"/>
      <c r="Z5" s="12"/>
    </row>
    <row r="6" spans="1:26" ht="15.75" customHeight="1" x14ac:dyDescent="0.3">
      <c r="A6" s="270">
        <f>[1]APRIL!A7</f>
        <v>0</v>
      </c>
      <c r="B6" s="271">
        <f>[1]APRIL!B7</f>
        <v>3</v>
      </c>
      <c r="C6" s="272" t="str">
        <f>[1]APRIL!K7</f>
        <v>K00</v>
      </c>
      <c r="D6" s="271">
        <f>[1]APRIL!J7</f>
        <v>6</v>
      </c>
      <c r="E6" s="272" t="str">
        <f>[1]APRIL!I7</f>
        <v>L</v>
      </c>
      <c r="F6" s="273" t="str">
        <f>[1]APRIL!L7</f>
        <v>BARU</v>
      </c>
      <c r="G6" s="12"/>
      <c r="H6" s="281">
        <v>3</v>
      </c>
      <c r="I6" s="108" t="s">
        <v>228</v>
      </c>
      <c r="J6" s="108" t="s">
        <v>108</v>
      </c>
      <c r="K6" s="277">
        <f>COUNTIFS(Dx.APRL!DIAGNOSA,J6,Dx.APRL!UMUR,"&lt;7",BARULAMA,"baru",GENDER,"L")</f>
        <v>2</v>
      </c>
      <c r="L6" s="278">
        <f>COUNTIFS(Dx.APRL!DIAGNOSA,J6,Dx.APRL!UMUR,"&lt;7",BARULAMA,"baru",GENDER,"P")</f>
        <v>1</v>
      </c>
      <c r="M6" s="277">
        <f>COUNTIFS(Dx.APRL!DIAGNOSA,J6,Dx.APRL!UMUR,"&gt;=7",Dx.APRL!UMUR,"&lt;=15",BARULAMA,"BARU",GENDER,"L")</f>
        <v>0</v>
      </c>
      <c r="N6" s="277">
        <f>COUNTIFS(Dx.APRL!DIAGNOSA,J6,Dx.APRL!UMUR,"&gt;=7",Dx.APRL!UMUR,"&lt;=15",BARULAMA,"BARU",GENDER,"P")</f>
        <v>0</v>
      </c>
      <c r="O6" s="271">
        <f>COUNTIFS(Dx.APRL!DIAGNOSA,J6,Dx.APRL!UMUR,"&gt;=16",Dx.APRL!UMUR,"&lt;=59",BARULAMA,"BARU",GENDER,"L")</f>
        <v>3</v>
      </c>
      <c r="P6" s="277">
        <f>COUNTIFS(Dx.APRL!DIAGNOSA,J6,Dx.APRL!UMUR,"&gt;=16",Dx.APRL!UMUR,"&lt;=59",BARULAMA,"BARU",GENDER,"P")</f>
        <v>10</v>
      </c>
      <c r="Q6" s="277">
        <f>COUNTIFS(Dx.APRL!DIAGNOSA,J6,Dx.APRL!UMUR,"&gt;=60",BARULAMA,"baru",GENDER,"L")</f>
        <v>1</v>
      </c>
      <c r="R6" s="277">
        <f>COUNTIFS(Dx.APRL!DIAGNOSA,J6,Dx.APRL!UMUR,"&gt;=60",BARULAMA,"baru",GENDER,"P")</f>
        <v>0</v>
      </c>
      <c r="S6" s="277">
        <f>COUNTIFS(Dx.APRL!DIAGNOSA,J6,BARULAMA,"LAMA",GENDER,"L")</f>
        <v>12</v>
      </c>
      <c r="T6" s="277">
        <f>COUNTIFS(Dx.APRL!DIAGNOSA,J6,BARULAMA,"LAMA",GENDER,"P")</f>
        <v>17</v>
      </c>
      <c r="U6" s="282">
        <f>COUNTIF(Dx.APRL!DIAGNOSA,J6)</f>
        <v>46</v>
      </c>
      <c r="V6" s="280">
        <f t="shared" si="0"/>
        <v>46</v>
      </c>
      <c r="W6" s="12"/>
      <c r="X6" s="12"/>
      <c r="Y6" s="12"/>
      <c r="Z6" s="12"/>
    </row>
    <row r="7" spans="1:26" ht="15.75" customHeight="1" x14ac:dyDescent="0.3">
      <c r="A7" s="270">
        <f>[1]APRIL!A8</f>
        <v>0</v>
      </c>
      <c r="B7" s="271">
        <f>[1]APRIL!B8</f>
        <v>4</v>
      </c>
      <c r="C7" s="272" t="str">
        <f>[1]APRIL!K8</f>
        <v>K04</v>
      </c>
      <c r="D7" s="271">
        <f>[1]APRIL!J8</f>
        <v>28</v>
      </c>
      <c r="E7" s="272" t="str">
        <f>[1]APRIL!I8</f>
        <v>L</v>
      </c>
      <c r="F7" s="273" t="str">
        <f>[1]APRIL!L8</f>
        <v>BARU</v>
      </c>
      <c r="G7" s="12"/>
      <c r="H7" s="281">
        <v>4</v>
      </c>
      <c r="I7" s="108" t="s">
        <v>229</v>
      </c>
      <c r="J7" s="108" t="s">
        <v>230</v>
      </c>
      <c r="K7" s="277">
        <f>COUNTIFS(Dx.APRL!DIAGNOSA,J7,Dx.APRL!UMUR,"&lt;7",BARULAMA,"baru",GENDER,"L")</f>
        <v>0</v>
      </c>
      <c r="L7" s="278">
        <f>COUNTIFS(Dx.APRL!DIAGNOSA,J7,Dx.APRL!UMUR,"&lt;7",BARULAMA,"baru",GENDER,"P")</f>
        <v>0</v>
      </c>
      <c r="M7" s="277">
        <f>COUNTIFS(Dx.APRL!DIAGNOSA,J7,Dx.APRL!UMUR,"&gt;=7",Dx.APRL!UMUR,"&lt;=15",BARULAMA,"BARU",GENDER,"L")</f>
        <v>0</v>
      </c>
      <c r="N7" s="277">
        <f>COUNTIFS(Dx.APRL!DIAGNOSA,J7,Dx.APRL!UMUR,"&gt;=7",Dx.APRL!UMUR,"&lt;=15",BARULAMA,"BARU",GENDER,"P")</f>
        <v>0</v>
      </c>
      <c r="O7" s="271">
        <f>COUNTIFS(Dx.APRL!DIAGNOSA,J7,Dx.APRL!UMUR,"&gt;=16",Dx.APRL!UMUR,"&lt;=59",BARULAMA,"BARU",GENDER,"L")</f>
        <v>2</v>
      </c>
      <c r="P7" s="277">
        <f>COUNTIFS(Dx.APRL!DIAGNOSA,J7,Dx.APRL!UMUR,"&gt;=16",Dx.APRL!UMUR,"&lt;=59",BARULAMA,"BARU",GENDER,"P")</f>
        <v>23</v>
      </c>
      <c r="Q7" s="277">
        <f>COUNTIFS(Dx.APRL!DIAGNOSA,J7,Dx.APRL!UMUR,"&gt;=60",BARULAMA,"baru",GENDER,"L")</f>
        <v>1</v>
      </c>
      <c r="R7" s="277">
        <f>COUNTIFS(Dx.APRL!DIAGNOSA,J7,Dx.APRL!UMUR,"&gt;=60",BARULAMA,"baru",GENDER,"P")</f>
        <v>1</v>
      </c>
      <c r="S7" s="277">
        <f>COUNTIFS(Dx.APRL!DIAGNOSA,J7,BARULAMA,"LAMA",GENDER,"L")</f>
        <v>0</v>
      </c>
      <c r="T7" s="277">
        <f>COUNTIFS(Dx.APRL!DIAGNOSA,J7,BARULAMA,"LAMA",GENDER,"P")</f>
        <v>1</v>
      </c>
      <c r="U7" s="282">
        <f>COUNTIF(Dx.APRL!DIAGNOSA,J7)</f>
        <v>28</v>
      </c>
      <c r="V7" s="280">
        <f t="shared" si="0"/>
        <v>28</v>
      </c>
      <c r="W7" s="12"/>
      <c r="X7" s="12"/>
      <c r="Y7" s="12"/>
      <c r="Z7" s="12"/>
    </row>
    <row r="8" spans="1:26" ht="15.75" customHeight="1" x14ac:dyDescent="0.3">
      <c r="A8" s="270">
        <f>[1]APRIL!A9</f>
        <v>0</v>
      </c>
      <c r="B8" s="271">
        <f>[1]APRIL!B9</f>
        <v>5</v>
      </c>
      <c r="C8" s="272" t="str">
        <f>[1]APRIL!K9</f>
        <v>K04</v>
      </c>
      <c r="D8" s="271">
        <f>[1]APRIL!J9</f>
        <v>9</v>
      </c>
      <c r="E8" s="272" t="str">
        <f>[1]APRIL!I9</f>
        <v>L</v>
      </c>
      <c r="F8" s="273" t="str">
        <f>[1]APRIL!L9</f>
        <v>BARU</v>
      </c>
      <c r="G8" s="12"/>
      <c r="H8" s="281">
        <v>5</v>
      </c>
      <c r="I8" s="108" t="s">
        <v>231</v>
      </c>
      <c r="J8" s="108" t="s">
        <v>110</v>
      </c>
      <c r="K8" s="277">
        <f>COUNTIFS(Dx.APRL!DIAGNOSA,J8,Dx.APRL!UMUR,"&lt;7",BARULAMA,"baru",GENDER,"L")</f>
        <v>3</v>
      </c>
      <c r="L8" s="278">
        <f>COUNTIFS(Dx.APRL!DIAGNOSA,J8,Dx.APRL!UMUR,"&lt;7",BARULAMA,"baru",GENDER,"P")</f>
        <v>1</v>
      </c>
      <c r="M8" s="277">
        <f>COUNTIFS(Dx.APRL!DIAGNOSA,J8,Dx.APRL!UMUR,"&gt;=7",Dx.APRL!UMUR,"&lt;=15",BARULAMA,"BARU",GENDER,"L")</f>
        <v>6</v>
      </c>
      <c r="N8" s="277">
        <f>COUNTIFS(Dx.APRL!DIAGNOSA,J8,Dx.APRL!UMUR,"&gt;=7",Dx.APRL!UMUR,"&lt;=15",BARULAMA,"BARU",GENDER,"P")</f>
        <v>5</v>
      </c>
      <c r="O8" s="271">
        <f>COUNTIFS(Dx.APRL!DIAGNOSA,J8,Dx.APRL!UMUR,"&gt;=16",Dx.APRL!UMUR,"&lt;=59",BARULAMA,"BARU",GENDER,"L")</f>
        <v>11</v>
      </c>
      <c r="P8" s="277">
        <f>COUNTIFS(Dx.APRL!DIAGNOSA,J8,Dx.APRL!UMUR,"&gt;=16",Dx.APRL!UMUR,"&lt;=59",BARULAMA,"BARU",GENDER,"P")</f>
        <v>34</v>
      </c>
      <c r="Q8" s="277">
        <f>COUNTIFS(Dx.APRL!DIAGNOSA,J8,Dx.APRL!UMUR,"&gt;=60",BARULAMA,"baru",GENDER,"L")</f>
        <v>6</v>
      </c>
      <c r="R8" s="277">
        <f>COUNTIFS(Dx.APRL!DIAGNOSA,J8,Dx.APRL!UMUR,"&gt;=60",BARULAMA,"baru",GENDER,"P")</f>
        <v>8</v>
      </c>
      <c r="S8" s="277">
        <f>COUNTIFS(Dx.APRL!DIAGNOSA,J8,BARULAMA,"LAMA",GENDER,"L")</f>
        <v>7</v>
      </c>
      <c r="T8" s="277">
        <f>COUNTIFS(Dx.APRL!DIAGNOSA,J8,BARULAMA,"LAMA",GENDER,"P")</f>
        <v>12</v>
      </c>
      <c r="U8" s="282">
        <f>COUNTIF(Dx.APRL!DIAGNOSA,J8)</f>
        <v>93</v>
      </c>
      <c r="V8" s="274">
        <f t="shared" si="0"/>
        <v>93</v>
      </c>
      <c r="W8" s="12"/>
      <c r="X8" s="12"/>
      <c r="Y8" s="12"/>
      <c r="Z8" s="12"/>
    </row>
    <row r="9" spans="1:26" ht="15.75" customHeight="1" x14ac:dyDescent="0.3">
      <c r="A9" s="270">
        <f>[1]APRIL!A10</f>
        <v>0</v>
      </c>
      <c r="B9" s="271">
        <f>[1]APRIL!B10</f>
        <v>6</v>
      </c>
      <c r="C9" s="272" t="str">
        <f>[1]APRIL!K10</f>
        <v>K03</v>
      </c>
      <c r="D9" s="271">
        <f>[1]APRIL!J10</f>
        <v>23</v>
      </c>
      <c r="E9" s="272" t="str">
        <f>[1]APRIL!I10</f>
        <v>P</v>
      </c>
      <c r="F9" s="273" t="str">
        <f>[1]APRIL!L10</f>
        <v>BARU</v>
      </c>
      <c r="G9" s="12"/>
      <c r="H9" s="281">
        <v>6</v>
      </c>
      <c r="I9" s="108" t="s">
        <v>232</v>
      </c>
      <c r="J9" s="108" t="s">
        <v>233</v>
      </c>
      <c r="K9" s="277">
        <f>COUNTIFS(Dx.APRL!DIAGNOSA,J9,Dx.APRL!UMUR,"&lt;7",BARULAMA,"baru",GENDER,"L")</f>
        <v>0</v>
      </c>
      <c r="L9" s="278">
        <f>COUNTIFS(Dx.APRL!DIAGNOSA,J9,Dx.APRL!UMUR,"&lt;7",BARULAMA,"baru",GENDER,"P")</f>
        <v>0</v>
      </c>
      <c r="M9" s="277">
        <f>COUNTIFS(Dx.APRL!DIAGNOSA,J9,Dx.APRL!UMUR,"&gt;=7",Dx.APRL!UMUR,"&lt;=15",BARULAMA,"BARU",GENDER,"L")</f>
        <v>0</v>
      </c>
      <c r="N9" s="277">
        <f>COUNTIFS(Dx.APRL!DIAGNOSA,J9,Dx.APRL!UMUR,"&gt;=7",Dx.APRL!UMUR,"&lt;=15",BARULAMA,"BARU",GENDER,"P")</f>
        <v>0</v>
      </c>
      <c r="O9" s="271">
        <f>COUNTIFS(Dx.APRL!DIAGNOSA,J9,Dx.APRL!UMUR,"&gt;=16",Dx.APRL!UMUR,"&lt;=59",BARULAMA,"BARU",GENDER,"L")</f>
        <v>3</v>
      </c>
      <c r="P9" s="277">
        <f>COUNTIFS(Dx.APRL!DIAGNOSA,J9,Dx.APRL!UMUR,"&gt;=16",Dx.APRL!UMUR,"&lt;=59",BARULAMA,"BARU",GENDER,"P")</f>
        <v>5</v>
      </c>
      <c r="Q9" s="277">
        <f>COUNTIFS(Dx.APRL!DIAGNOSA,J9,Dx.APRL!UMUR,"&gt;=60",BARULAMA,"baru",GENDER,"L")</f>
        <v>1</v>
      </c>
      <c r="R9" s="277">
        <f>COUNTIFS(Dx.APRL!DIAGNOSA,J9,Dx.APRL!UMUR,"&gt;=60",BARULAMA,"baru",GENDER,"P")</f>
        <v>1</v>
      </c>
      <c r="S9" s="277">
        <f>COUNTIFS(Dx.APRL!DIAGNOSA,J9,BARULAMA,"LAMA",GENDER,"L")</f>
        <v>1</v>
      </c>
      <c r="T9" s="277">
        <f>COUNTIFS(Dx.APRL!DIAGNOSA,J9,BARULAMA,"LAMA",GENDER,"P")</f>
        <v>3</v>
      </c>
      <c r="U9" s="282">
        <f>COUNTIF(Dx.APRL!DIAGNOSA,J9)</f>
        <v>14</v>
      </c>
      <c r="V9" s="274">
        <f t="shared" si="0"/>
        <v>14</v>
      </c>
      <c r="W9" s="12"/>
      <c r="X9" s="12"/>
      <c r="Y9" s="12"/>
      <c r="Z9" s="12"/>
    </row>
    <row r="10" spans="1:26" ht="15.75" customHeight="1" x14ac:dyDescent="0.3">
      <c r="A10" s="270">
        <f>[1]APRIL!A11</f>
        <v>0</v>
      </c>
      <c r="B10" s="271">
        <f>[1]APRIL!B11</f>
        <v>7</v>
      </c>
      <c r="C10" s="272" t="str">
        <f>[1]APRIL!K11</f>
        <v>K00</v>
      </c>
      <c r="D10" s="271">
        <f>[1]APRIL!J11</f>
        <v>8</v>
      </c>
      <c r="E10" s="272" t="str">
        <f>[1]APRIL!I11</f>
        <v>P</v>
      </c>
      <c r="F10" s="273" t="str">
        <f>[1]APRIL!L11</f>
        <v>BARU</v>
      </c>
      <c r="G10" s="12"/>
      <c r="H10" s="281">
        <v>7</v>
      </c>
      <c r="I10" s="108" t="s">
        <v>234</v>
      </c>
      <c r="J10" s="108" t="s">
        <v>235</v>
      </c>
      <c r="K10" s="277">
        <f>COUNTIFS(Dx.APRL!DIAGNOSA,J10,Dx.APRL!UMUR,"&lt;7",BARULAMA,"baru",GENDER,"L")</f>
        <v>0</v>
      </c>
      <c r="L10" s="278">
        <f>COUNTIFS(Dx.APRL!DIAGNOSA,J10,Dx.APRL!UMUR,"&lt;7",BARULAMA,"baru",GENDER,"P")</f>
        <v>0</v>
      </c>
      <c r="M10" s="277">
        <f>COUNTIFS(Dx.APRL!DIAGNOSA,J10,Dx.APRL!UMUR,"&gt;=7",Dx.APRL!UMUR,"&lt;=15",BARULAMA,"BARU",GENDER,"L")</f>
        <v>1</v>
      </c>
      <c r="N10" s="277">
        <f>COUNTIFS(Dx.APRL!DIAGNOSA,J10,Dx.APRL!UMUR,"&gt;=7",Dx.APRL!UMUR,"&lt;=15",BARULAMA,"BARU",GENDER,"P")</f>
        <v>0</v>
      </c>
      <c r="O10" s="271">
        <f>COUNTIFS(Dx.APRL!DIAGNOSA,J10,Dx.APRL!UMUR,"&gt;=16",Dx.APRL!UMUR,"&lt;=59",BARULAMA,"BARU",GENDER,"L")</f>
        <v>0</v>
      </c>
      <c r="P10" s="277">
        <f>COUNTIFS(Dx.APRL!DIAGNOSA,J10,Dx.APRL!UMUR,"&gt;=16",Dx.APRL!UMUR,"&lt;=59",BARULAMA,"BARU",GENDER,"P")</f>
        <v>0</v>
      </c>
      <c r="Q10" s="277">
        <f>COUNTIFS(Dx.APRL!DIAGNOSA,J10,Dx.APRL!UMUR,"&gt;=60",BARULAMA,"baru",GENDER,"L")</f>
        <v>0</v>
      </c>
      <c r="R10" s="277">
        <f>COUNTIFS(Dx.APRL!DIAGNOSA,J10,Dx.APRL!UMUR,"&gt;=60",BARULAMA,"baru",GENDER,"P")</f>
        <v>0</v>
      </c>
      <c r="S10" s="277">
        <f>COUNTIFS(Dx.APRL!DIAGNOSA,J10,BARULAMA,"LAMA",GENDER,"L")</f>
        <v>0</v>
      </c>
      <c r="T10" s="277">
        <f>COUNTIFS(Dx.APRL!DIAGNOSA,J10,BARULAMA,"LAMA",GENDER,"P")</f>
        <v>0</v>
      </c>
      <c r="U10" s="282">
        <f>COUNTIF(Dx.APRL!DIAGNOSA,J10)</f>
        <v>1</v>
      </c>
      <c r="V10" s="274">
        <f t="shared" si="0"/>
        <v>1</v>
      </c>
      <c r="W10" s="12"/>
      <c r="X10" s="12"/>
      <c r="Y10" s="12"/>
      <c r="Z10" s="12"/>
    </row>
    <row r="11" spans="1:26" ht="15.75" customHeight="1" x14ac:dyDescent="0.3">
      <c r="A11" s="270">
        <f>[1]APRIL!A12</f>
        <v>0</v>
      </c>
      <c r="B11" s="271">
        <f>[1]APRIL!B12</f>
        <v>8</v>
      </c>
      <c r="C11" s="272" t="str">
        <f>[1]APRIL!K12</f>
        <v>K04</v>
      </c>
      <c r="D11" s="271">
        <f>[1]APRIL!J12</f>
        <v>17</v>
      </c>
      <c r="E11" s="272" t="str">
        <f>[1]APRIL!I12</f>
        <v>P</v>
      </c>
      <c r="F11" s="273" t="str">
        <f>[1]APRIL!L12</f>
        <v>BARU</v>
      </c>
      <c r="G11" s="12"/>
      <c r="H11" s="281">
        <v>8</v>
      </c>
      <c r="I11" s="108" t="s">
        <v>236</v>
      </c>
      <c r="J11" s="108" t="s">
        <v>237</v>
      </c>
      <c r="K11" s="277">
        <f>COUNTIFS(Dx.APRL!DIAGNOSA,J11,Dx.APRL!UMUR,"&lt;7",BARULAMA,"baru",GENDER,"L")</f>
        <v>0</v>
      </c>
      <c r="L11" s="278">
        <f>COUNTIFS(Dx.APRL!DIAGNOSA,J11,Dx.APRL!UMUR,"&lt;7",BARULAMA,"baru",GENDER,"P")</f>
        <v>0</v>
      </c>
      <c r="M11" s="277">
        <f>COUNTIFS(Dx.APRL!DIAGNOSA,J11,Dx.APRL!UMUR,"&gt;=7",Dx.APRL!UMUR,"&lt;=15",BARULAMA,"BARU",GENDER,"L")</f>
        <v>0</v>
      </c>
      <c r="N11" s="277">
        <f>COUNTIFS(Dx.APRL!DIAGNOSA,J11,Dx.APRL!UMUR,"&gt;=7",Dx.APRL!UMUR,"&lt;=15",BARULAMA,"BARU",GENDER,"P")</f>
        <v>1</v>
      </c>
      <c r="O11" s="271">
        <f>COUNTIFS(Dx.APRL!DIAGNOSA,J11,Dx.APRL!UMUR,"&gt;=16",Dx.APRL!UMUR,"&lt;=59",BARULAMA,"BARU",GENDER,"L")</f>
        <v>0</v>
      </c>
      <c r="P11" s="277">
        <f>COUNTIFS(Dx.APRL!DIAGNOSA,J11,Dx.APRL!UMUR,"&gt;=16",Dx.APRL!UMUR,"&lt;=59",BARULAMA,"BARU",GENDER,"P")</f>
        <v>1</v>
      </c>
      <c r="Q11" s="277">
        <f>COUNTIFS(Dx.APRL!DIAGNOSA,J11,Dx.APRL!UMUR,"&gt;=60",BARULAMA,"baru",GENDER,"L")</f>
        <v>0</v>
      </c>
      <c r="R11" s="277">
        <f>COUNTIFS(Dx.APRL!DIAGNOSA,J11,Dx.APRL!UMUR,"&gt;=60",BARULAMA,"baru",GENDER,"P")</f>
        <v>0</v>
      </c>
      <c r="S11" s="277">
        <f>COUNTIFS(Dx.APRL!DIAGNOSA,J11,BARULAMA,"LAMA",GENDER,"L")</f>
        <v>0</v>
      </c>
      <c r="T11" s="277">
        <f>COUNTIFS(Dx.APRL!DIAGNOSA,J11,BARULAMA,"LAMA",GENDER,"P")</f>
        <v>0</v>
      </c>
      <c r="U11" s="282">
        <f>COUNTIF(Dx.APRL!DIAGNOSA,J11)</f>
        <v>2</v>
      </c>
      <c r="V11" s="274">
        <f t="shared" si="0"/>
        <v>2</v>
      </c>
      <c r="W11" s="12"/>
      <c r="X11" s="12"/>
      <c r="Y11" s="12"/>
      <c r="Z11" s="12"/>
    </row>
    <row r="12" spans="1:26" ht="15.75" customHeight="1" x14ac:dyDescent="0.3">
      <c r="A12" s="270">
        <f>[1]APRIL!A13</f>
        <v>0</v>
      </c>
      <c r="B12" s="271">
        <f>[1]APRIL!B13</f>
        <v>9</v>
      </c>
      <c r="C12" s="272" t="str">
        <f>[1]APRIL!K13</f>
        <v>K03</v>
      </c>
      <c r="D12" s="271">
        <f>[1]APRIL!J13</f>
        <v>28</v>
      </c>
      <c r="E12" s="272" t="str">
        <f>[1]APRIL!I13</f>
        <v>P</v>
      </c>
      <c r="F12" s="273" t="str">
        <f>[1]APRIL!L13</f>
        <v>BARU</v>
      </c>
      <c r="G12" s="12"/>
      <c r="H12" s="281">
        <v>9</v>
      </c>
      <c r="I12" s="108" t="s">
        <v>238</v>
      </c>
      <c r="J12" s="108" t="s">
        <v>239</v>
      </c>
      <c r="K12" s="277">
        <f>COUNTIFS(Dx.APRL!DIAGNOSA,J12,Dx.APRL!UMUR,"&lt;7",BARULAMA,"baru",GENDER,"L")</f>
        <v>0</v>
      </c>
      <c r="L12" s="278">
        <f>COUNTIFS(Dx.APRL!DIAGNOSA,J12,Dx.APRL!UMUR,"&lt;7",BARULAMA,"baru",GENDER,"P")</f>
        <v>0</v>
      </c>
      <c r="M12" s="277">
        <f>COUNTIFS(Dx.APRL!DIAGNOSA,J12,Dx.APRL!UMUR,"&gt;=7",Dx.APRL!UMUR,"&lt;=15",BARULAMA,"BARU",GENDER,"L")</f>
        <v>0</v>
      </c>
      <c r="N12" s="277">
        <f>COUNTIFS(Dx.APRL!DIAGNOSA,J12,Dx.APRL!UMUR,"&gt;=7",Dx.APRL!UMUR,"&lt;=15",BARULAMA,"BARU",GENDER,"P")</f>
        <v>0</v>
      </c>
      <c r="O12" s="271">
        <f>COUNTIFS(Dx.APRL!DIAGNOSA,J12,Dx.APRL!UMUR,"&gt;=16",Dx.APRL!UMUR,"&lt;=59",BARULAMA,"BARU",GENDER,"L")</f>
        <v>0</v>
      </c>
      <c r="P12" s="277">
        <f>COUNTIFS(Dx.APRL!DIAGNOSA,J12,Dx.APRL!UMUR,"&gt;=16",Dx.APRL!UMUR,"&lt;=59",BARULAMA,"BARU",GENDER,"P")</f>
        <v>10</v>
      </c>
      <c r="Q12" s="277">
        <f>COUNTIFS(Dx.APRL!DIAGNOSA,J12,Dx.APRL!UMUR,"&gt;=60",BARULAMA,"baru",GENDER,"L")</f>
        <v>0</v>
      </c>
      <c r="R12" s="277">
        <f>COUNTIFS(Dx.APRL!DIAGNOSA,J12,Dx.APRL!UMUR,"&gt;=60",BARULAMA,"baru",GENDER,"P")</f>
        <v>3</v>
      </c>
      <c r="S12" s="277">
        <f>COUNTIFS(Dx.APRL!DIAGNOSA,J12,BARULAMA,"LAMA",GENDER,"L")</f>
        <v>0</v>
      </c>
      <c r="T12" s="277">
        <f>COUNTIFS(Dx.APRL!DIAGNOSA,J12,BARULAMA,"LAMA",GENDER,"P")</f>
        <v>0</v>
      </c>
      <c r="U12" s="282">
        <f>COUNTIF(Dx.APRL!DIAGNOSA,J12)</f>
        <v>13</v>
      </c>
      <c r="V12" s="274">
        <f t="shared" si="0"/>
        <v>13</v>
      </c>
      <c r="W12" s="12"/>
      <c r="X12" s="12"/>
      <c r="Y12" s="12"/>
      <c r="Z12" s="12"/>
    </row>
    <row r="13" spans="1:26" ht="15.75" customHeight="1" x14ac:dyDescent="0.3">
      <c r="A13" s="270">
        <f>[1]APRIL!A14</f>
        <v>0</v>
      </c>
      <c r="B13" s="271">
        <f>[1]APRIL!B14</f>
        <v>10</v>
      </c>
      <c r="C13" s="272" t="str">
        <f>[1]APRIL!K14</f>
        <v>K03</v>
      </c>
      <c r="D13" s="271">
        <f>[1]APRIL!J14</f>
        <v>42</v>
      </c>
      <c r="E13" s="272" t="str">
        <f>[1]APRIL!I14</f>
        <v>P</v>
      </c>
      <c r="F13" s="273" t="str">
        <f>[1]APRIL!L14</f>
        <v>BARU</v>
      </c>
      <c r="G13" s="12"/>
      <c r="H13" s="281">
        <v>10</v>
      </c>
      <c r="I13" s="168" t="s">
        <v>240</v>
      </c>
      <c r="J13" s="168" t="s">
        <v>241</v>
      </c>
      <c r="K13" s="277">
        <f>COUNTIFS(Dx.APRL!DIAGNOSA,J13,Dx.APRL!UMUR,"&lt;7",BARULAMA,"baru",GENDER,"L")</f>
        <v>0</v>
      </c>
      <c r="L13" s="278">
        <f>COUNTIFS(Dx.APRL!DIAGNOSA,J13,Dx.APRL!UMUR,"&lt;7",BARULAMA,"baru",GENDER,"P")</f>
        <v>0</v>
      </c>
      <c r="M13" s="277">
        <f>COUNTIFS(Dx.APRL!DIAGNOSA,J13,Dx.APRL!UMUR,"&gt;=7",Dx.APRL!UMUR,"&lt;=15",BARULAMA,"BARU",GENDER,"L")</f>
        <v>0</v>
      </c>
      <c r="N13" s="277">
        <f>COUNTIFS(Dx.APRL!DIAGNOSA,J13,Dx.APRL!UMUR,"&gt;=7",Dx.APRL!UMUR,"&lt;=15",BARULAMA,"BARU",GENDER,"P")</f>
        <v>0</v>
      </c>
      <c r="O13" s="271">
        <f>COUNTIFS(Dx.APRL!DIAGNOSA,J13,Dx.APRL!UMUR,"&gt;=16",Dx.APRL!UMUR,"&lt;=59",BARULAMA,"BARU",GENDER,"L")</f>
        <v>0</v>
      </c>
      <c r="P13" s="277">
        <f>COUNTIFS(Dx.APRL!DIAGNOSA,J13,Dx.APRL!UMUR,"&gt;=16",Dx.APRL!UMUR,"&lt;=59",BARULAMA,"BARU",GENDER,"P")</f>
        <v>0</v>
      </c>
      <c r="Q13" s="277">
        <f>COUNTIFS(Dx.APRL!DIAGNOSA,J13,Dx.APRL!UMUR,"&gt;=60",BARULAMA,"baru",GENDER,"L")</f>
        <v>0</v>
      </c>
      <c r="R13" s="277">
        <f>COUNTIFS(Dx.APRL!DIAGNOSA,J13,Dx.APRL!UMUR,"&gt;=60",BARULAMA,"baru",GENDER,"P")</f>
        <v>0</v>
      </c>
      <c r="S13" s="277">
        <f>COUNTIFS(Dx.APRL!DIAGNOSA,J13,BARULAMA,"LAMA",GENDER,"L")</f>
        <v>0</v>
      </c>
      <c r="T13" s="277">
        <f>COUNTIFS(Dx.APRL!DIAGNOSA,J13,BARULAMA,"LAMA",GENDER,"P")</f>
        <v>0</v>
      </c>
      <c r="U13" s="282">
        <f>COUNTIF(Dx.APRL!DIAGNOSA,J13)</f>
        <v>0</v>
      </c>
      <c r="V13" s="274">
        <f t="shared" si="0"/>
        <v>0</v>
      </c>
      <c r="W13" s="287"/>
      <c r="X13" s="12"/>
      <c r="Y13" s="12"/>
      <c r="Z13" s="12"/>
    </row>
    <row r="14" spans="1:26" ht="15.75" customHeight="1" x14ac:dyDescent="0.3">
      <c r="A14" s="270">
        <f>[1]APRIL!A15</f>
        <v>0</v>
      </c>
      <c r="B14" s="271">
        <f>[1]APRIL!B15</f>
        <v>11</v>
      </c>
      <c r="C14" s="272" t="str">
        <f>[1]APRIL!K15</f>
        <v>K04</v>
      </c>
      <c r="D14" s="271">
        <f>[1]APRIL!J15</f>
        <v>3</v>
      </c>
      <c r="E14" s="272" t="str">
        <f>[1]APRIL!I15</f>
        <v>P</v>
      </c>
      <c r="F14" s="273" t="str">
        <f>[1]APRIL!L15</f>
        <v>BARU</v>
      </c>
      <c r="G14" s="12"/>
      <c r="H14" s="281">
        <v>11</v>
      </c>
      <c r="I14" s="168" t="s">
        <v>242</v>
      </c>
      <c r="J14" s="168" t="s">
        <v>243</v>
      </c>
      <c r="K14" s="277">
        <f>COUNTIFS(Dx.APRL!DIAGNOSA,J14,Dx.APRL!UMUR,"&lt;7",BARULAMA,"baru",GENDER,"L")</f>
        <v>0</v>
      </c>
      <c r="L14" s="278">
        <f>COUNTIFS(Dx.APRL!DIAGNOSA,J14,Dx.APRL!UMUR,"&lt;7",BARULAMA,"baru",GENDER,"P")</f>
        <v>0</v>
      </c>
      <c r="M14" s="277">
        <f>COUNTIFS(Dx.APRL!DIAGNOSA,J14,Dx.APRL!UMUR,"&gt;=7",Dx.APRL!UMUR,"&lt;=15",BARULAMA,"BARU",GENDER,"L")</f>
        <v>0</v>
      </c>
      <c r="N14" s="277">
        <f>COUNTIFS(Dx.APRL!DIAGNOSA,J14,Dx.APRL!UMUR,"&gt;=7",Dx.APRL!UMUR,"&lt;=15",BARULAMA,"BARU",GENDER,"P")</f>
        <v>0</v>
      </c>
      <c r="O14" s="271">
        <f>COUNTIFS(Dx.APRL!DIAGNOSA,J14,Dx.APRL!UMUR,"&gt;=16",Dx.APRL!UMUR,"&lt;=59",BARULAMA,"BARU",GENDER,"L")</f>
        <v>0</v>
      </c>
      <c r="P14" s="277">
        <f>COUNTIFS(Dx.APRL!DIAGNOSA,J14,Dx.APRL!UMUR,"&gt;=16",Dx.APRL!UMUR,"&lt;=59",BARULAMA,"BARU",GENDER,"P")</f>
        <v>0</v>
      </c>
      <c r="Q14" s="277">
        <f>COUNTIFS(Dx.APRL!DIAGNOSA,J14,Dx.APRL!UMUR,"&gt;=60",BARULAMA,"baru",GENDER,"L")</f>
        <v>0</v>
      </c>
      <c r="R14" s="277">
        <f>COUNTIFS(Dx.APRL!DIAGNOSA,J14,Dx.APRL!UMUR,"&gt;=60",BARULAMA,"baru",GENDER,"P")</f>
        <v>0</v>
      </c>
      <c r="S14" s="277">
        <f>COUNTIFS(Dx.APRL!DIAGNOSA,J14,BARULAMA,"LAMA",GENDER,"L")</f>
        <v>0</v>
      </c>
      <c r="T14" s="277">
        <f>COUNTIFS(Dx.APRL!DIAGNOSA,J14,BARULAMA,"LAMA",GENDER,"P")</f>
        <v>0</v>
      </c>
      <c r="U14" s="282">
        <f>COUNTIF(Dx.APRL!DIAGNOSA,J14)</f>
        <v>0</v>
      </c>
      <c r="V14" s="274">
        <f t="shared" si="0"/>
        <v>0</v>
      </c>
      <c r="W14" s="287"/>
      <c r="X14" s="12"/>
      <c r="Y14" s="12"/>
      <c r="Z14" s="12"/>
    </row>
    <row r="15" spans="1:26" ht="15.75" customHeight="1" x14ac:dyDescent="0.3">
      <c r="A15" s="270">
        <f>[1]APRIL!A16</f>
        <v>0</v>
      </c>
      <c r="B15" s="271">
        <f>[1]APRIL!B16</f>
        <v>12</v>
      </c>
      <c r="C15" s="272" t="str">
        <f>[1]APRIL!K16</f>
        <v>K03</v>
      </c>
      <c r="D15" s="271">
        <f>[1]APRIL!J16</f>
        <v>43</v>
      </c>
      <c r="E15" s="272" t="str">
        <f>[1]APRIL!I16</f>
        <v>P</v>
      </c>
      <c r="F15" s="273" t="str">
        <f>[1]APRIL!L16</f>
        <v>BARU</v>
      </c>
      <c r="G15" s="12"/>
      <c r="H15" s="281">
        <v>12</v>
      </c>
      <c r="I15" s="108" t="s">
        <v>244</v>
      </c>
      <c r="J15" s="108" t="s">
        <v>245</v>
      </c>
      <c r="K15" s="277">
        <f>COUNTIFS(Dx.APRL!DIAGNOSA,J15,Dx.APRL!UMUR,"&lt;7",BARULAMA,"baru",GENDER,"L")</f>
        <v>0</v>
      </c>
      <c r="L15" s="278">
        <f>COUNTIFS(Dx.APRL!DIAGNOSA,J15,Dx.APRL!UMUR,"&lt;7",BARULAMA,"baru",GENDER,"P")</f>
        <v>0</v>
      </c>
      <c r="M15" s="277">
        <f>COUNTIFS(Dx.APRL!DIAGNOSA,J15,Dx.APRL!UMUR,"&gt;=7",Dx.APRL!UMUR,"&lt;=15",BARULAMA,"BARU",GENDER,"L")</f>
        <v>0</v>
      </c>
      <c r="N15" s="277">
        <f>COUNTIFS(Dx.APRL!DIAGNOSA,J15,Dx.APRL!UMUR,"&gt;=7",Dx.APRL!UMUR,"&lt;=15",BARULAMA,"BARU",GENDER,"P")</f>
        <v>0</v>
      </c>
      <c r="O15" s="271">
        <f>COUNTIFS(Dx.APRL!DIAGNOSA,J15,Dx.APRL!UMUR,"&gt;=16",Dx.APRL!UMUR,"&lt;=59",BARULAMA,"BARU",GENDER,"L")</f>
        <v>1</v>
      </c>
      <c r="P15" s="277">
        <f>COUNTIFS(Dx.APRL!DIAGNOSA,J15,Dx.APRL!UMUR,"&gt;=16",Dx.APRL!UMUR,"&lt;=59",BARULAMA,"BARU",GENDER,"P")</f>
        <v>0</v>
      </c>
      <c r="Q15" s="277">
        <f>COUNTIFS(Dx.APRL!DIAGNOSA,J15,Dx.APRL!UMUR,"&gt;=60",BARULAMA,"baru",GENDER,"L")</f>
        <v>1</v>
      </c>
      <c r="R15" s="277">
        <f>COUNTIFS(Dx.APRL!DIAGNOSA,J15,Dx.APRL!UMUR,"&gt;=60",BARULAMA,"baru",GENDER,"P")</f>
        <v>0</v>
      </c>
      <c r="S15" s="277">
        <f>COUNTIFS(Dx.APRL!DIAGNOSA,J15,BARULAMA,"LAMA",GENDER,"L")</f>
        <v>0</v>
      </c>
      <c r="T15" s="277">
        <f>COUNTIFS(Dx.APRL!DIAGNOSA,J15,BARULAMA,"LAMA",GENDER,"P")</f>
        <v>0</v>
      </c>
      <c r="U15" s="282">
        <f>COUNTIF(Dx.APRL!DIAGNOSA,J15)</f>
        <v>2</v>
      </c>
      <c r="V15" s="274">
        <f t="shared" si="0"/>
        <v>2</v>
      </c>
      <c r="W15" s="12"/>
      <c r="X15" s="12"/>
      <c r="Y15" s="12"/>
      <c r="Z15" s="12"/>
    </row>
    <row r="16" spans="1:26" ht="15.75" customHeight="1" x14ac:dyDescent="0.3">
      <c r="A16" s="270">
        <f>[1]APRIL!A17</f>
        <v>0</v>
      </c>
      <c r="B16" s="271">
        <f>[1]APRIL!B17</f>
        <v>13</v>
      </c>
      <c r="C16" s="272" t="str">
        <f>[1]APRIL!K17</f>
        <v>K03</v>
      </c>
      <c r="D16" s="271">
        <f>[1]APRIL!J17</f>
        <v>30</v>
      </c>
      <c r="E16" s="272" t="str">
        <f>[1]APRIL!I17</f>
        <v>P</v>
      </c>
      <c r="F16" s="273" t="str">
        <f>[1]APRIL!L17</f>
        <v>LAMA</v>
      </c>
      <c r="G16" s="12"/>
      <c r="H16" s="281">
        <v>13</v>
      </c>
      <c r="I16" s="108" t="s">
        <v>246</v>
      </c>
      <c r="J16" s="108" t="s">
        <v>247</v>
      </c>
      <c r="K16" s="277">
        <f>COUNTIFS(Dx.APRL!DIAGNOSA,J16,Dx.APRL!UMUR,"&lt;7",BARULAMA,"baru",GENDER,"L")</f>
        <v>0</v>
      </c>
      <c r="L16" s="278">
        <f>COUNTIFS(Dx.APRL!DIAGNOSA,J16,Dx.APRL!UMUR,"&lt;7",BARULAMA,"baru",GENDER,"P")</f>
        <v>0</v>
      </c>
      <c r="M16" s="277">
        <f>COUNTIFS(Dx.APRL!DIAGNOSA,J16,Dx.APRL!UMUR,"&gt;=7",Dx.APRL!UMUR,"&lt;=15",BARULAMA,"BARU",GENDER,"L")</f>
        <v>0</v>
      </c>
      <c r="N16" s="277">
        <f>COUNTIFS(Dx.APRL!DIAGNOSA,J16,Dx.APRL!UMUR,"&gt;=7",Dx.APRL!UMUR,"&lt;=15",BARULAMA,"BARU",GENDER,"P")</f>
        <v>1</v>
      </c>
      <c r="O16" s="271">
        <f>COUNTIFS(Dx.APRL!DIAGNOSA,J16,Dx.APRL!UMUR,"&gt;=16",Dx.APRL!UMUR,"&lt;=59",BARULAMA,"BARU",GENDER,"L")</f>
        <v>0</v>
      </c>
      <c r="P16" s="277">
        <f>COUNTIFS(Dx.APRL!DIAGNOSA,J16,Dx.APRL!UMUR,"&gt;=16",Dx.APRL!UMUR,"&lt;=59",BARULAMA,"BARU",GENDER,"P")</f>
        <v>0</v>
      </c>
      <c r="Q16" s="277">
        <f>COUNTIFS(Dx.APRL!DIAGNOSA,J16,Dx.APRL!UMUR,"&gt;=60",BARULAMA,"baru",GENDER,"L")</f>
        <v>0</v>
      </c>
      <c r="R16" s="277">
        <f>COUNTIFS(Dx.APRL!DIAGNOSA,J16,Dx.APRL!UMUR,"&gt;=60",BARULAMA,"baru",GENDER,"P")</f>
        <v>0</v>
      </c>
      <c r="S16" s="277">
        <f>COUNTIFS(Dx.APRL!DIAGNOSA,J16,BARULAMA,"LAMA",GENDER,"L")</f>
        <v>0</v>
      </c>
      <c r="T16" s="277">
        <f>COUNTIFS(Dx.APRL!DIAGNOSA,J16,BARULAMA,"LAMA",GENDER,"P")</f>
        <v>0</v>
      </c>
      <c r="U16" s="282">
        <f>COUNTIF(Dx.APRL!DIAGNOSA,J16)</f>
        <v>1</v>
      </c>
      <c r="V16" s="280">
        <f t="shared" si="0"/>
        <v>1</v>
      </c>
      <c r="W16" s="12"/>
      <c r="X16" s="12"/>
      <c r="Y16" s="12"/>
      <c r="Z16" s="12"/>
    </row>
    <row r="17" spans="1:26" ht="15.75" customHeight="1" x14ac:dyDescent="0.3">
      <c r="A17" s="270">
        <f>[1]APRIL!A18</f>
        <v>0</v>
      </c>
      <c r="B17" s="271">
        <f>[1]APRIL!B18</f>
        <v>14</v>
      </c>
      <c r="C17" s="272" t="str">
        <f>[1]APRIL!K18</f>
        <v>K03</v>
      </c>
      <c r="D17" s="271">
        <f>[1]APRIL!J18</f>
        <v>23</v>
      </c>
      <c r="E17" s="272" t="str">
        <f>[1]APRIL!I18</f>
        <v>P</v>
      </c>
      <c r="F17" s="273" t="str">
        <f>[1]APRIL!L18</f>
        <v>BARU</v>
      </c>
      <c r="G17" s="12"/>
      <c r="H17" s="281">
        <v>14</v>
      </c>
      <c r="I17" s="108" t="s">
        <v>248</v>
      </c>
      <c r="J17" s="108" t="s">
        <v>249</v>
      </c>
      <c r="K17" s="277">
        <f>COUNTIFS(Dx.APRL!DIAGNOSA,J17,Dx.APRL!UMUR,"&lt;7",BARULAMA,"baru",GENDER,"L")</f>
        <v>0</v>
      </c>
      <c r="L17" s="278">
        <f>COUNTIFS(Dx.APRL!DIAGNOSA,J17,Dx.APRL!UMUR,"&lt;7",BARULAMA,"baru",GENDER,"P")</f>
        <v>0</v>
      </c>
      <c r="M17" s="277">
        <f>COUNTIFS(Dx.APRL!DIAGNOSA,J17,Dx.APRL!UMUR,"&gt;=7",Dx.APRL!UMUR,"&lt;=15",BARULAMA,"BARU",GENDER,"L")</f>
        <v>0</v>
      </c>
      <c r="N17" s="277">
        <f>COUNTIFS(Dx.APRL!DIAGNOSA,J17,Dx.APRL!UMUR,"&gt;=7",Dx.APRL!UMUR,"&lt;=15",BARULAMA,"BARU",GENDER,"P")</f>
        <v>0</v>
      </c>
      <c r="O17" s="271">
        <f>COUNTIFS(Dx.APRL!DIAGNOSA,J17,Dx.APRL!UMUR,"&gt;=16",Dx.APRL!UMUR,"&lt;=59",BARULAMA,"BARU",GENDER,"L")</f>
        <v>0</v>
      </c>
      <c r="P17" s="277">
        <f>COUNTIFS(Dx.APRL!DIAGNOSA,J17,Dx.APRL!UMUR,"&gt;=16",Dx.APRL!UMUR,"&lt;=59",BARULAMA,"BARU",GENDER,"P")</f>
        <v>0</v>
      </c>
      <c r="Q17" s="277">
        <f>COUNTIFS(Dx.APRL!DIAGNOSA,J17,Dx.APRL!UMUR,"&gt;=60",BARULAMA,"baru",GENDER,"L")</f>
        <v>0</v>
      </c>
      <c r="R17" s="277">
        <f>COUNTIFS(Dx.APRL!DIAGNOSA,J17,Dx.APRL!UMUR,"&gt;=60",BARULAMA,"baru",GENDER,"P")</f>
        <v>0</v>
      </c>
      <c r="S17" s="277">
        <f>COUNTIFS(Dx.APRL!DIAGNOSA,J17,BARULAMA,"LAMA",GENDER,"L")</f>
        <v>0</v>
      </c>
      <c r="T17" s="277">
        <f>COUNTIFS(Dx.APRL!DIAGNOSA,J17,BARULAMA,"LAMA",GENDER,"P")</f>
        <v>0</v>
      </c>
      <c r="U17" s="282">
        <f>COUNTIF(Dx.APRL!DIAGNOSA,J17)</f>
        <v>0</v>
      </c>
      <c r="V17" s="274">
        <f t="shared" si="0"/>
        <v>0</v>
      </c>
      <c r="W17" s="12"/>
      <c r="X17" s="12"/>
      <c r="Y17" s="12"/>
      <c r="Z17" s="12"/>
    </row>
    <row r="18" spans="1:26" ht="15.75" customHeight="1" x14ac:dyDescent="0.3">
      <c r="A18" s="270">
        <f>[1]APRIL!A19</f>
        <v>45743</v>
      </c>
      <c r="B18" s="271">
        <f>[1]APRIL!B19</f>
        <v>1</v>
      </c>
      <c r="C18" s="272" t="str">
        <f>[1]APRIL!K19</f>
        <v>K00</v>
      </c>
      <c r="D18" s="271">
        <f>[1]APRIL!J19</f>
        <v>7</v>
      </c>
      <c r="E18" s="272" t="str">
        <f>[1]APRIL!I19</f>
        <v>P</v>
      </c>
      <c r="F18" s="273" t="str">
        <f>[1]APRIL!L19</f>
        <v>BARU</v>
      </c>
      <c r="G18" s="12"/>
      <c r="H18" s="281">
        <v>15</v>
      </c>
      <c r="I18" s="108" t="s">
        <v>250</v>
      </c>
      <c r="J18" s="108" t="s">
        <v>251</v>
      </c>
      <c r="K18" s="277">
        <f>COUNTIFS(Dx.APRL!DIAGNOSA,J18,Dx.APRL!UMUR,"&lt;7",BARULAMA,"baru",GENDER,"L")</f>
        <v>0</v>
      </c>
      <c r="L18" s="278">
        <f>COUNTIFS(Dx.APRL!DIAGNOSA,J18,Dx.APRL!UMUR,"&lt;7",BARULAMA,"baru",GENDER,"P")</f>
        <v>0</v>
      </c>
      <c r="M18" s="277">
        <f>COUNTIFS(Dx.APRL!DIAGNOSA,J18,Dx.APRL!UMUR,"&gt;=7",Dx.APRL!UMUR,"&lt;=15",BARULAMA,"BARU",GENDER,"L")</f>
        <v>0</v>
      </c>
      <c r="N18" s="277">
        <f>COUNTIFS(Dx.APRL!DIAGNOSA,J18,Dx.APRL!UMUR,"&gt;=7",Dx.APRL!UMUR,"&lt;=15",BARULAMA,"BARU",GENDER,"P")</f>
        <v>0</v>
      </c>
      <c r="O18" s="271">
        <f>COUNTIFS(Dx.APRL!DIAGNOSA,J18,Dx.APRL!UMUR,"&gt;=16",Dx.APRL!UMUR,"&lt;=59",BARULAMA,"BARU",GENDER,"L")</f>
        <v>0</v>
      </c>
      <c r="P18" s="277">
        <f>COUNTIFS(Dx.APRL!DIAGNOSA,J18,Dx.APRL!UMUR,"&gt;=16",Dx.APRL!UMUR,"&lt;=59",BARULAMA,"BARU",GENDER,"P")</f>
        <v>0</v>
      </c>
      <c r="Q18" s="277">
        <f>COUNTIFS(Dx.APRL!DIAGNOSA,J18,Dx.APRL!UMUR,"&gt;=60",BARULAMA,"baru",GENDER,"L")</f>
        <v>0</v>
      </c>
      <c r="R18" s="277">
        <f>COUNTIFS(Dx.APRL!DIAGNOSA,J18,Dx.APRL!UMUR,"&gt;=60",BARULAMA,"baru",GENDER,"P")</f>
        <v>0</v>
      </c>
      <c r="S18" s="277">
        <f>COUNTIFS(Dx.APRL!DIAGNOSA,J18,BARULAMA,"LAMA",GENDER,"L")</f>
        <v>0</v>
      </c>
      <c r="T18" s="277">
        <f>COUNTIFS(Dx.APRL!DIAGNOSA,J18,BARULAMA,"LAMA",GENDER,"P")</f>
        <v>0</v>
      </c>
      <c r="U18" s="282">
        <f>COUNTIF(Dx.APRL!DIAGNOSA,J18)</f>
        <v>0</v>
      </c>
      <c r="V18" s="274">
        <f t="shared" si="0"/>
        <v>0</v>
      </c>
      <c r="W18" s="12"/>
      <c r="X18" s="12"/>
      <c r="Y18" s="12"/>
      <c r="Z18" s="12"/>
    </row>
    <row r="19" spans="1:26" ht="15.75" customHeight="1" x14ac:dyDescent="0.3">
      <c r="A19" s="270">
        <f>[1]APRIL!A20</f>
        <v>0</v>
      </c>
      <c r="B19" s="271">
        <f>[1]APRIL!B20</f>
        <v>2</v>
      </c>
      <c r="C19" s="272" t="str">
        <f>[1]APRIL!K20</f>
        <v>K02</v>
      </c>
      <c r="D19" s="271">
        <f>[1]APRIL!J20</f>
        <v>29</v>
      </c>
      <c r="E19" s="272" t="str">
        <f>[1]APRIL!I20</f>
        <v>P</v>
      </c>
      <c r="F19" s="273" t="str">
        <f>[1]APRIL!L20</f>
        <v>BARU</v>
      </c>
      <c r="G19" s="12"/>
      <c r="H19" s="281">
        <v>16</v>
      </c>
      <c r="I19" s="108" t="s">
        <v>252</v>
      </c>
      <c r="J19" s="108" t="s">
        <v>253</v>
      </c>
      <c r="K19" s="277">
        <f>COUNTIFS(Dx.APRL!DIAGNOSA,J19,Dx.APRL!UMUR,"&lt;7",BARULAMA,"baru",GENDER,"L")</f>
        <v>0</v>
      </c>
      <c r="L19" s="278">
        <f>COUNTIFS(Dx.APRL!DIAGNOSA,J19,Dx.APRL!UMUR,"&lt;7",BARULAMA,"baru",GENDER,"P")</f>
        <v>0</v>
      </c>
      <c r="M19" s="277">
        <f>COUNTIFS(Dx.APRL!DIAGNOSA,J19,Dx.APRL!UMUR,"&gt;=7",Dx.APRL!UMUR,"&lt;=15",BARULAMA,"BARU",GENDER,"L")</f>
        <v>0</v>
      </c>
      <c r="N19" s="277">
        <f>COUNTIFS(Dx.APRL!DIAGNOSA,J19,Dx.APRL!UMUR,"&gt;=7",Dx.APRL!UMUR,"&lt;=15",BARULAMA,"BARU",GENDER,"P")</f>
        <v>0</v>
      </c>
      <c r="O19" s="271">
        <f>COUNTIFS(Dx.APRL!DIAGNOSA,J19,Dx.APRL!UMUR,"&gt;=16",Dx.APRL!UMUR,"&lt;=59",BARULAMA,"BARU",GENDER,"L")</f>
        <v>0</v>
      </c>
      <c r="P19" s="277">
        <f>COUNTIFS(Dx.APRL!DIAGNOSA,J19,Dx.APRL!UMUR,"&gt;=16",Dx.APRL!UMUR,"&lt;=59",BARULAMA,"BARU",GENDER,"P")</f>
        <v>0</v>
      </c>
      <c r="Q19" s="277">
        <f>COUNTIFS(Dx.APRL!DIAGNOSA,J19,Dx.APRL!UMUR,"&gt;=60",BARULAMA,"baru",GENDER,"L")</f>
        <v>0</v>
      </c>
      <c r="R19" s="277">
        <f>COUNTIFS(Dx.APRL!DIAGNOSA,J19,Dx.APRL!UMUR,"&gt;=60",BARULAMA,"baru",GENDER,"P")</f>
        <v>0</v>
      </c>
      <c r="S19" s="277">
        <f>COUNTIFS(Dx.APRL!DIAGNOSA,J19,BARULAMA,"LAMA",GENDER,"L")</f>
        <v>0</v>
      </c>
      <c r="T19" s="277">
        <f>COUNTIFS(Dx.APRL!DIAGNOSA,J19,BARULAMA,"LAMA",GENDER,"P")</f>
        <v>0</v>
      </c>
      <c r="U19" s="282">
        <f>COUNTIF(Dx.APRL!DIAGNOSA,J19)</f>
        <v>0</v>
      </c>
      <c r="V19" s="274">
        <f t="shared" si="0"/>
        <v>0</v>
      </c>
      <c r="W19" s="12"/>
      <c r="X19" s="12"/>
      <c r="Y19" s="12"/>
      <c r="Z19" s="12"/>
    </row>
    <row r="20" spans="1:26" ht="15.75" customHeight="1" x14ac:dyDescent="0.3">
      <c r="A20" s="270">
        <f>[1]APRIL!A21</f>
        <v>0</v>
      </c>
      <c r="B20" s="271">
        <f>[1]APRIL!B21</f>
        <v>3</v>
      </c>
      <c r="C20" s="272" t="str">
        <f>[1]APRIL!K21</f>
        <v>K03</v>
      </c>
      <c r="D20" s="271">
        <f>[1]APRIL!J21</f>
        <v>61</v>
      </c>
      <c r="E20" s="272" t="str">
        <f>[1]APRIL!I21</f>
        <v>P</v>
      </c>
      <c r="F20" s="273" t="str">
        <f>[1]APRIL!L21</f>
        <v>BARU</v>
      </c>
      <c r="G20" s="12"/>
      <c r="H20" s="281">
        <v>17</v>
      </c>
      <c r="I20" s="108" t="s">
        <v>254</v>
      </c>
      <c r="J20" s="108" t="s">
        <v>255</v>
      </c>
      <c r="K20" s="277">
        <f>COUNTIFS(Dx.APRL!DIAGNOSA,J20,Dx.APRL!UMUR,"&lt;7",BARULAMA,"baru",GENDER,"L")</f>
        <v>0</v>
      </c>
      <c r="L20" s="278">
        <f>COUNTIFS(Dx.APRL!DIAGNOSA,J20,Dx.APRL!UMUR,"&lt;7",BARULAMA,"baru",GENDER,"P")</f>
        <v>0</v>
      </c>
      <c r="M20" s="277">
        <f>COUNTIFS(Dx.APRL!DIAGNOSA,J20,Dx.APRL!UMUR,"&gt;=7",Dx.APRL!UMUR,"&lt;=15",BARULAMA,"BARU",GENDER,"L")</f>
        <v>0</v>
      </c>
      <c r="N20" s="277">
        <f>COUNTIFS(Dx.APRL!DIAGNOSA,J20,Dx.APRL!UMUR,"&gt;=7",Dx.APRL!UMUR,"&lt;=15",BARULAMA,"BARU",GENDER,"P")</f>
        <v>0</v>
      </c>
      <c r="O20" s="271">
        <f>COUNTIFS(Dx.APRL!DIAGNOSA,J20,Dx.APRL!UMUR,"&gt;=16",Dx.APRL!UMUR,"&lt;=59",BARULAMA,"BARU",GENDER,"L")</f>
        <v>0</v>
      </c>
      <c r="P20" s="277">
        <f>COUNTIFS(Dx.APRL!DIAGNOSA,J20,Dx.APRL!UMUR,"&gt;=16",Dx.APRL!UMUR,"&lt;=59",BARULAMA,"BARU",GENDER,"P")</f>
        <v>0</v>
      </c>
      <c r="Q20" s="277">
        <f>COUNTIFS(Dx.APRL!DIAGNOSA,J20,Dx.APRL!UMUR,"&gt;=60",BARULAMA,"baru",GENDER,"L")</f>
        <v>0</v>
      </c>
      <c r="R20" s="277">
        <f>COUNTIFS(Dx.APRL!DIAGNOSA,J20,Dx.APRL!UMUR,"&gt;=60",BARULAMA,"baru",GENDER,"P")</f>
        <v>0</v>
      </c>
      <c r="S20" s="277">
        <f>COUNTIFS(Dx.APRL!DIAGNOSA,J20,BARULAMA,"LAMA",GENDER,"L")</f>
        <v>0</v>
      </c>
      <c r="T20" s="277">
        <f>COUNTIFS(Dx.APRL!DIAGNOSA,J20,BARULAMA,"LAMA",GENDER,"P")</f>
        <v>0</v>
      </c>
      <c r="U20" s="282">
        <f>COUNTIF(Dx.APRL!DIAGNOSA,J20)</f>
        <v>0</v>
      </c>
      <c r="V20" s="274">
        <f t="shared" si="0"/>
        <v>0</v>
      </c>
      <c r="W20" s="12"/>
      <c r="X20" s="12"/>
      <c r="Y20" s="12"/>
      <c r="Z20" s="12"/>
    </row>
    <row r="21" spans="1:26" ht="15.75" customHeight="1" x14ac:dyDescent="0.3">
      <c r="A21" s="270">
        <f>[1]APRIL!A22</f>
        <v>0</v>
      </c>
      <c r="B21" s="271">
        <f>[1]APRIL!B22</f>
        <v>4</v>
      </c>
      <c r="C21" s="272" t="str">
        <f>[1]APRIL!K22</f>
        <v>K03</v>
      </c>
      <c r="D21" s="271">
        <f>[1]APRIL!J22</f>
        <v>29</v>
      </c>
      <c r="E21" s="272" t="str">
        <f>[1]APRIL!I22</f>
        <v>P</v>
      </c>
      <c r="F21" s="273" t="str">
        <f>[1]APRIL!L22</f>
        <v>BARU</v>
      </c>
      <c r="G21" s="12"/>
      <c r="H21" s="281">
        <v>18</v>
      </c>
      <c r="I21" s="108" t="s">
        <v>256</v>
      </c>
      <c r="J21" s="168" t="s">
        <v>257</v>
      </c>
      <c r="K21" s="277">
        <f>COUNTIFS(Dx.APRL!DIAGNOSA,J21,Dx.APRL!UMUR,"&lt;7",BARULAMA,"baru",GENDER,"L")</f>
        <v>0</v>
      </c>
      <c r="L21" s="278">
        <f>COUNTIFS(Dx.APRL!DIAGNOSA,J21,Dx.APRL!UMUR,"&lt;7",BARULAMA,"baru",GENDER,"P")</f>
        <v>0</v>
      </c>
      <c r="M21" s="277">
        <f>COUNTIFS(Dx.APRL!DIAGNOSA,J21,Dx.APRL!UMUR,"&gt;=7",Dx.APRL!UMUR,"&lt;=15",BARULAMA,"BARU",GENDER,"L")</f>
        <v>0</v>
      </c>
      <c r="N21" s="277">
        <f>COUNTIFS(Dx.APRL!DIAGNOSA,J21,Dx.APRL!UMUR,"&gt;=7",Dx.APRL!UMUR,"&lt;=15",BARULAMA,"BARU",GENDER,"P")</f>
        <v>0</v>
      </c>
      <c r="O21" s="271">
        <f>COUNTIFS(Dx.APRL!DIAGNOSA,J21,Dx.APRL!UMUR,"&gt;=16",Dx.APRL!UMUR,"&lt;=59",BARULAMA,"BARU",GENDER,"L")</f>
        <v>0</v>
      </c>
      <c r="P21" s="277">
        <f>COUNTIFS(Dx.APRL!DIAGNOSA,J21,Dx.APRL!UMUR,"&gt;=16",Dx.APRL!UMUR,"&lt;=59",BARULAMA,"BARU",GENDER,"P")</f>
        <v>0</v>
      </c>
      <c r="Q21" s="277">
        <f>COUNTIFS(Dx.APRL!DIAGNOSA,J21,Dx.APRL!UMUR,"&gt;=60",BARULAMA,"baru",GENDER,"L")</f>
        <v>0</v>
      </c>
      <c r="R21" s="277">
        <f>COUNTIFS(Dx.APRL!DIAGNOSA,J21,Dx.APRL!UMUR,"&gt;=60",BARULAMA,"baru",GENDER,"P")</f>
        <v>0</v>
      </c>
      <c r="S21" s="277">
        <f>COUNTIFS(Dx.APRL!DIAGNOSA,J21,BARULAMA,"LAMA",GENDER,"L")</f>
        <v>0</v>
      </c>
      <c r="T21" s="277">
        <f>COUNTIFS(Dx.APRL!DIAGNOSA,J21,BARULAMA,"LAMA",GENDER,"P")</f>
        <v>0</v>
      </c>
      <c r="U21" s="282">
        <f>COUNTIF(Dx.APRL!DIAGNOSA,J21)</f>
        <v>0</v>
      </c>
      <c r="V21" s="274">
        <f t="shared" si="0"/>
        <v>0</v>
      </c>
      <c r="W21" s="287"/>
      <c r="X21" s="12"/>
      <c r="Y21" s="12"/>
      <c r="Z21" s="12"/>
    </row>
    <row r="22" spans="1:26" ht="15.75" customHeight="1" x14ac:dyDescent="0.3">
      <c r="A22" s="270">
        <f>[1]APRIL!A23</f>
        <v>0</v>
      </c>
      <c r="B22" s="271">
        <f>[1]APRIL!B23</f>
        <v>5</v>
      </c>
      <c r="C22" s="272" t="str">
        <f>[1]APRIL!K23</f>
        <v>K04</v>
      </c>
      <c r="D22" s="271">
        <f>[1]APRIL!J23</f>
        <v>38</v>
      </c>
      <c r="E22" s="272" t="str">
        <f>[1]APRIL!I23</f>
        <v>P</v>
      </c>
      <c r="F22" s="273" t="str">
        <f>[1]APRIL!L23</f>
        <v>LAMA</v>
      </c>
      <c r="G22" s="12"/>
      <c r="H22" s="281">
        <v>19</v>
      </c>
      <c r="I22" s="108" t="s">
        <v>258</v>
      </c>
      <c r="J22" s="168" t="s">
        <v>259</v>
      </c>
      <c r="K22" s="277">
        <f>COUNTIFS(Dx.APRL!DIAGNOSA,J22,Dx.APRL!UMUR,"&lt;7",BARULAMA,"baru",GENDER,"L")</f>
        <v>0</v>
      </c>
      <c r="L22" s="278">
        <f>COUNTIFS(Dx.APRL!DIAGNOSA,J22,Dx.APRL!UMUR,"&lt;7",BARULAMA,"baru",GENDER,"P")</f>
        <v>0</v>
      </c>
      <c r="M22" s="277">
        <f>COUNTIFS(Dx.APRL!DIAGNOSA,J22,Dx.APRL!UMUR,"&gt;=7",Dx.APRL!UMUR,"&lt;=15",BARULAMA,"BARU",GENDER,"L")</f>
        <v>0</v>
      </c>
      <c r="N22" s="277">
        <f>COUNTIFS(Dx.APRL!DIAGNOSA,J22,Dx.APRL!UMUR,"&gt;=7",Dx.APRL!UMUR,"&lt;=15",BARULAMA,"BARU",GENDER,"P")</f>
        <v>0</v>
      </c>
      <c r="O22" s="271">
        <f>COUNTIFS(Dx.APRL!DIAGNOSA,J22,Dx.APRL!UMUR,"&gt;=16",Dx.APRL!UMUR,"&lt;=59",BARULAMA,"BARU",GENDER,"L")</f>
        <v>0</v>
      </c>
      <c r="P22" s="277">
        <f>COUNTIFS(Dx.APRL!DIAGNOSA,J22,Dx.APRL!UMUR,"&gt;=16",Dx.APRL!UMUR,"&lt;=59",BARULAMA,"BARU",GENDER,"P")</f>
        <v>0</v>
      </c>
      <c r="Q22" s="277">
        <f>COUNTIFS(Dx.APRL!DIAGNOSA,J22,Dx.APRL!UMUR,"&gt;=60",BARULAMA,"baru",GENDER,"L")</f>
        <v>0</v>
      </c>
      <c r="R22" s="277">
        <f>COUNTIFS(Dx.APRL!DIAGNOSA,J22,Dx.APRL!UMUR,"&gt;=60",BARULAMA,"baru",GENDER,"P")</f>
        <v>0</v>
      </c>
      <c r="S22" s="277">
        <f>COUNTIFS(Dx.APRL!DIAGNOSA,J22,BARULAMA,"LAMA",GENDER,"L")</f>
        <v>0</v>
      </c>
      <c r="T22" s="277">
        <f>COUNTIFS(Dx.APRL!DIAGNOSA,J22,BARULAMA,"LAMA",GENDER,"P")</f>
        <v>0</v>
      </c>
      <c r="U22" s="282">
        <f>COUNTIF(Dx.APRL!DIAGNOSA,J22)</f>
        <v>0</v>
      </c>
      <c r="V22" s="274">
        <f t="shared" si="0"/>
        <v>0</v>
      </c>
      <c r="W22" s="287"/>
      <c r="X22" s="12"/>
      <c r="Y22" s="12"/>
      <c r="Z22" s="12"/>
    </row>
    <row r="23" spans="1:26" ht="15.75" customHeight="1" x14ac:dyDescent="0.3">
      <c r="A23" s="270">
        <f>[1]APRIL!A24</f>
        <v>0</v>
      </c>
      <c r="B23" s="271">
        <f>[1]APRIL!B24</f>
        <v>6</v>
      </c>
      <c r="C23" s="272" t="str">
        <f>[1]APRIL!K24</f>
        <v>K03</v>
      </c>
      <c r="D23" s="271">
        <f>[1]APRIL!J24</f>
        <v>22</v>
      </c>
      <c r="E23" s="272" t="str">
        <f>[1]APRIL!I24</f>
        <v>L</v>
      </c>
      <c r="F23" s="273" t="str">
        <f>[1]APRIL!L24</f>
        <v>BARU</v>
      </c>
      <c r="G23" s="12"/>
      <c r="H23" s="281">
        <v>20</v>
      </c>
      <c r="I23" s="283" t="s">
        <v>260</v>
      </c>
      <c r="J23" s="108" t="s">
        <v>261</v>
      </c>
      <c r="K23" s="277">
        <f>COUNTIFS(Dx.APRL!DIAGNOSA,J23,Dx.APRL!UMUR,"&lt;7",BARULAMA,"baru",GENDER,"L")</f>
        <v>0</v>
      </c>
      <c r="L23" s="278">
        <f>COUNTIFS(Dx.APRL!DIAGNOSA,J23,Dx.APRL!UMUR,"&lt;7",BARULAMA,"baru",GENDER,"P")</f>
        <v>0</v>
      </c>
      <c r="M23" s="277">
        <f>COUNTIFS(Dx.APRL!DIAGNOSA,J23,Dx.APRL!UMUR,"&gt;=7",Dx.APRL!UMUR,"&lt;=15",BARULAMA,"BARU",GENDER,"L")</f>
        <v>0</v>
      </c>
      <c r="N23" s="277">
        <f>COUNTIFS(Dx.APRL!DIAGNOSA,J23,Dx.APRL!UMUR,"&gt;=7",Dx.APRL!UMUR,"&lt;=15",BARULAMA,"BARU",GENDER,"P")</f>
        <v>0</v>
      </c>
      <c r="O23" s="271">
        <f>COUNTIFS(Dx.APRL!DIAGNOSA,J23,Dx.APRL!UMUR,"&gt;=16",Dx.APRL!UMUR,"&lt;=59",BARULAMA,"BARU",GENDER,"L")</f>
        <v>0</v>
      </c>
      <c r="P23" s="277">
        <f>COUNTIFS(Dx.APRL!DIAGNOSA,J23,Dx.APRL!UMUR,"&gt;=16",Dx.APRL!UMUR,"&lt;=59",BARULAMA,"BARU",GENDER,"P")</f>
        <v>0</v>
      </c>
      <c r="Q23" s="277">
        <f>COUNTIFS(Dx.APRL!DIAGNOSA,J23,Dx.APRL!UMUR,"&gt;=60",BARULAMA,"baru",GENDER,"L")</f>
        <v>0</v>
      </c>
      <c r="R23" s="277">
        <f>COUNTIFS(Dx.APRL!DIAGNOSA,J23,Dx.APRL!UMUR,"&gt;=60",BARULAMA,"baru",GENDER,"P")</f>
        <v>0</v>
      </c>
      <c r="S23" s="277">
        <f>COUNTIFS(Dx.APRL!DIAGNOSA,J23,BARULAMA,"LAMA",GENDER,"L")</f>
        <v>0</v>
      </c>
      <c r="T23" s="277">
        <f>COUNTIFS(Dx.APRL!DIAGNOSA,J23,BARULAMA,"LAMA",GENDER,"P")</f>
        <v>0</v>
      </c>
      <c r="U23" s="282">
        <f>COUNTIF(Dx.APRL!DIAGNOSA,J23)</f>
        <v>0</v>
      </c>
      <c r="V23" s="274">
        <f t="shared" si="0"/>
        <v>0</v>
      </c>
      <c r="W23" s="12"/>
      <c r="X23" s="12"/>
      <c r="Y23" s="12"/>
      <c r="Z23" s="12"/>
    </row>
    <row r="24" spans="1:26" ht="15.75" customHeight="1" thickBot="1" x14ac:dyDescent="0.35">
      <c r="A24" s="270">
        <f>[1]APRIL!A25</f>
        <v>0</v>
      </c>
      <c r="B24" s="271">
        <f>[1]APRIL!B25</f>
        <v>7</v>
      </c>
      <c r="C24" s="272" t="str">
        <f>[1]APRIL!K25</f>
        <v>K04</v>
      </c>
      <c r="D24" s="271">
        <f>[1]APRIL!J25</f>
        <v>40</v>
      </c>
      <c r="E24" s="272" t="str">
        <f>[1]APRIL!I25</f>
        <v>L</v>
      </c>
      <c r="F24" s="273" t="str">
        <f>[1]APRIL!L25</f>
        <v>BARU</v>
      </c>
      <c r="G24" s="12"/>
      <c r="H24" s="188"/>
      <c r="I24" s="284" t="s">
        <v>262</v>
      </c>
      <c r="J24" s="189"/>
      <c r="K24" s="189"/>
      <c r="L24" s="189"/>
      <c r="M24" s="189"/>
      <c r="N24" s="189"/>
      <c r="O24" s="189"/>
      <c r="P24" s="189"/>
      <c r="Q24" s="189"/>
      <c r="R24" s="189"/>
      <c r="S24" s="189"/>
      <c r="T24" s="285" t="s">
        <v>263</v>
      </c>
      <c r="U24" s="286">
        <f t="shared" ref="U24:V24" si="1">SUM(U4:U23)</f>
        <v>236</v>
      </c>
      <c r="V24" s="274">
        <f t="shared" si="1"/>
        <v>236</v>
      </c>
      <c r="W24" s="12"/>
      <c r="X24" s="12"/>
      <c r="Y24" s="12"/>
      <c r="Z24" s="12"/>
    </row>
    <row r="25" spans="1:26" ht="15.75" customHeight="1" x14ac:dyDescent="0.3">
      <c r="A25" s="270">
        <f>[1]APRIL!A26</f>
        <v>0</v>
      </c>
      <c r="B25" s="271">
        <f>[1]APRIL!B26</f>
        <v>8</v>
      </c>
      <c r="C25" s="272" t="str">
        <f>[1]APRIL!K26</f>
        <v>K12</v>
      </c>
      <c r="D25" s="271">
        <f>[1]APRIL!J26</f>
        <v>13</v>
      </c>
      <c r="E25" s="272" t="str">
        <f>[1]APRIL!I26</f>
        <v>P</v>
      </c>
      <c r="F25" s="273" t="str">
        <f>[1]APRIL!L26</f>
        <v>BARU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75" customHeight="1" thickBot="1" x14ac:dyDescent="0.35">
      <c r="A26" s="270">
        <f>[1]APRIL!A27</f>
        <v>0</v>
      </c>
      <c r="B26" s="271">
        <f>[1]APRIL!B27</f>
        <v>9</v>
      </c>
      <c r="C26" s="272" t="str">
        <f>[1]APRIL!K27</f>
        <v>K04</v>
      </c>
      <c r="D26" s="271">
        <f>[1]APRIL!J27</f>
        <v>65</v>
      </c>
      <c r="E26" s="272" t="str">
        <f>[1]APRIL!I27</f>
        <v>L</v>
      </c>
      <c r="F26" s="273" t="str">
        <f>[1]APRIL!L27</f>
        <v>BARU</v>
      </c>
      <c r="G26" s="12"/>
      <c r="H26" s="12"/>
      <c r="I26" s="12"/>
      <c r="J26" s="287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 thickBot="1" x14ac:dyDescent="0.45">
      <c r="A27" s="270">
        <f>[1]APRIL!A28</f>
        <v>45755</v>
      </c>
      <c r="B27" s="271">
        <f>[1]APRIL!B28</f>
        <v>1</v>
      </c>
      <c r="C27" s="272" t="str">
        <f>[1]APRIL!K28</f>
        <v>K02</v>
      </c>
      <c r="D27" s="271">
        <f>[1]APRIL!J28</f>
        <v>3</v>
      </c>
      <c r="E27" s="272" t="str">
        <f>[1]APRIL!I28</f>
        <v>P</v>
      </c>
      <c r="F27" s="273" t="str">
        <f>[1]APRIL!L28</f>
        <v>BARU</v>
      </c>
      <c r="G27" s="12"/>
      <c r="H27" s="12"/>
      <c r="I27" s="288" t="s">
        <v>193</v>
      </c>
      <c r="J27" s="289"/>
      <c r="K27" s="290"/>
      <c r="L27" s="291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 thickBot="1" x14ac:dyDescent="0.35">
      <c r="A28" s="270">
        <f>[1]APRIL!A29</f>
        <v>0</v>
      </c>
      <c r="B28" s="271">
        <f>[1]APRIL!B29</f>
        <v>2</v>
      </c>
      <c r="C28" s="272" t="str">
        <f>[1]APRIL!K29</f>
        <v>K05</v>
      </c>
      <c r="D28" s="271">
        <f>[1]APRIL!J29</f>
        <v>44</v>
      </c>
      <c r="E28" s="272" t="str">
        <f>[1]APRIL!I29</f>
        <v>P</v>
      </c>
      <c r="F28" s="273" t="str">
        <f>[1]APRIL!L29</f>
        <v>BARU</v>
      </c>
      <c r="G28" s="12"/>
      <c r="H28" s="12"/>
      <c r="I28" s="292" t="s">
        <v>194</v>
      </c>
      <c r="J28" s="289"/>
      <c r="K28" s="293"/>
      <c r="L28" s="294"/>
      <c r="M28" s="295" t="s">
        <v>108</v>
      </c>
      <c r="N28" s="295" t="s">
        <v>110</v>
      </c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 thickBot="1" x14ac:dyDescent="0.35">
      <c r="A29" s="270">
        <f>[1]APRIL!A30</f>
        <v>0</v>
      </c>
      <c r="B29" s="271">
        <f>[1]APRIL!B30</f>
        <v>3</v>
      </c>
      <c r="C29" s="272" t="str">
        <f>[1]APRIL!K30</f>
        <v>K04</v>
      </c>
      <c r="D29" s="271">
        <f>[1]APRIL!J30</f>
        <v>31</v>
      </c>
      <c r="E29" s="272" t="str">
        <f>[1]APRIL!I30</f>
        <v>P</v>
      </c>
      <c r="F29" s="273" t="str">
        <f>[1]APRIL!L30</f>
        <v>BARU</v>
      </c>
      <c r="G29" s="12"/>
      <c r="H29" s="12"/>
      <c r="I29" s="178" t="s">
        <v>197</v>
      </c>
      <c r="J29" s="12"/>
      <c r="K29" s="236"/>
      <c r="L29" s="296">
        <f t="shared" ref="L29:L31" si="2">SUM(M29:N29)</f>
        <v>24</v>
      </c>
      <c r="M29" s="12">
        <f>COUNTIFS(Dx.APRL!DIAGNOSA,J6,Dx.APRL!UMUR,"&lt;=4")</f>
        <v>19</v>
      </c>
      <c r="N29" s="12">
        <f>COUNTIFS(Dx.APRL!DIAGNOSA,J8,Dx.APRL!UMUR,"&lt;=4")</f>
        <v>5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 thickBot="1" x14ac:dyDescent="0.35">
      <c r="A30" s="270">
        <f>[1]APRIL!A31</f>
        <v>0</v>
      </c>
      <c r="B30" s="271">
        <f>[1]APRIL!B31</f>
        <v>4</v>
      </c>
      <c r="C30" s="272" t="str">
        <f>[1]APRIL!K31</f>
        <v>K00</v>
      </c>
      <c r="D30" s="271">
        <f>[1]APRIL!J31</f>
        <v>15</v>
      </c>
      <c r="E30" s="272" t="str">
        <f>[1]APRIL!I31</f>
        <v>L</v>
      </c>
      <c r="F30" s="273" t="str">
        <f>[1]APRIL!L31</f>
        <v>BARU</v>
      </c>
      <c r="G30" s="12"/>
      <c r="H30" s="12"/>
      <c r="I30" s="178" t="s">
        <v>198</v>
      </c>
      <c r="J30" s="12"/>
      <c r="K30" s="236"/>
      <c r="L30" s="296">
        <f t="shared" si="2"/>
        <v>41</v>
      </c>
      <c r="M30" s="12">
        <f>COUNTIFS(Dx.APRL!DIAGNOSA,J6,Dx.APRL!UMUR,"&lt;=18")</f>
        <v>21</v>
      </c>
      <c r="N30" s="12">
        <f>COUNTIFS(Dx.APRL!DIAGNOSA,J8,Dx.APRL!UMUR,"&lt;=18")</f>
        <v>20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 thickBot="1" x14ac:dyDescent="0.35">
      <c r="A31" s="270">
        <f>[1]APRIL!A32</f>
        <v>0</v>
      </c>
      <c r="B31" s="271">
        <f>[1]APRIL!B32</f>
        <v>5</v>
      </c>
      <c r="C31" s="272" t="str">
        <f>[1]APRIL!K32</f>
        <v>K02</v>
      </c>
      <c r="D31" s="271">
        <f>[1]APRIL!J32</f>
        <v>35</v>
      </c>
      <c r="E31" s="272" t="str">
        <f>[1]APRIL!I32</f>
        <v>P</v>
      </c>
      <c r="F31" s="273" t="str">
        <f>[1]APRIL!L32</f>
        <v>BARU</v>
      </c>
      <c r="G31" s="12"/>
      <c r="H31" s="12"/>
      <c r="I31" s="178" t="s">
        <v>199</v>
      </c>
      <c r="J31" s="12"/>
      <c r="K31" s="236"/>
      <c r="L31" s="296">
        <f t="shared" si="2"/>
        <v>11</v>
      </c>
      <c r="M31" s="12">
        <f>COUNTIFS(Dx.APRL!DIAGNOSA,J6,Dx.APRL!UMUR,"&gt;=10",Dx.APRL!UMUR,"&lt;=18")</f>
        <v>1</v>
      </c>
      <c r="N31" s="12">
        <f>COUNTIFS(Dx.APRL!DIAGNOSA,J8,Dx.APRL!UMUR,"&gt;=10",Dx.APRL!UMUR,"&lt;=18")</f>
        <v>10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 thickBot="1" x14ac:dyDescent="0.35">
      <c r="A32" s="270">
        <f>[1]APRIL!A33</f>
        <v>0</v>
      </c>
      <c r="B32" s="271">
        <f>[1]APRIL!B33</f>
        <v>6</v>
      </c>
      <c r="C32" s="272" t="str">
        <f>[1]APRIL!K33</f>
        <v>K08</v>
      </c>
      <c r="D32" s="271">
        <f>[1]APRIL!J33</f>
        <v>27</v>
      </c>
      <c r="E32" s="272" t="str">
        <f>[1]APRIL!I33</f>
        <v>P</v>
      </c>
      <c r="F32" s="273" t="str">
        <f>[1]APRIL!L33</f>
        <v>BARU</v>
      </c>
      <c r="G32" s="12"/>
      <c r="H32" s="12"/>
      <c r="I32" s="292" t="s">
        <v>200</v>
      </c>
      <c r="J32" s="172"/>
      <c r="K32" s="297"/>
      <c r="L32" s="294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 thickBot="1" x14ac:dyDescent="0.35">
      <c r="A33" s="270">
        <f>[1]APRIL!A34</f>
        <v>0</v>
      </c>
      <c r="B33" s="271">
        <f>[1]APRIL!B34</f>
        <v>7</v>
      </c>
      <c r="C33" s="272" t="str">
        <f>[1]APRIL!K34</f>
        <v>K04</v>
      </c>
      <c r="D33" s="271">
        <f>[1]APRIL!J34</f>
        <v>36</v>
      </c>
      <c r="E33" s="272" t="str">
        <f>[1]APRIL!I34</f>
        <v>P</v>
      </c>
      <c r="F33" s="273" t="str">
        <f>[1]APRIL!L34</f>
        <v>BARU</v>
      </c>
      <c r="G33" s="12"/>
      <c r="H33" s="12"/>
      <c r="I33" s="298" t="s">
        <v>201</v>
      </c>
      <c r="J33" s="172"/>
      <c r="K33" s="299"/>
      <c r="L33" s="294">
        <f t="shared" ref="L33:L34" si="3">SUM(M33:N33)</f>
        <v>78</v>
      </c>
      <c r="M33" s="12">
        <f>COUNTIFS(Dx.APRL!DIAGNOSA,J6,Dx.APRL!UMUR,"&gt;=18",Dx.APRL!UMUR,"&lt;=59")</f>
        <v>21</v>
      </c>
      <c r="N33" s="12">
        <f>COUNTIFS(Dx.APRL!DIAGNOSA,J8,Dx.APRL!UMUR,"&gt;=18",Dx.APRL!UMUR,"&lt;=59")</f>
        <v>57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 thickBot="1" x14ac:dyDescent="0.35">
      <c r="A34" s="270">
        <f>[1]APRIL!A35</f>
        <v>0</v>
      </c>
      <c r="B34" s="271">
        <f>[1]APRIL!B35</f>
        <v>8</v>
      </c>
      <c r="C34" s="272" t="str">
        <f>[1]APRIL!K35</f>
        <v>K05</v>
      </c>
      <c r="D34" s="271">
        <f>[1]APRIL!J35</f>
        <v>28</v>
      </c>
      <c r="E34" s="272" t="str">
        <f>[1]APRIL!I35</f>
        <v>P</v>
      </c>
      <c r="F34" s="273" t="str">
        <f>[1]APRIL!L35</f>
        <v>BARU</v>
      </c>
      <c r="G34" s="12"/>
      <c r="H34" s="12"/>
      <c r="I34" s="188" t="s">
        <v>202</v>
      </c>
      <c r="J34" s="300"/>
      <c r="K34" s="301"/>
      <c r="L34" s="294">
        <f t="shared" si="3"/>
        <v>21</v>
      </c>
      <c r="M34" s="12">
        <f>COUNTIFS(Dx.APRL!DIAGNOSA,J6,Dx.APRL!UMUR,"&gt;=60")</f>
        <v>5</v>
      </c>
      <c r="N34" s="12">
        <f>COUNTIFS(Dx.APRL!DIAGNOSA,J8,Dx.APRL!UMUR,"&gt;=60")</f>
        <v>16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 x14ac:dyDescent="0.3">
      <c r="A35" s="270">
        <f>[1]APRIL!A36</f>
        <v>45756</v>
      </c>
      <c r="B35" s="271">
        <f>[1]APRIL!B36</f>
        <v>1</v>
      </c>
      <c r="C35" s="272" t="str">
        <f>[1]APRIL!K36</f>
        <v>K00</v>
      </c>
      <c r="D35" s="271">
        <f>[1]APRIL!J36</f>
        <v>7</v>
      </c>
      <c r="E35" s="272" t="str">
        <f>[1]APRIL!I36</f>
        <v>L</v>
      </c>
      <c r="F35" s="273" t="str">
        <f>[1]APRIL!L36</f>
        <v>BARU</v>
      </c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 x14ac:dyDescent="0.3">
      <c r="A36" s="270">
        <f>[1]APRIL!A37</f>
        <v>0</v>
      </c>
      <c r="B36" s="271">
        <f>[1]APRIL!B37</f>
        <v>1</v>
      </c>
      <c r="C36" s="272" t="str">
        <f>[1]APRIL!K37</f>
        <v>K00</v>
      </c>
      <c r="D36" s="271">
        <f>[1]APRIL!J37</f>
        <v>7</v>
      </c>
      <c r="E36" s="272" t="str">
        <f>[1]APRIL!I37</f>
        <v>L</v>
      </c>
      <c r="F36" s="273" t="str">
        <f>[1]APRIL!L37</f>
        <v>BARU</v>
      </c>
      <c r="G36" s="12"/>
      <c r="H36" s="10"/>
      <c r="I36" s="302"/>
      <c r="J36" s="303"/>
      <c r="K36" s="303"/>
      <c r="L36" s="304"/>
      <c r="M36" s="305"/>
      <c r="N36" s="305"/>
      <c r="O36" s="305"/>
      <c r="P36" s="303"/>
      <c r="Q36" s="303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 x14ac:dyDescent="0.3">
      <c r="A37" s="270">
        <f>[1]APRIL!A38</f>
        <v>0</v>
      </c>
      <c r="B37" s="271">
        <f>[1]APRIL!B38</f>
        <v>2</v>
      </c>
      <c r="C37" s="272" t="str">
        <f>[1]APRIL!K38</f>
        <v>K04</v>
      </c>
      <c r="D37" s="271">
        <f>[1]APRIL!J38</f>
        <v>61</v>
      </c>
      <c r="E37" s="272" t="str">
        <f>[1]APRIL!I38</f>
        <v>P</v>
      </c>
      <c r="F37" s="273" t="str">
        <f>[1]APRIL!L38</f>
        <v>BARU</v>
      </c>
      <c r="G37" s="12"/>
      <c r="H37" s="10"/>
      <c r="I37" s="303"/>
      <c r="J37" s="303"/>
      <c r="K37" s="303"/>
      <c r="L37" s="303"/>
      <c r="M37" s="306"/>
      <c r="N37" s="306"/>
      <c r="O37" s="306"/>
      <c r="P37" s="303"/>
      <c r="Q37" s="303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 x14ac:dyDescent="0.3">
      <c r="A38" s="270">
        <f>[1]APRIL!A39</f>
        <v>0</v>
      </c>
      <c r="B38" s="271">
        <f>[1]APRIL!B39</f>
        <v>3</v>
      </c>
      <c r="C38" s="272" t="str">
        <f>[1]APRIL!K39</f>
        <v>K04</v>
      </c>
      <c r="D38" s="271">
        <f>[1]APRIL!J39</f>
        <v>20</v>
      </c>
      <c r="E38" s="272" t="str">
        <f>[1]APRIL!I39</f>
        <v>L</v>
      </c>
      <c r="F38" s="273" t="str">
        <f>[1]APRIL!L39</f>
        <v>BARU</v>
      </c>
      <c r="G38" s="12"/>
      <c r="H38" s="10"/>
      <c r="I38" s="303"/>
      <c r="J38" s="303"/>
      <c r="K38" s="303"/>
      <c r="L38" s="303"/>
      <c r="M38" s="303"/>
      <c r="N38" s="303"/>
      <c r="O38" s="303"/>
      <c r="P38" s="303"/>
      <c r="Q38" s="303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 x14ac:dyDescent="0.3">
      <c r="A39" s="270">
        <f>[1]APRIL!A40</f>
        <v>0</v>
      </c>
      <c r="B39" s="271">
        <f>[1]APRIL!B40</f>
        <v>4</v>
      </c>
      <c r="C39" s="272" t="str">
        <f>[1]APRIL!K40</f>
        <v>K04</v>
      </c>
      <c r="D39" s="271">
        <f>[1]APRIL!J40</f>
        <v>26</v>
      </c>
      <c r="E39" s="272" t="str">
        <f>[1]APRIL!I40</f>
        <v>P</v>
      </c>
      <c r="F39" s="273" t="str">
        <f>[1]APRIL!L40</f>
        <v>BARU</v>
      </c>
      <c r="G39" s="12"/>
      <c r="H39" s="10"/>
      <c r="I39" s="307"/>
      <c r="J39" s="303"/>
      <c r="K39" s="303"/>
      <c r="L39" s="308"/>
      <c r="M39" s="10"/>
      <c r="N39" s="10"/>
      <c r="O39" s="10"/>
      <c r="P39" s="10"/>
      <c r="Q39" s="10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 x14ac:dyDescent="0.3">
      <c r="A40" s="270">
        <f>[1]APRIL!A41</f>
        <v>0</v>
      </c>
      <c r="B40" s="271">
        <f>[1]APRIL!B41</f>
        <v>5</v>
      </c>
      <c r="C40" s="272" t="str">
        <f>[1]APRIL!K41</f>
        <v>K04</v>
      </c>
      <c r="D40" s="271">
        <f>[1]APRIL!J41</f>
        <v>77</v>
      </c>
      <c r="E40" s="272" t="str">
        <f>[1]APRIL!I41</f>
        <v>L</v>
      </c>
      <c r="F40" s="273" t="str">
        <f>[1]APRIL!L41</f>
        <v>LAMA</v>
      </c>
      <c r="G40" s="12"/>
      <c r="H40" s="10"/>
      <c r="I40" s="303"/>
      <c r="J40" s="303"/>
      <c r="K40" s="303"/>
      <c r="L40" s="303"/>
      <c r="M40" s="303"/>
      <c r="N40" s="303"/>
      <c r="O40" s="303"/>
      <c r="P40" s="303"/>
      <c r="Q40" s="303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 x14ac:dyDescent="0.35">
      <c r="A41" s="270">
        <f>[1]APRIL!A42</f>
        <v>0</v>
      </c>
      <c r="B41" s="271">
        <f>[1]APRIL!B42</f>
        <v>6</v>
      </c>
      <c r="C41" s="272" t="str">
        <f>[1]APRIL!K42</f>
        <v>K02</v>
      </c>
      <c r="D41" s="271">
        <f>[1]APRIL!J42</f>
        <v>47</v>
      </c>
      <c r="E41" s="272" t="str">
        <f>[1]APRIL!I42</f>
        <v>L</v>
      </c>
      <c r="F41" s="273" t="str">
        <f>[1]APRIL!L42</f>
        <v>BARU</v>
      </c>
      <c r="G41" s="12"/>
      <c r="H41" s="10"/>
      <c r="I41" s="309"/>
      <c r="J41" s="10"/>
      <c r="K41" s="10"/>
      <c r="L41" s="304"/>
      <c r="M41" s="304"/>
      <c r="N41" s="304"/>
      <c r="O41" s="304"/>
      <c r="P41" s="304"/>
      <c r="Q41" s="304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 x14ac:dyDescent="0.3">
      <c r="A42" s="270">
        <f>[1]APRIL!A43</f>
        <v>0</v>
      </c>
      <c r="B42" s="271">
        <f>[1]APRIL!B43</f>
        <v>7</v>
      </c>
      <c r="C42" s="272" t="str">
        <f>[1]APRIL!K43</f>
        <v>K03</v>
      </c>
      <c r="D42" s="271">
        <f>[1]APRIL!J43</f>
        <v>29</v>
      </c>
      <c r="E42" s="272" t="str">
        <f>[1]APRIL!I43</f>
        <v>P</v>
      </c>
      <c r="F42" s="273" t="str">
        <f>[1]APRIL!L43</f>
        <v>BARU</v>
      </c>
      <c r="G42" s="12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 x14ac:dyDescent="0.3">
      <c r="A43" s="270">
        <f>[1]APRIL!A44</f>
        <v>0</v>
      </c>
      <c r="B43" s="271">
        <f>[1]APRIL!B44</f>
        <v>8</v>
      </c>
      <c r="C43" s="272" t="str">
        <f>[1]APRIL!K44</f>
        <v>K00</v>
      </c>
      <c r="D43" s="271">
        <f>[1]APRIL!J44</f>
        <v>8</v>
      </c>
      <c r="E43" s="272" t="str">
        <f>[1]APRIL!I44</f>
        <v>P</v>
      </c>
      <c r="F43" s="273" t="str">
        <f>[1]APRIL!L44</f>
        <v>BARU</v>
      </c>
      <c r="G43" s="12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 x14ac:dyDescent="0.3">
      <c r="A44" s="270">
        <f>[1]APRIL!A45</f>
        <v>0</v>
      </c>
      <c r="B44" s="271">
        <f>[1]APRIL!B45</f>
        <v>9</v>
      </c>
      <c r="C44" s="272" t="str">
        <f>[1]APRIL!K45</f>
        <v>K03</v>
      </c>
      <c r="D44" s="271">
        <f>[1]APRIL!J45</f>
        <v>27</v>
      </c>
      <c r="E44" s="272" t="str">
        <f>[1]APRIL!I45</f>
        <v>L</v>
      </c>
      <c r="F44" s="273" t="str">
        <f>[1]APRIL!L45</f>
        <v>BARU</v>
      </c>
      <c r="G44" s="12"/>
      <c r="H44" s="10"/>
      <c r="I44" s="307"/>
      <c r="J44" s="10"/>
      <c r="K44" s="10"/>
      <c r="L44" s="310"/>
      <c r="M44" s="10"/>
      <c r="N44" s="10"/>
      <c r="O44" s="10"/>
      <c r="P44" s="10"/>
      <c r="Q44" s="10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 x14ac:dyDescent="0.3">
      <c r="A45" s="270">
        <f>[1]APRIL!A46</f>
        <v>0</v>
      </c>
      <c r="B45" s="271">
        <f>[1]APRIL!B46</f>
        <v>10</v>
      </c>
      <c r="C45" s="272" t="str">
        <f>[1]APRIL!K46</f>
        <v>K04</v>
      </c>
      <c r="D45" s="271">
        <f>[1]APRIL!J46</f>
        <v>46</v>
      </c>
      <c r="E45" s="272" t="str">
        <f>[1]APRIL!I46</f>
        <v>P</v>
      </c>
      <c r="F45" s="273" t="str">
        <f>[1]APRIL!L46</f>
        <v>BARU</v>
      </c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 x14ac:dyDescent="0.3">
      <c r="A46" s="270">
        <f>[1]APRIL!A47</f>
        <v>0</v>
      </c>
      <c r="B46" s="271">
        <f>[1]APRIL!B47</f>
        <v>11</v>
      </c>
      <c r="C46" s="272" t="str">
        <f>[1]APRIL!K47</f>
        <v>K08</v>
      </c>
      <c r="D46" s="271">
        <f>[1]APRIL!J47</f>
        <v>23</v>
      </c>
      <c r="E46" s="272" t="str">
        <f>[1]APRIL!I47</f>
        <v>P</v>
      </c>
      <c r="F46" s="273" t="str">
        <f>[1]APRIL!L47</f>
        <v>BARU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 x14ac:dyDescent="0.3">
      <c r="A47" s="270">
        <f>[1]APRIL!A48</f>
        <v>0</v>
      </c>
      <c r="B47" s="271">
        <f>[1]APRIL!B48</f>
        <v>12</v>
      </c>
      <c r="C47" s="272" t="str">
        <f>[1]APRIL!K48</f>
        <v>K04</v>
      </c>
      <c r="D47" s="271">
        <f>[1]APRIL!J48</f>
        <v>19</v>
      </c>
      <c r="E47" s="272" t="str">
        <f>[1]APRIL!I48</f>
        <v>P</v>
      </c>
      <c r="F47" s="273" t="str">
        <f>[1]APRIL!L48</f>
        <v>LAMA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 x14ac:dyDescent="0.3">
      <c r="A48" s="270">
        <f>[1]APRIL!A49</f>
        <v>0</v>
      </c>
      <c r="B48" s="271">
        <f>[1]APRIL!B49</f>
        <v>13</v>
      </c>
      <c r="C48" s="272" t="str">
        <f>[1]APRIL!K49</f>
        <v>K00</v>
      </c>
      <c r="D48" s="271">
        <f>[1]APRIL!J49</f>
        <v>7</v>
      </c>
      <c r="E48" s="272" t="str">
        <f>[1]APRIL!I49</f>
        <v>P</v>
      </c>
      <c r="F48" s="273" t="str">
        <f>[1]APRIL!L49</f>
        <v>BARU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 x14ac:dyDescent="0.3">
      <c r="A49" s="270">
        <f>[1]APRIL!A50</f>
        <v>0</v>
      </c>
      <c r="B49" s="271">
        <f>[1]APRIL!B50</f>
        <v>14</v>
      </c>
      <c r="C49" s="272" t="str">
        <f>[1]APRIL!K50</f>
        <v>K08</v>
      </c>
      <c r="D49" s="271">
        <f>[1]APRIL!J50</f>
        <v>30</v>
      </c>
      <c r="E49" s="272" t="str">
        <f>[1]APRIL!I50</f>
        <v>P</v>
      </c>
      <c r="F49" s="273" t="str">
        <f>[1]APRIL!L50</f>
        <v>BARU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 x14ac:dyDescent="0.3">
      <c r="A50" s="270">
        <f>[1]APRIL!A51</f>
        <v>0</v>
      </c>
      <c r="B50" s="271">
        <f>[1]APRIL!B51</f>
        <v>15</v>
      </c>
      <c r="C50" s="272" t="str">
        <f>[1]APRIL!K51</f>
        <v>K02</v>
      </c>
      <c r="D50" s="271">
        <f>[1]APRIL!J51</f>
        <v>3</v>
      </c>
      <c r="E50" s="272" t="str">
        <f>[1]APRIL!I51</f>
        <v>L</v>
      </c>
      <c r="F50" s="273" t="str">
        <f>[1]APRIL!L51</f>
        <v>LAMA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 x14ac:dyDescent="0.3">
      <c r="A51" s="270">
        <f>[1]APRIL!A52</f>
        <v>0</v>
      </c>
      <c r="B51" s="271">
        <f>[1]APRIL!B52</f>
        <v>16</v>
      </c>
      <c r="C51" s="272" t="str">
        <f>[1]APRIL!K52</f>
        <v>K02</v>
      </c>
      <c r="D51" s="271">
        <f>[1]APRIL!J52</f>
        <v>3</v>
      </c>
      <c r="E51" s="272" t="str">
        <f>[1]APRIL!I52</f>
        <v>P</v>
      </c>
      <c r="F51" s="273" t="str">
        <f>[1]APRIL!L52</f>
        <v>LAMA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 x14ac:dyDescent="0.3">
      <c r="A52" s="270">
        <f>[1]APRIL!A53</f>
        <v>0</v>
      </c>
      <c r="B52" s="271">
        <f>[1]APRIL!B53</f>
        <v>17</v>
      </c>
      <c r="C52" s="272" t="str">
        <f>[1]APRIL!K53</f>
        <v>K02</v>
      </c>
      <c r="D52" s="271">
        <f>[1]APRIL!J53</f>
        <v>1</v>
      </c>
      <c r="E52" s="272" t="str">
        <f>[1]APRIL!I53</f>
        <v>L</v>
      </c>
      <c r="F52" s="273" t="str">
        <f>[1]APRIL!L53</f>
        <v>LAMA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 x14ac:dyDescent="0.3">
      <c r="A53" s="270">
        <f>[1]APRIL!A54</f>
        <v>0</v>
      </c>
      <c r="B53" s="271">
        <f>[1]APRIL!B54</f>
        <v>18</v>
      </c>
      <c r="C53" s="272" t="str">
        <f>[1]APRIL!K54</f>
        <v>K02</v>
      </c>
      <c r="D53" s="271">
        <f>[1]APRIL!J54</f>
        <v>1</v>
      </c>
      <c r="E53" s="272" t="str">
        <f>[1]APRIL!I54</f>
        <v>P</v>
      </c>
      <c r="F53" s="273" t="str">
        <f>[1]APRIL!L54</f>
        <v>LAMA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 x14ac:dyDescent="0.3">
      <c r="A54" s="270">
        <f>[1]APRIL!A55</f>
        <v>0</v>
      </c>
      <c r="B54" s="271">
        <f>[1]APRIL!B55</f>
        <v>19</v>
      </c>
      <c r="C54" s="272" t="str">
        <f>[1]APRIL!K55</f>
        <v>K02</v>
      </c>
      <c r="D54" s="271">
        <f>[1]APRIL!J55</f>
        <v>4</v>
      </c>
      <c r="E54" s="272" t="str">
        <f>[1]APRIL!I55</f>
        <v>L</v>
      </c>
      <c r="F54" s="273" t="str">
        <f>[1]APRIL!L55</f>
        <v>LAMA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 x14ac:dyDescent="0.3">
      <c r="A55" s="270">
        <f>[1]APRIL!A56</f>
        <v>0</v>
      </c>
      <c r="B55" s="271">
        <f>[1]APRIL!B56</f>
        <v>20</v>
      </c>
      <c r="C55" s="272" t="str">
        <f>[1]APRIL!K56</f>
        <v>K02</v>
      </c>
      <c r="D55" s="271">
        <f>[1]APRIL!J56</f>
        <v>1</v>
      </c>
      <c r="E55" s="272" t="str">
        <f>[1]APRIL!I56</f>
        <v>P</v>
      </c>
      <c r="F55" s="273" t="str">
        <f>[1]APRIL!L56</f>
        <v>LAMA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 x14ac:dyDescent="0.3">
      <c r="A56" s="270">
        <f>[1]APRIL!A57</f>
        <v>0</v>
      </c>
      <c r="B56" s="271">
        <f>[1]APRIL!B57</f>
        <v>21</v>
      </c>
      <c r="C56" s="272" t="str">
        <f>[1]APRIL!K57</f>
        <v>K02</v>
      </c>
      <c r="D56" s="271">
        <f>[1]APRIL!J57</f>
        <v>1</v>
      </c>
      <c r="E56" s="272" t="str">
        <f>[1]APRIL!I57</f>
        <v>L</v>
      </c>
      <c r="F56" s="273" t="str">
        <f>[1]APRIL!L57</f>
        <v>LAMA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 x14ac:dyDescent="0.3">
      <c r="A57" s="270">
        <f>[1]APRIL!A58</f>
        <v>0</v>
      </c>
      <c r="B57" s="271">
        <f>[1]APRIL!B58</f>
        <v>22</v>
      </c>
      <c r="C57" s="272" t="str">
        <f>[1]APRIL!K58</f>
        <v>K02</v>
      </c>
      <c r="D57" s="271">
        <f>[1]APRIL!J58</f>
        <v>1</v>
      </c>
      <c r="E57" s="272" t="str">
        <f>[1]APRIL!I58</f>
        <v>P</v>
      </c>
      <c r="F57" s="273" t="str">
        <f>[1]APRIL!L58</f>
        <v>LAMA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 x14ac:dyDescent="0.3">
      <c r="A58" s="270">
        <f>[1]APRIL!A59</f>
        <v>0</v>
      </c>
      <c r="B58" s="271">
        <f>[1]APRIL!B59</f>
        <v>23</v>
      </c>
      <c r="C58" s="272" t="str">
        <f>[1]APRIL!K59</f>
        <v>K02</v>
      </c>
      <c r="D58" s="271">
        <f>[1]APRIL!J59</f>
        <v>1</v>
      </c>
      <c r="E58" s="272" t="str">
        <f>[1]APRIL!I59</f>
        <v>P</v>
      </c>
      <c r="F58" s="273" t="str">
        <f>[1]APRIL!L59</f>
        <v>LAMA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 x14ac:dyDescent="0.3">
      <c r="A59" s="270">
        <f>[1]APRIL!A60</f>
        <v>0</v>
      </c>
      <c r="B59" s="271">
        <f>[1]APRIL!B60</f>
        <v>24</v>
      </c>
      <c r="C59" s="272" t="str">
        <f>[1]APRIL!K60</f>
        <v>K02</v>
      </c>
      <c r="D59" s="271">
        <f>[1]APRIL!J60</f>
        <v>3</v>
      </c>
      <c r="E59" s="272" t="str">
        <f>[1]APRIL!I60</f>
        <v>L</v>
      </c>
      <c r="F59" s="273" t="str">
        <f>[1]APRIL!L60</f>
        <v>LAMA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 x14ac:dyDescent="0.3">
      <c r="A60" s="270">
        <f>[1]APRIL!A61</f>
        <v>0</v>
      </c>
      <c r="B60" s="271">
        <f>[1]APRIL!B61</f>
        <v>25</v>
      </c>
      <c r="C60" s="272" t="str">
        <f>[1]APRIL!K61</f>
        <v>K02</v>
      </c>
      <c r="D60" s="271">
        <f>[1]APRIL!J61</f>
        <v>4</v>
      </c>
      <c r="E60" s="272" t="str">
        <f>[1]APRIL!I61</f>
        <v>P</v>
      </c>
      <c r="F60" s="273" t="str">
        <f>[1]APRIL!L61</f>
        <v>LAMA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 x14ac:dyDescent="0.3">
      <c r="A61" s="270">
        <f>[1]APRIL!A62</f>
        <v>0</v>
      </c>
      <c r="B61" s="271">
        <f>[1]APRIL!B62</f>
        <v>26</v>
      </c>
      <c r="C61" s="272" t="str">
        <f>[1]APRIL!K62</f>
        <v>K02</v>
      </c>
      <c r="D61" s="271">
        <f>[1]APRIL!J62</f>
        <v>4</v>
      </c>
      <c r="E61" s="272" t="str">
        <f>[1]APRIL!I62</f>
        <v>L</v>
      </c>
      <c r="F61" s="273" t="str">
        <f>[1]APRIL!L62</f>
        <v>LAMA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 x14ac:dyDescent="0.3">
      <c r="A62" s="270">
        <f>[1]APRIL!A63</f>
        <v>0</v>
      </c>
      <c r="B62" s="271">
        <f>[1]APRIL!B63</f>
        <v>27</v>
      </c>
      <c r="C62" s="272" t="str">
        <f>[1]APRIL!K63</f>
        <v>K02</v>
      </c>
      <c r="D62" s="271">
        <f>[1]APRIL!J63</f>
        <v>3</v>
      </c>
      <c r="E62" s="272" t="str">
        <f>[1]APRIL!I63</f>
        <v>P</v>
      </c>
      <c r="F62" s="273" t="str">
        <f>[1]APRIL!L63</f>
        <v>LAMA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 x14ac:dyDescent="0.3">
      <c r="A63" s="270">
        <f>[1]APRIL!A64</f>
        <v>0</v>
      </c>
      <c r="B63" s="271">
        <f>[1]APRIL!B64</f>
        <v>28</v>
      </c>
      <c r="C63" s="272" t="str">
        <f>[1]APRIL!K64</f>
        <v>K02</v>
      </c>
      <c r="D63" s="271">
        <f>[1]APRIL!J64</f>
        <v>1</v>
      </c>
      <c r="E63" s="272" t="str">
        <f>[1]APRIL!I64</f>
        <v>P</v>
      </c>
      <c r="F63" s="273" t="str">
        <f>[1]APRIL!L64</f>
        <v>LAMA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 x14ac:dyDescent="0.3">
      <c r="A64" s="270">
        <f>[1]APRIL!A65</f>
        <v>0</v>
      </c>
      <c r="B64" s="271">
        <f>[1]APRIL!B65</f>
        <v>29</v>
      </c>
      <c r="C64" s="272" t="str">
        <f>[1]APRIL!K65</f>
        <v>K02</v>
      </c>
      <c r="D64" s="271">
        <f>[1]APRIL!J65</f>
        <v>1</v>
      </c>
      <c r="E64" s="272" t="str">
        <f>[1]APRIL!I65</f>
        <v>L</v>
      </c>
      <c r="F64" s="273" t="str">
        <f>[1]APRIL!L65</f>
        <v>LAMA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 x14ac:dyDescent="0.3">
      <c r="A65" s="270">
        <f>[1]APRIL!A66</f>
        <v>0</v>
      </c>
      <c r="B65" s="271">
        <f>[1]APRIL!B66</f>
        <v>30</v>
      </c>
      <c r="C65" s="272" t="str">
        <f>[1]APRIL!K66</f>
        <v>K02</v>
      </c>
      <c r="D65" s="271">
        <f>[1]APRIL!J66</f>
        <v>2</v>
      </c>
      <c r="E65" s="272" t="str">
        <f>[1]APRIL!I66</f>
        <v>L</v>
      </c>
      <c r="F65" s="273" t="str">
        <f>[1]APRIL!L66</f>
        <v>LAMA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 x14ac:dyDescent="0.3">
      <c r="A66" s="270">
        <f>[1]APRIL!A67</f>
        <v>0</v>
      </c>
      <c r="B66" s="271">
        <f>[1]APRIL!B67</f>
        <v>31</v>
      </c>
      <c r="C66" s="272" t="str">
        <f>[1]APRIL!K67</f>
        <v>K02</v>
      </c>
      <c r="D66" s="271">
        <f>[1]APRIL!J67</f>
        <v>3</v>
      </c>
      <c r="E66" s="272" t="str">
        <f>[1]APRIL!I67</f>
        <v>L</v>
      </c>
      <c r="F66" s="273" t="str">
        <f>[1]APRIL!L67</f>
        <v>LAMA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 x14ac:dyDescent="0.3">
      <c r="A67" s="270">
        <f>[1]APRIL!A68</f>
        <v>45667</v>
      </c>
      <c r="B67" s="271">
        <f>[1]APRIL!B68</f>
        <v>1</v>
      </c>
      <c r="C67" s="272" t="str">
        <f>[1]APRIL!K68</f>
        <v>K02</v>
      </c>
      <c r="D67" s="271">
        <f>[1]APRIL!J68</f>
        <v>47</v>
      </c>
      <c r="E67" s="272" t="str">
        <f>[1]APRIL!I68</f>
        <v>L</v>
      </c>
      <c r="F67" s="273" t="str">
        <f>[1]APRIL!L68</f>
        <v>LAMA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 x14ac:dyDescent="0.3">
      <c r="A68" s="270">
        <f>[1]APRIL!A69</f>
        <v>0</v>
      </c>
      <c r="B68" s="271">
        <f>[1]APRIL!B69</f>
        <v>2</v>
      </c>
      <c r="C68" s="272" t="str">
        <f>[1]APRIL!K69</f>
        <v>K04</v>
      </c>
      <c r="D68" s="271">
        <f>[1]APRIL!J69</f>
        <v>58</v>
      </c>
      <c r="E68" s="272" t="str">
        <f>[1]APRIL!I69</f>
        <v>L</v>
      </c>
      <c r="F68" s="273" t="str">
        <f>[1]APRIL!L69</f>
        <v>BARU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 x14ac:dyDescent="0.3">
      <c r="A69" s="270">
        <f>[1]APRIL!A70</f>
        <v>0</v>
      </c>
      <c r="B69" s="271">
        <f>[1]APRIL!B70</f>
        <v>3</v>
      </c>
      <c r="C69" s="272" t="str">
        <f>[1]APRIL!K70</f>
        <v>K00</v>
      </c>
      <c r="D69" s="271">
        <f>[1]APRIL!J70</f>
        <v>7</v>
      </c>
      <c r="E69" s="272" t="str">
        <f>[1]APRIL!I70</f>
        <v>L</v>
      </c>
      <c r="F69" s="273" t="str">
        <f>[1]APRIL!L70</f>
        <v>BARU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 x14ac:dyDescent="0.3">
      <c r="A70" s="270">
        <f>[1]APRIL!A71</f>
        <v>0</v>
      </c>
      <c r="B70" s="271">
        <f>[1]APRIL!B71</f>
        <v>4</v>
      </c>
      <c r="C70" s="272" t="str">
        <f>[1]APRIL!K71</f>
        <v>K04</v>
      </c>
      <c r="D70" s="271">
        <f>[1]APRIL!J71</f>
        <v>30</v>
      </c>
      <c r="E70" s="272" t="str">
        <f>[1]APRIL!I71</f>
        <v>L</v>
      </c>
      <c r="F70" s="273" t="str">
        <f>[1]APRIL!L71</f>
        <v>BARU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 x14ac:dyDescent="0.3">
      <c r="A71" s="270">
        <f>[1]APRIL!A72</f>
        <v>0</v>
      </c>
      <c r="B71" s="271">
        <f>[1]APRIL!B72</f>
        <v>5</v>
      </c>
      <c r="C71" s="272" t="str">
        <f>[1]APRIL!K72</f>
        <v>K04</v>
      </c>
      <c r="D71" s="271">
        <f>[1]APRIL!J72</f>
        <v>60</v>
      </c>
      <c r="E71" s="272" t="str">
        <f>[1]APRIL!I72</f>
        <v>P</v>
      </c>
      <c r="F71" s="273" t="str">
        <f>[1]APRIL!L72</f>
        <v>BARU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 x14ac:dyDescent="0.3">
      <c r="A72" s="270">
        <f>[1]APRIL!A73</f>
        <v>0</v>
      </c>
      <c r="B72" s="271">
        <f>[1]APRIL!B73</f>
        <v>6</v>
      </c>
      <c r="C72" s="272" t="str">
        <f>[1]APRIL!K73</f>
        <v>K04</v>
      </c>
      <c r="D72" s="271">
        <f>[1]APRIL!J73</f>
        <v>16</v>
      </c>
      <c r="E72" s="272" t="str">
        <f>[1]APRIL!I73</f>
        <v>P</v>
      </c>
      <c r="F72" s="273" t="str">
        <f>[1]APRIL!L73</f>
        <v>BARU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 x14ac:dyDescent="0.3">
      <c r="A73" s="270">
        <f>[1]APRIL!A74</f>
        <v>0</v>
      </c>
      <c r="B73" s="271">
        <f>[1]APRIL!B74</f>
        <v>7</v>
      </c>
      <c r="C73" s="272" t="str">
        <f>[1]APRIL!K74</f>
        <v>K04</v>
      </c>
      <c r="D73" s="271">
        <f>[1]APRIL!J74</f>
        <v>48</v>
      </c>
      <c r="E73" s="272" t="str">
        <f>[1]APRIL!I74</f>
        <v>P</v>
      </c>
      <c r="F73" s="273" t="str">
        <f>[1]APRIL!L74</f>
        <v>LAMA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 x14ac:dyDescent="0.3">
      <c r="A74" s="270">
        <f>[1]APRIL!A75</f>
        <v>0</v>
      </c>
      <c r="B74" s="271">
        <f>[1]APRIL!B75</f>
        <v>8</v>
      </c>
      <c r="C74" s="272" t="str">
        <f>[1]APRIL!K75</f>
        <v>K04</v>
      </c>
      <c r="D74" s="271">
        <f>[1]APRIL!J75</f>
        <v>23</v>
      </c>
      <c r="E74" s="272" t="str">
        <f>[1]APRIL!I75</f>
        <v>P</v>
      </c>
      <c r="F74" s="273" t="str">
        <f>[1]APRIL!L75</f>
        <v>BARU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 x14ac:dyDescent="0.3">
      <c r="A75" s="270">
        <f>[1]APRIL!A76</f>
        <v>0</v>
      </c>
      <c r="B75" s="271">
        <f>[1]APRIL!B76</f>
        <v>9</v>
      </c>
      <c r="C75" s="272" t="str">
        <f>[1]APRIL!K76</f>
        <v>K05</v>
      </c>
      <c r="D75" s="271">
        <f>[1]APRIL!J76</f>
        <v>49</v>
      </c>
      <c r="E75" s="272" t="str">
        <f>[1]APRIL!I76</f>
        <v>P</v>
      </c>
      <c r="F75" s="273" t="str">
        <f>[1]APRIL!L76</f>
        <v>BARU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 x14ac:dyDescent="0.3">
      <c r="A76" s="270">
        <f>[1]APRIL!A77</f>
        <v>0</v>
      </c>
      <c r="B76" s="271">
        <f>[1]APRIL!B77</f>
        <v>10</v>
      </c>
      <c r="C76" s="272" t="str">
        <f>[1]APRIL!K77</f>
        <v>K02</v>
      </c>
      <c r="D76" s="271">
        <f>[1]APRIL!J77</f>
        <v>6</v>
      </c>
      <c r="E76" s="272" t="str">
        <f>[1]APRIL!I77</f>
        <v>L</v>
      </c>
      <c r="F76" s="273" t="str">
        <f>[1]APRIL!L77</f>
        <v>BARU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 x14ac:dyDescent="0.3">
      <c r="A77" s="270">
        <f>[1]APRIL!A78</f>
        <v>0</v>
      </c>
      <c r="B77" s="271">
        <f>[1]APRIL!B78</f>
        <v>11</v>
      </c>
      <c r="C77" s="272" t="str">
        <f>[1]APRIL!K78</f>
        <v>K02</v>
      </c>
      <c r="D77" s="271">
        <f>[1]APRIL!J78</f>
        <v>47</v>
      </c>
      <c r="E77" s="272" t="str">
        <f>[1]APRIL!I78</f>
        <v>L</v>
      </c>
      <c r="F77" s="273" t="str">
        <f>[1]APRIL!L78</f>
        <v>BARU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 x14ac:dyDescent="0.3">
      <c r="A78" s="270">
        <f>[1]APRIL!A79</f>
        <v>0</v>
      </c>
      <c r="B78" s="271">
        <f>[1]APRIL!B79</f>
        <v>12</v>
      </c>
      <c r="C78" s="272" t="str">
        <f>[1]APRIL!K79</f>
        <v>K05</v>
      </c>
      <c r="D78" s="271">
        <f>[1]APRIL!J79</f>
        <v>28</v>
      </c>
      <c r="E78" s="272" t="str">
        <f>[1]APRIL!I79</f>
        <v>P</v>
      </c>
      <c r="F78" s="273" t="str">
        <f>[1]APRIL!L79</f>
        <v>BARU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 x14ac:dyDescent="0.3">
      <c r="A79" s="270">
        <f>[1]APRIL!A80</f>
        <v>0</v>
      </c>
      <c r="B79" s="271">
        <f>[1]APRIL!B80</f>
        <v>13</v>
      </c>
      <c r="C79" s="272" t="str">
        <f>[1]APRIL!K80</f>
        <v>K00</v>
      </c>
      <c r="D79" s="271">
        <f>[1]APRIL!J80</f>
        <v>8</v>
      </c>
      <c r="E79" s="272" t="str">
        <f>[1]APRIL!I80</f>
        <v>L</v>
      </c>
      <c r="F79" s="273" t="str">
        <f>[1]APRIL!L80</f>
        <v>BARU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 x14ac:dyDescent="0.3">
      <c r="A80" s="270">
        <f>[1]APRIL!A81</f>
        <v>0</v>
      </c>
      <c r="B80" s="271">
        <f>[1]APRIL!B81</f>
        <v>14</v>
      </c>
      <c r="C80" s="272" t="str">
        <f>[1]APRIL!K81</f>
        <v>K04</v>
      </c>
      <c r="D80" s="271">
        <f>[1]APRIL!J81</f>
        <v>25</v>
      </c>
      <c r="E80" s="272" t="str">
        <f>[1]APRIL!I81</f>
        <v>P</v>
      </c>
      <c r="F80" s="273" t="str">
        <f>[1]APRIL!L81</f>
        <v>BARU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 x14ac:dyDescent="0.3">
      <c r="A81" s="270">
        <f>[1]APRIL!A82</f>
        <v>0</v>
      </c>
      <c r="B81" s="271">
        <f>[1]APRIL!B82</f>
        <v>15</v>
      </c>
      <c r="C81" s="272" t="str">
        <f>[1]APRIL!K82</f>
        <v>K04</v>
      </c>
      <c r="D81" s="271">
        <f>[1]APRIL!J82</f>
        <v>25</v>
      </c>
      <c r="E81" s="272" t="str">
        <f>[1]APRIL!I82</f>
        <v>L</v>
      </c>
      <c r="F81" s="273" t="str">
        <f>[1]APRIL!L82</f>
        <v>BARU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 x14ac:dyDescent="0.3">
      <c r="A82" s="270">
        <f>[1]APRIL!A83</f>
        <v>0</v>
      </c>
      <c r="B82" s="271">
        <f>[1]APRIL!B83</f>
        <v>16</v>
      </c>
      <c r="C82" s="272" t="str">
        <f>[1]APRIL!K83</f>
        <v>K04</v>
      </c>
      <c r="D82" s="271">
        <f>[1]APRIL!J83</f>
        <v>37</v>
      </c>
      <c r="E82" s="272" t="str">
        <f>[1]APRIL!I83</f>
        <v>P</v>
      </c>
      <c r="F82" s="273" t="str">
        <f>[1]APRIL!L83</f>
        <v>BARU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 x14ac:dyDescent="0.3">
      <c r="A83" s="270">
        <f>[1]APRIL!A84</f>
        <v>0</v>
      </c>
      <c r="B83" s="271">
        <f>[1]APRIL!B84</f>
        <v>17</v>
      </c>
      <c r="C83" s="272" t="str">
        <f>[1]APRIL!K84</f>
        <v>K00</v>
      </c>
      <c r="D83" s="271">
        <f>[1]APRIL!J84</f>
        <v>8</v>
      </c>
      <c r="E83" s="272" t="str">
        <f>[1]APRIL!I84</f>
        <v>P</v>
      </c>
      <c r="F83" s="273" t="str">
        <f>[1]APRIL!L84</f>
        <v>BARU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 x14ac:dyDescent="0.3">
      <c r="A84" s="270">
        <f>[1]APRIL!A85</f>
        <v>0</v>
      </c>
      <c r="B84" s="271">
        <f>[1]APRIL!B85</f>
        <v>18</v>
      </c>
      <c r="C84" s="272" t="str">
        <f>[1]APRIL!K85</f>
        <v>K03</v>
      </c>
      <c r="D84" s="271">
        <f>[1]APRIL!J85</f>
        <v>27</v>
      </c>
      <c r="E84" s="272" t="str">
        <f>[1]APRIL!I85</f>
        <v>P</v>
      </c>
      <c r="F84" s="273" t="str">
        <f>[1]APRIL!L85</f>
        <v>BARU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 x14ac:dyDescent="0.3">
      <c r="A85" s="270">
        <f>[1]APRIL!A86</f>
        <v>0</v>
      </c>
      <c r="B85" s="271">
        <f>[1]APRIL!B86</f>
        <v>19</v>
      </c>
      <c r="C85" s="272" t="str">
        <f>[1]APRIL!K86</f>
        <v>K08</v>
      </c>
      <c r="D85" s="271">
        <f>[1]APRIL!J86</f>
        <v>21</v>
      </c>
      <c r="E85" s="272" t="str">
        <f>[1]APRIL!I86</f>
        <v>P</v>
      </c>
      <c r="F85" s="273" t="str">
        <f>[1]APRIL!L86</f>
        <v>BARU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 x14ac:dyDescent="0.3">
      <c r="A86" s="270">
        <f>[1]APRIL!A87</f>
        <v>0</v>
      </c>
      <c r="B86" s="271">
        <f>[1]APRIL!B87</f>
        <v>20</v>
      </c>
      <c r="C86" s="272" t="str">
        <f>[1]APRIL!K87</f>
        <v>K03</v>
      </c>
      <c r="D86" s="271">
        <f>[1]APRIL!J87</f>
        <v>31</v>
      </c>
      <c r="E86" s="272" t="str">
        <f>[1]APRIL!I87</f>
        <v>P</v>
      </c>
      <c r="F86" s="273" t="str">
        <f>[1]APRIL!L87</f>
        <v>BARU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 x14ac:dyDescent="0.3">
      <c r="A87" s="270">
        <f>[1]APRIL!A88</f>
        <v>0</v>
      </c>
      <c r="B87" s="271">
        <f>[1]APRIL!B88</f>
        <v>21</v>
      </c>
      <c r="C87" s="272" t="str">
        <f>[1]APRIL!K88</f>
        <v>K08</v>
      </c>
      <c r="D87" s="271">
        <f>[1]APRIL!J88</f>
        <v>33</v>
      </c>
      <c r="E87" s="272" t="str">
        <f>[1]APRIL!I88</f>
        <v>P</v>
      </c>
      <c r="F87" s="273" t="str">
        <f>[1]APRIL!L88</f>
        <v>BARU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 x14ac:dyDescent="0.3">
      <c r="A88" s="270">
        <f>[1]APRIL!A89</f>
        <v>0</v>
      </c>
      <c r="B88" s="271">
        <f>[1]APRIL!B89</f>
        <v>22</v>
      </c>
      <c r="C88" s="272" t="str">
        <f>[1]APRIL!K89</f>
        <v>K03</v>
      </c>
      <c r="D88" s="271">
        <f>[1]APRIL!J89</f>
        <v>29</v>
      </c>
      <c r="E88" s="272" t="str">
        <f>[1]APRIL!I89</f>
        <v>P</v>
      </c>
      <c r="F88" s="273" t="str">
        <f>[1]APRIL!L89</f>
        <v>BARU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 x14ac:dyDescent="0.3">
      <c r="A89" s="270">
        <f>[1]APRIL!A90</f>
        <v>45758</v>
      </c>
      <c r="B89" s="271">
        <f>[1]APRIL!B90</f>
        <v>1</v>
      </c>
      <c r="C89" s="272" t="str">
        <f>[1]APRIL!K90</f>
        <v>K00</v>
      </c>
      <c r="D89" s="271">
        <f>[1]APRIL!J90</f>
        <v>6</v>
      </c>
      <c r="E89" s="272" t="str">
        <f>[1]APRIL!I90</f>
        <v>L</v>
      </c>
      <c r="F89" s="273" t="str">
        <f>[1]APRIL!L90</f>
        <v>BARU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 x14ac:dyDescent="0.3">
      <c r="A90" s="270">
        <f>[1]APRIL!A91</f>
        <v>0</v>
      </c>
      <c r="B90" s="271">
        <f>[1]APRIL!B91</f>
        <v>2</v>
      </c>
      <c r="C90" s="272" t="str">
        <f>[1]APRIL!K91</f>
        <v>K05</v>
      </c>
      <c r="D90" s="271">
        <f>[1]APRIL!J91</f>
        <v>59</v>
      </c>
      <c r="E90" s="272" t="str">
        <f>[1]APRIL!I91</f>
        <v>L</v>
      </c>
      <c r="F90" s="273" t="str">
        <f>[1]APRIL!L91</f>
        <v>BARU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 x14ac:dyDescent="0.3">
      <c r="A91" s="270">
        <f>[1]APRIL!A92</f>
        <v>0</v>
      </c>
      <c r="B91" s="271">
        <f>[1]APRIL!B92</f>
        <v>3</v>
      </c>
      <c r="C91" s="272" t="str">
        <f>[1]APRIL!K92</f>
        <v>K04</v>
      </c>
      <c r="D91" s="271">
        <f>[1]APRIL!J92</f>
        <v>30</v>
      </c>
      <c r="E91" s="272" t="str">
        <f>[1]APRIL!I92</f>
        <v>L</v>
      </c>
      <c r="F91" s="273" t="str">
        <f>[1]APRIL!L92</f>
        <v>BARU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 x14ac:dyDescent="0.3">
      <c r="A92" s="270">
        <f>[1]APRIL!A93</f>
        <v>0</v>
      </c>
      <c r="B92" s="271">
        <f>[1]APRIL!B93</f>
        <v>4</v>
      </c>
      <c r="C92" s="272" t="str">
        <f>[1]APRIL!K93</f>
        <v>K05</v>
      </c>
      <c r="D92" s="271">
        <f>[1]APRIL!J93</f>
        <v>39</v>
      </c>
      <c r="E92" s="272" t="str">
        <f>[1]APRIL!I93</f>
        <v>L</v>
      </c>
      <c r="F92" s="273" t="str">
        <f>[1]APRIL!L93</f>
        <v>BARU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 x14ac:dyDescent="0.3">
      <c r="A93" s="270">
        <f>[1]APRIL!A94</f>
        <v>0</v>
      </c>
      <c r="B93" s="271">
        <f>[1]APRIL!B94</f>
        <v>5</v>
      </c>
      <c r="C93" s="272" t="str">
        <f>[1]APRIL!K94</f>
        <v>K02</v>
      </c>
      <c r="D93" s="271">
        <f>[1]APRIL!J94</f>
        <v>23</v>
      </c>
      <c r="E93" s="272" t="str">
        <f>[1]APRIL!I94</f>
        <v>P</v>
      </c>
      <c r="F93" s="273" t="str">
        <f>[1]APRIL!L94</f>
        <v>BARU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 x14ac:dyDescent="0.3">
      <c r="A94" s="270">
        <f>[1]APRIL!A95</f>
        <v>0</v>
      </c>
      <c r="B94" s="271">
        <f>[1]APRIL!B95</f>
        <v>6</v>
      </c>
      <c r="C94" s="272" t="str">
        <f>[1]APRIL!K95</f>
        <v>K03</v>
      </c>
      <c r="D94" s="271">
        <f>[1]APRIL!J95</f>
        <v>66</v>
      </c>
      <c r="E94" s="272" t="str">
        <f>[1]APRIL!I95</f>
        <v>L</v>
      </c>
      <c r="F94" s="273" t="str">
        <f>[1]APRIL!L95</f>
        <v>BARU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 x14ac:dyDescent="0.3">
      <c r="A95" s="270">
        <f>[1]APRIL!A96</f>
        <v>0</v>
      </c>
      <c r="B95" s="271">
        <f>[1]APRIL!B96</f>
        <v>7</v>
      </c>
      <c r="C95" s="272" t="str">
        <f>[1]APRIL!K96</f>
        <v>K04</v>
      </c>
      <c r="D95" s="271">
        <f>[1]APRIL!J96</f>
        <v>32</v>
      </c>
      <c r="E95" s="272" t="str">
        <f>[1]APRIL!I96</f>
        <v>P</v>
      </c>
      <c r="F95" s="273" t="str">
        <f>[1]APRIL!L96</f>
        <v>LAMA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 x14ac:dyDescent="0.3">
      <c r="A96" s="270">
        <f>[1]APRIL!A97</f>
        <v>0</v>
      </c>
      <c r="B96" s="271">
        <f>[1]APRIL!B97</f>
        <v>8</v>
      </c>
      <c r="C96" s="272" t="str">
        <f>[1]APRIL!K97</f>
        <v>K08</v>
      </c>
      <c r="D96" s="271">
        <f>[1]APRIL!J97</f>
        <v>44</v>
      </c>
      <c r="E96" s="272" t="str">
        <f>[1]APRIL!I97</f>
        <v>P</v>
      </c>
      <c r="F96" s="273" t="str">
        <f>[1]APRIL!L97</f>
        <v>BARU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 x14ac:dyDescent="0.3">
      <c r="A97" s="270">
        <f>[1]APRIL!A98</f>
        <v>0</v>
      </c>
      <c r="B97" s="271">
        <f>[1]APRIL!B98</f>
        <v>9</v>
      </c>
      <c r="C97" s="272" t="str">
        <f>[1]APRIL!K98</f>
        <v>K03</v>
      </c>
      <c r="D97" s="271">
        <f>[1]APRIL!J98</f>
        <v>51</v>
      </c>
      <c r="E97" s="272" t="str">
        <f>[1]APRIL!I98</f>
        <v>P</v>
      </c>
      <c r="F97" s="273" t="str">
        <f>[1]APRIL!L98</f>
        <v>BARU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 x14ac:dyDescent="0.3">
      <c r="A98" s="270">
        <f>[1]APRIL!A99</f>
        <v>0</v>
      </c>
      <c r="B98" s="271">
        <f>[1]APRIL!B99</f>
        <v>10</v>
      </c>
      <c r="C98" s="272" t="str">
        <f>[1]APRIL!K99</f>
        <v>K04</v>
      </c>
      <c r="D98" s="271">
        <f>[1]APRIL!J99</f>
        <v>30</v>
      </c>
      <c r="E98" s="272" t="str">
        <f>[1]APRIL!I99</f>
        <v>P</v>
      </c>
      <c r="F98" s="273" t="str">
        <f>[1]APRIL!L99</f>
        <v>BARU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 x14ac:dyDescent="0.3">
      <c r="A99" s="270">
        <f>[1]APRIL!A100</f>
        <v>0</v>
      </c>
      <c r="B99" s="271">
        <f>[1]APRIL!B100</f>
        <v>11</v>
      </c>
      <c r="C99" s="272" t="str">
        <f>[1]APRIL!K100</f>
        <v>K04</v>
      </c>
      <c r="D99" s="271">
        <f>[1]APRIL!J100</f>
        <v>3</v>
      </c>
      <c r="E99" s="272" t="str">
        <f>[1]APRIL!I100</f>
        <v>L</v>
      </c>
      <c r="F99" s="273" t="str">
        <f>[1]APRIL!L100</f>
        <v>LAMA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 x14ac:dyDescent="0.3">
      <c r="A100" s="270">
        <f>[1]APRIL!A101</f>
        <v>0</v>
      </c>
      <c r="B100" s="271">
        <f>[1]APRIL!B101</f>
        <v>12</v>
      </c>
      <c r="C100" s="272" t="str">
        <f>[1]APRIL!K101</f>
        <v>K02</v>
      </c>
      <c r="D100" s="271">
        <f>[1]APRIL!J101</f>
        <v>3</v>
      </c>
      <c r="E100" s="272" t="str">
        <f>[1]APRIL!I101</f>
        <v>L</v>
      </c>
      <c r="F100" s="273" t="str">
        <f>[1]APRIL!L101</f>
        <v>BARU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 x14ac:dyDescent="0.3">
      <c r="A101" s="270">
        <f>[1]APRIL!A102</f>
        <v>45759</v>
      </c>
      <c r="B101" s="271">
        <f>[1]APRIL!B102</f>
        <v>1</v>
      </c>
      <c r="C101" s="272" t="str">
        <f>[1]APRIL!K102</f>
        <v>K04</v>
      </c>
      <c r="D101" s="271">
        <f>[1]APRIL!J102</f>
        <v>7</v>
      </c>
      <c r="E101" s="272" t="str">
        <f>[1]APRIL!I102</f>
        <v>L</v>
      </c>
      <c r="F101" s="273" t="str">
        <f>[1]APRIL!L102</f>
        <v>BARU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 x14ac:dyDescent="0.3">
      <c r="A102" s="270">
        <f>[1]APRIL!A103</f>
        <v>0</v>
      </c>
      <c r="B102" s="271">
        <f>[1]APRIL!B103</f>
        <v>2</v>
      </c>
      <c r="C102" s="272" t="str">
        <f>[1]APRIL!K103</f>
        <v>K05</v>
      </c>
      <c r="D102" s="271">
        <f>[1]APRIL!J103</f>
        <v>54</v>
      </c>
      <c r="E102" s="272" t="str">
        <f>[1]APRIL!I103</f>
        <v>P</v>
      </c>
      <c r="F102" s="273" t="str">
        <f>[1]APRIL!L103</f>
        <v>BARU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 x14ac:dyDescent="0.3">
      <c r="A103" s="270">
        <f>[1]APRIL!A104</f>
        <v>0</v>
      </c>
      <c r="B103" s="271">
        <f>[1]APRIL!B104</f>
        <v>3</v>
      </c>
      <c r="C103" s="272" t="str">
        <f>[1]APRIL!K104</f>
        <v>K04</v>
      </c>
      <c r="D103" s="271">
        <f>[1]APRIL!J104</f>
        <v>14</v>
      </c>
      <c r="E103" s="272" t="str">
        <f>[1]APRIL!I104</f>
        <v>L</v>
      </c>
      <c r="F103" s="273" t="str">
        <f>[1]APRIL!L104</f>
        <v>BARU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 x14ac:dyDescent="0.3">
      <c r="A104" s="270">
        <f>[1]APRIL!A105</f>
        <v>0</v>
      </c>
      <c r="B104" s="271">
        <f>[1]APRIL!B105</f>
        <v>4</v>
      </c>
      <c r="C104" s="272" t="str">
        <f>[1]APRIL!K105</f>
        <v>K07</v>
      </c>
      <c r="D104" s="271">
        <f>[1]APRIL!J105</f>
        <v>13</v>
      </c>
      <c r="E104" s="272" t="str">
        <f>[1]APRIL!I105</f>
        <v>P</v>
      </c>
      <c r="F104" s="273" t="str">
        <f>[1]APRIL!L105</f>
        <v>BARU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 x14ac:dyDescent="0.3">
      <c r="A105" s="270">
        <f>[1]APRIL!A106</f>
        <v>0</v>
      </c>
      <c r="B105" s="271">
        <f>[1]APRIL!B106</f>
        <v>5</v>
      </c>
      <c r="C105" s="272" t="str">
        <f>[1]APRIL!K106</f>
        <v>K04</v>
      </c>
      <c r="D105" s="271">
        <f>[1]APRIL!J106</f>
        <v>13</v>
      </c>
      <c r="E105" s="272" t="str">
        <f>[1]APRIL!I106</f>
        <v>P</v>
      </c>
      <c r="F105" s="273" t="str">
        <f>[1]APRIL!L106</f>
        <v>BARU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 x14ac:dyDescent="0.3">
      <c r="A106" s="270">
        <f>[1]APRIL!A107</f>
        <v>0</v>
      </c>
      <c r="B106" s="271">
        <f>[1]APRIL!B107</f>
        <v>6</v>
      </c>
      <c r="C106" s="272" t="str">
        <f>[1]APRIL!K107</f>
        <v>K00</v>
      </c>
      <c r="D106" s="271">
        <f>[1]APRIL!J107</f>
        <v>6</v>
      </c>
      <c r="E106" s="272" t="str">
        <f>[1]APRIL!I107</f>
        <v>P</v>
      </c>
      <c r="F106" s="273" t="str">
        <f>[1]APRIL!L107</f>
        <v>BARU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 x14ac:dyDescent="0.3">
      <c r="A107" s="270">
        <f>[1]APRIL!A108</f>
        <v>0</v>
      </c>
      <c r="B107" s="271">
        <f>[1]APRIL!B108</f>
        <v>7</v>
      </c>
      <c r="C107" s="272" t="str">
        <f>[1]APRIL!K108</f>
        <v>K08</v>
      </c>
      <c r="D107" s="271">
        <f>[1]APRIL!J108</f>
        <v>50</v>
      </c>
      <c r="E107" s="272" t="str">
        <f>[1]APRIL!I108</f>
        <v>P</v>
      </c>
      <c r="F107" s="273" t="str">
        <f>[1]APRIL!L108</f>
        <v>BARU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 x14ac:dyDescent="0.3">
      <c r="A108" s="270">
        <f>[1]APRIL!A109</f>
        <v>0</v>
      </c>
      <c r="B108" s="271">
        <f>[1]APRIL!B109</f>
        <v>8</v>
      </c>
      <c r="C108" s="272" t="str">
        <f>[1]APRIL!K109</f>
        <v>K03</v>
      </c>
      <c r="D108" s="271">
        <f>[1]APRIL!J109</f>
        <v>29</v>
      </c>
      <c r="E108" s="272" t="str">
        <f>[1]APRIL!I109</f>
        <v>P</v>
      </c>
      <c r="F108" s="273" t="str">
        <f>[1]APRIL!L109</f>
        <v>BARU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 x14ac:dyDescent="0.3">
      <c r="A109" s="270" t="str">
        <f>[1]APRIL!A110</f>
        <v>14/04/2025</v>
      </c>
      <c r="B109" s="271">
        <f>[1]APRIL!B110</f>
        <v>1</v>
      </c>
      <c r="C109" s="272" t="str">
        <f>[1]APRIL!K110</f>
        <v>K04</v>
      </c>
      <c r="D109" s="271">
        <f>[1]APRIL!J110</f>
        <v>35</v>
      </c>
      <c r="E109" s="272" t="str">
        <f>[1]APRIL!I110</f>
        <v>P</v>
      </c>
      <c r="F109" s="273" t="str">
        <f>[1]APRIL!L110</f>
        <v>BARU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 x14ac:dyDescent="0.3">
      <c r="A110" s="270">
        <f>[1]APRIL!A111</f>
        <v>0</v>
      </c>
      <c r="B110" s="271">
        <f>[1]APRIL!B111</f>
        <v>2</v>
      </c>
      <c r="C110" s="272" t="str">
        <f>[1]APRIL!K111</f>
        <v>K05</v>
      </c>
      <c r="D110" s="271">
        <f>[1]APRIL!J111</f>
        <v>52</v>
      </c>
      <c r="E110" s="272" t="str">
        <f>[1]APRIL!I111</f>
        <v>L</v>
      </c>
      <c r="F110" s="273" t="str">
        <f>[1]APRIL!L111</f>
        <v>LAMA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 x14ac:dyDescent="0.3">
      <c r="A111" s="270">
        <f>[1]APRIL!A112</f>
        <v>0</v>
      </c>
      <c r="B111" s="271">
        <f>[1]APRIL!B112</f>
        <v>3</v>
      </c>
      <c r="C111" s="272" t="str">
        <f>[1]APRIL!K112</f>
        <v>K02</v>
      </c>
      <c r="D111" s="271">
        <f>[1]APRIL!J112</f>
        <v>27</v>
      </c>
      <c r="E111" s="272" t="str">
        <f>[1]APRIL!I112</f>
        <v>P</v>
      </c>
      <c r="F111" s="273" t="str">
        <f>[1]APRIL!L112</f>
        <v>BARU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 x14ac:dyDescent="0.3">
      <c r="A112" s="270">
        <f>[1]APRIL!A113</f>
        <v>0</v>
      </c>
      <c r="B112" s="271">
        <f>[1]APRIL!B113</f>
        <v>4</v>
      </c>
      <c r="C112" s="272" t="str">
        <f>[1]APRIL!K113</f>
        <v>K00</v>
      </c>
      <c r="D112" s="271">
        <f>[1]APRIL!J113</f>
        <v>8</v>
      </c>
      <c r="E112" s="272" t="str">
        <f>[1]APRIL!I113</f>
        <v>P</v>
      </c>
      <c r="F112" s="273" t="str">
        <f>[1]APRIL!L113</f>
        <v>BARU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 x14ac:dyDescent="0.3">
      <c r="A113" s="270">
        <f>[1]APRIL!A114</f>
        <v>0</v>
      </c>
      <c r="B113" s="271">
        <f>[1]APRIL!B114</f>
        <v>5</v>
      </c>
      <c r="C113" s="272" t="str">
        <f>[1]APRIL!K114</f>
        <v>K04</v>
      </c>
      <c r="D113" s="271">
        <f>[1]APRIL!J114</f>
        <v>12</v>
      </c>
      <c r="E113" s="272" t="str">
        <f>[1]APRIL!I114</f>
        <v>L</v>
      </c>
      <c r="F113" s="273" t="str">
        <f>[1]APRIL!L114</f>
        <v>BARU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 x14ac:dyDescent="0.3">
      <c r="A114" s="270">
        <f>[1]APRIL!A115</f>
        <v>0</v>
      </c>
      <c r="B114" s="271">
        <f>[1]APRIL!B115</f>
        <v>6</v>
      </c>
      <c r="C114" s="272" t="str">
        <f>[1]APRIL!K115</f>
        <v>K02</v>
      </c>
      <c r="D114" s="271">
        <f>[1]APRIL!J115</f>
        <v>66</v>
      </c>
      <c r="E114" s="272" t="str">
        <f>[1]APRIL!I115</f>
        <v>L</v>
      </c>
      <c r="F114" s="273" t="str">
        <f>[1]APRIL!L115</f>
        <v>BARU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 x14ac:dyDescent="0.3">
      <c r="A115" s="270">
        <f>[1]APRIL!A116</f>
        <v>0</v>
      </c>
      <c r="B115" s="271">
        <f>[1]APRIL!B116</f>
        <v>7</v>
      </c>
      <c r="C115" s="272" t="str">
        <f>[1]APRIL!K116</f>
        <v>K01</v>
      </c>
      <c r="D115" s="271">
        <f>[1]APRIL!J116</f>
        <v>26</v>
      </c>
      <c r="E115" s="272" t="str">
        <f>[1]APRIL!I116</f>
        <v>P</v>
      </c>
      <c r="F115" s="273" t="str">
        <f>[1]APRIL!L116</f>
        <v>BARU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 x14ac:dyDescent="0.3">
      <c r="A116" s="270">
        <f>[1]APRIL!A117</f>
        <v>0</v>
      </c>
      <c r="B116" s="271">
        <f>[1]APRIL!B117</f>
        <v>8</v>
      </c>
      <c r="C116" s="272" t="str">
        <f>[1]APRIL!K117</f>
        <v>K05</v>
      </c>
      <c r="D116" s="271">
        <f>[1]APRIL!J117</f>
        <v>49</v>
      </c>
      <c r="E116" s="272" t="str">
        <f>[1]APRIL!I117</f>
        <v>P</v>
      </c>
      <c r="F116" s="273" t="str">
        <f>[1]APRIL!L117</f>
        <v>LAMA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 x14ac:dyDescent="0.3">
      <c r="A117" s="270">
        <f>[1]APRIL!A118</f>
        <v>0</v>
      </c>
      <c r="B117" s="271">
        <f>[1]APRIL!B118</f>
        <v>9</v>
      </c>
      <c r="C117" s="272" t="str">
        <f>[1]APRIL!K118</f>
        <v>K00</v>
      </c>
      <c r="D117" s="271">
        <f>[1]APRIL!J118</f>
        <v>6</v>
      </c>
      <c r="E117" s="272" t="str">
        <f>[1]APRIL!I118</f>
        <v>L</v>
      </c>
      <c r="F117" s="273" t="str">
        <f>[1]APRIL!L118</f>
        <v>BARU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 x14ac:dyDescent="0.3">
      <c r="A118" s="270">
        <f>[1]APRIL!A119</f>
        <v>0</v>
      </c>
      <c r="B118" s="271">
        <f>[1]APRIL!B119</f>
        <v>10</v>
      </c>
      <c r="C118" s="272" t="str">
        <f>[1]APRIL!K119</f>
        <v>K04</v>
      </c>
      <c r="D118" s="271">
        <f>[1]APRIL!J119</f>
        <v>27</v>
      </c>
      <c r="E118" s="272" t="str">
        <f>[1]APRIL!I119</f>
        <v>P</v>
      </c>
      <c r="F118" s="273" t="str">
        <f>[1]APRIL!L119</f>
        <v>BARU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 x14ac:dyDescent="0.3">
      <c r="A119" s="270">
        <f>[1]APRIL!A120</f>
        <v>0</v>
      </c>
      <c r="B119" s="271">
        <f>[1]APRIL!B120</f>
        <v>11</v>
      </c>
      <c r="C119" s="272" t="str">
        <f>[1]APRIL!K120</f>
        <v>K04</v>
      </c>
      <c r="D119" s="271">
        <f>[1]APRIL!J120</f>
        <v>9</v>
      </c>
      <c r="E119" s="272" t="str">
        <f>[1]APRIL!I120</f>
        <v>L</v>
      </c>
      <c r="F119" s="273" t="str">
        <f>[1]APRIL!L120</f>
        <v>LAMA</v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 x14ac:dyDescent="0.3">
      <c r="A120" s="270">
        <f>[1]APRIL!A121</f>
        <v>0</v>
      </c>
      <c r="B120" s="271">
        <f>[1]APRIL!B121</f>
        <v>12</v>
      </c>
      <c r="C120" s="272" t="str">
        <f>[1]APRIL!K121</f>
        <v>K02</v>
      </c>
      <c r="D120" s="271">
        <f>[1]APRIL!J121</f>
        <v>44</v>
      </c>
      <c r="E120" s="272" t="str">
        <f>[1]APRIL!I121</f>
        <v>P</v>
      </c>
      <c r="F120" s="273" t="str">
        <f>[1]APRIL!L121</f>
        <v>BARU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 x14ac:dyDescent="0.3">
      <c r="A121" s="270">
        <f>[1]APRIL!A122</f>
        <v>0</v>
      </c>
      <c r="B121" s="271">
        <f>[1]APRIL!B122</f>
        <v>13</v>
      </c>
      <c r="C121" s="272" t="str">
        <f>[1]APRIL!K122</f>
        <v>K02</v>
      </c>
      <c r="D121" s="271">
        <f>[1]APRIL!J122</f>
        <v>18</v>
      </c>
      <c r="E121" s="272" t="str">
        <f>[1]APRIL!I122</f>
        <v>L</v>
      </c>
      <c r="F121" s="273" t="str">
        <f>[1]APRIL!L122</f>
        <v>BARU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 x14ac:dyDescent="0.3">
      <c r="A122" s="270">
        <f>[1]APRIL!A123</f>
        <v>0</v>
      </c>
      <c r="B122" s="271">
        <f>[1]APRIL!B123</f>
        <v>14</v>
      </c>
      <c r="C122" s="272" t="str">
        <f>[1]APRIL!K123</f>
        <v>K03</v>
      </c>
      <c r="D122" s="271">
        <f>[1]APRIL!J123</f>
        <v>40</v>
      </c>
      <c r="E122" s="272" t="str">
        <f>[1]APRIL!I123</f>
        <v>P</v>
      </c>
      <c r="F122" s="273" t="str">
        <f>[1]APRIL!L123</f>
        <v>BARU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 x14ac:dyDescent="0.3">
      <c r="A123" s="270">
        <f>[1]APRIL!A124</f>
        <v>0</v>
      </c>
      <c r="B123" s="271">
        <f>[1]APRIL!B124</f>
        <v>15</v>
      </c>
      <c r="C123" s="272" t="str">
        <f>[1]APRIL!K124</f>
        <v>K11</v>
      </c>
      <c r="D123" s="271">
        <f>[1]APRIL!J124</f>
        <v>18</v>
      </c>
      <c r="E123" s="272" t="str">
        <f>[1]APRIL!I124</f>
        <v>L</v>
      </c>
      <c r="F123" s="273" t="str">
        <f>[1]APRIL!L124</f>
        <v>BARU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 x14ac:dyDescent="0.3">
      <c r="A124" s="270">
        <f>[1]APRIL!A125</f>
        <v>0</v>
      </c>
      <c r="B124" s="271">
        <f>[1]APRIL!B125</f>
        <v>16</v>
      </c>
      <c r="C124" s="272" t="str">
        <f>[1]APRIL!K125</f>
        <v>K01</v>
      </c>
      <c r="D124" s="271">
        <f>[1]APRIL!J125</f>
        <v>32</v>
      </c>
      <c r="E124" s="272" t="str">
        <f>[1]APRIL!I125</f>
        <v>L</v>
      </c>
      <c r="F124" s="273" t="str">
        <f>[1]APRIL!L125</f>
        <v>LAMA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 x14ac:dyDescent="0.3">
      <c r="A125" s="270">
        <f>[1]APRIL!A126</f>
        <v>0</v>
      </c>
      <c r="B125" s="271">
        <f>[1]APRIL!B126</f>
        <v>17</v>
      </c>
      <c r="C125" s="272" t="str">
        <f>[1]APRIL!K126</f>
        <v>K08</v>
      </c>
      <c r="D125" s="271">
        <f>[1]APRIL!J126</f>
        <v>42</v>
      </c>
      <c r="E125" s="272" t="str">
        <f>[1]APRIL!I126</f>
        <v>P</v>
      </c>
      <c r="F125" s="273" t="str">
        <f>[1]APRIL!L126</f>
        <v>BARU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 x14ac:dyDescent="0.3">
      <c r="A126" s="270">
        <f>[1]APRIL!A127</f>
        <v>45762</v>
      </c>
      <c r="B126" s="271">
        <f>[1]APRIL!B127</f>
        <v>1</v>
      </c>
      <c r="C126" s="272" t="str">
        <f>[1]APRIL!K127</f>
        <v>K01</v>
      </c>
      <c r="D126" s="271">
        <f>[1]APRIL!J127</f>
        <v>27</v>
      </c>
      <c r="E126" s="272" t="str">
        <f>[1]APRIL!I127</f>
        <v>P</v>
      </c>
      <c r="F126" s="273" t="str">
        <f>[1]APRIL!L127</f>
        <v>LAMA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 x14ac:dyDescent="0.3">
      <c r="A127" s="270">
        <f>[1]APRIL!A128</f>
        <v>0</v>
      </c>
      <c r="B127" s="271">
        <f>[1]APRIL!B128</f>
        <v>2</v>
      </c>
      <c r="C127" s="272" t="str">
        <f>[1]APRIL!K128</f>
        <v>K02</v>
      </c>
      <c r="D127" s="271">
        <f>[1]APRIL!J128</f>
        <v>69</v>
      </c>
      <c r="E127" s="272" t="str">
        <f>[1]APRIL!I128</f>
        <v>L</v>
      </c>
      <c r="F127" s="273" t="str">
        <f>[1]APRIL!L128</f>
        <v>LAMA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 x14ac:dyDescent="0.3">
      <c r="A128" s="270">
        <f>[1]APRIL!A129</f>
        <v>0</v>
      </c>
      <c r="B128" s="271">
        <f>[1]APRIL!B129</f>
        <v>3</v>
      </c>
      <c r="C128" s="272" t="str">
        <f>[1]APRIL!K129</f>
        <v>K00</v>
      </c>
      <c r="D128" s="271">
        <f>[1]APRIL!J129</f>
        <v>7</v>
      </c>
      <c r="E128" s="272" t="str">
        <f>[1]APRIL!I129</f>
        <v>P</v>
      </c>
      <c r="F128" s="273" t="str">
        <f>[1]APRIL!L129</f>
        <v>BARU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 x14ac:dyDescent="0.3">
      <c r="A129" s="270">
        <f>[1]APRIL!A130</f>
        <v>0</v>
      </c>
      <c r="B129" s="271">
        <f>[1]APRIL!B130</f>
        <v>4</v>
      </c>
      <c r="C129" s="272" t="str">
        <f>[1]APRIL!K130</f>
        <v>K02</v>
      </c>
      <c r="D129" s="271">
        <f>[1]APRIL!J130</f>
        <v>34</v>
      </c>
      <c r="E129" s="272" t="str">
        <f>[1]APRIL!I130</f>
        <v>P</v>
      </c>
      <c r="F129" s="273" t="str">
        <f>[1]APRIL!L130</f>
        <v>LAMA</v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 x14ac:dyDescent="0.3">
      <c r="A130" s="270">
        <f>[1]APRIL!A131</f>
        <v>0</v>
      </c>
      <c r="B130" s="271">
        <f>[1]APRIL!B131</f>
        <v>5</v>
      </c>
      <c r="C130" s="272" t="str">
        <f>[1]APRIL!K131</f>
        <v>K05</v>
      </c>
      <c r="D130" s="271">
        <f>[1]APRIL!J131</f>
        <v>70</v>
      </c>
      <c r="E130" s="272" t="str">
        <f>[1]APRIL!I131</f>
        <v>P</v>
      </c>
      <c r="F130" s="273" t="str">
        <f>[1]APRIL!L131</f>
        <v>LAMA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 x14ac:dyDescent="0.3">
      <c r="A131" s="270">
        <f>[1]APRIL!A132</f>
        <v>0</v>
      </c>
      <c r="B131" s="271">
        <f>[1]APRIL!B132</f>
        <v>6</v>
      </c>
      <c r="C131" s="272" t="str">
        <f>[1]APRIL!K132</f>
        <v>K05</v>
      </c>
      <c r="D131" s="271">
        <f>[1]APRIL!J132</f>
        <v>70</v>
      </c>
      <c r="E131" s="272" t="str">
        <f>[1]APRIL!I132</f>
        <v>P</v>
      </c>
      <c r="F131" s="273" t="str">
        <f>[1]APRIL!L132</f>
        <v>BARU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 x14ac:dyDescent="0.3">
      <c r="A132" s="270">
        <f>[1]APRIL!A133</f>
        <v>0</v>
      </c>
      <c r="B132" s="271">
        <f>[1]APRIL!B133</f>
        <v>7</v>
      </c>
      <c r="C132" s="272" t="str">
        <f>[1]APRIL!K133</f>
        <v>K04</v>
      </c>
      <c r="D132" s="271">
        <f>[1]APRIL!J133</f>
        <v>36</v>
      </c>
      <c r="E132" s="272" t="str">
        <f>[1]APRIL!I133</f>
        <v>P</v>
      </c>
      <c r="F132" s="273" t="str">
        <f>[1]APRIL!L133</f>
        <v>BARU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 x14ac:dyDescent="0.3">
      <c r="A133" s="270">
        <f>[1]APRIL!A134</f>
        <v>0</v>
      </c>
      <c r="B133" s="271">
        <f>[1]APRIL!B134</f>
        <v>8</v>
      </c>
      <c r="C133" s="272" t="str">
        <f>[1]APRIL!K134</f>
        <v>K04</v>
      </c>
      <c r="D133" s="271">
        <f>[1]APRIL!J134</f>
        <v>30</v>
      </c>
      <c r="E133" s="272" t="str">
        <f>[1]APRIL!I134</f>
        <v>P</v>
      </c>
      <c r="F133" s="273" t="str">
        <f>[1]APRIL!L134</f>
        <v>LAMA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 x14ac:dyDescent="0.3">
      <c r="A134" s="270">
        <f>[1]APRIL!A135</f>
        <v>0</v>
      </c>
      <c r="B134" s="271">
        <f>[1]APRIL!B135</f>
        <v>9</v>
      </c>
      <c r="C134" s="272" t="str">
        <f>[1]APRIL!K135</f>
        <v>K01</v>
      </c>
      <c r="D134" s="271">
        <f>[1]APRIL!J135</f>
        <v>27</v>
      </c>
      <c r="E134" s="272" t="str">
        <f>[1]APRIL!I135</f>
        <v>P</v>
      </c>
      <c r="F134" s="273" t="str">
        <f>[1]APRIL!L135</f>
        <v>BARU</v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 x14ac:dyDescent="0.3">
      <c r="A135" s="270">
        <f>[1]APRIL!A136</f>
        <v>0</v>
      </c>
      <c r="B135" s="271">
        <f>[1]APRIL!B136</f>
        <v>10</v>
      </c>
      <c r="C135" s="272" t="str">
        <f>[1]APRIL!K136</f>
        <v>K03</v>
      </c>
      <c r="D135" s="271">
        <f>[1]APRIL!J136</f>
        <v>31</v>
      </c>
      <c r="E135" s="272" t="str">
        <f>[1]APRIL!I136</f>
        <v>P</v>
      </c>
      <c r="F135" s="273" t="str">
        <f>[1]APRIL!L136</f>
        <v>BARU</v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 x14ac:dyDescent="0.3">
      <c r="A136" s="270">
        <f>[1]APRIL!A137</f>
        <v>0</v>
      </c>
      <c r="B136" s="271">
        <f>[1]APRIL!B137</f>
        <v>11</v>
      </c>
      <c r="C136" s="272" t="str">
        <f>[1]APRIL!K137</f>
        <v>K04</v>
      </c>
      <c r="D136" s="271">
        <f>[1]APRIL!J137</f>
        <v>22</v>
      </c>
      <c r="E136" s="272" t="str">
        <f>[1]APRIL!I137</f>
        <v>L</v>
      </c>
      <c r="F136" s="273" t="str">
        <f>[1]APRIL!L137</f>
        <v>BARU</v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 x14ac:dyDescent="0.3">
      <c r="A137" s="270">
        <f>[1]APRIL!A138</f>
        <v>0</v>
      </c>
      <c r="B137" s="271">
        <f>[1]APRIL!B138</f>
        <v>12</v>
      </c>
      <c r="C137" s="272" t="str">
        <f>[1]APRIL!K138</f>
        <v>K00</v>
      </c>
      <c r="D137" s="271">
        <f>[1]APRIL!J138</f>
        <v>6</v>
      </c>
      <c r="E137" s="272" t="str">
        <f>[1]APRIL!I138</f>
        <v>P</v>
      </c>
      <c r="F137" s="273" t="str">
        <f>[1]APRIL!L138</f>
        <v>BARU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 x14ac:dyDescent="0.3">
      <c r="A138" s="270">
        <f>[1]APRIL!A139</f>
        <v>45763</v>
      </c>
      <c r="B138" s="271">
        <f>[1]APRIL!B139</f>
        <v>1</v>
      </c>
      <c r="C138" s="272" t="str">
        <f>[1]APRIL!K139</f>
        <v>K04</v>
      </c>
      <c r="D138" s="271">
        <f>[1]APRIL!J139</f>
        <v>59</v>
      </c>
      <c r="E138" s="272" t="str">
        <f>[1]APRIL!I139</f>
        <v>L</v>
      </c>
      <c r="F138" s="273" t="str">
        <f>[1]APRIL!L139</f>
        <v>BARU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 x14ac:dyDescent="0.3">
      <c r="A139" s="270">
        <f>[1]APRIL!A140</f>
        <v>0</v>
      </c>
      <c r="B139" s="271">
        <f>[1]APRIL!B140</f>
        <v>2</v>
      </c>
      <c r="C139" s="272" t="str">
        <f>[1]APRIL!K140</f>
        <v>K01</v>
      </c>
      <c r="D139" s="271">
        <f>[1]APRIL!J140</f>
        <v>27</v>
      </c>
      <c r="E139" s="272" t="str">
        <f>[1]APRIL!I140</f>
        <v>P</v>
      </c>
      <c r="F139" s="273" t="str">
        <f>[1]APRIL!L140</f>
        <v>BARU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 x14ac:dyDescent="0.3">
      <c r="A140" s="270">
        <f>[1]APRIL!A141</f>
        <v>0</v>
      </c>
      <c r="B140" s="271">
        <f>[1]APRIL!B141</f>
        <v>3</v>
      </c>
      <c r="C140" s="272" t="str">
        <f>[1]APRIL!K141</f>
        <v>K08</v>
      </c>
      <c r="D140" s="271">
        <f>[1]APRIL!J141</f>
        <v>61</v>
      </c>
      <c r="E140" s="272" t="str">
        <f>[1]APRIL!I141</f>
        <v>P</v>
      </c>
      <c r="F140" s="273" t="str">
        <f>[1]APRIL!L141</f>
        <v>BARU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 x14ac:dyDescent="0.3">
      <c r="A141" s="270">
        <f>[1]APRIL!A142</f>
        <v>0</v>
      </c>
      <c r="B141" s="271">
        <f>[1]APRIL!B142</f>
        <v>4</v>
      </c>
      <c r="C141" s="272" t="str">
        <f>[1]APRIL!K142</f>
        <v>K04</v>
      </c>
      <c r="D141" s="271">
        <f>[1]APRIL!J142</f>
        <v>39</v>
      </c>
      <c r="E141" s="272" t="str">
        <f>[1]APRIL!I142</f>
        <v>P</v>
      </c>
      <c r="F141" s="273" t="str">
        <f>[1]APRIL!L142</f>
        <v>BARU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 x14ac:dyDescent="0.3">
      <c r="A142" s="270">
        <f>[1]APRIL!A143</f>
        <v>0</v>
      </c>
      <c r="B142" s="271">
        <f>[1]APRIL!B143</f>
        <v>5</v>
      </c>
      <c r="C142" s="272" t="str">
        <f>[1]APRIL!K143</f>
        <v>K04</v>
      </c>
      <c r="D142" s="271">
        <f>[1]APRIL!J143</f>
        <v>56</v>
      </c>
      <c r="E142" s="272" t="str">
        <f>[1]APRIL!I143</f>
        <v>P</v>
      </c>
      <c r="F142" s="273" t="str">
        <f>[1]APRIL!L143</f>
        <v>BARU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 x14ac:dyDescent="0.3">
      <c r="A143" s="270">
        <f>[1]APRIL!A144</f>
        <v>0</v>
      </c>
      <c r="B143" s="271">
        <f>[1]APRIL!B144</f>
        <v>6</v>
      </c>
      <c r="C143" s="272" t="str">
        <f>[1]APRIL!K144</f>
        <v>K00</v>
      </c>
      <c r="D143" s="271">
        <f>[1]APRIL!J144</f>
        <v>6</v>
      </c>
      <c r="E143" s="272" t="str">
        <f>[1]APRIL!I144</f>
        <v>P</v>
      </c>
      <c r="F143" s="273" t="str">
        <f>[1]APRIL!L144</f>
        <v>BARU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 x14ac:dyDescent="0.3">
      <c r="A144" s="270">
        <f>[1]APRIL!A145</f>
        <v>0</v>
      </c>
      <c r="B144" s="271">
        <f>[1]APRIL!B145</f>
        <v>7</v>
      </c>
      <c r="C144" s="272" t="str">
        <f>[1]APRIL!K145</f>
        <v>K00</v>
      </c>
      <c r="D144" s="271">
        <f>[1]APRIL!J145</f>
        <v>6</v>
      </c>
      <c r="E144" s="272" t="str">
        <f>[1]APRIL!I145</f>
        <v>P</v>
      </c>
      <c r="F144" s="273" t="str">
        <f>[1]APRIL!L145</f>
        <v>BARU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 x14ac:dyDescent="0.3">
      <c r="A145" s="270">
        <f>[1]APRIL!A146</f>
        <v>0</v>
      </c>
      <c r="B145" s="271">
        <f>[1]APRIL!B146</f>
        <v>8</v>
      </c>
      <c r="C145" s="272" t="str">
        <f>[1]APRIL!K146</f>
        <v>K02</v>
      </c>
      <c r="D145" s="271">
        <f>[1]APRIL!J146</f>
        <v>27</v>
      </c>
      <c r="E145" s="272" t="str">
        <f>[1]APRIL!I146</f>
        <v>P</v>
      </c>
      <c r="F145" s="273" t="str">
        <f>[1]APRIL!L146</f>
        <v>BARU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 x14ac:dyDescent="0.3">
      <c r="A146" s="270">
        <f>[1]APRIL!A147</f>
        <v>0</v>
      </c>
      <c r="B146" s="271">
        <f>[1]APRIL!B147</f>
        <v>9</v>
      </c>
      <c r="C146" s="272" t="str">
        <f>[1]APRIL!K147</f>
        <v>K00</v>
      </c>
      <c r="D146" s="271">
        <f>[1]APRIL!J147</f>
        <v>8</v>
      </c>
      <c r="E146" s="272" t="str">
        <f>[1]APRIL!I147</f>
        <v>P</v>
      </c>
      <c r="F146" s="273" t="str">
        <f>[1]APRIL!L147</f>
        <v>BARU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 x14ac:dyDescent="0.3">
      <c r="A147" s="270">
        <f>[1]APRIL!A148</f>
        <v>0</v>
      </c>
      <c r="B147" s="271">
        <f>[1]APRIL!B148</f>
        <v>10</v>
      </c>
      <c r="C147" s="272" t="str">
        <f>[1]APRIL!K148</f>
        <v>K04</v>
      </c>
      <c r="D147" s="271">
        <f>[1]APRIL!J148</f>
        <v>4</v>
      </c>
      <c r="E147" s="272" t="str">
        <f>[1]APRIL!I148</f>
        <v>L</v>
      </c>
      <c r="F147" s="273" t="str">
        <f>[1]APRIL!L148</f>
        <v>BARU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 x14ac:dyDescent="0.3">
      <c r="A148" s="270">
        <f>[1]APRIL!A149</f>
        <v>0</v>
      </c>
      <c r="B148" s="271">
        <f>[1]APRIL!B149</f>
        <v>11</v>
      </c>
      <c r="C148" s="272" t="str">
        <f>[1]APRIL!K149</f>
        <v>K04</v>
      </c>
      <c r="D148" s="271">
        <f>[1]APRIL!J149</f>
        <v>70</v>
      </c>
      <c r="E148" s="272" t="str">
        <f>[1]APRIL!I149</f>
        <v>L</v>
      </c>
      <c r="F148" s="273" t="str">
        <f>[1]APRIL!L149</f>
        <v>BARU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 x14ac:dyDescent="0.3">
      <c r="A149" s="270">
        <f>[1]APRIL!A150</f>
        <v>0</v>
      </c>
      <c r="B149" s="271">
        <f>[1]APRIL!B150</f>
        <v>12</v>
      </c>
      <c r="C149" s="272" t="str">
        <f>[1]APRIL!K150</f>
        <v>K04</v>
      </c>
      <c r="D149" s="271">
        <f>[1]APRIL!J150</f>
        <v>31</v>
      </c>
      <c r="E149" s="272" t="str">
        <f>[1]APRIL!I150</f>
        <v>P</v>
      </c>
      <c r="F149" s="273" t="str">
        <f>[1]APRIL!L150</f>
        <v>BARU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 x14ac:dyDescent="0.3">
      <c r="A150" s="270">
        <f>[1]APRIL!A151</f>
        <v>0</v>
      </c>
      <c r="B150" s="271">
        <f>[1]APRIL!B151</f>
        <v>13</v>
      </c>
      <c r="C150" s="272" t="str">
        <f>[1]APRIL!K151</f>
        <v>K04</v>
      </c>
      <c r="D150" s="271">
        <f>[1]APRIL!J151</f>
        <v>37</v>
      </c>
      <c r="E150" s="272" t="str">
        <f>[1]APRIL!I151</f>
        <v>P</v>
      </c>
      <c r="F150" s="273" t="str">
        <f>[1]APRIL!L151</f>
        <v>BARU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 x14ac:dyDescent="0.3">
      <c r="A151" s="270">
        <f>[1]APRIL!A152</f>
        <v>0</v>
      </c>
      <c r="B151" s="271">
        <f>[1]APRIL!B152</f>
        <v>14</v>
      </c>
      <c r="C151" s="272" t="str">
        <f>[1]APRIL!K152</f>
        <v>K04</v>
      </c>
      <c r="D151" s="271">
        <f>[1]APRIL!J152</f>
        <v>28</v>
      </c>
      <c r="E151" s="272" t="str">
        <f>[1]APRIL!I152</f>
        <v>P</v>
      </c>
      <c r="F151" s="273" t="str">
        <f>[1]APRIL!L152</f>
        <v>BARU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 x14ac:dyDescent="0.3">
      <c r="A152" s="270">
        <f>[1]APRIL!A153</f>
        <v>45764</v>
      </c>
      <c r="B152" s="271">
        <f>[1]APRIL!B153</f>
        <v>1</v>
      </c>
      <c r="C152" s="272" t="str">
        <f>[1]APRIL!K153</f>
        <v>K02</v>
      </c>
      <c r="D152" s="271">
        <f>[1]APRIL!J153</f>
        <v>61</v>
      </c>
      <c r="E152" s="272" t="str">
        <f>[1]APRIL!I153</f>
        <v>P</v>
      </c>
      <c r="F152" s="273" t="str">
        <f>[1]APRIL!L153</f>
        <v>LAMA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 x14ac:dyDescent="0.3">
      <c r="A153" s="270">
        <f>[1]APRIL!A154</f>
        <v>0</v>
      </c>
      <c r="B153" s="271">
        <f>[1]APRIL!B154</f>
        <v>2</v>
      </c>
      <c r="C153" s="272" t="str">
        <f>[1]APRIL!K154</f>
        <v>K00</v>
      </c>
      <c r="D153" s="271">
        <f>[1]APRIL!J154</f>
        <v>7</v>
      </c>
      <c r="E153" s="272" t="str">
        <f>[1]APRIL!I154</f>
        <v>P</v>
      </c>
      <c r="F153" s="273" t="str">
        <f>[1]APRIL!L154</f>
        <v>LAMA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 x14ac:dyDescent="0.3">
      <c r="A154" s="270">
        <f>[1]APRIL!A155</f>
        <v>0</v>
      </c>
      <c r="B154" s="271">
        <f>[1]APRIL!B155</f>
        <v>3</v>
      </c>
      <c r="C154" s="272" t="str">
        <f>[1]APRIL!K155</f>
        <v>K11</v>
      </c>
      <c r="D154" s="271">
        <f>[1]APRIL!J155</f>
        <v>70</v>
      </c>
      <c r="E154" s="272" t="str">
        <f>[1]APRIL!I155</f>
        <v>L</v>
      </c>
      <c r="F154" s="273" t="str">
        <f>[1]APRIL!L155</f>
        <v>BARU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 x14ac:dyDescent="0.3">
      <c r="A155" s="270">
        <f>[1]APRIL!A156</f>
        <v>0</v>
      </c>
      <c r="B155" s="271">
        <f>[1]APRIL!B156</f>
        <v>4</v>
      </c>
      <c r="C155" s="272" t="str">
        <f>[1]APRIL!K156</f>
        <v>K04</v>
      </c>
      <c r="D155" s="271">
        <f>[1]APRIL!J156</f>
        <v>40</v>
      </c>
      <c r="E155" s="272" t="str">
        <f>[1]APRIL!I156</f>
        <v>L</v>
      </c>
      <c r="F155" s="273" t="str">
        <f>[1]APRIL!L156</f>
        <v>BARU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 x14ac:dyDescent="0.3">
      <c r="A156" s="270">
        <f>[1]APRIL!A157</f>
        <v>0</v>
      </c>
      <c r="B156" s="271">
        <f>[1]APRIL!B157</f>
        <v>5</v>
      </c>
      <c r="C156" s="272" t="str">
        <f>[1]APRIL!K157</f>
        <v>K00</v>
      </c>
      <c r="D156" s="271">
        <f>[1]APRIL!J157</f>
        <v>6</v>
      </c>
      <c r="E156" s="272" t="str">
        <f>[1]APRIL!I157</f>
        <v>P</v>
      </c>
      <c r="F156" s="273" t="str">
        <f>[1]APRIL!L157</f>
        <v>BARU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 x14ac:dyDescent="0.3">
      <c r="A157" s="270">
        <f>[1]APRIL!A158</f>
        <v>0</v>
      </c>
      <c r="B157" s="271">
        <f>[1]APRIL!B158</f>
        <v>6</v>
      </c>
      <c r="C157" s="272" t="str">
        <f>[1]APRIL!K158</f>
        <v>K04</v>
      </c>
      <c r="D157" s="271">
        <f>[1]APRIL!J158</f>
        <v>61</v>
      </c>
      <c r="E157" s="272" t="str">
        <f>[1]APRIL!I158</f>
        <v>P</v>
      </c>
      <c r="F157" s="273" t="str">
        <f>[1]APRIL!L158</f>
        <v>BARU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 x14ac:dyDescent="0.3">
      <c r="A158" s="270">
        <f>[1]APRIL!A159</f>
        <v>0</v>
      </c>
      <c r="B158" s="271">
        <f>[1]APRIL!B159</f>
        <v>7</v>
      </c>
      <c r="C158" s="272" t="str">
        <f>[1]APRIL!K159</f>
        <v>K02</v>
      </c>
      <c r="D158" s="271">
        <f>[1]APRIL!J159</f>
        <v>29</v>
      </c>
      <c r="E158" s="272" t="str">
        <f>[1]APRIL!I159</f>
        <v>P</v>
      </c>
      <c r="F158" s="273" t="str">
        <f>[1]APRIL!L159</f>
        <v>BARU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 x14ac:dyDescent="0.3">
      <c r="A159" s="270">
        <f>[1]APRIL!A160</f>
        <v>0</v>
      </c>
      <c r="B159" s="271">
        <f>[1]APRIL!B160</f>
        <v>8</v>
      </c>
      <c r="C159" s="272" t="str">
        <f>[1]APRIL!K160</f>
        <v>K04</v>
      </c>
      <c r="D159" s="271">
        <f>[1]APRIL!J160</f>
        <v>8</v>
      </c>
      <c r="E159" s="272" t="str">
        <f>[1]APRIL!I160</f>
        <v>P</v>
      </c>
      <c r="F159" s="273" t="str">
        <f>[1]APRIL!L160</f>
        <v>BARU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 x14ac:dyDescent="0.3">
      <c r="A160" s="270">
        <f>[1]APRIL!A161</f>
        <v>0</v>
      </c>
      <c r="B160" s="271">
        <f>[1]APRIL!B161</f>
        <v>9</v>
      </c>
      <c r="C160" s="272" t="str">
        <f>[1]APRIL!K161</f>
        <v>K00</v>
      </c>
      <c r="D160" s="271">
        <f>[1]APRIL!J161</f>
        <v>9</v>
      </c>
      <c r="E160" s="272" t="str">
        <f>[1]APRIL!I161</f>
        <v>P</v>
      </c>
      <c r="F160" s="273" t="str">
        <f>[1]APRIL!L161</f>
        <v>BARU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 x14ac:dyDescent="0.3">
      <c r="A161" s="270">
        <f>[1]APRIL!A162</f>
        <v>0</v>
      </c>
      <c r="B161" s="271">
        <f>[1]APRIL!B162</f>
        <v>10</v>
      </c>
      <c r="C161" s="272" t="str">
        <f>[1]APRIL!K162</f>
        <v>K02</v>
      </c>
      <c r="D161" s="271">
        <f>[1]APRIL!J162</f>
        <v>44</v>
      </c>
      <c r="E161" s="272" t="str">
        <f>[1]APRIL!I162</f>
        <v>P</v>
      </c>
      <c r="F161" s="273" t="str">
        <f>[1]APRIL!L162</f>
        <v>LAMA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 x14ac:dyDescent="0.3">
      <c r="A162" s="270">
        <f>[1]APRIL!A163</f>
        <v>0</v>
      </c>
      <c r="B162" s="271">
        <f>[1]APRIL!B163</f>
        <v>11</v>
      </c>
      <c r="C162" s="272" t="str">
        <f>[1]APRIL!K163</f>
        <v>K04</v>
      </c>
      <c r="D162" s="271">
        <f>[1]APRIL!J163</f>
        <v>54</v>
      </c>
      <c r="E162" s="272" t="str">
        <f>[1]APRIL!I163</f>
        <v>P</v>
      </c>
      <c r="F162" s="273" t="str">
        <f>[1]APRIL!L163</f>
        <v>LAMA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 x14ac:dyDescent="0.3">
      <c r="A163" s="270">
        <f>[1]APRIL!A164</f>
        <v>0</v>
      </c>
      <c r="B163" s="271">
        <f>[1]APRIL!B164</f>
        <v>12</v>
      </c>
      <c r="C163" s="272" t="str">
        <f>[1]APRIL!K164</f>
        <v>K04</v>
      </c>
      <c r="D163" s="271">
        <f>[1]APRIL!J164</f>
        <v>64</v>
      </c>
      <c r="E163" s="272" t="str">
        <f>[1]APRIL!I164</f>
        <v>P</v>
      </c>
      <c r="F163" s="273" t="str">
        <f>[1]APRIL!L164</f>
        <v>BARU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 x14ac:dyDescent="0.3">
      <c r="A164" s="270">
        <f>[1]APRIL!A165</f>
        <v>0</v>
      </c>
      <c r="B164" s="271">
        <f>[1]APRIL!B165</f>
        <v>13</v>
      </c>
      <c r="C164" s="272" t="str">
        <f>[1]APRIL!K165</f>
        <v>K03</v>
      </c>
      <c r="D164" s="271">
        <f>[1]APRIL!J165</f>
        <v>24</v>
      </c>
      <c r="E164" s="272" t="str">
        <f>[1]APRIL!I165</f>
        <v>P</v>
      </c>
      <c r="F164" s="273" t="str">
        <f>[1]APRIL!L165</f>
        <v>BARU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 x14ac:dyDescent="0.3">
      <c r="A165" s="270">
        <f>[1]APRIL!A166</f>
        <v>0</v>
      </c>
      <c r="B165" s="271">
        <f>[1]APRIL!B166</f>
        <v>14</v>
      </c>
      <c r="C165" s="272" t="str">
        <f>[1]APRIL!K166</f>
        <v>K01</v>
      </c>
      <c r="D165" s="271">
        <f>[1]APRIL!J166</f>
        <v>56</v>
      </c>
      <c r="E165" s="272" t="str">
        <f>[1]APRIL!I166</f>
        <v>L</v>
      </c>
      <c r="F165" s="273" t="str">
        <f>[1]APRIL!L166</f>
        <v>LAMA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 x14ac:dyDescent="0.3">
      <c r="A166" s="270">
        <f>[1]APRIL!A167</f>
        <v>0</v>
      </c>
      <c r="B166" s="271">
        <f>[1]APRIL!B167</f>
        <v>15</v>
      </c>
      <c r="C166" s="272" t="str">
        <f>[1]APRIL!K167</f>
        <v>K04</v>
      </c>
      <c r="D166" s="271">
        <f>[1]APRIL!J167</f>
        <v>32</v>
      </c>
      <c r="E166" s="272" t="str">
        <f>[1]APRIL!I167</f>
        <v>P</v>
      </c>
      <c r="F166" s="273" t="str">
        <f>[1]APRIL!L167</f>
        <v>BARU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 x14ac:dyDescent="0.3">
      <c r="A167" s="270">
        <f>[1]APRIL!A168</f>
        <v>0</v>
      </c>
      <c r="B167" s="271">
        <f>[1]APRIL!B168</f>
        <v>16</v>
      </c>
      <c r="C167" s="272" t="str">
        <f>[1]APRIL!K168</f>
        <v>K02</v>
      </c>
      <c r="D167" s="271">
        <f>[1]APRIL!J168</f>
        <v>56</v>
      </c>
      <c r="E167" s="272" t="str">
        <f>[1]APRIL!I168</f>
        <v>P</v>
      </c>
      <c r="F167" s="273" t="str">
        <f>[1]APRIL!L168</f>
        <v>BARU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 x14ac:dyDescent="0.3">
      <c r="A168" s="270">
        <f>[1]APRIL!A169</f>
        <v>0</v>
      </c>
      <c r="B168" s="271">
        <f>[1]APRIL!B169</f>
        <v>17</v>
      </c>
      <c r="C168" s="272" t="str">
        <f>[1]APRIL!K169</f>
        <v>K08</v>
      </c>
      <c r="D168" s="271">
        <f>[1]APRIL!J169</f>
        <v>36</v>
      </c>
      <c r="E168" s="272" t="str">
        <f>[1]APRIL!I169</f>
        <v>P</v>
      </c>
      <c r="F168" s="273" t="str">
        <f>[1]APRIL!L169</f>
        <v>BARU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 x14ac:dyDescent="0.3">
      <c r="A169" s="270">
        <f>[1]APRIL!A170</f>
        <v>0</v>
      </c>
      <c r="B169" s="271">
        <f>[1]APRIL!B170</f>
        <v>18</v>
      </c>
      <c r="C169" s="272" t="str">
        <f>[1]APRIL!K170</f>
        <v>K04</v>
      </c>
      <c r="D169" s="271">
        <f>[1]APRIL!J170</f>
        <v>21</v>
      </c>
      <c r="E169" s="272" t="str">
        <f>[1]APRIL!I170</f>
        <v>P</v>
      </c>
      <c r="F169" s="273" t="str">
        <f>[1]APRIL!L170</f>
        <v>BARU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 x14ac:dyDescent="0.3">
      <c r="A170" s="270">
        <f>[1]APRIL!A171</f>
        <v>45766</v>
      </c>
      <c r="B170" s="271">
        <f>[1]APRIL!B171</f>
        <v>1</v>
      </c>
      <c r="C170" s="272" t="str">
        <f>[1]APRIL!K171</f>
        <v>K08</v>
      </c>
      <c r="D170" s="271">
        <f>[1]APRIL!J171</f>
        <v>61</v>
      </c>
      <c r="E170" s="272" t="str">
        <f>[1]APRIL!I171</f>
        <v>P</v>
      </c>
      <c r="F170" s="273" t="str">
        <f>[1]APRIL!L171</f>
        <v>BARU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 x14ac:dyDescent="0.3">
      <c r="A171" s="270">
        <f>[1]APRIL!A172</f>
        <v>0</v>
      </c>
      <c r="B171" s="271">
        <f>[1]APRIL!B172</f>
        <v>2</v>
      </c>
      <c r="C171" s="272" t="str">
        <f>[1]APRIL!K172</f>
        <v>K04</v>
      </c>
      <c r="D171" s="271">
        <f>[1]APRIL!J172</f>
        <v>72</v>
      </c>
      <c r="E171" s="272" t="str">
        <f>[1]APRIL!I172</f>
        <v>L</v>
      </c>
      <c r="F171" s="273" t="str">
        <f>[1]APRIL!L172</f>
        <v>BARU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 x14ac:dyDescent="0.3">
      <c r="A172" s="270">
        <f>[1]APRIL!A173</f>
        <v>0</v>
      </c>
      <c r="B172" s="271">
        <f>[1]APRIL!B173</f>
        <v>3</v>
      </c>
      <c r="C172" s="272" t="str">
        <f>[1]APRIL!K173</f>
        <v>K02</v>
      </c>
      <c r="D172" s="271">
        <f>[1]APRIL!J173</f>
        <v>29</v>
      </c>
      <c r="E172" s="272" t="str">
        <f>[1]APRIL!I173</f>
        <v>P</v>
      </c>
      <c r="F172" s="273" t="str">
        <f>[1]APRIL!L173</f>
        <v>LAMA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 x14ac:dyDescent="0.3">
      <c r="A173" s="270">
        <f>[1]APRIL!A174</f>
        <v>0</v>
      </c>
      <c r="B173" s="271">
        <f>[1]APRIL!B174</f>
        <v>4</v>
      </c>
      <c r="C173" s="272" t="str">
        <f>[1]APRIL!K174</f>
        <v>K04</v>
      </c>
      <c r="D173" s="271">
        <f>[1]APRIL!J174</f>
        <v>20</v>
      </c>
      <c r="E173" s="272" t="str">
        <f>[1]APRIL!I174</f>
        <v>P</v>
      </c>
      <c r="F173" s="273" t="str">
        <f>[1]APRIL!L174</f>
        <v>BARU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 x14ac:dyDescent="0.3">
      <c r="A174" s="270">
        <f>[1]APRIL!A175</f>
        <v>0</v>
      </c>
      <c r="B174" s="271">
        <f>[1]APRIL!B175</f>
        <v>5</v>
      </c>
      <c r="C174" s="272" t="str">
        <f>[1]APRIL!K175</f>
        <v>K02</v>
      </c>
      <c r="D174" s="271">
        <f>[1]APRIL!J175</f>
        <v>51</v>
      </c>
      <c r="E174" s="272" t="str">
        <f>[1]APRIL!I175</f>
        <v>P</v>
      </c>
      <c r="F174" s="273" t="str">
        <f>[1]APRIL!L175</f>
        <v>LAMA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 x14ac:dyDescent="0.3">
      <c r="A175" s="270">
        <f>[1]APRIL!A176</f>
        <v>0</v>
      </c>
      <c r="B175" s="271">
        <f>[1]APRIL!B176</f>
        <v>6</v>
      </c>
      <c r="C175" s="272" t="str">
        <f>[1]APRIL!K176</f>
        <v>K00</v>
      </c>
      <c r="D175" s="271">
        <f>[1]APRIL!J176</f>
        <v>6</v>
      </c>
      <c r="E175" s="272" t="str">
        <f>[1]APRIL!I176</f>
        <v>P</v>
      </c>
      <c r="F175" s="273" t="str">
        <f>[1]APRIL!L176</f>
        <v>BARU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 x14ac:dyDescent="0.3">
      <c r="A176" s="270">
        <f>[1]APRIL!A177</f>
        <v>0</v>
      </c>
      <c r="B176" s="271">
        <f>[1]APRIL!B177</f>
        <v>7</v>
      </c>
      <c r="C176" s="272" t="str">
        <f>[1]APRIL!K177</f>
        <v>K02</v>
      </c>
      <c r="D176" s="271">
        <f>[1]APRIL!J177</f>
        <v>59</v>
      </c>
      <c r="E176" s="272" t="str">
        <f>[1]APRIL!I177</f>
        <v>P</v>
      </c>
      <c r="F176" s="273" t="str">
        <f>[1]APRIL!L177</f>
        <v>BARU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 x14ac:dyDescent="0.3">
      <c r="A177" s="270">
        <f>[1]APRIL!A178</f>
        <v>0</v>
      </c>
      <c r="B177" s="271">
        <f>[1]APRIL!B178</f>
        <v>8</v>
      </c>
      <c r="C177" s="272" t="str">
        <f>[1]APRIL!K178</f>
        <v>K04</v>
      </c>
      <c r="D177" s="271">
        <f>[1]APRIL!J178</f>
        <v>68</v>
      </c>
      <c r="E177" s="272" t="str">
        <f>[1]APRIL!I178</f>
        <v>P</v>
      </c>
      <c r="F177" s="273" t="str">
        <f>[1]APRIL!L178</f>
        <v>BARU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 x14ac:dyDescent="0.3">
      <c r="A178" s="270">
        <f>[1]APRIL!A179</f>
        <v>0</v>
      </c>
      <c r="B178" s="271">
        <f>[1]APRIL!B179</f>
        <v>9</v>
      </c>
      <c r="C178" s="272" t="str">
        <f>[1]APRIL!K179</f>
        <v>K04</v>
      </c>
      <c r="D178" s="271">
        <f>[1]APRIL!J179</f>
        <v>13</v>
      </c>
      <c r="E178" s="272" t="str">
        <f>[1]APRIL!I179</f>
        <v>P</v>
      </c>
      <c r="F178" s="273" t="str">
        <f>[1]APRIL!L179</f>
        <v>LAMA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 x14ac:dyDescent="0.3">
      <c r="A179" s="270">
        <f>[1]APRIL!A180</f>
        <v>45768</v>
      </c>
      <c r="B179" s="271">
        <f>[1]APRIL!B180</f>
        <v>1</v>
      </c>
      <c r="C179" s="272" t="str">
        <f>[1]APRIL!K180</f>
        <v>K04</v>
      </c>
      <c r="D179" s="271">
        <f>[1]APRIL!J180</f>
        <v>59</v>
      </c>
      <c r="E179" s="272" t="str">
        <f>[1]APRIL!I180</f>
        <v>L</v>
      </c>
      <c r="F179" s="273" t="str">
        <f>[1]APRIL!L180</f>
        <v>LAMA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 x14ac:dyDescent="0.3">
      <c r="A180" s="270">
        <f>[1]APRIL!A181</f>
        <v>0</v>
      </c>
      <c r="B180" s="271">
        <f>[1]APRIL!B181</f>
        <v>2</v>
      </c>
      <c r="C180" s="272" t="str">
        <f>[1]APRIL!K181</f>
        <v>K04</v>
      </c>
      <c r="D180" s="271">
        <f>[1]APRIL!J181</f>
        <v>46</v>
      </c>
      <c r="E180" s="272" t="str">
        <f>[1]APRIL!I181</f>
        <v>P</v>
      </c>
      <c r="F180" s="273" t="str">
        <f>[1]APRIL!L181</f>
        <v>LAMA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 x14ac:dyDescent="0.3">
      <c r="A181" s="270">
        <f>[1]APRIL!A182</f>
        <v>0</v>
      </c>
      <c r="B181" s="271">
        <f>[1]APRIL!B182</f>
        <v>3</v>
      </c>
      <c r="C181" s="272" t="str">
        <f>[1]APRIL!K182</f>
        <v>K04</v>
      </c>
      <c r="D181" s="271">
        <f>[1]APRIL!J182</f>
        <v>25</v>
      </c>
      <c r="E181" s="272" t="str">
        <f>[1]APRIL!I182</f>
        <v>P</v>
      </c>
      <c r="F181" s="273" t="str">
        <f>[1]APRIL!L182</f>
        <v>BARU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 x14ac:dyDescent="0.3">
      <c r="A182" s="270">
        <f>[1]APRIL!A183</f>
        <v>0</v>
      </c>
      <c r="B182" s="271">
        <f>[1]APRIL!B183</f>
        <v>4</v>
      </c>
      <c r="C182" s="272" t="str">
        <f>[1]APRIL!K183</f>
        <v>K05</v>
      </c>
      <c r="D182" s="271">
        <f>[1]APRIL!J183</f>
        <v>56</v>
      </c>
      <c r="E182" s="272" t="str">
        <f>[1]APRIL!I183</f>
        <v>L</v>
      </c>
      <c r="F182" s="273" t="str">
        <f>[1]APRIL!L183</f>
        <v>BARU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 x14ac:dyDescent="0.3">
      <c r="A183" s="270">
        <f>[1]APRIL!A184</f>
        <v>0</v>
      </c>
      <c r="B183" s="271">
        <f>[1]APRIL!B184</f>
        <v>5</v>
      </c>
      <c r="C183" s="272" t="str">
        <f>[1]APRIL!K184</f>
        <v>K04</v>
      </c>
      <c r="D183" s="271">
        <f>[1]APRIL!J184</f>
        <v>34</v>
      </c>
      <c r="E183" s="272" t="str">
        <f>[1]APRIL!I184</f>
        <v>P</v>
      </c>
      <c r="F183" s="273" t="str">
        <f>[1]APRIL!L184</f>
        <v>BARU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 x14ac:dyDescent="0.3">
      <c r="A184" s="270">
        <f>[1]APRIL!A185</f>
        <v>0</v>
      </c>
      <c r="B184" s="271">
        <f>[1]APRIL!B185</f>
        <v>6</v>
      </c>
      <c r="C184" s="272" t="str">
        <f>[1]APRIL!K185</f>
        <v>K03</v>
      </c>
      <c r="D184" s="271">
        <f>[1]APRIL!J185</f>
        <v>59</v>
      </c>
      <c r="E184" s="272" t="str">
        <f>[1]APRIL!I185</f>
        <v>P</v>
      </c>
      <c r="F184" s="273" t="str">
        <f>[1]APRIL!L185</f>
        <v>BARU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 x14ac:dyDescent="0.3">
      <c r="A185" s="270">
        <f>[1]APRIL!A186</f>
        <v>0</v>
      </c>
      <c r="B185" s="271">
        <f>[1]APRIL!B186</f>
        <v>7</v>
      </c>
      <c r="C185" s="272" t="str">
        <f>[1]APRIL!K186</f>
        <v>K04</v>
      </c>
      <c r="D185" s="271">
        <f>[1]APRIL!J186</f>
        <v>60</v>
      </c>
      <c r="E185" s="272" t="str">
        <f>[1]APRIL!I186</f>
        <v>L</v>
      </c>
      <c r="F185" s="273" t="str">
        <f>[1]APRIL!L186</f>
        <v>BARU</v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 x14ac:dyDescent="0.3">
      <c r="A186" s="270">
        <f>[1]APRIL!A187</f>
        <v>0</v>
      </c>
      <c r="B186" s="271">
        <f>[1]APRIL!B187</f>
        <v>8</v>
      </c>
      <c r="C186" s="272" t="str">
        <f>[1]APRIL!K187</f>
        <v>K03</v>
      </c>
      <c r="D186" s="271">
        <f>[1]APRIL!J187</f>
        <v>31</v>
      </c>
      <c r="E186" s="272" t="str">
        <f>[1]APRIL!I187</f>
        <v>P</v>
      </c>
      <c r="F186" s="273" t="str">
        <f>[1]APRIL!L187</f>
        <v>BARU</v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 x14ac:dyDescent="0.3">
      <c r="A187" s="270">
        <f>[1]APRIL!A188</f>
        <v>0</v>
      </c>
      <c r="B187" s="271">
        <f>[1]APRIL!B188</f>
        <v>9</v>
      </c>
      <c r="C187" s="272" t="str">
        <f>[1]APRIL!K188</f>
        <v>K03</v>
      </c>
      <c r="D187" s="271">
        <f>[1]APRIL!J188</f>
        <v>29</v>
      </c>
      <c r="E187" s="272" t="str">
        <f>[1]APRIL!I188</f>
        <v>P</v>
      </c>
      <c r="F187" s="273" t="str">
        <f>[1]APRIL!L188</f>
        <v>BARU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 x14ac:dyDescent="0.3">
      <c r="A188" s="270">
        <f>[1]APRIL!A189</f>
        <v>0</v>
      </c>
      <c r="B188" s="271">
        <f>[1]APRIL!B189</f>
        <v>10</v>
      </c>
      <c r="C188" s="272" t="str">
        <f>[1]APRIL!K189</f>
        <v>K04</v>
      </c>
      <c r="D188" s="271">
        <f>[1]APRIL!J189</f>
        <v>19</v>
      </c>
      <c r="E188" s="272" t="str">
        <f>[1]APRIL!I189</f>
        <v>P</v>
      </c>
      <c r="F188" s="273" t="str">
        <f>[1]APRIL!L189</f>
        <v>BARU</v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 x14ac:dyDescent="0.3">
      <c r="A189" s="270">
        <f>[1]APRIL!A190</f>
        <v>0</v>
      </c>
      <c r="B189" s="271">
        <f>[1]APRIL!B190</f>
        <v>11</v>
      </c>
      <c r="C189" s="272" t="str">
        <f>[1]APRIL!K190</f>
        <v>K04</v>
      </c>
      <c r="D189" s="271">
        <f>[1]APRIL!J190</f>
        <v>27</v>
      </c>
      <c r="E189" s="272" t="str">
        <f>[1]APRIL!I190</f>
        <v>P</v>
      </c>
      <c r="F189" s="273" t="str">
        <f>[1]APRIL!L190</f>
        <v>BARU</v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 x14ac:dyDescent="0.3">
      <c r="A190" s="270" t="str">
        <f>[1]APRIL!A191</f>
        <v>22/04/2025</v>
      </c>
      <c r="B190" s="271">
        <f>[1]APRIL!B191</f>
        <v>1</v>
      </c>
      <c r="C190" s="272" t="str">
        <f>[1]APRIL!K191</f>
        <v>K01</v>
      </c>
      <c r="D190" s="271">
        <f>[1]APRIL!J191</f>
        <v>27</v>
      </c>
      <c r="E190" s="272" t="str">
        <f>[1]APRIL!I191</f>
        <v>P</v>
      </c>
      <c r="F190" s="273" t="str">
        <f>[1]APRIL!L191</f>
        <v>LAMA</v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 x14ac:dyDescent="0.3">
      <c r="A191" s="270">
        <f>[1]APRIL!A192</f>
        <v>0</v>
      </c>
      <c r="B191" s="271">
        <f>[1]APRIL!B192</f>
        <v>2</v>
      </c>
      <c r="C191" s="272" t="str">
        <f>[1]APRIL!K192</f>
        <v>K02</v>
      </c>
      <c r="D191" s="271">
        <f>[1]APRIL!J192</f>
        <v>29</v>
      </c>
      <c r="E191" s="272" t="str">
        <f>[1]APRIL!I192</f>
        <v>P</v>
      </c>
      <c r="F191" s="273" t="str">
        <f>[1]APRIL!L192</f>
        <v>LAMA</v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 x14ac:dyDescent="0.3">
      <c r="A192" s="270">
        <f>[1]APRIL!A193</f>
        <v>0</v>
      </c>
      <c r="B192" s="271">
        <f>[1]APRIL!B193</f>
        <v>3</v>
      </c>
      <c r="C192" s="272" t="str">
        <f>[1]APRIL!K193</f>
        <v>K04</v>
      </c>
      <c r="D192" s="271">
        <f>[1]APRIL!J193</f>
        <v>35</v>
      </c>
      <c r="E192" s="272" t="str">
        <f>[1]APRIL!I193</f>
        <v>P</v>
      </c>
      <c r="F192" s="273" t="str">
        <f>[1]APRIL!L193</f>
        <v>LAMA</v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 x14ac:dyDescent="0.3">
      <c r="A193" s="270">
        <f>[1]APRIL!A194</f>
        <v>0</v>
      </c>
      <c r="B193" s="271">
        <f>[1]APRIL!B194</f>
        <v>4</v>
      </c>
      <c r="C193" s="272" t="str">
        <f>[1]APRIL!K194</f>
        <v>K04</v>
      </c>
      <c r="D193" s="271">
        <f>[1]APRIL!J194</f>
        <v>29</v>
      </c>
      <c r="E193" s="272" t="str">
        <f>[1]APRIL!I194</f>
        <v>P</v>
      </c>
      <c r="F193" s="273" t="str">
        <f>[1]APRIL!L194</f>
        <v>LAMA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 x14ac:dyDescent="0.3">
      <c r="A194" s="270">
        <f>[1]APRIL!A195</f>
        <v>0</v>
      </c>
      <c r="B194" s="271">
        <f>[1]APRIL!B195</f>
        <v>5</v>
      </c>
      <c r="C194" s="272" t="str">
        <f>[1]APRIL!K195</f>
        <v>K04</v>
      </c>
      <c r="D194" s="271">
        <f>[1]APRIL!J195</f>
        <v>8</v>
      </c>
      <c r="E194" s="272" t="str">
        <f>[1]APRIL!I195</f>
        <v>P</v>
      </c>
      <c r="F194" s="273" t="str">
        <f>[1]APRIL!L195</f>
        <v>BARU</v>
      </c>
    </row>
    <row r="195" spans="1:26" ht="15.75" customHeight="1" x14ac:dyDescent="0.3">
      <c r="A195" s="270">
        <f>[1]APRIL!A196</f>
        <v>0</v>
      </c>
      <c r="B195" s="271">
        <f>[1]APRIL!B196</f>
        <v>6</v>
      </c>
      <c r="C195" s="272" t="str">
        <f>[1]APRIL!K196</f>
        <v>K04</v>
      </c>
      <c r="D195" s="271">
        <f>[1]APRIL!J196</f>
        <v>44</v>
      </c>
      <c r="E195" s="272" t="str">
        <f>[1]APRIL!I196</f>
        <v>P</v>
      </c>
      <c r="F195" s="273" t="str">
        <f>[1]APRIL!L196</f>
        <v>BARU</v>
      </c>
    </row>
    <row r="196" spans="1:26" ht="15.75" customHeight="1" x14ac:dyDescent="0.3">
      <c r="A196" s="270">
        <f>[1]APRIL!A197</f>
        <v>0</v>
      </c>
      <c r="B196" s="271">
        <f>[1]APRIL!B197</f>
        <v>7</v>
      </c>
      <c r="C196" s="272" t="str">
        <f>[1]APRIL!K197</f>
        <v>K03</v>
      </c>
      <c r="D196" s="271">
        <f>[1]APRIL!J197</f>
        <v>23</v>
      </c>
      <c r="E196" s="272" t="str">
        <f>[1]APRIL!I197</f>
        <v>P</v>
      </c>
      <c r="F196" s="273" t="str">
        <f>[1]APRIL!L197</f>
        <v>BARU</v>
      </c>
    </row>
    <row r="197" spans="1:26" ht="15.75" customHeight="1" x14ac:dyDescent="0.3">
      <c r="A197" s="270">
        <f>[1]APRIL!A198</f>
        <v>0</v>
      </c>
      <c r="B197" s="271">
        <f>[1]APRIL!B198</f>
        <v>8</v>
      </c>
      <c r="C197" s="272" t="str">
        <f>[1]APRIL!K198</f>
        <v>K04</v>
      </c>
      <c r="D197" s="271">
        <f>[1]APRIL!J198</f>
        <v>31</v>
      </c>
      <c r="E197" s="272" t="str">
        <f>[1]APRIL!I198</f>
        <v>P</v>
      </c>
      <c r="F197" s="273" t="str">
        <f>[1]APRIL!L198</f>
        <v>LAMA</v>
      </c>
    </row>
    <row r="198" spans="1:26" ht="15.75" customHeight="1" x14ac:dyDescent="0.3">
      <c r="A198" s="270">
        <f>[1]APRIL!A199</f>
        <v>0</v>
      </c>
      <c r="B198" s="271">
        <f>[1]APRIL!B199</f>
        <v>9</v>
      </c>
      <c r="C198" s="272" t="str">
        <f>[1]APRIL!K199</f>
        <v>K07</v>
      </c>
      <c r="D198" s="271">
        <f>[1]APRIL!J199</f>
        <v>49</v>
      </c>
      <c r="E198" s="272" t="str">
        <f>[1]APRIL!I199</f>
        <v>P</v>
      </c>
      <c r="F198" s="273" t="str">
        <f>[1]APRIL!L199</f>
        <v>BARU</v>
      </c>
    </row>
    <row r="199" spans="1:26" ht="15.75" customHeight="1" x14ac:dyDescent="0.3">
      <c r="A199" s="270">
        <f>[1]APRIL!A200</f>
        <v>0</v>
      </c>
      <c r="B199" s="271">
        <f>[1]APRIL!B200</f>
        <v>10</v>
      </c>
      <c r="C199" s="272" t="str">
        <f>[1]APRIL!K200</f>
        <v>K04</v>
      </c>
      <c r="D199" s="271">
        <f>[1]APRIL!J200</f>
        <v>29</v>
      </c>
      <c r="E199" s="272" t="str">
        <f>[1]APRIL!I200</f>
        <v>P</v>
      </c>
      <c r="F199" s="273" t="str">
        <f>[1]APRIL!L200</f>
        <v>BARU</v>
      </c>
    </row>
    <row r="200" spans="1:26" ht="15.75" customHeight="1" x14ac:dyDescent="0.3">
      <c r="A200" s="270">
        <f>[1]APRIL!A201</f>
        <v>0</v>
      </c>
      <c r="B200" s="271">
        <f>[1]APRIL!B201</f>
        <v>11</v>
      </c>
      <c r="C200" s="272" t="str">
        <f>[1]APRIL!K201</f>
        <v>K06</v>
      </c>
      <c r="D200" s="271">
        <f>[1]APRIL!J201</f>
        <v>7</v>
      </c>
      <c r="E200" s="272" t="str">
        <f>[1]APRIL!I201</f>
        <v>L</v>
      </c>
      <c r="F200" s="273" t="str">
        <f>[1]APRIL!L201</f>
        <v>BARU</v>
      </c>
    </row>
    <row r="201" spans="1:26" ht="15.75" customHeight="1" x14ac:dyDescent="0.3">
      <c r="A201" s="270" t="str">
        <f>[1]APRIL!A202</f>
        <v>23/04/2025</v>
      </c>
      <c r="B201" s="271">
        <f>[1]APRIL!B202</f>
        <v>1</v>
      </c>
      <c r="C201" s="272" t="str">
        <f>[1]APRIL!K202</f>
        <v>K04</v>
      </c>
      <c r="D201" s="271">
        <f>[1]APRIL!J202</f>
        <v>62</v>
      </c>
      <c r="E201" s="272" t="str">
        <f>[1]APRIL!I202</f>
        <v>P</v>
      </c>
      <c r="F201" s="273" t="str">
        <f>[1]APRIL!L202</f>
        <v>BARU</v>
      </c>
    </row>
    <row r="202" spans="1:26" ht="15.75" customHeight="1" x14ac:dyDescent="0.3">
      <c r="A202" s="270">
        <f>[1]APRIL!A203</f>
        <v>0</v>
      </c>
      <c r="B202" s="271">
        <f>[1]APRIL!B203</f>
        <v>2</v>
      </c>
      <c r="C202" s="272" t="str">
        <f>[1]APRIL!K203</f>
        <v>K02</v>
      </c>
      <c r="D202" s="271">
        <f>[1]APRIL!J203</f>
        <v>61</v>
      </c>
      <c r="E202" s="272" t="str">
        <f>[1]APRIL!I203</f>
        <v>P</v>
      </c>
      <c r="F202" s="273" t="str">
        <f>[1]APRIL!L203</f>
        <v>LAMA</v>
      </c>
    </row>
    <row r="203" spans="1:26" ht="15.75" customHeight="1" x14ac:dyDescent="0.3">
      <c r="A203" s="270">
        <f>[1]APRIL!A204</f>
        <v>0</v>
      </c>
      <c r="B203" s="271">
        <f>[1]APRIL!B204</f>
        <v>3</v>
      </c>
      <c r="C203" s="272" t="str">
        <f>[1]APRIL!K204</f>
        <v>K04</v>
      </c>
      <c r="D203" s="271">
        <f>[1]APRIL!J204</f>
        <v>62</v>
      </c>
      <c r="E203" s="272" t="str">
        <f>[1]APRIL!I204</f>
        <v>P</v>
      </c>
      <c r="F203" s="273" t="str">
        <f>[1]APRIL!L204</f>
        <v>BARU</v>
      </c>
    </row>
    <row r="204" spans="1:26" ht="15.75" customHeight="1" x14ac:dyDescent="0.3">
      <c r="A204" s="270">
        <f>[1]APRIL!A205</f>
        <v>0</v>
      </c>
      <c r="B204" s="271">
        <f>[1]APRIL!B205</f>
        <v>4</v>
      </c>
      <c r="C204" s="272" t="str">
        <f>[1]APRIL!K205</f>
        <v>K08</v>
      </c>
      <c r="D204" s="271">
        <f>[1]APRIL!J205</f>
        <v>61</v>
      </c>
      <c r="E204" s="272" t="str">
        <f>[1]APRIL!I205</f>
        <v>P</v>
      </c>
      <c r="F204" s="273" t="str">
        <f>[1]APRIL!L205</f>
        <v>BARU</v>
      </c>
    </row>
    <row r="205" spans="1:26" ht="15.75" customHeight="1" x14ac:dyDescent="0.3">
      <c r="A205" s="270">
        <f>[1]APRIL!A206</f>
        <v>0</v>
      </c>
      <c r="B205" s="271">
        <f>[1]APRIL!B206</f>
        <v>5</v>
      </c>
      <c r="C205" s="272" t="str">
        <f>[1]APRIL!K206</f>
        <v>K04</v>
      </c>
      <c r="D205" s="271">
        <f>[1]APRIL!J206</f>
        <v>47</v>
      </c>
      <c r="E205" s="272" t="str">
        <f>[1]APRIL!I206</f>
        <v>L</v>
      </c>
      <c r="F205" s="273" t="str">
        <f>[1]APRIL!L206</f>
        <v>LAMA</v>
      </c>
    </row>
    <row r="206" spans="1:26" ht="15.75" customHeight="1" x14ac:dyDescent="0.3">
      <c r="A206" s="270">
        <f>[1]APRIL!A207</f>
        <v>0</v>
      </c>
      <c r="B206" s="271">
        <f>[1]APRIL!B207</f>
        <v>6</v>
      </c>
      <c r="C206" s="272" t="str">
        <f>[1]APRIL!K207</f>
        <v>K04</v>
      </c>
      <c r="D206" s="271">
        <f>[1]APRIL!J207</f>
        <v>27</v>
      </c>
      <c r="E206" s="272" t="str">
        <f>[1]APRIL!I207</f>
        <v>P</v>
      </c>
      <c r="F206" s="273" t="str">
        <f>[1]APRIL!L207</f>
        <v>BARU</v>
      </c>
    </row>
    <row r="207" spans="1:26" ht="15.75" customHeight="1" x14ac:dyDescent="0.3">
      <c r="A207" s="270">
        <f>[1]APRIL!A208</f>
        <v>0</v>
      </c>
      <c r="B207" s="271">
        <f>[1]APRIL!B208</f>
        <v>7</v>
      </c>
      <c r="C207" s="272" t="str">
        <f>[1]APRIL!K208</f>
        <v>K03</v>
      </c>
      <c r="D207" s="271">
        <f>[1]APRIL!J208</f>
        <v>20</v>
      </c>
      <c r="E207" s="272" t="str">
        <f>[1]APRIL!I208</f>
        <v>P</v>
      </c>
      <c r="F207" s="273" t="str">
        <f>[1]APRIL!L208</f>
        <v>BARU</v>
      </c>
    </row>
    <row r="208" spans="1:26" ht="15.75" customHeight="1" x14ac:dyDescent="0.3">
      <c r="A208" s="270">
        <f>[1]APRIL!A209</f>
        <v>0</v>
      </c>
      <c r="B208" s="271">
        <f>[1]APRIL!B209</f>
        <v>8</v>
      </c>
      <c r="C208" s="272" t="str">
        <f>[1]APRIL!K209</f>
        <v>K04</v>
      </c>
      <c r="D208" s="271">
        <f>[1]APRIL!J209</f>
        <v>10</v>
      </c>
      <c r="E208" s="272" t="str">
        <f>[1]APRIL!I209</f>
        <v>P</v>
      </c>
      <c r="F208" s="273" t="str">
        <f>[1]APRIL!L209</f>
        <v>BARU</v>
      </c>
    </row>
    <row r="209" spans="1:26" ht="15.75" customHeight="1" x14ac:dyDescent="0.3">
      <c r="A209" s="270">
        <f>[1]APRIL!A210</f>
        <v>0</v>
      </c>
      <c r="B209" s="271">
        <f>[1]APRIL!B210</f>
        <v>9</v>
      </c>
      <c r="C209" s="272" t="str">
        <f>[1]APRIL!K210</f>
        <v>K02</v>
      </c>
      <c r="D209" s="271">
        <f>[1]APRIL!J210</f>
        <v>47</v>
      </c>
      <c r="E209" s="272" t="str">
        <f>[1]APRIL!I210</f>
        <v>P</v>
      </c>
      <c r="F209" s="273" t="str">
        <f>[1]APRIL!L210</f>
        <v>BARU</v>
      </c>
    </row>
    <row r="210" spans="1:26" ht="15.75" customHeight="1" x14ac:dyDescent="0.3">
      <c r="A210" s="270">
        <f>[1]APRIL!A211</f>
        <v>0</v>
      </c>
      <c r="B210" s="271">
        <f>[1]APRIL!B211</f>
        <v>10</v>
      </c>
      <c r="C210" s="272" t="str">
        <f>[1]APRIL!K211</f>
        <v>K08</v>
      </c>
      <c r="D210" s="271">
        <f>[1]APRIL!J211</f>
        <v>18</v>
      </c>
      <c r="E210" s="272" t="str">
        <f>[1]APRIL!I211</f>
        <v>P</v>
      </c>
      <c r="F210" s="273" t="str">
        <f>[1]APRIL!L211</f>
        <v>BARU</v>
      </c>
    </row>
    <row r="211" spans="1:26" ht="15.75" customHeight="1" x14ac:dyDescent="0.3">
      <c r="A211" s="270">
        <f>[1]APRIL!A212</f>
        <v>0</v>
      </c>
      <c r="B211" s="271">
        <f>[1]APRIL!B212</f>
        <v>11</v>
      </c>
      <c r="C211" s="272" t="str">
        <f>[1]APRIL!K212</f>
        <v>K04</v>
      </c>
      <c r="D211" s="271">
        <f>[1]APRIL!J212</f>
        <v>15</v>
      </c>
      <c r="E211" s="272" t="str">
        <f>[1]APRIL!I212</f>
        <v>P</v>
      </c>
      <c r="F211" s="273" t="str">
        <f>[1]APRIL!L212</f>
        <v>BARU</v>
      </c>
    </row>
    <row r="212" spans="1:26" ht="15.75" customHeight="1" x14ac:dyDescent="0.3">
      <c r="A212" s="270">
        <f>[1]APRIL!A213</f>
        <v>0</v>
      </c>
      <c r="B212" s="271">
        <f>[1]APRIL!B213</f>
        <v>12</v>
      </c>
      <c r="C212" s="272" t="str">
        <f>[1]APRIL!K213</f>
        <v>K03</v>
      </c>
      <c r="D212" s="271">
        <f>[1]APRIL!J213</f>
        <v>23</v>
      </c>
      <c r="E212" s="272" t="str">
        <f>[1]APRIL!I213</f>
        <v>P</v>
      </c>
      <c r="F212" s="273" t="str">
        <f>[1]APRIL!L213</f>
        <v>BARU</v>
      </c>
    </row>
    <row r="213" spans="1:26" ht="15.75" customHeight="1" x14ac:dyDescent="0.3">
      <c r="A213" s="270">
        <f>[1]APRIL!A214</f>
        <v>0</v>
      </c>
      <c r="B213" s="271">
        <f>[1]APRIL!B214</f>
        <v>13</v>
      </c>
      <c r="C213" s="272" t="str">
        <f>[1]APRIL!K214</f>
        <v>K02</v>
      </c>
      <c r="D213" s="271">
        <f>[1]APRIL!J214</f>
        <v>56</v>
      </c>
      <c r="E213" s="272" t="str">
        <f>[1]APRIL!I214</f>
        <v>L</v>
      </c>
      <c r="F213" s="273" t="str">
        <f>[1]APRIL!L214</f>
        <v>LAMA</v>
      </c>
    </row>
    <row r="214" spans="1:26" ht="15.75" customHeight="1" x14ac:dyDescent="0.3">
      <c r="A214" s="270">
        <f>[1]APRIL!A215</f>
        <v>0</v>
      </c>
      <c r="B214" s="271">
        <f>[1]APRIL!B215</f>
        <v>14</v>
      </c>
      <c r="C214" s="272" t="str">
        <f>[1]APRIL!K215</f>
        <v>K01</v>
      </c>
      <c r="D214" s="271">
        <f>[1]APRIL!J215</f>
        <v>18</v>
      </c>
      <c r="E214" s="272" t="str">
        <f>[1]APRIL!I215</f>
        <v>P</v>
      </c>
      <c r="F214" s="273" t="str">
        <f>[1]APRIL!L215</f>
        <v>LAMA</v>
      </c>
    </row>
    <row r="215" spans="1:26" ht="15.75" customHeight="1" x14ac:dyDescent="0.3">
      <c r="A215" s="270">
        <f>[1]APRIL!A216</f>
        <v>0</v>
      </c>
      <c r="B215" s="271">
        <f>[1]APRIL!B216</f>
        <v>15</v>
      </c>
      <c r="C215" s="272" t="str">
        <f>[1]APRIL!K216</f>
        <v>K04</v>
      </c>
      <c r="D215" s="271">
        <f>[1]APRIL!J216</f>
        <v>38</v>
      </c>
      <c r="E215" s="272" t="str">
        <f>[1]APRIL!I216</f>
        <v>P</v>
      </c>
      <c r="F215" s="273" t="str">
        <f>[1]APRIL!L216</f>
        <v>BARU</v>
      </c>
    </row>
    <row r="216" spans="1:26" ht="15" customHeight="1" x14ac:dyDescent="0.3">
      <c r="A216" s="270">
        <f>[1]APRIL!A217</f>
        <v>0</v>
      </c>
      <c r="B216" s="271">
        <f>[1]APRIL!B217</f>
        <v>16</v>
      </c>
      <c r="C216" s="272" t="str">
        <f>[1]APRIL!K217</f>
        <v>K04</v>
      </c>
      <c r="D216" s="271">
        <f>[1]APRIL!J217</f>
        <v>47</v>
      </c>
      <c r="E216" s="272" t="str">
        <f>[1]APRIL!I217</f>
        <v>P</v>
      </c>
      <c r="F216" s="273" t="str">
        <f>[1]APRIL!L217</f>
        <v>LAMA</v>
      </c>
    </row>
    <row r="217" spans="1:26" ht="15.75" customHeight="1" x14ac:dyDescent="0.3">
      <c r="A217" s="270">
        <f>[1]APRIL!A218</f>
        <v>45771</v>
      </c>
      <c r="B217" s="271" t="str">
        <f>[1]APRIL!B218</f>
        <v>`1</v>
      </c>
      <c r="C217" s="272" t="str">
        <f>[1]APRIL!K218</f>
        <v>K04</v>
      </c>
      <c r="D217" s="271">
        <f>[1]APRIL!J218</f>
        <v>24</v>
      </c>
      <c r="E217" s="272" t="str">
        <f>[1]APRIL!I218</f>
        <v>P</v>
      </c>
      <c r="F217" s="273" t="str">
        <f>[1]APRIL!L218</f>
        <v>BARU</v>
      </c>
      <c r="G217" s="322"/>
      <c r="H217" s="322"/>
      <c r="I217" s="322"/>
      <c r="J217" s="322"/>
      <c r="K217" s="322"/>
      <c r="L217" s="322"/>
      <c r="M217" s="322"/>
      <c r="N217" s="322"/>
      <c r="O217" s="322"/>
      <c r="P217" s="322"/>
      <c r="Q217" s="322"/>
      <c r="R217" s="322"/>
      <c r="S217" s="322"/>
      <c r="T217" s="322"/>
      <c r="U217" s="322"/>
      <c r="V217" s="322"/>
      <c r="W217" s="322"/>
      <c r="X217" s="322"/>
      <c r="Y217" s="322"/>
      <c r="Z217" s="322"/>
    </row>
    <row r="218" spans="1:26" ht="15.75" customHeight="1" x14ac:dyDescent="0.3">
      <c r="A218" s="270">
        <f>[1]APRIL!A219</f>
        <v>0</v>
      </c>
      <c r="B218" s="271">
        <f>[1]APRIL!B219</f>
        <v>2</v>
      </c>
      <c r="C218" s="272" t="str">
        <f>[1]APRIL!K219</f>
        <v>K04</v>
      </c>
      <c r="D218" s="271">
        <f>[1]APRIL!J219</f>
        <v>25</v>
      </c>
      <c r="E218" s="272" t="str">
        <f>[1]APRIL!I219</f>
        <v>P</v>
      </c>
      <c r="F218" s="273" t="str">
        <f>[1]APRIL!L219</f>
        <v>BARU</v>
      </c>
    </row>
    <row r="219" spans="1:26" ht="15.75" customHeight="1" x14ac:dyDescent="0.3">
      <c r="A219" s="270">
        <f>[1]APRIL!A220</f>
        <v>0</v>
      </c>
      <c r="B219" s="271">
        <f>[1]APRIL!B220</f>
        <v>3</v>
      </c>
      <c r="C219" s="272" t="str">
        <f>[1]APRIL!K220</f>
        <v>K05</v>
      </c>
      <c r="D219" s="271">
        <f>[1]APRIL!J220</f>
        <v>62</v>
      </c>
      <c r="E219" s="272" t="str">
        <f>[1]APRIL!I220</f>
        <v>L</v>
      </c>
      <c r="F219" s="273" t="str">
        <f>[1]APRIL!L220</f>
        <v>BARU</v>
      </c>
    </row>
    <row r="220" spans="1:26" ht="15.75" customHeight="1" x14ac:dyDescent="0.3">
      <c r="A220" s="270">
        <f>[1]APRIL!A221</f>
        <v>0</v>
      </c>
      <c r="B220" s="271">
        <f>[1]APRIL!B221</f>
        <v>4</v>
      </c>
      <c r="C220" s="272" t="str">
        <f>[1]APRIL!K221</f>
        <v>K04</v>
      </c>
      <c r="D220" s="271">
        <f>[1]APRIL!J221</f>
        <v>14</v>
      </c>
      <c r="E220" s="272" t="str">
        <f>[1]APRIL!I221</f>
        <v>L</v>
      </c>
      <c r="F220" s="273" t="str">
        <f>[1]APRIL!L221</f>
        <v>BARU</v>
      </c>
    </row>
    <row r="221" spans="1:26" ht="15.75" customHeight="1" x14ac:dyDescent="0.3">
      <c r="A221" s="270">
        <f>[1]APRIL!A222</f>
        <v>0</v>
      </c>
      <c r="B221" s="271">
        <f>[1]APRIL!B222</f>
        <v>5</v>
      </c>
      <c r="C221" s="272" t="str">
        <f>[1]APRIL!K222</f>
        <v>K04</v>
      </c>
      <c r="D221" s="271">
        <f>[1]APRIL!J222</f>
        <v>42</v>
      </c>
      <c r="E221" s="272" t="str">
        <f>[1]APRIL!I222</f>
        <v>L</v>
      </c>
      <c r="F221" s="273" t="str">
        <f>[1]APRIL!L222</f>
        <v>LAMA</v>
      </c>
    </row>
    <row r="222" spans="1:26" ht="15.75" customHeight="1" x14ac:dyDescent="0.3">
      <c r="A222" s="270">
        <f>[1]APRIL!A223</f>
        <v>0</v>
      </c>
      <c r="B222" s="271">
        <f>[1]APRIL!B223</f>
        <v>6</v>
      </c>
      <c r="C222" s="272" t="str">
        <f>[1]APRIL!K223</f>
        <v>K05</v>
      </c>
      <c r="D222" s="271">
        <f>[1]APRIL!J223</f>
        <v>61</v>
      </c>
      <c r="E222" s="272" t="str">
        <f>[1]APRIL!I223</f>
        <v>P</v>
      </c>
      <c r="F222" s="273" t="str">
        <f>[1]APRIL!L223</f>
        <v>LAMA</v>
      </c>
    </row>
    <row r="223" spans="1:26" ht="15.75" customHeight="1" x14ac:dyDescent="0.3">
      <c r="A223" s="270">
        <f>[1]APRIL!A224</f>
        <v>0</v>
      </c>
      <c r="B223" s="271">
        <f>[1]APRIL!B224</f>
        <v>7</v>
      </c>
      <c r="C223" s="272" t="str">
        <f>[1]APRIL!K224</f>
        <v>K04</v>
      </c>
      <c r="D223" s="271">
        <f>[1]APRIL!J224</f>
        <v>27</v>
      </c>
      <c r="E223" s="272" t="str">
        <f>[1]APRIL!I224</f>
        <v>L</v>
      </c>
      <c r="F223" s="273" t="str">
        <f>[1]APRIL!L224</f>
        <v>BARU</v>
      </c>
    </row>
    <row r="224" spans="1:26" ht="15.75" customHeight="1" x14ac:dyDescent="0.3">
      <c r="A224" s="270">
        <f>[1]APRIL!A225</f>
        <v>0</v>
      </c>
      <c r="B224" s="271">
        <f>[1]APRIL!B225</f>
        <v>8</v>
      </c>
      <c r="C224" s="272" t="str">
        <f>[1]APRIL!K225</f>
        <v>K00</v>
      </c>
      <c r="D224" s="271">
        <f>[1]APRIL!J225</f>
        <v>11</v>
      </c>
      <c r="E224" s="272" t="str">
        <f>[1]APRIL!I225</f>
        <v>P</v>
      </c>
      <c r="F224" s="273" t="str">
        <f>[1]APRIL!L225</f>
        <v>BARU</v>
      </c>
    </row>
    <row r="225" spans="1:26" ht="15.75" customHeight="1" x14ac:dyDescent="0.3">
      <c r="A225" s="270">
        <f>[1]APRIL!A226</f>
        <v>0</v>
      </c>
      <c r="B225" s="271">
        <f>[1]APRIL!B226</f>
        <v>9</v>
      </c>
      <c r="C225" s="272" t="str">
        <f>[1]APRIL!K226</f>
        <v>K04</v>
      </c>
      <c r="D225" s="271">
        <f>[1]APRIL!J226</f>
        <v>60</v>
      </c>
      <c r="E225" s="272" t="str">
        <f>[1]APRIL!I226</f>
        <v>P</v>
      </c>
      <c r="F225" s="273" t="str">
        <f>[1]APRIL!L226</f>
        <v>BARU</v>
      </c>
    </row>
    <row r="226" spans="1:26" ht="15.75" customHeight="1" x14ac:dyDescent="0.3">
      <c r="A226" s="270">
        <f>[1]APRIL!A227</f>
        <v>0</v>
      </c>
      <c r="B226" s="271">
        <f>[1]APRIL!B227</f>
        <v>10</v>
      </c>
      <c r="C226" s="272" t="str">
        <f>[1]APRIL!K227</f>
        <v>K02</v>
      </c>
      <c r="D226" s="271">
        <f>[1]APRIL!J227</f>
        <v>54</v>
      </c>
      <c r="E226" s="272" t="str">
        <f>[1]APRIL!I227</f>
        <v>P</v>
      </c>
      <c r="F226" s="273" t="str">
        <f>[1]APRIL!L227</f>
        <v>LAMA</v>
      </c>
    </row>
    <row r="227" spans="1:26" ht="15.75" customHeight="1" x14ac:dyDescent="0.3">
      <c r="A227" s="270">
        <f>[1]APRIL!A228</f>
        <v>0</v>
      </c>
      <c r="B227" s="271">
        <f>[1]APRIL!B228</f>
        <v>11</v>
      </c>
      <c r="C227" s="272" t="str">
        <f>[1]APRIL!K228</f>
        <v>K00</v>
      </c>
      <c r="D227" s="271">
        <f>[1]APRIL!J228</f>
        <v>10</v>
      </c>
      <c r="E227" s="272" t="str">
        <f>[1]APRIL!I228</f>
        <v>L</v>
      </c>
      <c r="F227" s="273" t="str">
        <f>[1]APRIL!L228</f>
        <v>BARU</v>
      </c>
    </row>
    <row r="228" spans="1:26" ht="15.75" customHeight="1" x14ac:dyDescent="0.3">
      <c r="A228" s="270">
        <f>[1]APRIL!A229</f>
        <v>0</v>
      </c>
      <c r="B228" s="271">
        <f>[1]APRIL!B229</f>
        <v>12</v>
      </c>
      <c r="C228" s="272" t="str">
        <f>[1]APRIL!K229</f>
        <v>K04</v>
      </c>
      <c r="D228" s="271">
        <f>[1]APRIL!J229</f>
        <v>15</v>
      </c>
      <c r="E228" s="272" t="str">
        <f>[1]APRIL!I229</f>
        <v>L</v>
      </c>
      <c r="F228" s="273" t="str">
        <f>[1]APRIL!L229</f>
        <v>BARU</v>
      </c>
    </row>
    <row r="229" spans="1:26" ht="15.75" customHeight="1" x14ac:dyDescent="0.3">
      <c r="A229" s="270">
        <f>[1]APRIL!A230</f>
        <v>0</v>
      </c>
      <c r="B229" s="271">
        <f>[1]APRIL!B230</f>
        <v>13</v>
      </c>
      <c r="C229" s="272" t="str">
        <f>[1]APRIL!K230</f>
        <v>K03</v>
      </c>
      <c r="D229" s="271">
        <f>[1]APRIL!J230</f>
        <v>31</v>
      </c>
      <c r="E229" s="272" t="str">
        <f>[1]APRIL!I230</f>
        <v>P</v>
      </c>
      <c r="F229" s="273" t="str">
        <f>[1]APRIL!L230</f>
        <v>BARU</v>
      </c>
    </row>
    <row r="230" spans="1:26" ht="15.75" customHeight="1" x14ac:dyDescent="0.3">
      <c r="A230" s="270">
        <f>[1]APRIL!A231</f>
        <v>45772</v>
      </c>
      <c r="B230" s="271">
        <f>[1]APRIL!B231</f>
        <v>1</v>
      </c>
      <c r="C230" s="272" t="str">
        <f>[1]APRIL!K231</f>
        <v>K04</v>
      </c>
      <c r="D230" s="271">
        <f>[1]APRIL!J231</f>
        <v>51</v>
      </c>
      <c r="E230" s="272" t="str">
        <f>[1]APRIL!I231</f>
        <v>P</v>
      </c>
      <c r="F230" s="273" t="str">
        <f>[1]APRIL!L231</f>
        <v>BARU</v>
      </c>
      <c r="G230" s="303"/>
      <c r="H230" s="303"/>
      <c r="I230" s="303"/>
      <c r="J230" s="303"/>
      <c r="K230" s="303"/>
      <c r="L230" s="303"/>
      <c r="M230" s="303"/>
      <c r="N230" s="303"/>
      <c r="O230" s="303"/>
      <c r="P230" s="303"/>
      <c r="Q230" s="303"/>
      <c r="R230" s="303"/>
      <c r="S230" s="303"/>
      <c r="T230" s="303"/>
      <c r="U230" s="303"/>
      <c r="V230" s="303"/>
      <c r="W230" s="303"/>
      <c r="X230" s="303"/>
      <c r="Y230" s="303"/>
      <c r="Z230" s="303"/>
    </row>
    <row r="231" spans="1:26" ht="15.75" customHeight="1" x14ac:dyDescent="0.3">
      <c r="A231" s="270">
        <f>[1]APRIL!A232</f>
        <v>0</v>
      </c>
      <c r="B231" s="271">
        <f>[1]APRIL!B232</f>
        <v>2</v>
      </c>
      <c r="C231" s="272" t="str">
        <f>[1]APRIL!K232</f>
        <v>K01</v>
      </c>
      <c r="D231" s="271">
        <f>[1]APRIL!J232</f>
        <v>35</v>
      </c>
      <c r="E231" s="272" t="str">
        <f>[1]APRIL!I232</f>
        <v>P</v>
      </c>
      <c r="F231" s="273" t="str">
        <f>[1]APRIL!L232</f>
        <v>BARU</v>
      </c>
    </row>
    <row r="232" spans="1:26" ht="15.75" customHeight="1" x14ac:dyDescent="0.3">
      <c r="A232" s="270">
        <f>[1]APRIL!A233</f>
        <v>0</v>
      </c>
      <c r="B232" s="271">
        <f>[1]APRIL!B233</f>
        <v>3</v>
      </c>
      <c r="C232" s="272" t="str">
        <f>[1]APRIL!K233</f>
        <v>K04</v>
      </c>
      <c r="D232" s="271">
        <f>[1]APRIL!J233</f>
        <v>4</v>
      </c>
      <c r="E232" s="272" t="str">
        <f>[1]APRIL!I233</f>
        <v>L</v>
      </c>
      <c r="F232" s="273" t="str">
        <f>[1]APRIL!L233</f>
        <v>BARU</v>
      </c>
    </row>
    <row r="233" spans="1:26" ht="15.75" customHeight="1" x14ac:dyDescent="0.3">
      <c r="A233" s="270">
        <f>[1]APRIL!A234</f>
        <v>0</v>
      </c>
      <c r="B233" s="271">
        <f>[1]APRIL!B234</f>
        <v>4</v>
      </c>
      <c r="C233" s="272" t="str">
        <f>[1]APRIL!K234</f>
        <v>K03</v>
      </c>
      <c r="D233" s="271">
        <f>[1]APRIL!J234</f>
        <v>39</v>
      </c>
      <c r="E233" s="272" t="str">
        <f>[1]APRIL!I234</f>
        <v>P</v>
      </c>
      <c r="F233" s="273" t="str">
        <f>[1]APRIL!L234</f>
        <v>BARU</v>
      </c>
    </row>
    <row r="234" spans="1:26" ht="15.75" customHeight="1" x14ac:dyDescent="0.3">
      <c r="A234" s="270">
        <f>[1]APRIL!A235</f>
        <v>0</v>
      </c>
      <c r="B234" s="271">
        <f>[1]APRIL!B235</f>
        <v>5</v>
      </c>
      <c r="C234" s="272" t="str">
        <f>[1]APRIL!K235</f>
        <v>K04</v>
      </c>
      <c r="D234" s="271">
        <f>[1]APRIL!J235</f>
        <v>63</v>
      </c>
      <c r="E234" s="272" t="str">
        <f>[1]APRIL!I235</f>
        <v>L</v>
      </c>
      <c r="F234" s="273" t="str">
        <f>[1]APRIL!L235</f>
        <v>BARU</v>
      </c>
    </row>
    <row r="235" spans="1:26" ht="15.75" customHeight="1" x14ac:dyDescent="0.3">
      <c r="A235" s="270">
        <f>[1]APRIL!A236</f>
        <v>0</v>
      </c>
      <c r="B235" s="271">
        <f>[1]APRIL!B236</f>
        <v>6</v>
      </c>
      <c r="C235" s="272" t="str">
        <f>[1]APRIL!K236</f>
        <v>K04</v>
      </c>
      <c r="D235" s="271">
        <f>[1]APRIL!J236</f>
        <v>3</v>
      </c>
      <c r="E235" s="272" t="str">
        <f>[1]APRIL!I236</f>
        <v>L</v>
      </c>
      <c r="F235" s="273" t="str">
        <f>[1]APRIL!L236</f>
        <v>BARU</v>
      </c>
    </row>
    <row r="236" spans="1:26" ht="15.75" customHeight="1" x14ac:dyDescent="0.3">
      <c r="A236" s="270">
        <f>[1]APRIL!A237</f>
        <v>0</v>
      </c>
      <c r="B236" s="271">
        <f>[1]APRIL!B237</f>
        <v>7</v>
      </c>
      <c r="C236" s="272" t="str">
        <f>[1]APRIL!K237</f>
        <v>K04</v>
      </c>
      <c r="D236" s="271">
        <f>[1]APRIL!J237</f>
        <v>60</v>
      </c>
      <c r="E236" s="272" t="str">
        <f>[1]APRIL!I237</f>
        <v>L</v>
      </c>
      <c r="F236" s="273" t="str">
        <f>[1]APRIL!L237</f>
        <v>LAMA</v>
      </c>
    </row>
    <row r="237" spans="1:26" ht="15.75" customHeight="1" x14ac:dyDescent="0.3">
      <c r="A237" s="270">
        <f>[1]APRIL!A238</f>
        <v>0</v>
      </c>
      <c r="B237" s="271">
        <f>[1]APRIL!B238</f>
        <v>8</v>
      </c>
      <c r="C237" s="272" t="str">
        <f>[1]APRIL!K238</f>
        <v>K04</v>
      </c>
      <c r="D237" s="271">
        <f>[1]APRIL!J238</f>
        <v>31</v>
      </c>
      <c r="E237" s="272" t="str">
        <f>[1]APRIL!I238</f>
        <v>P</v>
      </c>
      <c r="F237" s="273" t="str">
        <f>[1]APRIL!L238</f>
        <v>BARU</v>
      </c>
    </row>
    <row r="238" spans="1:26" ht="15.75" customHeight="1" x14ac:dyDescent="0.3">
      <c r="A238" s="270">
        <f>[1]APRIL!A239</f>
        <v>0</v>
      </c>
      <c r="B238" s="271">
        <f>[1]APRIL!B239</f>
        <v>9</v>
      </c>
      <c r="C238" s="272" t="str">
        <f>[1]APRIL!K239</f>
        <v>K01</v>
      </c>
      <c r="D238" s="271">
        <f>[1]APRIL!J239</f>
        <v>22</v>
      </c>
      <c r="E238" s="272" t="str">
        <f>[1]APRIL!I239</f>
        <v>P</v>
      </c>
      <c r="F238" s="273" t="str">
        <f>[1]APRIL!L239</f>
        <v>BARU</v>
      </c>
    </row>
    <row r="239" spans="1:26" ht="15.75" customHeight="1" x14ac:dyDescent="0.3">
      <c r="A239" s="270">
        <f>[1]APRIL!A240</f>
        <v>0</v>
      </c>
      <c r="B239" s="271">
        <f>[1]APRIL!B240</f>
        <v>10</v>
      </c>
      <c r="C239" s="272" t="str">
        <f>[1]APRIL!K240</f>
        <v>K04</v>
      </c>
      <c r="D239" s="271">
        <f>[1]APRIL!J240</f>
        <v>52</v>
      </c>
      <c r="E239" s="272" t="str">
        <f>[1]APRIL!I240</f>
        <v>P</v>
      </c>
      <c r="F239" s="273" t="str">
        <f>[1]APRIL!L240</f>
        <v>BARU</v>
      </c>
    </row>
    <row r="240" spans="1:26" ht="15.75" customHeight="1" x14ac:dyDescent="0.3">
      <c r="A240" s="323" t="e">
        <f t="shared" ref="A240:F241" si="4">#REF!</f>
        <v>#REF!</v>
      </c>
      <c r="B240" s="324" t="e">
        <f t="shared" si="4"/>
        <v>#REF!</v>
      </c>
      <c r="C240" s="325" t="e">
        <f t="shared" si="4"/>
        <v>#REF!</v>
      </c>
      <c r="D240" s="324" t="e">
        <f t="shared" si="4"/>
        <v>#REF!</v>
      </c>
      <c r="E240" s="325" t="e">
        <f t="shared" si="4"/>
        <v>#REF!</v>
      </c>
      <c r="F240" s="326" t="e">
        <f t="shared" si="4"/>
        <v>#REF!</v>
      </c>
      <c r="G240" s="327"/>
      <c r="H240" s="327"/>
      <c r="I240" s="327"/>
      <c r="J240" s="327"/>
      <c r="K240" s="327"/>
      <c r="L240" s="327"/>
      <c r="M240" s="327"/>
      <c r="N240" s="327"/>
      <c r="O240" s="327"/>
      <c r="P240" s="327"/>
      <c r="Q240" s="327"/>
      <c r="R240" s="327"/>
      <c r="S240" s="327"/>
      <c r="T240" s="327"/>
      <c r="U240" s="327"/>
      <c r="V240" s="327"/>
      <c r="W240" s="327"/>
      <c r="X240" s="327"/>
      <c r="Y240" s="327"/>
      <c r="Z240" s="327"/>
    </row>
    <row r="241" spans="1:6" ht="15.75" customHeight="1" x14ac:dyDescent="0.3">
      <c r="A241" s="270" t="e">
        <f t="shared" si="4"/>
        <v>#REF!</v>
      </c>
      <c r="B241" s="271" t="e">
        <f t="shared" si="4"/>
        <v>#REF!</v>
      </c>
      <c r="C241" s="272" t="e">
        <f t="shared" si="4"/>
        <v>#REF!</v>
      </c>
      <c r="D241" s="271" t="e">
        <f t="shared" si="4"/>
        <v>#REF!</v>
      </c>
      <c r="E241" s="272" t="e">
        <f t="shared" si="4"/>
        <v>#REF!</v>
      </c>
      <c r="F241" s="273" t="e">
        <f t="shared" si="4"/>
        <v>#REF!</v>
      </c>
    </row>
    <row r="242" spans="1:6" ht="15.75" customHeight="1" x14ac:dyDescent="0.3">
      <c r="A242" s="270"/>
      <c r="B242" s="271"/>
      <c r="C242" s="272"/>
      <c r="D242" s="271"/>
      <c r="E242" s="272"/>
      <c r="F242" s="273"/>
    </row>
    <row r="243" spans="1:6" ht="15.75" customHeight="1" x14ac:dyDescent="0.3">
      <c r="A243" s="270"/>
      <c r="B243" s="271"/>
      <c r="C243" s="272"/>
      <c r="D243" s="271"/>
      <c r="E243" s="272"/>
      <c r="F243" s="273"/>
    </row>
    <row r="244" spans="1:6" ht="15.75" customHeight="1" x14ac:dyDescent="0.3">
      <c r="A244" s="270"/>
      <c r="B244" s="271"/>
      <c r="C244" s="272"/>
      <c r="D244" s="271"/>
      <c r="E244" s="272"/>
      <c r="F244" s="273"/>
    </row>
    <row r="245" spans="1:6" ht="15.75" customHeight="1" x14ac:dyDescent="0.3">
      <c r="A245" s="270"/>
      <c r="B245" s="271"/>
      <c r="C245" s="272"/>
      <c r="D245" s="271"/>
      <c r="E245" s="272"/>
      <c r="F245" s="273"/>
    </row>
    <row r="246" spans="1:6" ht="15.75" customHeight="1" x14ac:dyDescent="0.3">
      <c r="A246" s="270"/>
      <c r="B246" s="271"/>
      <c r="C246" s="272"/>
      <c r="D246" s="271"/>
      <c r="E246" s="272"/>
      <c r="F246" s="273"/>
    </row>
    <row r="247" spans="1:6" ht="15.75" customHeight="1" x14ac:dyDescent="0.3">
      <c r="A247" s="270"/>
      <c r="B247" s="271"/>
      <c r="C247" s="272"/>
      <c r="D247" s="271"/>
      <c r="E247" s="272"/>
      <c r="F247" s="273"/>
    </row>
    <row r="248" spans="1:6" ht="15.75" customHeight="1" x14ac:dyDescent="0.3">
      <c r="A248" s="270"/>
      <c r="B248" s="271"/>
      <c r="C248" s="272"/>
      <c r="D248" s="271"/>
      <c r="E248" s="272"/>
      <c r="F248" s="273"/>
    </row>
    <row r="249" spans="1:6" ht="15.75" customHeight="1" x14ac:dyDescent="0.3">
      <c r="A249" s="270"/>
      <c r="B249" s="271"/>
      <c r="C249" s="272"/>
      <c r="D249" s="271"/>
      <c r="E249" s="272"/>
      <c r="F249" s="273"/>
    </row>
    <row r="250" spans="1:6" ht="15.75" customHeight="1" x14ac:dyDescent="0.3">
      <c r="A250" s="270"/>
      <c r="B250" s="271"/>
      <c r="C250" s="272"/>
      <c r="D250" s="271"/>
      <c r="E250" s="272"/>
      <c r="F250" s="273"/>
    </row>
    <row r="251" spans="1:6" ht="15.75" customHeight="1" x14ac:dyDescent="0.3">
      <c r="A251" s="270"/>
      <c r="B251" s="271"/>
      <c r="C251" s="272"/>
      <c r="D251" s="271"/>
      <c r="E251" s="272"/>
      <c r="F251" s="273"/>
    </row>
    <row r="252" spans="1:6" ht="15.75" customHeight="1" x14ac:dyDescent="0.3">
      <c r="A252" s="270"/>
      <c r="B252" s="271"/>
      <c r="C252" s="272"/>
      <c r="D252" s="271"/>
      <c r="E252" s="272"/>
      <c r="F252" s="273"/>
    </row>
    <row r="253" spans="1:6" ht="15.75" customHeight="1" x14ac:dyDescent="0.3"/>
    <row r="254" spans="1:6" ht="15.75" customHeight="1" x14ac:dyDescent="0.3"/>
    <row r="255" spans="1:6" ht="15.75" customHeight="1" x14ac:dyDescent="0.3"/>
    <row r="256" spans="1: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</sheetData>
  <autoFilter ref="A3:F138" xr:uid="{00000000-0009-0000-0000-00000A000000}"/>
  <mergeCells count="6">
    <mergeCell ref="K1:R1"/>
    <mergeCell ref="S1:T2"/>
    <mergeCell ref="K2:L2"/>
    <mergeCell ref="M2:N2"/>
    <mergeCell ref="O2:P2"/>
    <mergeCell ref="Q2:R2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FDBEB-09F3-42BF-BE21-362396166C80}">
  <sheetPr>
    <outlinePr summaryBelow="0" summaryRight="0"/>
  </sheetPr>
  <dimension ref="A1:Z955"/>
  <sheetViews>
    <sheetView workbookViewId="0"/>
  </sheetViews>
  <sheetFormatPr defaultColWidth="12.6640625" defaultRowHeight="15" customHeight="1" x14ac:dyDescent="0.3"/>
  <cols>
    <col min="1" max="1" width="9.44140625" customWidth="1"/>
    <col min="2" max="2" width="6.33203125" customWidth="1"/>
    <col min="3" max="3" width="5.77734375" customWidth="1"/>
    <col min="4" max="4" width="7.21875" customWidth="1"/>
    <col min="5" max="5" width="8.88671875" customWidth="1"/>
    <col min="6" max="6" width="9.77734375" customWidth="1"/>
    <col min="7" max="7" width="8.21875" customWidth="1"/>
    <col min="8" max="8" width="5.6640625" customWidth="1"/>
    <col min="9" max="9" width="30" customWidth="1"/>
    <col min="10" max="10" width="9.109375" customWidth="1"/>
    <col min="11" max="20" width="7" customWidth="1"/>
    <col min="21" max="21" width="11" customWidth="1"/>
  </cols>
  <sheetData>
    <row r="1" spans="1:26" ht="33" customHeight="1" x14ac:dyDescent="0.3">
      <c r="A1" s="240"/>
      <c r="B1" s="240"/>
      <c r="C1" s="240"/>
      <c r="D1" s="240"/>
      <c r="E1" s="241" t="s">
        <v>211</v>
      </c>
      <c r="F1" s="242" t="s">
        <v>264</v>
      </c>
      <c r="G1" s="12"/>
      <c r="H1" s="244" t="s">
        <v>22</v>
      </c>
      <c r="I1" s="245" t="s">
        <v>213</v>
      </c>
      <c r="J1" s="246" t="s">
        <v>214</v>
      </c>
      <c r="K1" s="247" t="s">
        <v>215</v>
      </c>
      <c r="L1" s="248"/>
      <c r="M1" s="248"/>
      <c r="N1" s="248"/>
      <c r="O1" s="248"/>
      <c r="P1" s="248"/>
      <c r="Q1" s="248"/>
      <c r="R1" s="249"/>
      <c r="S1" s="250" t="s">
        <v>216</v>
      </c>
      <c r="T1" s="251"/>
      <c r="U1" s="252" t="s">
        <v>21</v>
      </c>
      <c r="V1" s="12"/>
      <c r="W1" s="12"/>
      <c r="X1" s="12"/>
      <c r="Y1" s="12"/>
      <c r="Z1" s="12"/>
    </row>
    <row r="2" spans="1:26" ht="15.75" customHeight="1" x14ac:dyDescent="0.3">
      <c r="A2" s="240"/>
      <c r="B2" s="240"/>
      <c r="C2" s="240"/>
      <c r="D2" s="240"/>
      <c r="E2" s="240"/>
      <c r="F2" s="243"/>
      <c r="G2" s="12"/>
      <c r="H2" s="178"/>
      <c r="I2" s="253"/>
      <c r="J2" s="254"/>
      <c r="K2" s="255" t="s">
        <v>218</v>
      </c>
      <c r="L2" s="119"/>
      <c r="M2" s="256" t="s">
        <v>219</v>
      </c>
      <c r="N2" s="119"/>
      <c r="O2" s="257" t="s">
        <v>220</v>
      </c>
      <c r="P2" s="119"/>
      <c r="Q2" s="256" t="s">
        <v>221</v>
      </c>
      <c r="R2" s="119"/>
      <c r="S2" s="122"/>
      <c r="T2" s="123"/>
      <c r="U2" s="258"/>
      <c r="V2" s="12"/>
      <c r="W2" s="12"/>
      <c r="X2" s="12"/>
      <c r="Y2" s="12"/>
      <c r="Z2" s="12"/>
    </row>
    <row r="3" spans="1:26" ht="30" customHeight="1" thickBot="1" x14ac:dyDescent="0.35">
      <c r="A3" s="259" t="s">
        <v>222</v>
      </c>
      <c r="B3" s="259" t="s">
        <v>22</v>
      </c>
      <c r="C3" s="259" t="s">
        <v>212</v>
      </c>
      <c r="D3" s="260" t="s">
        <v>223</v>
      </c>
      <c r="E3" s="261" t="s">
        <v>24</v>
      </c>
      <c r="F3" s="321" t="s">
        <v>265</v>
      </c>
      <c r="G3" s="12"/>
      <c r="H3" s="188"/>
      <c r="I3" s="264"/>
      <c r="J3" s="265"/>
      <c r="K3" s="266" t="s">
        <v>32</v>
      </c>
      <c r="L3" s="267" t="s">
        <v>37</v>
      </c>
      <c r="M3" s="268" t="s">
        <v>32</v>
      </c>
      <c r="N3" s="267" t="s">
        <v>37</v>
      </c>
      <c r="O3" s="268" t="s">
        <v>32</v>
      </c>
      <c r="P3" s="267" t="s">
        <v>37</v>
      </c>
      <c r="Q3" s="268" t="s">
        <v>32</v>
      </c>
      <c r="R3" s="267" t="s">
        <v>37</v>
      </c>
      <c r="S3" s="268" t="s">
        <v>32</v>
      </c>
      <c r="T3" s="267" t="s">
        <v>37</v>
      </c>
      <c r="U3" s="269"/>
      <c r="V3" s="12"/>
      <c r="W3" s="12"/>
      <c r="X3" s="12"/>
      <c r="Y3" s="12"/>
      <c r="Z3" s="12"/>
    </row>
    <row r="4" spans="1:26" ht="15.75" customHeight="1" x14ac:dyDescent="0.3">
      <c r="A4" s="270">
        <f>[1]MEI!A5</f>
        <v>45773</v>
      </c>
      <c r="B4" s="271">
        <f>[1]MEI!B5</f>
        <v>1</v>
      </c>
      <c r="C4" s="272" t="str">
        <f>[1]MEI!K5</f>
        <v>K06</v>
      </c>
      <c r="D4" s="271">
        <f>[1]MEI!J5</f>
        <v>72</v>
      </c>
      <c r="E4" s="272" t="str">
        <f>[1]MEI!I5</f>
        <v>P</v>
      </c>
      <c r="F4" s="273" t="str">
        <f>[1]MEI!L5</f>
        <v>LAMA</v>
      </c>
      <c r="G4" s="274"/>
      <c r="H4" s="275">
        <v>1</v>
      </c>
      <c r="I4" s="276" t="s">
        <v>225</v>
      </c>
      <c r="J4" s="276" t="s">
        <v>118</v>
      </c>
      <c r="K4" s="277">
        <f>COUNTIFS(Dx.MEI!DIAGNOSA,J4,Dx.MEI!UMUR,"&lt;7",Dx.MEI!BARULAMA,"baru",Dx.MEI!GENDER,"L")</f>
        <v>4</v>
      </c>
      <c r="L4" s="278">
        <f>COUNTIFS(Dx.MEI!DIAGNOSA,J4,Dx.MEI!UMUR,"&lt;7",Dx.MEI!BARULAMA,"baru",Dx.MEI!GENDER,"P")</f>
        <v>8</v>
      </c>
      <c r="M4" s="277">
        <f>COUNTIFS(Dx.MEI!DIAGNOSA,J4,Dx.MEI!UMUR,"&gt;=7",Dx.MEI!UMUR,"&lt;=15",Dx.MEI!BARULAMA,"BARU",Dx.MEI!GENDER,"L")</f>
        <v>12</v>
      </c>
      <c r="N4" s="277">
        <f>COUNTIFS(Dx.MEI!DIAGNOSA,J4,Dx.MEI!UMUR,"&gt;=7",Dx.MEI!UMUR,"&lt;=15",Dx.MEI!BARULAMA,"BARU",Dx.MEI!GENDER,"P")</f>
        <v>14</v>
      </c>
      <c r="O4" s="271">
        <f>COUNTIFS(Dx.MEI!DIAGNOSA,J4,Dx.MEI!UMUR,"&gt;=16",Dx.MEI!UMUR,"&lt;=59",Dx.MEI!BARULAMA,"BARU",Dx.MEI!GENDER,"L")</f>
        <v>1</v>
      </c>
      <c r="P4" s="277">
        <f>COUNTIFS(Dx.MEI!DIAGNOSA,J4,Dx.MEI!UMUR,"&gt;=16",Dx.MEI!UMUR,"&lt;=59",Dx.MEI!BARULAMA,"BARU",Dx.MEI!GENDER,"P")</f>
        <v>0</v>
      </c>
      <c r="Q4" s="277">
        <f>COUNTIFS(Dx.MEI!DIAGNOSA,J4,Dx.MEI!UMUR,"&gt;=60",Dx.MEI!BARULAMA,"baru",Dx.MEI!GENDER,"L")</f>
        <v>0</v>
      </c>
      <c r="R4" s="277">
        <f>COUNTIFS(Dx.MEI!DIAGNOSA,J4,Dx.MEI!UMUR,"&gt;=60",Dx.MEI!BARULAMA,"baru",Dx.MEI!GENDER,"P")</f>
        <v>0</v>
      </c>
      <c r="S4" s="277">
        <f>COUNTIFS(Dx.MEI!DIAGNOSA,J4,Dx.MEI!BARULAMA,"LAMA",Dx.MEI!GENDER,"L")</f>
        <v>0</v>
      </c>
      <c r="T4" s="277">
        <f>COUNTIFS(Dx.MEI!DIAGNOSA,J4,Dx.MEI!BARULAMA,"LAMA",Dx.MEI!GENDER,"P")</f>
        <v>0</v>
      </c>
      <c r="U4" s="279">
        <f>COUNTIF(Dx.MEI!DIAGNOSA,J4)</f>
        <v>39</v>
      </c>
      <c r="V4" s="280">
        <f t="shared" ref="V4:V24" si="0">SUM(K4:T4)</f>
        <v>39</v>
      </c>
      <c r="W4" s="12"/>
      <c r="X4" s="12"/>
      <c r="Y4" s="12"/>
      <c r="Z4" s="12"/>
    </row>
    <row r="5" spans="1:26" ht="15.75" customHeight="1" x14ac:dyDescent="0.3">
      <c r="A5" s="270">
        <f>[1]MEI!A6</f>
        <v>0</v>
      </c>
      <c r="B5" s="271">
        <f>[1]MEI!B6</f>
        <v>2</v>
      </c>
      <c r="C5" s="272" t="str">
        <f>[1]MEI!K6</f>
        <v>K02</v>
      </c>
      <c r="D5" s="271">
        <f>[1]MEI!J6</f>
        <v>44</v>
      </c>
      <c r="E5" s="272" t="str">
        <f>[1]MEI!I6</f>
        <v>P</v>
      </c>
      <c r="F5" s="273" t="str">
        <f>[1]MEI!L6</f>
        <v>BARU</v>
      </c>
      <c r="G5" s="12"/>
      <c r="H5" s="281">
        <v>2</v>
      </c>
      <c r="I5" s="108" t="s">
        <v>226</v>
      </c>
      <c r="J5" s="108" t="s">
        <v>227</v>
      </c>
      <c r="K5" s="277">
        <f>COUNTIFS(Dx.MEI!DIAGNOSA,J5,Dx.MEI!UMUR,"&lt;7",Dx.MEI!BARULAMA,"baru",Dx.MEI!GENDER,"L")</f>
        <v>0</v>
      </c>
      <c r="L5" s="278">
        <f>COUNTIFS(Dx.MEI!DIAGNOSA,J5,Dx.MEI!UMUR,"&lt;7",Dx.MEI!BARULAMA,"baru",Dx.MEI!GENDER,"P")</f>
        <v>0</v>
      </c>
      <c r="M5" s="277">
        <f>COUNTIFS(Dx.MEI!DIAGNOSA,J5,Dx.MEI!UMUR,"&gt;=7",Dx.MEI!UMUR,"&lt;=15",Dx.MEI!BARULAMA,"BARU",Dx.MEI!GENDER,"L")</f>
        <v>0</v>
      </c>
      <c r="N5" s="277">
        <f>COUNTIFS(Dx.MEI!DIAGNOSA,J5,Dx.MEI!UMUR,"&gt;=7",Dx.MEI!UMUR,"&lt;=15",Dx.MEI!BARULAMA,"BARU",Dx.MEI!GENDER,"P")</f>
        <v>1</v>
      </c>
      <c r="O5" s="271">
        <f>COUNTIFS(Dx.MEI!DIAGNOSA,J5,Dx.MEI!UMUR,"&gt;=16",Dx.MEI!UMUR,"&lt;=59",Dx.MEI!BARULAMA,"BARU",Dx.MEI!GENDER,"L")</f>
        <v>3</v>
      </c>
      <c r="P5" s="277">
        <f>COUNTIFS(Dx.MEI!DIAGNOSA,J5,Dx.MEI!UMUR,"&gt;=16",Dx.MEI!UMUR,"&lt;=59",Dx.MEI!BARULAMA,"BARU",Dx.MEI!GENDER,"P")</f>
        <v>4</v>
      </c>
      <c r="Q5" s="277">
        <f>COUNTIFS(Dx.MEI!DIAGNOSA,J5,Dx.MEI!UMUR,"&gt;=60",Dx.MEI!BARULAMA,"baru",Dx.MEI!GENDER,"L")</f>
        <v>0</v>
      </c>
      <c r="R5" s="277">
        <f>COUNTIFS(Dx.MEI!DIAGNOSA,J5,Dx.MEI!UMUR,"&gt;=60",Dx.MEI!BARULAMA,"baru",Dx.MEI!GENDER,"P")</f>
        <v>0</v>
      </c>
      <c r="S5" s="277">
        <f>COUNTIFS(Dx.MEI!DIAGNOSA,J5,Dx.MEI!BARULAMA,"LAMA",Dx.MEI!GENDER,"L")</f>
        <v>0</v>
      </c>
      <c r="T5" s="277">
        <f>COUNTIFS(Dx.MEI!DIAGNOSA,J5,Dx.MEI!BARULAMA,"LAMA",Dx.MEI!GENDER,"P")</f>
        <v>2</v>
      </c>
      <c r="U5" s="282">
        <f>COUNTIF(Dx.MEI!DIAGNOSA,J5)</f>
        <v>10</v>
      </c>
      <c r="V5" s="280">
        <f t="shared" si="0"/>
        <v>10</v>
      </c>
      <c r="W5" s="12"/>
      <c r="X5" s="12"/>
      <c r="Y5" s="12"/>
      <c r="Z5" s="12"/>
    </row>
    <row r="6" spans="1:26" ht="15.75" customHeight="1" x14ac:dyDescent="0.3">
      <c r="A6" s="270">
        <f>[1]MEI!A7</f>
        <v>0</v>
      </c>
      <c r="B6" s="271">
        <f>[1]MEI!B7</f>
        <v>3</v>
      </c>
      <c r="C6" s="272" t="str">
        <f>[1]MEI!K7</f>
        <v>K08</v>
      </c>
      <c r="D6" s="271">
        <f>[1]MEI!J7</f>
        <v>61</v>
      </c>
      <c r="E6" s="272" t="str">
        <f>[1]MEI!I7</f>
        <v>P</v>
      </c>
      <c r="F6" s="273" t="str">
        <f>[1]MEI!L7</f>
        <v>BARU</v>
      </c>
      <c r="G6" s="12"/>
      <c r="H6" s="281">
        <v>3</v>
      </c>
      <c r="I6" s="108" t="s">
        <v>228</v>
      </c>
      <c r="J6" s="108" t="s">
        <v>108</v>
      </c>
      <c r="K6" s="277">
        <f>COUNTIFS(Dx.MEI!DIAGNOSA,J6,Dx.MEI!UMUR,"&lt;7",Dx.MEI!BARULAMA,"baru",Dx.MEI!GENDER,"L")</f>
        <v>0</v>
      </c>
      <c r="L6" s="278">
        <f>COUNTIFS(Dx.MEI!DIAGNOSA,J6,Dx.MEI!UMUR,"&lt;7",Dx.MEI!BARULAMA,"baru",Dx.MEI!GENDER,"P")</f>
        <v>1</v>
      </c>
      <c r="M6" s="277">
        <f>COUNTIFS(Dx.MEI!DIAGNOSA,J6,Dx.MEI!UMUR,"&gt;=7",Dx.MEI!UMUR,"&lt;=15",Dx.MEI!BARULAMA,"BARU",Dx.MEI!GENDER,"L")</f>
        <v>0</v>
      </c>
      <c r="N6" s="277">
        <f>COUNTIFS(Dx.MEI!DIAGNOSA,J6,Dx.MEI!UMUR,"&gt;=7",Dx.MEI!UMUR,"&lt;=15",Dx.MEI!BARULAMA,"BARU",Dx.MEI!GENDER,"P")</f>
        <v>1</v>
      </c>
      <c r="O6" s="271">
        <f>COUNTIFS(Dx.MEI!DIAGNOSA,J6,Dx.MEI!UMUR,"&gt;=16",Dx.MEI!UMUR,"&lt;=59",Dx.MEI!BARULAMA,"BARU",Dx.MEI!GENDER,"L")</f>
        <v>1</v>
      </c>
      <c r="P6" s="277">
        <f>COUNTIFS(Dx.MEI!DIAGNOSA,J6,Dx.MEI!UMUR,"&gt;=16",Dx.MEI!UMUR,"&lt;=59",Dx.MEI!BARULAMA,"BARU",Dx.MEI!GENDER,"P")</f>
        <v>26</v>
      </c>
      <c r="Q6" s="277">
        <f>COUNTIFS(Dx.MEI!DIAGNOSA,J6,Dx.MEI!UMUR,"&gt;=60",Dx.MEI!BARULAMA,"baru",Dx.MEI!GENDER,"L")</f>
        <v>0</v>
      </c>
      <c r="R6" s="277">
        <f>COUNTIFS(Dx.MEI!DIAGNOSA,J6,Dx.MEI!UMUR,"&gt;=60",Dx.MEI!BARULAMA,"baru",Dx.MEI!GENDER,"P")</f>
        <v>4</v>
      </c>
      <c r="S6" s="277">
        <f>COUNTIFS(Dx.MEI!DIAGNOSA,J6,Dx.MEI!BARULAMA,"LAMA",Dx.MEI!GENDER,"L")</f>
        <v>3</v>
      </c>
      <c r="T6" s="277">
        <f>COUNTIFS(Dx.MEI!DIAGNOSA,J6,Dx.MEI!BARULAMA,"LAMA",Dx.MEI!GENDER,"P")</f>
        <v>14</v>
      </c>
      <c r="U6" s="282">
        <f>COUNTIF(Dx.MEI!DIAGNOSA,J6)</f>
        <v>50</v>
      </c>
      <c r="V6" s="280">
        <f t="shared" si="0"/>
        <v>50</v>
      </c>
      <c r="W6" s="12"/>
      <c r="X6" s="12"/>
      <c r="Y6" s="12"/>
      <c r="Z6" s="12"/>
    </row>
    <row r="7" spans="1:26" ht="15.75" customHeight="1" x14ac:dyDescent="0.3">
      <c r="A7" s="270">
        <f>[1]MEI!A8</f>
        <v>0</v>
      </c>
      <c r="B7" s="271">
        <f>[1]MEI!B8</f>
        <v>4</v>
      </c>
      <c r="C7" s="272" t="str">
        <f>[1]MEI!K8</f>
        <v>K00</v>
      </c>
      <c r="D7" s="271">
        <f>[1]MEI!J8</f>
        <v>8</v>
      </c>
      <c r="E7" s="272" t="str">
        <f>[1]MEI!I8</f>
        <v>P</v>
      </c>
      <c r="F7" s="273" t="str">
        <f>[1]MEI!L8</f>
        <v>BARU</v>
      </c>
      <c r="G7" s="12"/>
      <c r="H7" s="281">
        <v>4</v>
      </c>
      <c r="I7" s="108" t="s">
        <v>229</v>
      </c>
      <c r="J7" s="108" t="s">
        <v>230</v>
      </c>
      <c r="K7" s="277">
        <f>COUNTIFS(Dx.MEI!DIAGNOSA,J7,Dx.MEI!UMUR,"&lt;7",Dx.MEI!BARULAMA,"baru",Dx.MEI!GENDER,"L")</f>
        <v>0</v>
      </c>
      <c r="L7" s="278">
        <f>COUNTIFS(Dx.MEI!DIAGNOSA,J7,Dx.MEI!UMUR,"&lt;7",Dx.MEI!BARULAMA,"baru",Dx.MEI!GENDER,"P")</f>
        <v>0</v>
      </c>
      <c r="M7" s="277">
        <f>COUNTIFS(Dx.MEI!DIAGNOSA,J7,Dx.MEI!UMUR,"&gt;=7",Dx.MEI!UMUR,"&lt;=15",Dx.MEI!BARULAMA,"BARU",Dx.MEI!GENDER,"L")</f>
        <v>0</v>
      </c>
      <c r="N7" s="277">
        <f>COUNTIFS(Dx.MEI!DIAGNOSA,J7,Dx.MEI!UMUR,"&gt;=7",Dx.MEI!UMUR,"&lt;=15",Dx.MEI!BARULAMA,"BARU",Dx.MEI!GENDER,"P")</f>
        <v>0</v>
      </c>
      <c r="O7" s="271">
        <f>COUNTIFS(Dx.MEI!DIAGNOSA,J7,Dx.MEI!UMUR,"&gt;=16",Dx.MEI!UMUR,"&lt;=59",Dx.MEI!BARULAMA,"BARU",Dx.MEI!GENDER,"L")</f>
        <v>3</v>
      </c>
      <c r="P7" s="277">
        <f>COUNTIFS(Dx.MEI!DIAGNOSA,J7,Dx.MEI!UMUR,"&gt;=16",Dx.MEI!UMUR,"&lt;=59",Dx.MEI!BARULAMA,"BARU",Dx.MEI!GENDER,"P")</f>
        <v>27</v>
      </c>
      <c r="Q7" s="277">
        <f>COUNTIFS(Dx.MEI!DIAGNOSA,J7,Dx.MEI!UMUR,"&gt;=60",Dx.MEI!BARULAMA,"baru",Dx.MEI!GENDER,"L")</f>
        <v>1</v>
      </c>
      <c r="R7" s="277">
        <f>COUNTIFS(Dx.MEI!DIAGNOSA,J7,Dx.MEI!UMUR,"&gt;=60",Dx.MEI!BARULAMA,"baru",Dx.MEI!GENDER,"P")</f>
        <v>0</v>
      </c>
      <c r="S7" s="277">
        <f>COUNTIFS(Dx.MEI!DIAGNOSA,J7,Dx.MEI!BARULAMA,"LAMA",Dx.MEI!GENDER,"L")</f>
        <v>1</v>
      </c>
      <c r="T7" s="277">
        <f>COUNTIFS(Dx.MEI!DIAGNOSA,J7,Dx.MEI!BARULAMA,"LAMA",Dx.MEI!GENDER,"P")</f>
        <v>0</v>
      </c>
      <c r="U7" s="282">
        <f>COUNTIF(Dx.MEI!DIAGNOSA,J7)</f>
        <v>32</v>
      </c>
      <c r="V7" s="280">
        <f t="shared" si="0"/>
        <v>32</v>
      </c>
      <c r="W7" s="12"/>
      <c r="X7" s="12"/>
      <c r="Y7" s="12"/>
      <c r="Z7" s="12"/>
    </row>
    <row r="8" spans="1:26" ht="15.75" customHeight="1" x14ac:dyDescent="0.3">
      <c r="A8" s="270">
        <f>[1]MEI!A9</f>
        <v>0</v>
      </c>
      <c r="B8" s="271">
        <f>[1]MEI!B9</f>
        <v>5</v>
      </c>
      <c r="C8" s="272" t="str">
        <f>[1]MEI!K9</f>
        <v>K08</v>
      </c>
      <c r="D8" s="271">
        <f>[1]MEI!J9</f>
        <v>62</v>
      </c>
      <c r="E8" s="272" t="str">
        <f>[1]MEI!I9</f>
        <v>P</v>
      </c>
      <c r="F8" s="273" t="str">
        <f>[1]MEI!L9</f>
        <v>BARU</v>
      </c>
      <c r="G8" s="12"/>
      <c r="H8" s="281">
        <v>5</v>
      </c>
      <c r="I8" s="108" t="s">
        <v>231</v>
      </c>
      <c r="J8" s="108" t="s">
        <v>110</v>
      </c>
      <c r="K8" s="277">
        <f>COUNTIFS(Dx.MEI!DIAGNOSA,J8,Dx.MEI!UMUR,"&lt;7",Dx.MEI!BARULAMA,"baru",Dx.MEI!GENDER,"L")</f>
        <v>3</v>
      </c>
      <c r="L8" s="278">
        <f>COUNTIFS(Dx.MEI!DIAGNOSA,J8,Dx.MEI!UMUR,"&lt;7",Dx.MEI!BARULAMA,"baru",Dx.MEI!GENDER,"P")</f>
        <v>4</v>
      </c>
      <c r="M8" s="277">
        <f>COUNTIFS(Dx.MEI!DIAGNOSA,J8,Dx.MEI!UMUR,"&gt;=7",Dx.MEI!UMUR,"&lt;=15",Dx.MEI!BARULAMA,"BARU",Dx.MEI!GENDER,"L")</f>
        <v>8</v>
      </c>
      <c r="N8" s="277">
        <f>COUNTIFS(Dx.MEI!DIAGNOSA,J8,Dx.MEI!UMUR,"&gt;=7",Dx.MEI!UMUR,"&lt;=15",Dx.MEI!BARULAMA,"BARU",Dx.MEI!GENDER,"P")</f>
        <v>6</v>
      </c>
      <c r="O8" s="271">
        <f>COUNTIFS(Dx.MEI!DIAGNOSA,J8,Dx.MEI!UMUR,"&gt;=16",Dx.MEI!UMUR,"&lt;=59",Dx.MEI!BARULAMA,"BARU",Dx.MEI!GENDER,"L")</f>
        <v>17</v>
      </c>
      <c r="P8" s="277">
        <f>COUNTIFS(Dx.MEI!DIAGNOSA,J8,Dx.MEI!UMUR,"&gt;=16",Dx.MEI!UMUR,"&lt;=59",Dx.MEI!BARULAMA,"BARU",Dx.MEI!GENDER,"P")</f>
        <v>46</v>
      </c>
      <c r="Q8" s="277">
        <f>COUNTIFS(Dx.MEI!DIAGNOSA,J8,Dx.MEI!UMUR,"&gt;=60",Dx.MEI!BARULAMA,"baru",Dx.MEI!GENDER,"L")</f>
        <v>9</v>
      </c>
      <c r="R8" s="277">
        <f>COUNTIFS(Dx.MEI!DIAGNOSA,J8,Dx.MEI!UMUR,"&gt;=60",Dx.MEI!BARULAMA,"baru",Dx.MEI!GENDER,"P")</f>
        <v>1</v>
      </c>
      <c r="S8" s="277">
        <f>COUNTIFS(Dx.MEI!DIAGNOSA,J8,Dx.MEI!BARULAMA,"LAMA",Dx.MEI!GENDER,"L")</f>
        <v>7</v>
      </c>
      <c r="T8" s="277">
        <f>COUNTIFS(Dx.MEI!DIAGNOSA,J8,Dx.MEI!BARULAMA,"LAMA",Dx.MEI!GENDER,"P")</f>
        <v>20</v>
      </c>
      <c r="U8" s="282">
        <f>COUNTIF(Dx.MEI!DIAGNOSA,J8)</f>
        <v>121</v>
      </c>
      <c r="V8" s="274">
        <f t="shared" si="0"/>
        <v>121</v>
      </c>
      <c r="W8" s="12"/>
      <c r="X8" s="12"/>
      <c r="Y8" s="12"/>
      <c r="Z8" s="12"/>
    </row>
    <row r="9" spans="1:26" ht="15.75" customHeight="1" x14ac:dyDescent="0.3">
      <c r="A9" s="270">
        <f>[1]MEI!A10</f>
        <v>0</v>
      </c>
      <c r="B9" s="271">
        <f>[1]MEI!B10</f>
        <v>6</v>
      </c>
      <c r="C9" s="272" t="str">
        <f>[1]MEI!K10</f>
        <v>K02</v>
      </c>
      <c r="D9" s="271">
        <f>[1]MEI!J10</f>
        <v>51</v>
      </c>
      <c r="E9" s="272" t="str">
        <f>[1]MEI!I10</f>
        <v>P</v>
      </c>
      <c r="F9" s="273" t="str">
        <f>[1]MEI!L10</f>
        <v>LAMA</v>
      </c>
      <c r="G9" s="12"/>
      <c r="H9" s="281">
        <v>6</v>
      </c>
      <c r="I9" s="108" t="s">
        <v>232</v>
      </c>
      <c r="J9" s="108" t="s">
        <v>233</v>
      </c>
      <c r="K9" s="277">
        <f>COUNTIFS(Dx.MEI!DIAGNOSA,J9,Dx.MEI!UMUR,"&lt;7",Dx.MEI!BARULAMA,"baru",Dx.MEI!GENDER,"L")</f>
        <v>0</v>
      </c>
      <c r="L9" s="278">
        <f>COUNTIFS(Dx.MEI!DIAGNOSA,J9,Dx.MEI!UMUR,"&lt;7",Dx.MEI!BARULAMA,"baru",Dx.MEI!GENDER,"P")</f>
        <v>2</v>
      </c>
      <c r="M9" s="277">
        <f>COUNTIFS(Dx.MEI!DIAGNOSA,J9,Dx.MEI!UMUR,"&gt;=7",Dx.MEI!UMUR,"&lt;=15",Dx.MEI!BARULAMA,"BARU",Dx.MEI!GENDER,"L")</f>
        <v>0</v>
      </c>
      <c r="N9" s="277">
        <f>COUNTIFS(Dx.MEI!DIAGNOSA,J9,Dx.MEI!UMUR,"&gt;=7",Dx.MEI!UMUR,"&lt;=15",Dx.MEI!BARULAMA,"BARU",Dx.MEI!GENDER,"P")</f>
        <v>0</v>
      </c>
      <c r="O9" s="271">
        <f>COUNTIFS(Dx.MEI!DIAGNOSA,J9,Dx.MEI!UMUR,"&gt;=16",Dx.MEI!UMUR,"&lt;=59",Dx.MEI!BARULAMA,"BARU",Dx.MEI!GENDER,"L")</f>
        <v>4</v>
      </c>
      <c r="P9" s="277">
        <f>COUNTIFS(Dx.MEI!DIAGNOSA,J9,Dx.MEI!UMUR,"&gt;=16",Dx.MEI!UMUR,"&lt;=59",Dx.MEI!BARULAMA,"BARU",Dx.MEI!GENDER,"P")</f>
        <v>14</v>
      </c>
      <c r="Q9" s="277">
        <f>COUNTIFS(Dx.MEI!DIAGNOSA,J9,Dx.MEI!UMUR,"&gt;=60",Dx.MEI!BARULAMA,"baru",Dx.MEI!GENDER,"L")</f>
        <v>3</v>
      </c>
      <c r="R9" s="277">
        <f>COUNTIFS(Dx.MEI!DIAGNOSA,J9,Dx.MEI!UMUR,"&gt;=60",Dx.MEI!BARULAMA,"baru",Dx.MEI!GENDER,"P")</f>
        <v>2</v>
      </c>
      <c r="S9" s="277">
        <f>COUNTIFS(Dx.MEI!DIAGNOSA,J9,Dx.MEI!BARULAMA,"LAMA",Dx.MEI!GENDER,"L")</f>
        <v>1</v>
      </c>
      <c r="T9" s="277">
        <f>COUNTIFS(Dx.MEI!DIAGNOSA,J9,Dx.MEI!BARULAMA,"LAMA",Dx.MEI!GENDER,"P")</f>
        <v>2</v>
      </c>
      <c r="U9" s="282">
        <f>COUNTIF(Dx.MEI!DIAGNOSA,J9)</f>
        <v>28</v>
      </c>
      <c r="V9" s="274">
        <f t="shared" si="0"/>
        <v>28</v>
      </c>
      <c r="W9" s="12"/>
      <c r="X9" s="12"/>
      <c r="Y9" s="12"/>
      <c r="Z9" s="12"/>
    </row>
    <row r="10" spans="1:26" ht="15.75" customHeight="1" x14ac:dyDescent="0.3">
      <c r="A10" s="270">
        <f>[1]MEI!A11</f>
        <v>0</v>
      </c>
      <c r="B10" s="271">
        <f>[1]MEI!B11</f>
        <v>7</v>
      </c>
      <c r="C10" s="272" t="str">
        <f>[1]MEI!K11</f>
        <v>K02</v>
      </c>
      <c r="D10" s="271">
        <f>[1]MEI!J11</f>
        <v>55</v>
      </c>
      <c r="E10" s="272" t="str">
        <f>[1]MEI!I11</f>
        <v>P</v>
      </c>
      <c r="F10" s="273" t="str">
        <f>[1]MEI!L11</f>
        <v>BARU</v>
      </c>
      <c r="G10" s="12"/>
      <c r="H10" s="281">
        <v>7</v>
      </c>
      <c r="I10" s="108" t="s">
        <v>234</v>
      </c>
      <c r="J10" s="108" t="s">
        <v>235</v>
      </c>
      <c r="K10" s="277">
        <f>COUNTIFS(Dx.MEI!DIAGNOSA,J10,Dx.MEI!UMUR,"&lt;7",Dx.MEI!BARULAMA,"baru",Dx.MEI!GENDER,"L")</f>
        <v>0</v>
      </c>
      <c r="L10" s="278">
        <f>COUNTIFS(Dx.MEI!DIAGNOSA,J10,Dx.MEI!UMUR,"&lt;7",Dx.MEI!BARULAMA,"baru",Dx.MEI!GENDER,"P")</f>
        <v>0</v>
      </c>
      <c r="M10" s="277">
        <f>COUNTIFS(Dx.MEI!DIAGNOSA,J10,Dx.MEI!UMUR,"&gt;=7",Dx.MEI!UMUR,"&lt;=15",Dx.MEI!BARULAMA,"BARU",Dx.MEI!GENDER,"L")</f>
        <v>0</v>
      </c>
      <c r="N10" s="277">
        <f>COUNTIFS(Dx.MEI!DIAGNOSA,J10,Dx.MEI!UMUR,"&gt;=7",Dx.MEI!UMUR,"&lt;=15",Dx.MEI!BARULAMA,"BARU",Dx.MEI!GENDER,"P")</f>
        <v>0</v>
      </c>
      <c r="O10" s="271">
        <f>COUNTIFS(Dx.MEI!DIAGNOSA,J10,Dx.MEI!UMUR,"&gt;=16",Dx.MEI!UMUR,"&lt;=59",Dx.MEI!BARULAMA,"BARU",Dx.MEI!GENDER,"L")</f>
        <v>0</v>
      </c>
      <c r="P10" s="277">
        <f>COUNTIFS(Dx.MEI!DIAGNOSA,J10,Dx.MEI!UMUR,"&gt;=16",Dx.MEI!UMUR,"&lt;=59",Dx.MEI!BARULAMA,"BARU",Dx.MEI!GENDER,"P")</f>
        <v>2</v>
      </c>
      <c r="Q10" s="277">
        <f>COUNTIFS(Dx.MEI!DIAGNOSA,J10,Dx.MEI!UMUR,"&gt;=60",Dx.MEI!BARULAMA,"baru",Dx.MEI!GENDER,"L")</f>
        <v>0</v>
      </c>
      <c r="R10" s="277">
        <f>COUNTIFS(Dx.MEI!DIAGNOSA,J10,Dx.MEI!UMUR,"&gt;=60",Dx.MEI!BARULAMA,"baru",Dx.MEI!GENDER,"P")</f>
        <v>0</v>
      </c>
      <c r="S10" s="277">
        <f>COUNTIFS(Dx.MEI!DIAGNOSA,J10,Dx.MEI!BARULAMA,"LAMA",Dx.MEI!GENDER,"L")</f>
        <v>0</v>
      </c>
      <c r="T10" s="277">
        <f>COUNTIFS(Dx.MEI!DIAGNOSA,J10,Dx.MEI!BARULAMA,"LAMA",Dx.MEI!GENDER,"P")</f>
        <v>2</v>
      </c>
      <c r="U10" s="282">
        <f>COUNTIF(Dx.MEI!DIAGNOSA,J10)</f>
        <v>4</v>
      </c>
      <c r="V10" s="274">
        <f t="shared" si="0"/>
        <v>4</v>
      </c>
      <c r="W10" s="12"/>
      <c r="X10" s="12"/>
      <c r="Y10" s="12"/>
      <c r="Z10" s="12"/>
    </row>
    <row r="11" spans="1:26" ht="15.75" customHeight="1" x14ac:dyDescent="0.3">
      <c r="A11" s="270">
        <f>[1]MEI!A12</f>
        <v>0</v>
      </c>
      <c r="B11" s="271">
        <f>[1]MEI!B12</f>
        <v>7</v>
      </c>
      <c r="C11" s="272" t="str">
        <f>[1]MEI!K12</f>
        <v>K04</v>
      </c>
      <c r="D11" s="271">
        <f>[1]MEI!J12</f>
        <v>55</v>
      </c>
      <c r="E11" s="272" t="str">
        <f>[1]MEI!I12</f>
        <v>P</v>
      </c>
      <c r="F11" s="273" t="str">
        <f>[1]MEI!L12</f>
        <v>BARU</v>
      </c>
      <c r="G11" s="12"/>
      <c r="H11" s="281">
        <v>8</v>
      </c>
      <c r="I11" s="108" t="s">
        <v>236</v>
      </c>
      <c r="J11" s="108" t="s">
        <v>237</v>
      </c>
      <c r="K11" s="277">
        <f>COUNTIFS(Dx.MEI!DIAGNOSA,J11,Dx.MEI!UMUR,"&lt;7",Dx.MEI!BARULAMA,"baru",Dx.MEI!GENDER,"L")</f>
        <v>0</v>
      </c>
      <c r="L11" s="278">
        <f>COUNTIFS(Dx.MEI!DIAGNOSA,J11,Dx.MEI!UMUR,"&lt;7",Dx.MEI!BARULAMA,"baru",Dx.MEI!GENDER,"P")</f>
        <v>0</v>
      </c>
      <c r="M11" s="277">
        <f>COUNTIFS(Dx.MEI!DIAGNOSA,J11,Dx.MEI!UMUR,"&gt;=7",Dx.MEI!UMUR,"&lt;=15",Dx.MEI!BARULAMA,"BARU",Dx.MEI!GENDER,"L")</f>
        <v>0</v>
      </c>
      <c r="N11" s="277">
        <f>COUNTIFS(Dx.MEI!DIAGNOSA,J11,Dx.MEI!UMUR,"&gt;=7",Dx.MEI!UMUR,"&lt;=15",Dx.MEI!BARULAMA,"BARU",Dx.MEI!GENDER,"P")</f>
        <v>0</v>
      </c>
      <c r="O11" s="271">
        <f>COUNTIFS(Dx.MEI!DIAGNOSA,J11,Dx.MEI!UMUR,"&gt;=16",Dx.MEI!UMUR,"&lt;=59",Dx.MEI!BARULAMA,"BARU",Dx.MEI!GENDER,"L")</f>
        <v>0</v>
      </c>
      <c r="P11" s="277">
        <f>COUNTIFS(Dx.MEI!DIAGNOSA,J11,Dx.MEI!UMUR,"&gt;=16",Dx.MEI!UMUR,"&lt;=59",Dx.MEI!BARULAMA,"BARU",Dx.MEI!GENDER,"P")</f>
        <v>0</v>
      </c>
      <c r="Q11" s="277">
        <f>COUNTIFS(Dx.MEI!DIAGNOSA,J11,Dx.MEI!UMUR,"&gt;=60",Dx.MEI!BARULAMA,"baru",Dx.MEI!GENDER,"L")</f>
        <v>0</v>
      </c>
      <c r="R11" s="277">
        <f>COUNTIFS(Dx.MEI!DIAGNOSA,J11,Dx.MEI!UMUR,"&gt;=60",Dx.MEI!BARULAMA,"baru",Dx.MEI!GENDER,"P")</f>
        <v>1</v>
      </c>
      <c r="S11" s="277">
        <f>COUNTIFS(Dx.MEI!DIAGNOSA,J11,Dx.MEI!BARULAMA,"LAMA",Dx.MEI!GENDER,"L")</f>
        <v>0</v>
      </c>
      <c r="T11" s="277">
        <f>COUNTIFS(Dx.MEI!DIAGNOSA,J11,Dx.MEI!BARULAMA,"LAMA",Dx.MEI!GENDER,"P")</f>
        <v>0</v>
      </c>
      <c r="U11" s="282">
        <f>COUNTIF(Dx.MEI!DIAGNOSA,J11)</f>
        <v>1</v>
      </c>
      <c r="V11" s="274">
        <f t="shared" si="0"/>
        <v>1</v>
      </c>
      <c r="W11" s="12"/>
      <c r="X11" s="12"/>
      <c r="Y11" s="12"/>
      <c r="Z11" s="12"/>
    </row>
    <row r="12" spans="1:26" ht="15.75" customHeight="1" x14ac:dyDescent="0.3">
      <c r="A12" s="270">
        <f>[1]MEI!A13</f>
        <v>0</v>
      </c>
      <c r="B12" s="271">
        <f>[1]MEI!B13</f>
        <v>8</v>
      </c>
      <c r="C12" s="272" t="str">
        <f>[1]MEI!K13</f>
        <v>K02</v>
      </c>
      <c r="D12" s="271">
        <f>[1]MEI!J13</f>
        <v>11</v>
      </c>
      <c r="E12" s="272" t="str">
        <f>[1]MEI!I13</f>
        <v>P</v>
      </c>
      <c r="F12" s="273" t="str">
        <f>[1]MEI!L13</f>
        <v>BARU</v>
      </c>
      <c r="G12" s="12"/>
      <c r="H12" s="281">
        <v>9</v>
      </c>
      <c r="I12" s="108" t="s">
        <v>238</v>
      </c>
      <c r="J12" s="108" t="s">
        <v>239</v>
      </c>
      <c r="K12" s="277">
        <f>COUNTIFS(Dx.MEI!DIAGNOSA,J12,Dx.MEI!UMUR,"&lt;7",Dx.MEI!BARULAMA,"baru",Dx.MEI!GENDER,"L")</f>
        <v>0</v>
      </c>
      <c r="L12" s="278">
        <f>COUNTIFS(Dx.MEI!DIAGNOSA,J12,Dx.MEI!UMUR,"&lt;7",Dx.MEI!BARULAMA,"baru",Dx.MEI!GENDER,"P")</f>
        <v>0</v>
      </c>
      <c r="M12" s="277">
        <f>COUNTIFS(Dx.MEI!DIAGNOSA,J12,Dx.MEI!UMUR,"&gt;=7",Dx.MEI!UMUR,"&lt;=15",Dx.MEI!BARULAMA,"BARU",Dx.MEI!GENDER,"L")</f>
        <v>0</v>
      </c>
      <c r="N12" s="277">
        <f>COUNTIFS(Dx.MEI!DIAGNOSA,J12,Dx.MEI!UMUR,"&gt;=7",Dx.MEI!UMUR,"&lt;=15",Dx.MEI!BARULAMA,"BARU",Dx.MEI!GENDER,"P")</f>
        <v>1</v>
      </c>
      <c r="O12" s="271">
        <f>COUNTIFS(Dx.MEI!DIAGNOSA,J12,Dx.MEI!UMUR,"&gt;=16",Dx.MEI!UMUR,"&lt;=59",Dx.MEI!BARULAMA,"BARU",Dx.MEI!GENDER,"L")</f>
        <v>2</v>
      </c>
      <c r="P12" s="277">
        <f>COUNTIFS(Dx.MEI!DIAGNOSA,J12,Dx.MEI!UMUR,"&gt;=16",Dx.MEI!UMUR,"&lt;=59",Dx.MEI!BARULAMA,"BARU",Dx.MEI!GENDER,"P")</f>
        <v>15</v>
      </c>
      <c r="Q12" s="277">
        <f>COUNTIFS(Dx.MEI!DIAGNOSA,J12,Dx.MEI!UMUR,"&gt;=60",Dx.MEI!BARULAMA,"baru",Dx.MEI!GENDER,"L")</f>
        <v>0</v>
      </c>
      <c r="R12" s="277">
        <f>COUNTIFS(Dx.MEI!DIAGNOSA,J12,Dx.MEI!UMUR,"&gt;=60",Dx.MEI!BARULAMA,"baru",Dx.MEI!GENDER,"P")</f>
        <v>8</v>
      </c>
      <c r="S12" s="277">
        <f>COUNTIFS(Dx.MEI!DIAGNOSA,J12,Dx.MEI!BARULAMA,"LAMA",Dx.MEI!GENDER,"L")</f>
        <v>1</v>
      </c>
      <c r="T12" s="277">
        <f>COUNTIFS(Dx.MEI!DIAGNOSA,J12,Dx.MEI!BARULAMA,"LAMA",Dx.MEI!GENDER,"P")</f>
        <v>0</v>
      </c>
      <c r="U12" s="282">
        <f>COUNTIF(Dx.MEI!DIAGNOSA,J12)</f>
        <v>27</v>
      </c>
      <c r="V12" s="274">
        <f t="shared" si="0"/>
        <v>27</v>
      </c>
      <c r="W12" s="12"/>
      <c r="X12" s="12"/>
      <c r="Y12" s="12"/>
      <c r="Z12" s="12"/>
    </row>
    <row r="13" spans="1:26" ht="15.75" customHeight="1" x14ac:dyDescent="0.3">
      <c r="A13" s="270">
        <f>[1]MEI!A14</f>
        <v>0</v>
      </c>
      <c r="B13" s="271">
        <f>[1]MEI!B14</f>
        <v>9</v>
      </c>
      <c r="C13" s="272" t="str">
        <f>[1]MEI!K14</f>
        <v>K00</v>
      </c>
      <c r="D13" s="271">
        <f>[1]MEI!J14</f>
        <v>9</v>
      </c>
      <c r="E13" s="272" t="str">
        <f>[1]MEI!I14</f>
        <v>P</v>
      </c>
      <c r="F13" s="273" t="str">
        <f>[1]MEI!L14</f>
        <v>BARU</v>
      </c>
      <c r="G13" s="12"/>
      <c r="H13" s="281">
        <v>10</v>
      </c>
      <c r="I13" s="168" t="s">
        <v>240</v>
      </c>
      <c r="J13" s="168" t="s">
        <v>241</v>
      </c>
      <c r="K13" s="277">
        <f>COUNTIFS(Dx.MEI!DIAGNOSA,J13,Dx.MEI!UMUR,"&lt;7",Dx.MEI!BARULAMA,"baru",Dx.MEI!GENDER,"L")</f>
        <v>0</v>
      </c>
      <c r="L13" s="278">
        <f>COUNTIFS(Dx.MEI!DIAGNOSA,J13,Dx.MEI!UMUR,"&lt;7",Dx.MEI!BARULAMA,"baru",Dx.MEI!GENDER,"P")</f>
        <v>0</v>
      </c>
      <c r="M13" s="277">
        <f>COUNTIFS(Dx.MEI!DIAGNOSA,J13,Dx.MEI!UMUR,"&gt;=7",Dx.MEI!UMUR,"&lt;=15",Dx.MEI!BARULAMA,"BARU",Dx.MEI!GENDER,"L")</f>
        <v>0</v>
      </c>
      <c r="N13" s="277">
        <f>COUNTIFS(Dx.MEI!DIAGNOSA,J13,Dx.MEI!UMUR,"&gt;=7",Dx.MEI!UMUR,"&lt;=15",Dx.MEI!BARULAMA,"BARU",Dx.MEI!GENDER,"P")</f>
        <v>0</v>
      </c>
      <c r="O13" s="271">
        <f>COUNTIFS(Dx.MEI!DIAGNOSA,J13,Dx.MEI!UMUR,"&gt;=16",Dx.MEI!UMUR,"&lt;=59",Dx.MEI!BARULAMA,"BARU",Dx.MEI!GENDER,"L")</f>
        <v>0</v>
      </c>
      <c r="P13" s="277">
        <f>COUNTIFS(Dx.MEI!DIAGNOSA,J13,Dx.MEI!UMUR,"&gt;=16",Dx.MEI!UMUR,"&lt;=59",Dx.MEI!BARULAMA,"BARU",Dx.MEI!GENDER,"P")</f>
        <v>0</v>
      </c>
      <c r="Q13" s="277">
        <f>COUNTIFS(Dx.MEI!DIAGNOSA,J13,Dx.MEI!UMUR,"&gt;=60",Dx.MEI!BARULAMA,"baru",Dx.MEI!GENDER,"L")</f>
        <v>0</v>
      </c>
      <c r="R13" s="277">
        <f>COUNTIFS(Dx.MEI!DIAGNOSA,J13,Dx.MEI!UMUR,"&gt;=60",Dx.MEI!BARULAMA,"baru",Dx.MEI!GENDER,"P")</f>
        <v>0</v>
      </c>
      <c r="S13" s="277">
        <f>COUNTIFS(Dx.MEI!DIAGNOSA,J13,Dx.MEI!BARULAMA,"LAMA",Dx.MEI!GENDER,"L")</f>
        <v>0</v>
      </c>
      <c r="T13" s="277">
        <f>COUNTIFS(Dx.MEI!DIAGNOSA,J13,Dx.MEI!BARULAMA,"LAMA",Dx.MEI!GENDER,"P")</f>
        <v>0</v>
      </c>
      <c r="U13" s="282">
        <f>COUNTIF(Dx.MEI!DIAGNOSA,J13)</f>
        <v>0</v>
      </c>
      <c r="V13" s="274">
        <f t="shared" si="0"/>
        <v>0</v>
      </c>
      <c r="W13" s="287"/>
      <c r="X13" s="12"/>
      <c r="Y13" s="12"/>
      <c r="Z13" s="12"/>
    </row>
    <row r="14" spans="1:26" ht="15.75" customHeight="1" x14ac:dyDescent="0.3">
      <c r="A14" s="270">
        <f>[1]MEI!A15</f>
        <v>0</v>
      </c>
      <c r="B14" s="271">
        <f>[1]MEI!B15</f>
        <v>10</v>
      </c>
      <c r="C14" s="272" t="str">
        <f>[1]MEI!K15</f>
        <v>K02</v>
      </c>
      <c r="D14" s="271">
        <f>[1]MEI!J15</f>
        <v>36</v>
      </c>
      <c r="E14" s="272" t="str">
        <f>[1]MEI!I15</f>
        <v>P</v>
      </c>
      <c r="F14" s="273" t="str">
        <f>[1]MEI!L15</f>
        <v>BARU</v>
      </c>
      <c r="G14" s="12"/>
      <c r="H14" s="281">
        <v>11</v>
      </c>
      <c r="I14" s="168" t="s">
        <v>242</v>
      </c>
      <c r="J14" s="168" t="s">
        <v>243</v>
      </c>
      <c r="K14" s="277">
        <f>COUNTIFS(Dx.MEI!DIAGNOSA,J14,Dx.MEI!UMUR,"&lt;7",Dx.MEI!BARULAMA,"baru",Dx.MEI!GENDER,"L")</f>
        <v>0</v>
      </c>
      <c r="L14" s="278">
        <f>COUNTIFS(Dx.MEI!DIAGNOSA,J14,Dx.MEI!UMUR,"&lt;7",Dx.MEI!BARULAMA,"baru",Dx.MEI!GENDER,"P")</f>
        <v>0</v>
      </c>
      <c r="M14" s="277">
        <f>COUNTIFS(Dx.MEI!DIAGNOSA,J14,Dx.MEI!UMUR,"&gt;=7",Dx.MEI!UMUR,"&lt;=15",Dx.MEI!BARULAMA,"BARU",Dx.MEI!GENDER,"L")</f>
        <v>0</v>
      </c>
      <c r="N14" s="277">
        <f>COUNTIFS(Dx.MEI!DIAGNOSA,J14,Dx.MEI!UMUR,"&gt;=7",Dx.MEI!UMUR,"&lt;=15",Dx.MEI!BARULAMA,"BARU",Dx.MEI!GENDER,"P")</f>
        <v>0</v>
      </c>
      <c r="O14" s="271">
        <f>COUNTIFS(Dx.MEI!DIAGNOSA,J14,Dx.MEI!UMUR,"&gt;=16",Dx.MEI!UMUR,"&lt;=59",Dx.MEI!BARULAMA,"BARU",Dx.MEI!GENDER,"L")</f>
        <v>0</v>
      </c>
      <c r="P14" s="277">
        <f>COUNTIFS(Dx.MEI!DIAGNOSA,J14,Dx.MEI!UMUR,"&gt;=16",Dx.MEI!UMUR,"&lt;=59",Dx.MEI!BARULAMA,"BARU",Dx.MEI!GENDER,"P")</f>
        <v>0</v>
      </c>
      <c r="Q14" s="277">
        <f>COUNTIFS(Dx.MEI!DIAGNOSA,J14,Dx.MEI!UMUR,"&gt;=60",Dx.MEI!BARULAMA,"baru",Dx.MEI!GENDER,"L")</f>
        <v>0</v>
      </c>
      <c r="R14" s="277">
        <f>COUNTIFS(Dx.MEI!DIAGNOSA,J14,Dx.MEI!UMUR,"&gt;=60",Dx.MEI!BARULAMA,"baru",Dx.MEI!GENDER,"P")</f>
        <v>0</v>
      </c>
      <c r="S14" s="277">
        <f>COUNTIFS(Dx.MEI!DIAGNOSA,J14,Dx.MEI!BARULAMA,"LAMA",Dx.MEI!GENDER,"L")</f>
        <v>0</v>
      </c>
      <c r="T14" s="277">
        <f>COUNTIFS(Dx.MEI!DIAGNOSA,J14,Dx.MEI!BARULAMA,"LAMA",Dx.MEI!GENDER,"P")</f>
        <v>1</v>
      </c>
      <c r="U14" s="282">
        <f>COUNTIF(Dx.MEI!DIAGNOSA,J14)</f>
        <v>1</v>
      </c>
      <c r="V14" s="274">
        <f t="shared" si="0"/>
        <v>1</v>
      </c>
      <c r="W14" s="287"/>
      <c r="X14" s="12"/>
      <c r="Y14" s="12"/>
      <c r="Z14" s="12"/>
    </row>
    <row r="15" spans="1:26" ht="15.75" customHeight="1" x14ac:dyDescent="0.3">
      <c r="A15" s="270">
        <f>[1]MEI!A16</f>
        <v>0</v>
      </c>
      <c r="B15" s="271">
        <f>[1]MEI!B16</f>
        <v>11</v>
      </c>
      <c r="C15" s="272" t="str">
        <f>[1]MEI!K16</f>
        <v>K04</v>
      </c>
      <c r="D15" s="271">
        <f>[1]MEI!J16</f>
        <v>60</v>
      </c>
      <c r="E15" s="272" t="str">
        <f>[1]MEI!I16</f>
        <v>L</v>
      </c>
      <c r="F15" s="273" t="str">
        <f>[1]MEI!L16</f>
        <v>BARU</v>
      </c>
      <c r="G15" s="12"/>
      <c r="H15" s="281">
        <v>12</v>
      </c>
      <c r="I15" s="108" t="s">
        <v>244</v>
      </c>
      <c r="J15" s="108" t="s">
        <v>245</v>
      </c>
      <c r="K15" s="277">
        <f>COUNTIFS(Dx.MEI!DIAGNOSA,J15,Dx.MEI!UMUR,"&lt;7",Dx.MEI!BARULAMA,"baru",Dx.MEI!GENDER,"L")</f>
        <v>0</v>
      </c>
      <c r="L15" s="278">
        <f>COUNTIFS(Dx.MEI!DIAGNOSA,J15,Dx.MEI!UMUR,"&lt;7",Dx.MEI!BARULAMA,"baru",Dx.MEI!GENDER,"P")</f>
        <v>0</v>
      </c>
      <c r="M15" s="277">
        <f>COUNTIFS(Dx.MEI!DIAGNOSA,J15,Dx.MEI!UMUR,"&gt;=7",Dx.MEI!UMUR,"&lt;=15",Dx.MEI!BARULAMA,"BARU",Dx.MEI!GENDER,"L")</f>
        <v>0</v>
      </c>
      <c r="N15" s="277">
        <f>COUNTIFS(Dx.MEI!DIAGNOSA,J15,Dx.MEI!UMUR,"&gt;=7",Dx.MEI!UMUR,"&lt;=15",Dx.MEI!BARULAMA,"BARU",Dx.MEI!GENDER,"P")</f>
        <v>0</v>
      </c>
      <c r="O15" s="271">
        <f>COUNTIFS(Dx.MEI!DIAGNOSA,J15,Dx.MEI!UMUR,"&gt;=16",Dx.MEI!UMUR,"&lt;=59",Dx.MEI!BARULAMA,"BARU",Dx.MEI!GENDER,"L")</f>
        <v>0</v>
      </c>
      <c r="P15" s="277">
        <f>COUNTIFS(Dx.MEI!DIAGNOSA,J15,Dx.MEI!UMUR,"&gt;=16",Dx.MEI!UMUR,"&lt;=59",Dx.MEI!BARULAMA,"BARU",Dx.MEI!GENDER,"P")</f>
        <v>0</v>
      </c>
      <c r="Q15" s="277">
        <f>COUNTIFS(Dx.MEI!DIAGNOSA,J15,Dx.MEI!UMUR,"&gt;=60",Dx.MEI!BARULAMA,"baru",Dx.MEI!GENDER,"L")</f>
        <v>0</v>
      </c>
      <c r="R15" s="277">
        <f>COUNTIFS(Dx.MEI!DIAGNOSA,J15,Dx.MEI!UMUR,"&gt;=60",Dx.MEI!BARULAMA,"baru",Dx.MEI!GENDER,"P")</f>
        <v>0</v>
      </c>
      <c r="S15" s="277">
        <f>COUNTIFS(Dx.MEI!DIAGNOSA,J15,Dx.MEI!BARULAMA,"LAMA",Dx.MEI!GENDER,"L")</f>
        <v>0</v>
      </c>
      <c r="T15" s="277">
        <f>COUNTIFS(Dx.MEI!DIAGNOSA,J15,Dx.MEI!BARULAMA,"LAMA",Dx.MEI!GENDER,"P")</f>
        <v>0</v>
      </c>
      <c r="U15" s="282">
        <f>COUNTIF(Dx.MEI!DIAGNOSA,J15)</f>
        <v>0</v>
      </c>
      <c r="V15" s="274">
        <f t="shared" si="0"/>
        <v>0</v>
      </c>
      <c r="W15" s="12"/>
      <c r="X15" s="12"/>
      <c r="Y15" s="12"/>
      <c r="Z15" s="12"/>
    </row>
    <row r="16" spans="1:26" ht="15.75" customHeight="1" x14ac:dyDescent="0.3">
      <c r="A16" s="270">
        <f>[1]MEI!A17</f>
        <v>0</v>
      </c>
      <c r="B16" s="271">
        <f>[1]MEI!B17</f>
        <v>12</v>
      </c>
      <c r="C16" s="272" t="str">
        <f>[1]MEI!K17</f>
        <v>K03</v>
      </c>
      <c r="D16" s="271">
        <f>[1]MEI!J17</f>
        <v>27</v>
      </c>
      <c r="E16" s="272" t="str">
        <f>[1]MEI!I17</f>
        <v>P</v>
      </c>
      <c r="F16" s="273" t="str">
        <f>[1]MEI!L17</f>
        <v>BARU</v>
      </c>
      <c r="G16" s="12"/>
      <c r="H16" s="281">
        <v>13</v>
      </c>
      <c r="I16" s="108" t="s">
        <v>246</v>
      </c>
      <c r="J16" s="108" t="s">
        <v>247</v>
      </c>
      <c r="K16" s="277">
        <f>COUNTIFS(Dx.MEI!DIAGNOSA,J16,Dx.MEI!UMUR,"&lt;7",Dx.MEI!BARULAMA,"baru",Dx.MEI!GENDER,"L")</f>
        <v>0</v>
      </c>
      <c r="L16" s="278">
        <f>COUNTIFS(Dx.MEI!DIAGNOSA,J16,Dx.MEI!UMUR,"&lt;7",Dx.MEI!BARULAMA,"baru",Dx.MEI!GENDER,"P")</f>
        <v>0</v>
      </c>
      <c r="M16" s="277">
        <f>COUNTIFS(Dx.MEI!DIAGNOSA,J16,Dx.MEI!UMUR,"&gt;=7",Dx.MEI!UMUR,"&lt;=15",Dx.MEI!BARULAMA,"BARU",Dx.MEI!GENDER,"L")</f>
        <v>1</v>
      </c>
      <c r="N16" s="277">
        <f>COUNTIFS(Dx.MEI!DIAGNOSA,J16,Dx.MEI!UMUR,"&gt;=7",Dx.MEI!UMUR,"&lt;=15",Dx.MEI!BARULAMA,"BARU",Dx.MEI!GENDER,"P")</f>
        <v>0</v>
      </c>
      <c r="O16" s="271">
        <f>COUNTIFS(Dx.MEI!DIAGNOSA,J16,Dx.MEI!UMUR,"&gt;=16",Dx.MEI!UMUR,"&lt;=59",Dx.MEI!BARULAMA,"BARU",Dx.MEI!GENDER,"L")</f>
        <v>0</v>
      </c>
      <c r="P16" s="277">
        <f>COUNTIFS(Dx.MEI!DIAGNOSA,J16,Dx.MEI!UMUR,"&gt;=16",Dx.MEI!UMUR,"&lt;=59",Dx.MEI!BARULAMA,"BARU",Dx.MEI!GENDER,"P")</f>
        <v>0</v>
      </c>
      <c r="Q16" s="277">
        <f>COUNTIFS(Dx.MEI!DIAGNOSA,J16,Dx.MEI!UMUR,"&gt;=60",Dx.MEI!BARULAMA,"baru",Dx.MEI!GENDER,"L")</f>
        <v>0</v>
      </c>
      <c r="R16" s="277">
        <f>COUNTIFS(Dx.MEI!DIAGNOSA,J16,Dx.MEI!UMUR,"&gt;=60",Dx.MEI!BARULAMA,"baru",Dx.MEI!GENDER,"P")</f>
        <v>0</v>
      </c>
      <c r="S16" s="277">
        <f>COUNTIFS(Dx.MEI!DIAGNOSA,J16,Dx.MEI!BARULAMA,"LAMA",Dx.MEI!GENDER,"L")</f>
        <v>0</v>
      </c>
      <c r="T16" s="277">
        <f>COUNTIFS(Dx.MEI!DIAGNOSA,J16,Dx.MEI!BARULAMA,"LAMA",Dx.MEI!GENDER,"P")</f>
        <v>0</v>
      </c>
      <c r="U16" s="282">
        <f>COUNTIF(Dx.MEI!DIAGNOSA,J16)</f>
        <v>1</v>
      </c>
      <c r="V16" s="280">
        <f t="shared" si="0"/>
        <v>1</v>
      </c>
      <c r="W16" s="12"/>
      <c r="X16" s="12"/>
      <c r="Y16" s="12"/>
      <c r="Z16" s="12"/>
    </row>
    <row r="17" spans="1:26" ht="15.75" customHeight="1" x14ac:dyDescent="0.3">
      <c r="A17" s="270">
        <f>[1]MEI!A18</f>
        <v>0</v>
      </c>
      <c r="B17" s="271">
        <f>[1]MEI!B18</f>
        <v>13</v>
      </c>
      <c r="C17" s="272" t="str">
        <f>[1]MEI!K18</f>
        <v>K04</v>
      </c>
      <c r="D17" s="271">
        <f>[1]MEI!J18</f>
        <v>73</v>
      </c>
      <c r="E17" s="272" t="str">
        <f>[1]MEI!I18</f>
        <v>L</v>
      </c>
      <c r="F17" s="273" t="str">
        <f>[1]MEI!L18</f>
        <v>BARU</v>
      </c>
      <c r="G17" s="12"/>
      <c r="H17" s="281">
        <v>14</v>
      </c>
      <c r="I17" s="108" t="s">
        <v>248</v>
      </c>
      <c r="J17" s="108" t="s">
        <v>249</v>
      </c>
      <c r="K17" s="277">
        <f>COUNTIFS(Dx.MEI!DIAGNOSA,J17,Dx.MEI!UMUR,"&lt;7",Dx.MEI!BARULAMA,"baru",Dx.MEI!GENDER,"L")</f>
        <v>0</v>
      </c>
      <c r="L17" s="278">
        <f>COUNTIFS(Dx.MEI!DIAGNOSA,J17,Dx.MEI!UMUR,"&lt;7",Dx.MEI!BARULAMA,"baru",Dx.MEI!GENDER,"P")</f>
        <v>0</v>
      </c>
      <c r="M17" s="277">
        <f>COUNTIFS(Dx.MEI!DIAGNOSA,J17,Dx.MEI!UMUR,"&gt;=7",Dx.MEI!UMUR,"&lt;=15",Dx.MEI!BARULAMA,"BARU",Dx.MEI!GENDER,"L")</f>
        <v>0</v>
      </c>
      <c r="N17" s="277">
        <f>COUNTIFS(Dx.MEI!DIAGNOSA,J17,Dx.MEI!UMUR,"&gt;=7",Dx.MEI!UMUR,"&lt;=15",Dx.MEI!BARULAMA,"BARU",Dx.MEI!GENDER,"P")</f>
        <v>0</v>
      </c>
      <c r="O17" s="271">
        <f>COUNTIFS(Dx.MEI!DIAGNOSA,J17,Dx.MEI!UMUR,"&gt;=16",Dx.MEI!UMUR,"&lt;=59",Dx.MEI!BARULAMA,"BARU",Dx.MEI!GENDER,"L")</f>
        <v>0</v>
      </c>
      <c r="P17" s="277">
        <f>COUNTIFS(Dx.MEI!DIAGNOSA,J17,Dx.MEI!UMUR,"&gt;=16",Dx.MEI!UMUR,"&lt;=59",Dx.MEI!BARULAMA,"BARU",Dx.MEI!GENDER,"P")</f>
        <v>0</v>
      </c>
      <c r="Q17" s="277">
        <f>COUNTIFS(Dx.MEI!DIAGNOSA,J17,Dx.MEI!UMUR,"&gt;=60",Dx.MEI!BARULAMA,"baru",Dx.MEI!GENDER,"L")</f>
        <v>0</v>
      </c>
      <c r="R17" s="277">
        <f>COUNTIFS(Dx.MEI!DIAGNOSA,J17,Dx.MEI!UMUR,"&gt;=60",Dx.MEI!BARULAMA,"baru",Dx.MEI!GENDER,"P")</f>
        <v>0</v>
      </c>
      <c r="S17" s="277">
        <f>COUNTIFS(Dx.MEI!DIAGNOSA,J17,Dx.MEI!BARULAMA,"LAMA",Dx.MEI!GENDER,"L")</f>
        <v>0</v>
      </c>
      <c r="T17" s="277">
        <f>COUNTIFS(Dx.MEI!DIAGNOSA,J17,Dx.MEI!BARULAMA,"LAMA",Dx.MEI!GENDER,"P")</f>
        <v>0</v>
      </c>
      <c r="U17" s="282">
        <f>COUNTIF(Dx.MEI!DIAGNOSA,J17)</f>
        <v>0</v>
      </c>
      <c r="V17" s="274">
        <f t="shared" si="0"/>
        <v>0</v>
      </c>
      <c r="W17" s="12"/>
      <c r="X17" s="12"/>
      <c r="Y17" s="12"/>
      <c r="Z17" s="12"/>
    </row>
    <row r="18" spans="1:26" ht="15.75" customHeight="1" x14ac:dyDescent="0.3">
      <c r="A18" s="270">
        <f>[1]MEI!A19</f>
        <v>45775</v>
      </c>
      <c r="B18" s="271">
        <f>[1]MEI!B19</f>
        <v>1</v>
      </c>
      <c r="C18" s="272" t="str">
        <f>[1]MEI!K19</f>
        <v>K04</v>
      </c>
      <c r="D18" s="271">
        <f>[1]MEI!J19</f>
        <v>29</v>
      </c>
      <c r="E18" s="272" t="str">
        <f>[1]MEI!I19</f>
        <v>L</v>
      </c>
      <c r="F18" s="273" t="str">
        <f>[1]MEI!L19</f>
        <v>BARU</v>
      </c>
      <c r="G18" s="12"/>
      <c r="H18" s="281">
        <v>15</v>
      </c>
      <c r="I18" s="108" t="s">
        <v>250</v>
      </c>
      <c r="J18" s="108" t="s">
        <v>251</v>
      </c>
      <c r="K18" s="277">
        <f>COUNTIFS(Dx.MEI!DIAGNOSA,J18,Dx.MEI!UMUR,"&lt;7",Dx.MEI!BARULAMA,"baru",Dx.MEI!GENDER,"L")</f>
        <v>0</v>
      </c>
      <c r="L18" s="278">
        <f>COUNTIFS(Dx.MEI!DIAGNOSA,J18,Dx.MEI!UMUR,"&lt;7",Dx.MEI!BARULAMA,"baru",Dx.MEI!GENDER,"P")</f>
        <v>0</v>
      </c>
      <c r="M18" s="277">
        <f>COUNTIFS(Dx.MEI!DIAGNOSA,J18,Dx.MEI!UMUR,"&gt;=7",Dx.MEI!UMUR,"&lt;=15",Dx.MEI!BARULAMA,"BARU",Dx.MEI!GENDER,"L")</f>
        <v>0</v>
      </c>
      <c r="N18" s="277">
        <f>COUNTIFS(Dx.MEI!DIAGNOSA,J18,Dx.MEI!UMUR,"&gt;=7",Dx.MEI!UMUR,"&lt;=15",Dx.MEI!BARULAMA,"BARU",Dx.MEI!GENDER,"P")</f>
        <v>0</v>
      </c>
      <c r="O18" s="271">
        <f>COUNTIFS(Dx.MEI!DIAGNOSA,J18,Dx.MEI!UMUR,"&gt;=16",Dx.MEI!UMUR,"&lt;=59",Dx.MEI!BARULAMA,"BARU",Dx.MEI!GENDER,"L")</f>
        <v>0</v>
      </c>
      <c r="P18" s="277">
        <f>COUNTIFS(Dx.MEI!DIAGNOSA,J18,Dx.MEI!UMUR,"&gt;=16",Dx.MEI!UMUR,"&lt;=59",Dx.MEI!BARULAMA,"BARU",Dx.MEI!GENDER,"P")</f>
        <v>1</v>
      </c>
      <c r="Q18" s="277">
        <f>COUNTIFS(Dx.MEI!DIAGNOSA,J18,Dx.MEI!UMUR,"&gt;=60",Dx.MEI!BARULAMA,"baru",Dx.MEI!GENDER,"L")</f>
        <v>0</v>
      </c>
      <c r="R18" s="277">
        <f>COUNTIFS(Dx.MEI!DIAGNOSA,J18,Dx.MEI!UMUR,"&gt;=60",Dx.MEI!BARULAMA,"baru",Dx.MEI!GENDER,"P")</f>
        <v>0</v>
      </c>
      <c r="S18" s="277">
        <f>COUNTIFS(Dx.MEI!DIAGNOSA,J18,Dx.MEI!BARULAMA,"LAMA",Dx.MEI!GENDER,"L")</f>
        <v>0</v>
      </c>
      <c r="T18" s="277">
        <f>COUNTIFS(Dx.MEI!DIAGNOSA,J18,Dx.MEI!BARULAMA,"LAMA",Dx.MEI!GENDER,"P")</f>
        <v>0</v>
      </c>
      <c r="U18" s="282">
        <f>COUNTIF(Dx.MEI!DIAGNOSA,J18)</f>
        <v>1</v>
      </c>
      <c r="V18" s="274">
        <f t="shared" si="0"/>
        <v>1</v>
      </c>
      <c r="W18" s="12"/>
      <c r="X18" s="12"/>
      <c r="Y18" s="12"/>
      <c r="Z18" s="12"/>
    </row>
    <row r="19" spans="1:26" ht="15.75" customHeight="1" x14ac:dyDescent="0.3">
      <c r="A19" s="270">
        <f>[1]MEI!A20</f>
        <v>0</v>
      </c>
      <c r="B19" s="271">
        <f>[1]MEI!B20</f>
        <v>2</v>
      </c>
      <c r="C19" s="272" t="str">
        <f>[1]MEI!K20</f>
        <v>K04</v>
      </c>
      <c r="D19" s="271">
        <f>[1]MEI!J20</f>
        <v>27</v>
      </c>
      <c r="E19" s="272" t="str">
        <f>[1]MEI!I20</f>
        <v>P</v>
      </c>
      <c r="F19" s="273" t="str">
        <f>[1]MEI!L20</f>
        <v>LAMA</v>
      </c>
      <c r="G19" s="12"/>
      <c r="H19" s="281">
        <v>16</v>
      </c>
      <c r="I19" s="108" t="s">
        <v>252</v>
      </c>
      <c r="J19" s="108" t="s">
        <v>253</v>
      </c>
      <c r="K19" s="277">
        <f>COUNTIFS(Dx.MEI!DIAGNOSA,J19,Dx.MEI!UMUR,"&lt;7",Dx.MEI!BARULAMA,"baru",Dx.MEI!GENDER,"L")</f>
        <v>0</v>
      </c>
      <c r="L19" s="278">
        <f>COUNTIFS(Dx.MEI!DIAGNOSA,J19,Dx.MEI!UMUR,"&lt;7",Dx.MEI!BARULAMA,"baru",Dx.MEI!GENDER,"P")</f>
        <v>0</v>
      </c>
      <c r="M19" s="277">
        <f>COUNTIFS(Dx.MEI!DIAGNOSA,J19,Dx.MEI!UMUR,"&gt;=7",Dx.MEI!UMUR,"&lt;=15",Dx.MEI!BARULAMA,"BARU",Dx.MEI!GENDER,"L")</f>
        <v>0</v>
      </c>
      <c r="N19" s="277">
        <f>COUNTIFS(Dx.MEI!DIAGNOSA,J19,Dx.MEI!UMUR,"&gt;=7",Dx.MEI!UMUR,"&lt;=15",Dx.MEI!BARULAMA,"BARU",Dx.MEI!GENDER,"P")</f>
        <v>0</v>
      </c>
      <c r="O19" s="271">
        <f>COUNTIFS(Dx.MEI!DIAGNOSA,J19,Dx.MEI!UMUR,"&gt;=16",Dx.MEI!UMUR,"&lt;=59",Dx.MEI!BARULAMA,"BARU",Dx.MEI!GENDER,"L")</f>
        <v>0</v>
      </c>
      <c r="P19" s="277">
        <f>COUNTIFS(Dx.MEI!DIAGNOSA,J19,Dx.MEI!UMUR,"&gt;=16",Dx.MEI!UMUR,"&lt;=59",Dx.MEI!BARULAMA,"BARU",Dx.MEI!GENDER,"P")</f>
        <v>0</v>
      </c>
      <c r="Q19" s="277">
        <f>COUNTIFS(Dx.MEI!DIAGNOSA,J19,Dx.MEI!UMUR,"&gt;=60",Dx.MEI!BARULAMA,"baru",Dx.MEI!GENDER,"L")</f>
        <v>0</v>
      </c>
      <c r="R19" s="277">
        <f>COUNTIFS(Dx.MEI!DIAGNOSA,J19,Dx.MEI!UMUR,"&gt;=60",Dx.MEI!BARULAMA,"baru",Dx.MEI!GENDER,"P")</f>
        <v>0</v>
      </c>
      <c r="S19" s="277">
        <f>COUNTIFS(Dx.MEI!DIAGNOSA,J19,Dx.MEI!BARULAMA,"LAMA",Dx.MEI!GENDER,"L")</f>
        <v>0</v>
      </c>
      <c r="T19" s="277">
        <f>COUNTIFS(Dx.MEI!DIAGNOSA,J19,Dx.MEI!BARULAMA,"LAMA",Dx.MEI!GENDER,"P")</f>
        <v>0</v>
      </c>
      <c r="U19" s="282">
        <f>COUNTIF(Dx.MEI!DIAGNOSA,J19)</f>
        <v>0</v>
      </c>
      <c r="V19" s="274">
        <f t="shared" si="0"/>
        <v>0</v>
      </c>
      <c r="W19" s="12"/>
      <c r="X19" s="12"/>
      <c r="Y19" s="12"/>
      <c r="Z19" s="12"/>
    </row>
    <row r="20" spans="1:26" ht="15.75" customHeight="1" x14ac:dyDescent="0.3">
      <c r="A20" s="270">
        <f>[1]MEI!A21</f>
        <v>0</v>
      </c>
      <c r="B20" s="271">
        <f>[1]MEI!B21</f>
        <v>3</v>
      </c>
      <c r="C20" s="272" t="str">
        <f>[1]MEI!K21</f>
        <v>K01</v>
      </c>
      <c r="D20" s="271">
        <f>[1]MEI!J21</f>
        <v>28</v>
      </c>
      <c r="E20" s="272" t="str">
        <f>[1]MEI!I21</f>
        <v>P</v>
      </c>
      <c r="F20" s="273" t="str">
        <f>[1]MEI!L21</f>
        <v>BARU</v>
      </c>
      <c r="G20" s="12"/>
      <c r="H20" s="281">
        <v>17</v>
      </c>
      <c r="I20" s="108" t="s">
        <v>254</v>
      </c>
      <c r="J20" s="108" t="s">
        <v>255</v>
      </c>
      <c r="K20" s="277">
        <f>COUNTIFS(Dx.MEI!DIAGNOSA,J20,Dx.MEI!UMUR,"&lt;7",Dx.MEI!BARULAMA,"baru",Dx.MEI!GENDER,"L")</f>
        <v>0</v>
      </c>
      <c r="L20" s="278">
        <f>COUNTIFS(Dx.MEI!DIAGNOSA,J20,Dx.MEI!UMUR,"&lt;7",Dx.MEI!BARULAMA,"baru",Dx.MEI!GENDER,"P")</f>
        <v>0</v>
      </c>
      <c r="M20" s="277">
        <f>COUNTIFS(Dx.MEI!DIAGNOSA,J20,Dx.MEI!UMUR,"&gt;=7",Dx.MEI!UMUR,"&lt;=15",Dx.MEI!BARULAMA,"BARU",Dx.MEI!GENDER,"L")</f>
        <v>0</v>
      </c>
      <c r="N20" s="277">
        <f>COUNTIFS(Dx.MEI!DIAGNOSA,J20,Dx.MEI!UMUR,"&gt;=7",Dx.MEI!UMUR,"&lt;=15",Dx.MEI!BARULAMA,"BARU",Dx.MEI!GENDER,"P")</f>
        <v>0</v>
      </c>
      <c r="O20" s="271">
        <f>COUNTIFS(Dx.MEI!DIAGNOSA,J20,Dx.MEI!UMUR,"&gt;=16",Dx.MEI!UMUR,"&lt;=59",Dx.MEI!BARULAMA,"BARU",Dx.MEI!GENDER,"L")</f>
        <v>0</v>
      </c>
      <c r="P20" s="277">
        <f>COUNTIFS(Dx.MEI!DIAGNOSA,J20,Dx.MEI!UMUR,"&gt;=16",Dx.MEI!UMUR,"&lt;=59",Dx.MEI!BARULAMA,"BARU",Dx.MEI!GENDER,"P")</f>
        <v>0</v>
      </c>
      <c r="Q20" s="277">
        <f>COUNTIFS(Dx.MEI!DIAGNOSA,J20,Dx.MEI!UMUR,"&gt;=60",Dx.MEI!BARULAMA,"baru",Dx.MEI!GENDER,"L")</f>
        <v>0</v>
      </c>
      <c r="R20" s="277">
        <f>COUNTIFS(Dx.MEI!DIAGNOSA,J20,Dx.MEI!UMUR,"&gt;=60",Dx.MEI!BARULAMA,"baru",Dx.MEI!GENDER,"P")</f>
        <v>0</v>
      </c>
      <c r="S20" s="277">
        <f>COUNTIFS(Dx.MEI!DIAGNOSA,J20,Dx.MEI!BARULAMA,"LAMA",Dx.MEI!GENDER,"L")</f>
        <v>0</v>
      </c>
      <c r="T20" s="277">
        <f>COUNTIFS(Dx.MEI!DIAGNOSA,J20,Dx.MEI!BARULAMA,"LAMA",Dx.MEI!GENDER,"P")</f>
        <v>0</v>
      </c>
      <c r="U20" s="282">
        <f>COUNTIF(Dx.MEI!DIAGNOSA,J20)</f>
        <v>0</v>
      </c>
      <c r="V20" s="274">
        <f t="shared" si="0"/>
        <v>0</v>
      </c>
      <c r="W20" s="12"/>
      <c r="X20" s="12"/>
      <c r="Y20" s="12"/>
      <c r="Z20" s="12"/>
    </row>
    <row r="21" spans="1:26" ht="15.75" customHeight="1" x14ac:dyDescent="0.3">
      <c r="A21" s="270">
        <f>[1]MEI!A22</f>
        <v>0</v>
      </c>
      <c r="B21" s="271">
        <f>[1]MEI!B22</f>
        <v>4</v>
      </c>
      <c r="C21" s="272" t="str">
        <f>[1]MEI!K22</f>
        <v>K00</v>
      </c>
      <c r="D21" s="271">
        <f>[1]MEI!J22</f>
        <v>10</v>
      </c>
      <c r="E21" s="272" t="str">
        <f>[1]MEI!I22</f>
        <v>P</v>
      </c>
      <c r="F21" s="273" t="str">
        <f>[1]MEI!L22</f>
        <v>BARU</v>
      </c>
      <c r="G21" s="12"/>
      <c r="H21" s="281">
        <v>18</v>
      </c>
      <c r="I21" s="108" t="s">
        <v>256</v>
      </c>
      <c r="J21" s="168" t="s">
        <v>257</v>
      </c>
      <c r="K21" s="277">
        <f>COUNTIFS(Dx.MEI!DIAGNOSA,J21,Dx.MEI!UMUR,"&lt;7",Dx.MEI!BARULAMA,"baru",Dx.MEI!GENDER,"L")</f>
        <v>0</v>
      </c>
      <c r="L21" s="278">
        <f>COUNTIFS(Dx.MEI!DIAGNOSA,J21,Dx.MEI!UMUR,"&lt;7",Dx.MEI!BARULAMA,"baru",Dx.MEI!GENDER,"P")</f>
        <v>0</v>
      </c>
      <c r="M21" s="277">
        <f>COUNTIFS(Dx.MEI!DIAGNOSA,J21,Dx.MEI!UMUR,"&gt;=7",Dx.MEI!UMUR,"&lt;=15",Dx.MEI!BARULAMA,"BARU",Dx.MEI!GENDER,"L")</f>
        <v>0</v>
      </c>
      <c r="N21" s="277">
        <f>COUNTIFS(Dx.MEI!DIAGNOSA,J21,Dx.MEI!UMUR,"&gt;=7",Dx.MEI!UMUR,"&lt;=15",Dx.MEI!BARULAMA,"BARU",Dx.MEI!GENDER,"P")</f>
        <v>0</v>
      </c>
      <c r="O21" s="271">
        <f>COUNTIFS(Dx.MEI!DIAGNOSA,J21,Dx.MEI!UMUR,"&gt;=16",Dx.MEI!UMUR,"&lt;=59",Dx.MEI!BARULAMA,"BARU",Dx.MEI!GENDER,"L")</f>
        <v>0</v>
      </c>
      <c r="P21" s="277">
        <f>COUNTIFS(Dx.MEI!DIAGNOSA,J21,Dx.MEI!UMUR,"&gt;=16",Dx.MEI!UMUR,"&lt;=59",Dx.MEI!BARULAMA,"BARU",Dx.MEI!GENDER,"P")</f>
        <v>0</v>
      </c>
      <c r="Q21" s="277">
        <f>COUNTIFS(Dx.MEI!DIAGNOSA,J21,Dx.MEI!UMUR,"&gt;=60",Dx.MEI!BARULAMA,"baru",Dx.MEI!GENDER,"L")</f>
        <v>0</v>
      </c>
      <c r="R21" s="277">
        <f>COUNTIFS(Dx.MEI!DIAGNOSA,J21,Dx.MEI!UMUR,"&gt;=60",Dx.MEI!BARULAMA,"baru",Dx.MEI!GENDER,"P")</f>
        <v>0</v>
      </c>
      <c r="S21" s="277">
        <f>COUNTIFS(Dx.MEI!DIAGNOSA,J21,Dx.MEI!BARULAMA,"LAMA",Dx.MEI!GENDER,"L")</f>
        <v>0</v>
      </c>
      <c r="T21" s="277">
        <f>COUNTIFS(Dx.MEI!DIAGNOSA,J21,Dx.MEI!BARULAMA,"LAMA",Dx.MEI!GENDER,"P")</f>
        <v>0</v>
      </c>
      <c r="U21" s="282">
        <f>COUNTIF(Dx.MEI!DIAGNOSA,J21)</f>
        <v>0</v>
      </c>
      <c r="V21" s="274">
        <f t="shared" si="0"/>
        <v>0</v>
      </c>
      <c r="W21" s="287"/>
      <c r="X21" s="12"/>
      <c r="Y21" s="12"/>
      <c r="Z21" s="12"/>
    </row>
    <row r="22" spans="1:26" ht="15.75" customHeight="1" x14ac:dyDescent="0.3">
      <c r="A22" s="270">
        <f>[1]MEI!A23</f>
        <v>0</v>
      </c>
      <c r="B22" s="271">
        <f>[1]MEI!B23</f>
        <v>5</v>
      </c>
      <c r="C22" s="272" t="str">
        <f>[1]MEI!K23</f>
        <v>K04</v>
      </c>
      <c r="D22" s="271">
        <f>[1]MEI!J23</f>
        <v>39</v>
      </c>
      <c r="E22" s="272" t="str">
        <f>[1]MEI!I23</f>
        <v>P</v>
      </c>
      <c r="F22" s="273" t="str">
        <f>[1]MEI!L23</f>
        <v>BARU</v>
      </c>
      <c r="G22" s="12"/>
      <c r="H22" s="281">
        <v>19</v>
      </c>
      <c r="I22" s="108" t="s">
        <v>258</v>
      </c>
      <c r="J22" s="168" t="s">
        <v>259</v>
      </c>
      <c r="K22" s="277">
        <f>COUNTIFS(Dx.MEI!DIAGNOSA,J22,Dx.MEI!UMUR,"&lt;7",Dx.MEI!BARULAMA,"baru",Dx.MEI!GENDER,"L")</f>
        <v>0</v>
      </c>
      <c r="L22" s="278">
        <f>COUNTIFS(Dx.MEI!DIAGNOSA,J22,Dx.MEI!UMUR,"&lt;7",Dx.MEI!BARULAMA,"baru",Dx.MEI!GENDER,"P")</f>
        <v>0</v>
      </c>
      <c r="M22" s="277">
        <f>COUNTIFS(Dx.MEI!DIAGNOSA,J22,Dx.MEI!UMUR,"&gt;=7",Dx.MEI!UMUR,"&lt;=15",Dx.MEI!BARULAMA,"BARU",Dx.MEI!GENDER,"L")</f>
        <v>0</v>
      </c>
      <c r="N22" s="277">
        <f>COUNTIFS(Dx.MEI!DIAGNOSA,J22,Dx.MEI!UMUR,"&gt;=7",Dx.MEI!UMUR,"&lt;=15",Dx.MEI!BARULAMA,"BARU",Dx.MEI!GENDER,"P")</f>
        <v>0</v>
      </c>
      <c r="O22" s="271">
        <f>COUNTIFS(Dx.MEI!DIAGNOSA,J22,Dx.MEI!UMUR,"&gt;=16",Dx.MEI!UMUR,"&lt;=59",Dx.MEI!BARULAMA,"BARU",Dx.MEI!GENDER,"L")</f>
        <v>0</v>
      </c>
      <c r="P22" s="277">
        <f>COUNTIFS(Dx.MEI!DIAGNOSA,J22,Dx.MEI!UMUR,"&gt;=16",Dx.MEI!UMUR,"&lt;=59",Dx.MEI!BARULAMA,"BARU",Dx.MEI!GENDER,"P")</f>
        <v>0</v>
      </c>
      <c r="Q22" s="277">
        <f>COUNTIFS(Dx.MEI!DIAGNOSA,J22,Dx.MEI!UMUR,"&gt;=60",Dx.MEI!BARULAMA,"baru",Dx.MEI!GENDER,"L")</f>
        <v>0</v>
      </c>
      <c r="R22" s="277">
        <f>COUNTIFS(Dx.MEI!DIAGNOSA,J22,Dx.MEI!UMUR,"&gt;=60",Dx.MEI!BARULAMA,"baru",Dx.MEI!GENDER,"P")</f>
        <v>0</v>
      </c>
      <c r="S22" s="277">
        <f>COUNTIFS(Dx.MEI!DIAGNOSA,J22,Dx.MEI!BARULAMA,"LAMA",Dx.MEI!GENDER,"L")</f>
        <v>0</v>
      </c>
      <c r="T22" s="277">
        <f>COUNTIFS(Dx.MEI!DIAGNOSA,J22,Dx.MEI!BARULAMA,"LAMA",Dx.MEI!GENDER,"P")</f>
        <v>0</v>
      </c>
      <c r="U22" s="282">
        <f>COUNTIF(Dx.MEI!DIAGNOSA,J22)</f>
        <v>0</v>
      </c>
      <c r="V22" s="274">
        <f t="shared" si="0"/>
        <v>0</v>
      </c>
      <c r="W22" s="287"/>
      <c r="X22" s="12"/>
      <c r="Y22" s="12"/>
      <c r="Z22" s="12"/>
    </row>
    <row r="23" spans="1:26" ht="15.75" customHeight="1" x14ac:dyDescent="0.3">
      <c r="A23" s="270">
        <f>[1]MEI!A24</f>
        <v>0</v>
      </c>
      <c r="B23" s="271">
        <f>[1]MEI!B24</f>
        <v>6</v>
      </c>
      <c r="C23" s="272" t="str">
        <f>[1]MEI!K24</f>
        <v>K04</v>
      </c>
      <c r="D23" s="271">
        <f>[1]MEI!J24</f>
        <v>20</v>
      </c>
      <c r="E23" s="272" t="str">
        <f>[1]MEI!I24</f>
        <v>P</v>
      </c>
      <c r="F23" s="273" t="str">
        <f>[1]MEI!L24</f>
        <v>BARU</v>
      </c>
      <c r="G23" s="12"/>
      <c r="H23" s="281">
        <v>20</v>
      </c>
      <c r="I23" s="283" t="s">
        <v>260</v>
      </c>
      <c r="J23" s="108" t="s">
        <v>261</v>
      </c>
      <c r="K23" s="277">
        <f>COUNTIFS(Dx.MEI!DIAGNOSA,J23,Dx.MEI!UMUR,"&lt;7",Dx.MEI!BARULAMA,"baru",Dx.MEI!GENDER,"L")</f>
        <v>0</v>
      </c>
      <c r="L23" s="278">
        <f>COUNTIFS(Dx.MEI!DIAGNOSA,J23,Dx.MEI!UMUR,"&lt;7",Dx.MEI!BARULAMA,"baru",Dx.MEI!GENDER,"P")</f>
        <v>0</v>
      </c>
      <c r="M23" s="277">
        <f>COUNTIFS(Dx.MEI!DIAGNOSA,J23,Dx.MEI!UMUR,"&gt;=7",Dx.MEI!UMUR,"&lt;=15",Dx.MEI!BARULAMA,"BARU",Dx.MEI!GENDER,"L")</f>
        <v>0</v>
      </c>
      <c r="N23" s="277">
        <f>COUNTIFS(Dx.MEI!DIAGNOSA,J23,Dx.MEI!UMUR,"&gt;=7",Dx.MEI!UMUR,"&lt;=15",Dx.MEI!BARULAMA,"BARU",Dx.MEI!GENDER,"P")</f>
        <v>0</v>
      </c>
      <c r="O23" s="271">
        <f>COUNTIFS(Dx.MEI!DIAGNOSA,J23,Dx.MEI!UMUR,"&gt;=16",Dx.MEI!UMUR,"&lt;=59",Dx.MEI!BARULAMA,"BARU",Dx.MEI!GENDER,"L")</f>
        <v>0</v>
      </c>
      <c r="P23" s="277">
        <f>COUNTIFS(Dx.MEI!DIAGNOSA,J23,Dx.MEI!UMUR,"&gt;=16",Dx.MEI!UMUR,"&lt;=59",Dx.MEI!BARULAMA,"BARU",Dx.MEI!GENDER,"P")</f>
        <v>0</v>
      </c>
      <c r="Q23" s="277">
        <f>COUNTIFS(Dx.MEI!DIAGNOSA,J23,Dx.MEI!UMUR,"&gt;=60",Dx.MEI!BARULAMA,"baru",Dx.MEI!GENDER,"L")</f>
        <v>0</v>
      </c>
      <c r="R23" s="277">
        <f>COUNTIFS(Dx.MEI!DIAGNOSA,J23,Dx.MEI!UMUR,"&gt;=60",Dx.MEI!BARULAMA,"baru",Dx.MEI!GENDER,"P")</f>
        <v>0</v>
      </c>
      <c r="S23" s="277">
        <f>COUNTIFS(Dx.MEI!DIAGNOSA,J23,Dx.MEI!BARULAMA,"LAMA",Dx.MEI!GENDER,"L")</f>
        <v>0</v>
      </c>
      <c r="T23" s="277">
        <f>COUNTIFS(Dx.MEI!DIAGNOSA,J23,Dx.MEI!BARULAMA,"LAMA",Dx.MEI!GENDER,"P")</f>
        <v>0</v>
      </c>
      <c r="U23" s="282">
        <f>COUNTIF(Dx.MEI!DIAGNOSA,J23)</f>
        <v>0</v>
      </c>
      <c r="V23" s="274">
        <f t="shared" si="0"/>
        <v>0</v>
      </c>
      <c r="W23" s="12"/>
      <c r="X23" s="12"/>
      <c r="Y23" s="12"/>
      <c r="Z23" s="12"/>
    </row>
    <row r="24" spans="1:26" ht="15.75" customHeight="1" x14ac:dyDescent="0.3">
      <c r="A24" s="270">
        <f>[1]MEI!A25</f>
        <v>0</v>
      </c>
      <c r="B24" s="271">
        <f>[1]MEI!B25</f>
        <v>7</v>
      </c>
      <c r="C24" s="272" t="str">
        <f>[1]MEI!K25</f>
        <v>K04</v>
      </c>
      <c r="D24" s="271">
        <f>[1]MEI!J25</f>
        <v>65</v>
      </c>
      <c r="E24" s="272" t="str">
        <f>[1]MEI!I25</f>
        <v>L</v>
      </c>
      <c r="F24" s="273" t="str">
        <f>[1]MEI!L25</f>
        <v>BARU</v>
      </c>
      <c r="G24" s="12"/>
      <c r="H24" s="328">
        <v>21</v>
      </c>
      <c r="I24" s="108" t="s">
        <v>266</v>
      </c>
      <c r="J24" s="108" t="s">
        <v>267</v>
      </c>
      <c r="K24" s="277">
        <f>COUNTIFS(Dx.MEI!DIAGNOSA,J24,Dx.MEI!UMUR,"&lt;7",Dx.MEI!BARULAMA,"baru",Dx.MEI!GENDER,"L")</f>
        <v>0</v>
      </c>
      <c r="L24" s="278">
        <f>COUNTIFS(Dx.MEI!DIAGNOSA,J24,Dx.MEI!UMUR,"&lt;7",Dx.MEI!BARULAMA,"baru",Dx.MEI!GENDER,"P")</f>
        <v>0</v>
      </c>
      <c r="M24" s="277">
        <f>COUNTIFS(Dx.MEI!DIAGNOSA,J24,Dx.MEI!UMUR,"&gt;=7",Dx.MEI!UMUR,"&lt;=15",Dx.MEI!BARULAMA,"BARU",Dx.MEI!GENDER,"L")</f>
        <v>0</v>
      </c>
      <c r="N24" s="277">
        <f>COUNTIFS(Dx.MEI!DIAGNOSA,J24,Dx.MEI!UMUR,"&gt;=7",Dx.MEI!UMUR,"&lt;=15",Dx.MEI!BARULAMA,"BARU",Dx.MEI!GENDER,"P")</f>
        <v>0</v>
      </c>
      <c r="O24" s="271">
        <f>COUNTIFS(Dx.MEI!DIAGNOSA,J24,Dx.MEI!UMUR,"&gt;=16",Dx.MEI!UMUR,"&lt;=59",Dx.MEI!BARULAMA,"BARU",Dx.MEI!GENDER,"L")</f>
        <v>1</v>
      </c>
      <c r="P24" s="277">
        <f>COUNTIFS(Dx.MEI!DIAGNOSA,J24,Dx.MEI!UMUR,"&gt;=16",Dx.MEI!UMUR,"&lt;=59",Dx.MEI!BARULAMA,"BARU",Dx.MEI!GENDER,"P")</f>
        <v>0</v>
      </c>
      <c r="Q24" s="277">
        <f>COUNTIFS(Dx.MEI!DIAGNOSA,J24,Dx.MEI!UMUR,"&gt;=60",Dx.MEI!BARULAMA,"baru",Dx.MEI!GENDER,"L")</f>
        <v>0</v>
      </c>
      <c r="R24" s="277">
        <f>COUNTIFS(Dx.MEI!DIAGNOSA,J24,Dx.MEI!UMUR,"&gt;=60",Dx.MEI!BARULAMA,"baru",Dx.MEI!GENDER,"P")</f>
        <v>0</v>
      </c>
      <c r="S24" s="277">
        <f>COUNTIFS(Dx.MEI!DIAGNOSA,J24,Dx.MEI!BARULAMA,"LAMA",Dx.MEI!GENDER,"L")</f>
        <v>0</v>
      </c>
      <c r="T24" s="277">
        <f>COUNTIFS(Dx.MEI!DIAGNOSA,J24,Dx.MEI!BARULAMA,"LAMA",Dx.MEI!GENDER,"P")</f>
        <v>0</v>
      </c>
      <c r="U24" s="329">
        <f>COUNTIF(Dx.MEI!DIAGNOSA,J24)</f>
        <v>1</v>
      </c>
      <c r="V24" s="274">
        <f t="shared" si="0"/>
        <v>1</v>
      </c>
      <c r="W24" s="12"/>
      <c r="X24" s="12"/>
      <c r="Y24" s="12"/>
      <c r="Z24" s="12"/>
    </row>
    <row r="25" spans="1:26" ht="15.75" customHeight="1" thickBot="1" x14ac:dyDescent="0.35">
      <c r="A25" s="270">
        <f>[1]MEI!A26</f>
        <v>0</v>
      </c>
      <c r="B25" s="271">
        <f>[1]MEI!B26</f>
        <v>8</v>
      </c>
      <c r="C25" s="272" t="str">
        <f>[1]MEI!K26</f>
        <v>K02</v>
      </c>
      <c r="D25" s="271">
        <f>[1]MEI!J26</f>
        <v>20</v>
      </c>
      <c r="E25" s="272" t="str">
        <f>[1]MEI!I26</f>
        <v>P</v>
      </c>
      <c r="F25" s="273" t="str">
        <f>[1]MEI!L26</f>
        <v>BARU</v>
      </c>
      <c r="G25" s="12"/>
      <c r="H25" s="188"/>
      <c r="I25" s="284" t="s">
        <v>262</v>
      </c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285" t="s">
        <v>263</v>
      </c>
      <c r="U25" s="286">
        <f t="shared" ref="U25:V25" si="1">SUM(U4:U24)</f>
        <v>316</v>
      </c>
      <c r="V25" s="274">
        <f t="shared" si="1"/>
        <v>316</v>
      </c>
      <c r="W25" s="12"/>
      <c r="X25" s="12"/>
      <c r="Y25" s="12"/>
      <c r="Z25" s="12"/>
    </row>
    <row r="26" spans="1:26" ht="15.75" customHeight="1" x14ac:dyDescent="0.3">
      <c r="A26" s="270">
        <f>[1]MEI!A27</f>
        <v>0</v>
      </c>
      <c r="B26" s="271">
        <f>[1]MEI!B27</f>
        <v>9</v>
      </c>
      <c r="C26" s="272" t="str">
        <f>[1]MEI!K27</f>
        <v>K05</v>
      </c>
      <c r="D26" s="271">
        <f>[1]MEI!J27</f>
        <v>63</v>
      </c>
      <c r="E26" s="272" t="str">
        <f>[1]MEI!I27</f>
        <v>L</v>
      </c>
      <c r="F26" s="273" t="str">
        <f>[1]MEI!L27</f>
        <v>BARU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 thickBot="1" x14ac:dyDescent="0.35">
      <c r="A27" s="270">
        <f>[1]MEI!A28</f>
        <v>0</v>
      </c>
      <c r="B27" s="271">
        <f>[1]MEI!B28</f>
        <v>10</v>
      </c>
      <c r="C27" s="272" t="str">
        <f>[1]MEI!K28</f>
        <v>K05</v>
      </c>
      <c r="D27" s="271">
        <f>[1]MEI!J28</f>
        <v>6</v>
      </c>
      <c r="E27" s="272" t="str">
        <f>[1]MEI!I28</f>
        <v>P</v>
      </c>
      <c r="F27" s="273" t="str">
        <f>[1]MEI!L28</f>
        <v>BARU</v>
      </c>
      <c r="G27" s="12"/>
      <c r="H27" s="12"/>
      <c r="I27" s="12"/>
      <c r="J27" s="287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 thickBot="1" x14ac:dyDescent="0.45">
      <c r="A28" s="270">
        <f>[1]MEI!A29</f>
        <v>0</v>
      </c>
      <c r="B28" s="271">
        <f>[1]MEI!B29</f>
        <v>11</v>
      </c>
      <c r="C28" s="272" t="str">
        <f>[1]MEI!K29</f>
        <v>K04</v>
      </c>
      <c r="D28" s="271">
        <f>[1]MEI!J29</f>
        <v>60</v>
      </c>
      <c r="E28" s="272" t="str">
        <f>[1]MEI!I29</f>
        <v>P</v>
      </c>
      <c r="F28" s="273" t="str">
        <f>[1]MEI!L29</f>
        <v>BARU</v>
      </c>
      <c r="G28" s="12"/>
      <c r="H28" s="12"/>
      <c r="I28" s="288" t="s">
        <v>193</v>
      </c>
      <c r="J28" s="289"/>
      <c r="K28" s="290"/>
      <c r="L28" s="291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 thickBot="1" x14ac:dyDescent="0.35">
      <c r="A29" s="270">
        <f>[1]MEI!A30</f>
        <v>0</v>
      </c>
      <c r="B29" s="271">
        <f>[1]MEI!B30</f>
        <v>12</v>
      </c>
      <c r="C29" s="272" t="str">
        <f>[1]MEI!K30</f>
        <v>K02</v>
      </c>
      <c r="D29" s="271">
        <f>[1]MEI!J30</f>
        <v>21</v>
      </c>
      <c r="E29" s="272" t="str">
        <f>[1]MEI!I30</f>
        <v>P</v>
      </c>
      <c r="F29" s="273" t="str">
        <f>[1]MEI!L30</f>
        <v>LAMA</v>
      </c>
      <c r="G29" s="12"/>
      <c r="H29" s="12"/>
      <c r="I29" s="292" t="s">
        <v>194</v>
      </c>
      <c r="J29" s="289"/>
      <c r="K29" s="293"/>
      <c r="L29" s="294"/>
      <c r="M29" s="295" t="s">
        <v>108</v>
      </c>
      <c r="N29" s="295" t="s">
        <v>110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 thickBot="1" x14ac:dyDescent="0.35">
      <c r="A30" s="270">
        <f>[1]MEI!A31</f>
        <v>0</v>
      </c>
      <c r="B30" s="271">
        <f>[1]MEI!B31</f>
        <v>13</v>
      </c>
      <c r="C30" s="272" t="str">
        <f>[1]MEI!K31</f>
        <v>K00</v>
      </c>
      <c r="D30" s="271">
        <f>[1]MEI!J31</f>
        <v>6</v>
      </c>
      <c r="E30" s="272" t="str">
        <f>[1]MEI!I31</f>
        <v>P</v>
      </c>
      <c r="F30" s="273" t="str">
        <f>[1]MEI!L31</f>
        <v>BARU</v>
      </c>
      <c r="G30" s="12"/>
      <c r="H30" s="12"/>
      <c r="I30" s="178" t="s">
        <v>197</v>
      </c>
      <c r="J30" s="12"/>
      <c r="K30" s="236"/>
      <c r="L30" s="296">
        <f t="shared" ref="L30:L32" si="2">SUM(M30:N30)</f>
        <v>3</v>
      </c>
      <c r="M30" s="12">
        <f>COUNTIFS(Dx.MEI!DIAGNOSA,J6,Dx.MEI!UMUR,"&lt;=4")</f>
        <v>1</v>
      </c>
      <c r="N30" s="12">
        <f>COUNTIFS(Dx.MEI!DIAGNOSA,J8,Dx.MEI!UMUR,"&lt;=4")</f>
        <v>2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 thickBot="1" x14ac:dyDescent="0.35">
      <c r="A31" s="270">
        <f>[1]MEI!A32</f>
        <v>0</v>
      </c>
      <c r="B31" s="271">
        <f>[1]MEI!B32</f>
        <v>14</v>
      </c>
      <c r="C31" s="272" t="str">
        <f>[1]MEI!K32</f>
        <v>K02</v>
      </c>
      <c r="D31" s="271">
        <f>[1]MEI!J32</f>
        <v>25</v>
      </c>
      <c r="E31" s="272" t="str">
        <f>[1]MEI!I32</f>
        <v>P</v>
      </c>
      <c r="F31" s="273" t="str">
        <f>[1]MEI!L32</f>
        <v>BARU</v>
      </c>
      <c r="G31" s="12"/>
      <c r="H31" s="12"/>
      <c r="I31" s="178" t="s">
        <v>198</v>
      </c>
      <c r="J31" s="12"/>
      <c r="K31" s="236"/>
      <c r="L31" s="296">
        <f t="shared" si="2"/>
        <v>28</v>
      </c>
      <c r="M31" s="12">
        <f>COUNTIFS(Dx.MEI!DIAGNOSA,J6,Dx.MEI!UMUR,"&lt;=18")</f>
        <v>4</v>
      </c>
      <c r="N31" s="12">
        <f>COUNTIFS(Dx.MEI!DIAGNOSA,J8,Dx.MEI!UMUR,"&lt;=18")</f>
        <v>24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 thickBot="1" x14ac:dyDescent="0.35">
      <c r="A32" s="270">
        <f>[1]MEI!A33</f>
        <v>0</v>
      </c>
      <c r="B32" s="271">
        <f>[1]MEI!B33</f>
        <v>15</v>
      </c>
      <c r="C32" s="272" t="str">
        <f>[1]MEI!K33</f>
        <v>K02</v>
      </c>
      <c r="D32" s="271">
        <f>[1]MEI!J33</f>
        <v>25</v>
      </c>
      <c r="E32" s="272" t="str">
        <f>[1]MEI!I33</f>
        <v>P</v>
      </c>
      <c r="F32" s="273" t="str">
        <f>[1]MEI!L33</f>
        <v>BARU</v>
      </c>
      <c r="G32" s="12"/>
      <c r="H32" s="12"/>
      <c r="I32" s="178" t="s">
        <v>199</v>
      </c>
      <c r="J32" s="12"/>
      <c r="K32" s="236"/>
      <c r="L32" s="296">
        <f t="shared" si="2"/>
        <v>14</v>
      </c>
      <c r="M32" s="12">
        <f>COUNTIFS(Dx.MEI!DIAGNOSA,J6,Dx.MEI!UMUR,"&gt;=10",Dx.MEI!UMUR,"&lt;=18")</f>
        <v>2</v>
      </c>
      <c r="N32" s="12">
        <f>COUNTIFS(Dx.MEI!DIAGNOSA,J8,Dx.MEI!UMUR,"&gt;=10",Dx.MEI!UMUR,"&lt;=18")</f>
        <v>12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 thickBot="1" x14ac:dyDescent="0.35">
      <c r="A33" s="270">
        <f>[1]MEI!A34</f>
        <v>0</v>
      </c>
      <c r="B33" s="271">
        <f>[1]MEI!B34</f>
        <v>16</v>
      </c>
      <c r="C33" s="272" t="str">
        <f>[1]MEI!K34</f>
        <v>K03</v>
      </c>
      <c r="D33" s="271">
        <f>[1]MEI!J34</f>
        <v>32</v>
      </c>
      <c r="E33" s="272" t="str">
        <f>[1]MEI!I34</f>
        <v>P</v>
      </c>
      <c r="F33" s="273" t="str">
        <f>[1]MEI!L34</f>
        <v>BARU</v>
      </c>
      <c r="G33" s="12"/>
      <c r="H33" s="12"/>
      <c r="I33" s="292" t="s">
        <v>200</v>
      </c>
      <c r="J33" s="172"/>
      <c r="K33" s="297"/>
      <c r="L33" s="294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 thickBot="1" x14ac:dyDescent="0.35">
      <c r="A34" s="270">
        <f>[1]MEI!A35</f>
        <v>0</v>
      </c>
      <c r="B34" s="271">
        <f>[1]MEI!B35</f>
        <v>17</v>
      </c>
      <c r="C34" s="272" t="str">
        <f>[1]MEI!K35</f>
        <v>K02</v>
      </c>
      <c r="D34" s="271">
        <f>[1]MEI!J35</f>
        <v>24</v>
      </c>
      <c r="E34" s="272" t="str">
        <f>[1]MEI!I35</f>
        <v>P</v>
      </c>
      <c r="F34" s="273" t="str">
        <f>[1]MEI!L35</f>
        <v>BARU</v>
      </c>
      <c r="G34" s="12"/>
      <c r="H34" s="12"/>
      <c r="I34" s="298" t="s">
        <v>201</v>
      </c>
      <c r="J34" s="172"/>
      <c r="K34" s="299"/>
      <c r="L34" s="294">
        <f t="shared" ref="L34:L35" si="3">SUM(M34:N34)</f>
        <v>124</v>
      </c>
      <c r="M34" s="12">
        <f>COUNTIFS(Dx.MEI!DIAGNOSA,J6,Dx.MEI!UMUR,"&gt;=18",Dx.MEI!UMUR,"&lt;=59")</f>
        <v>40</v>
      </c>
      <c r="N34" s="12">
        <f>COUNTIFS(Dx.MEI!DIAGNOSA,J8,Dx.MEI!UMUR,"&gt;=18",Dx.MEI!UMUR,"&lt;=59")</f>
        <v>84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 thickBot="1" x14ac:dyDescent="0.35">
      <c r="A35" s="270">
        <f>[1]MEI!A36</f>
        <v>0</v>
      </c>
      <c r="B35" s="271">
        <f>[1]MEI!B36</f>
        <v>18</v>
      </c>
      <c r="C35" s="272" t="str">
        <f>[1]MEI!K36</f>
        <v>K03</v>
      </c>
      <c r="D35" s="271">
        <f>[1]MEI!J36</f>
        <v>21</v>
      </c>
      <c r="E35" s="272" t="str">
        <f>[1]MEI!I36</f>
        <v>P</v>
      </c>
      <c r="F35" s="273" t="str">
        <f>[1]MEI!L36</f>
        <v>BARU</v>
      </c>
      <c r="G35" s="12"/>
      <c r="H35" s="12"/>
      <c r="I35" s="188" t="s">
        <v>202</v>
      </c>
      <c r="J35" s="300"/>
      <c r="K35" s="301"/>
      <c r="L35" s="294">
        <f t="shared" si="3"/>
        <v>19</v>
      </c>
      <c r="M35" s="12">
        <f>COUNTIFS(Dx.MEI!DIAGNOSA,J6,Dx.MEI!UMUR,"&gt;=60")</f>
        <v>6</v>
      </c>
      <c r="N35" s="12">
        <f>COUNTIFS(Dx.MEI!DIAGNOSA,J8,Dx.MEI!UMUR,"&gt;=60")</f>
        <v>13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 x14ac:dyDescent="0.3">
      <c r="A36" s="270">
        <f>[1]MEI!A37</f>
        <v>45776</v>
      </c>
      <c r="B36" s="271">
        <f>[1]MEI!B37</f>
        <v>1</v>
      </c>
      <c r="C36" s="272" t="str">
        <f>[1]MEI!K37</f>
        <v>K01</v>
      </c>
      <c r="D36" s="271">
        <f>[1]MEI!J37</f>
        <v>29</v>
      </c>
      <c r="E36" s="272" t="str">
        <f>[1]MEI!I37</f>
        <v>L</v>
      </c>
      <c r="F36" s="273" t="str">
        <f>[1]MEI!L37</f>
        <v>BARU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 x14ac:dyDescent="0.3">
      <c r="A37" s="270">
        <f>[1]MEI!A38</f>
        <v>0</v>
      </c>
      <c r="B37" s="271">
        <f>[1]MEI!B38</f>
        <v>2</v>
      </c>
      <c r="C37" s="272" t="str">
        <f>[1]MEI!K38</f>
        <v>K10</v>
      </c>
      <c r="D37" s="271">
        <f>[1]MEI!J38</f>
        <v>18</v>
      </c>
      <c r="E37" s="272" t="str">
        <f>[1]MEI!I38</f>
        <v>P</v>
      </c>
      <c r="F37" s="273" t="str">
        <f>[1]MEI!L38</f>
        <v>LAMA</v>
      </c>
      <c r="G37" s="12"/>
      <c r="H37" s="10"/>
      <c r="I37" s="302"/>
      <c r="J37" s="303"/>
      <c r="K37" s="303"/>
      <c r="L37" s="304"/>
      <c r="M37" s="305"/>
      <c r="N37" s="305"/>
      <c r="O37" s="305"/>
      <c r="P37" s="303"/>
      <c r="Q37" s="303"/>
      <c r="R37" s="10"/>
      <c r="S37" s="12"/>
      <c r="T37" s="12"/>
      <c r="U37" s="12"/>
      <c r="V37" s="12"/>
      <c r="W37" s="12"/>
      <c r="X37" s="12"/>
      <c r="Y37" s="12"/>
      <c r="Z37" s="12"/>
    </row>
    <row r="38" spans="1:26" ht="15.75" customHeight="1" x14ac:dyDescent="0.3">
      <c r="A38" s="270">
        <f>[1]MEI!A39</f>
        <v>0</v>
      </c>
      <c r="B38" s="271">
        <f>[1]MEI!B39</f>
        <v>3</v>
      </c>
      <c r="C38" s="272" t="str">
        <f>[1]MEI!K39</f>
        <v>K03</v>
      </c>
      <c r="D38" s="271">
        <f>[1]MEI!J39</f>
        <v>42</v>
      </c>
      <c r="E38" s="272" t="str">
        <f>[1]MEI!I39</f>
        <v>P</v>
      </c>
      <c r="F38" s="273" t="str">
        <f>[1]MEI!L39</f>
        <v>BARU</v>
      </c>
      <c r="G38" s="12"/>
      <c r="H38" s="10"/>
      <c r="I38" s="303"/>
      <c r="J38" s="303"/>
      <c r="K38" s="303"/>
      <c r="L38" s="303"/>
      <c r="M38" s="306"/>
      <c r="N38" s="306"/>
      <c r="O38" s="306"/>
      <c r="P38" s="303"/>
      <c r="Q38" s="303"/>
      <c r="R38" s="10"/>
      <c r="S38" s="12"/>
      <c r="T38" s="12"/>
      <c r="U38" s="12"/>
      <c r="V38" s="12"/>
      <c r="W38" s="12"/>
      <c r="X38" s="12"/>
      <c r="Y38" s="12"/>
      <c r="Z38" s="12"/>
    </row>
    <row r="39" spans="1:26" ht="15.75" customHeight="1" x14ac:dyDescent="0.3">
      <c r="A39" s="270">
        <f>[1]MEI!A40</f>
        <v>0</v>
      </c>
      <c r="B39" s="271">
        <f>[1]MEI!B40</f>
        <v>4</v>
      </c>
      <c r="C39" s="272" t="str">
        <f>[1]MEI!K40</f>
        <v>K04</v>
      </c>
      <c r="D39" s="271">
        <f>[1]MEI!J40</f>
        <v>29</v>
      </c>
      <c r="E39" s="272" t="str">
        <f>[1]MEI!I40</f>
        <v>P</v>
      </c>
      <c r="F39" s="273" t="str">
        <f>[1]MEI!L40</f>
        <v>BARU</v>
      </c>
      <c r="G39" s="12"/>
      <c r="H39" s="10"/>
      <c r="I39" s="303"/>
      <c r="J39" s="303"/>
      <c r="K39" s="303"/>
      <c r="L39" s="303"/>
      <c r="M39" s="303"/>
      <c r="N39" s="303"/>
      <c r="O39" s="303"/>
      <c r="P39" s="303"/>
      <c r="Q39" s="303"/>
      <c r="R39" s="10"/>
      <c r="S39" s="12"/>
      <c r="T39" s="12"/>
      <c r="U39" s="12"/>
      <c r="V39" s="12"/>
      <c r="W39" s="12"/>
      <c r="X39" s="12"/>
      <c r="Y39" s="12"/>
      <c r="Z39" s="12"/>
    </row>
    <row r="40" spans="1:26" ht="15.75" customHeight="1" x14ac:dyDescent="0.3">
      <c r="A40" s="270">
        <f>[1]MEI!A41</f>
        <v>0</v>
      </c>
      <c r="B40" s="271">
        <f>[1]MEI!B41</f>
        <v>5</v>
      </c>
      <c r="C40" s="272" t="str">
        <f>[1]MEI!K41</f>
        <v>K05</v>
      </c>
      <c r="D40" s="271">
        <f>[1]MEI!J41</f>
        <v>78</v>
      </c>
      <c r="E40" s="272" t="str">
        <f>[1]MEI!I41</f>
        <v>P</v>
      </c>
      <c r="F40" s="273" t="str">
        <f>[1]MEI!L41</f>
        <v>BARU</v>
      </c>
      <c r="G40" s="12"/>
      <c r="H40" s="10"/>
      <c r="I40" s="307"/>
      <c r="J40" s="303"/>
      <c r="K40" s="303"/>
      <c r="L40" s="308"/>
      <c r="M40" s="10"/>
      <c r="N40" s="10"/>
      <c r="O40" s="10"/>
      <c r="P40" s="10"/>
      <c r="Q40" s="10"/>
      <c r="R40" s="10"/>
      <c r="S40" s="12"/>
      <c r="T40" s="12"/>
      <c r="U40" s="12"/>
      <c r="V40" s="12"/>
      <c r="W40" s="12"/>
      <c r="X40" s="12"/>
      <c r="Y40" s="12"/>
      <c r="Z40" s="12"/>
    </row>
    <row r="41" spans="1:26" ht="15.75" customHeight="1" x14ac:dyDescent="0.3">
      <c r="A41" s="270">
        <f>[1]MEI!A42</f>
        <v>0</v>
      </c>
      <c r="B41" s="271">
        <f>[1]MEI!B42</f>
        <v>6</v>
      </c>
      <c r="C41" s="272" t="str">
        <f>[1]MEI!K42</f>
        <v>K08</v>
      </c>
      <c r="D41" s="271">
        <f>[1]MEI!J42</f>
        <v>8</v>
      </c>
      <c r="E41" s="272" t="str">
        <f>[1]MEI!I42</f>
        <v>P</v>
      </c>
      <c r="F41" s="273" t="str">
        <f>[1]MEI!L42</f>
        <v>BARU</v>
      </c>
      <c r="G41" s="12"/>
      <c r="H41" s="10"/>
      <c r="I41" s="303"/>
      <c r="J41" s="303"/>
      <c r="K41" s="303"/>
      <c r="L41" s="303"/>
      <c r="M41" s="303"/>
      <c r="N41" s="303"/>
      <c r="O41" s="303"/>
      <c r="P41" s="303"/>
      <c r="Q41" s="303"/>
      <c r="R41" s="10"/>
      <c r="S41" s="12"/>
      <c r="T41" s="12"/>
      <c r="U41" s="12"/>
      <c r="V41" s="12"/>
      <c r="W41" s="12"/>
      <c r="X41" s="12"/>
      <c r="Y41" s="12"/>
      <c r="Z41" s="12"/>
    </row>
    <row r="42" spans="1:26" ht="15.75" customHeight="1" x14ac:dyDescent="0.35">
      <c r="A42" s="270">
        <f>[1]MEI!A43</f>
        <v>0</v>
      </c>
      <c r="B42" s="271">
        <f>[1]MEI!B43</f>
        <v>7</v>
      </c>
      <c r="C42" s="272" t="str">
        <f>[1]MEI!K43</f>
        <v>K03</v>
      </c>
      <c r="D42" s="271">
        <f>[1]MEI!J43</f>
        <v>60</v>
      </c>
      <c r="E42" s="272" t="str">
        <f>[1]MEI!I43</f>
        <v>L</v>
      </c>
      <c r="F42" s="273" t="str">
        <f>[1]MEI!L43</f>
        <v>LAMA</v>
      </c>
      <c r="G42" s="12"/>
      <c r="H42" s="10"/>
      <c r="I42" s="309"/>
      <c r="J42" s="10"/>
      <c r="K42" s="10"/>
      <c r="L42" s="304"/>
      <c r="M42" s="304"/>
      <c r="N42" s="304"/>
      <c r="O42" s="304"/>
      <c r="P42" s="304"/>
      <c r="Q42" s="304"/>
      <c r="R42" s="10"/>
      <c r="S42" s="12"/>
      <c r="T42" s="12"/>
      <c r="U42" s="12"/>
      <c r="V42" s="12"/>
      <c r="W42" s="12"/>
      <c r="X42" s="12"/>
      <c r="Y42" s="12"/>
      <c r="Z42" s="12"/>
    </row>
    <row r="43" spans="1:26" ht="15.75" customHeight="1" x14ac:dyDescent="0.3">
      <c r="A43" s="270">
        <f>[1]MEI!A44</f>
        <v>0</v>
      </c>
      <c r="B43" s="271">
        <f>[1]MEI!B44</f>
        <v>8</v>
      </c>
      <c r="C43" s="272" t="str">
        <f>[1]MEI!K44</f>
        <v>K05</v>
      </c>
      <c r="D43" s="271">
        <f>[1]MEI!J44</f>
        <v>62</v>
      </c>
      <c r="E43" s="272" t="str">
        <f>[1]MEI!I44</f>
        <v>L</v>
      </c>
      <c r="F43" s="273" t="str">
        <f>[1]MEI!L44</f>
        <v>LAMA</v>
      </c>
      <c r="G43" s="12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2"/>
      <c r="T43" s="12"/>
      <c r="U43" s="12"/>
      <c r="V43" s="12"/>
      <c r="W43" s="12"/>
      <c r="X43" s="12"/>
      <c r="Y43" s="12"/>
      <c r="Z43" s="12"/>
    </row>
    <row r="44" spans="1:26" ht="15.75" customHeight="1" x14ac:dyDescent="0.3">
      <c r="A44" s="270">
        <f>[1]MEI!A45</f>
        <v>0</v>
      </c>
      <c r="B44" s="271">
        <f>[1]MEI!B45</f>
        <v>9</v>
      </c>
      <c r="C44" s="272" t="str">
        <f>[1]MEI!K45</f>
        <v>K03</v>
      </c>
      <c r="D44" s="271">
        <f>[1]MEI!J45</f>
        <v>17</v>
      </c>
      <c r="E44" s="272" t="str">
        <f>[1]MEI!I45</f>
        <v>P</v>
      </c>
      <c r="F44" s="273" t="str">
        <f>[1]MEI!L45</f>
        <v>BARU</v>
      </c>
      <c r="G44" s="12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2"/>
      <c r="T44" s="12"/>
      <c r="U44" s="12"/>
      <c r="V44" s="12"/>
      <c r="W44" s="12"/>
      <c r="X44" s="12"/>
      <c r="Y44" s="12"/>
      <c r="Z44" s="12"/>
    </row>
    <row r="45" spans="1:26" ht="15.75" customHeight="1" x14ac:dyDescent="0.3">
      <c r="A45" s="270">
        <f>[1]MEI!A46</f>
        <v>0</v>
      </c>
      <c r="B45" s="271">
        <f>[1]MEI!B46</f>
        <v>10</v>
      </c>
      <c r="C45" s="272" t="str">
        <f>[1]MEI!K46</f>
        <v>K04</v>
      </c>
      <c r="D45" s="271">
        <f>[1]MEI!J46</f>
        <v>66</v>
      </c>
      <c r="E45" s="272" t="str">
        <f>[1]MEI!I46</f>
        <v>L</v>
      </c>
      <c r="F45" s="273" t="str">
        <f>[1]MEI!L46</f>
        <v>BARU</v>
      </c>
      <c r="G45" s="12"/>
      <c r="H45" s="10"/>
      <c r="I45" s="307"/>
      <c r="J45" s="10"/>
      <c r="K45" s="10"/>
      <c r="L45" s="310"/>
      <c r="M45" s="10"/>
      <c r="N45" s="10"/>
      <c r="O45" s="10"/>
      <c r="P45" s="10"/>
      <c r="Q45" s="10"/>
      <c r="R45" s="10"/>
      <c r="S45" s="12"/>
      <c r="T45" s="12"/>
      <c r="U45" s="12"/>
      <c r="V45" s="12"/>
      <c r="W45" s="12"/>
      <c r="X45" s="12"/>
      <c r="Y45" s="12"/>
      <c r="Z45" s="12"/>
    </row>
    <row r="46" spans="1:26" ht="15.75" customHeight="1" x14ac:dyDescent="0.3">
      <c r="A46" s="270">
        <f>[1]MEI!A47</f>
        <v>0</v>
      </c>
      <c r="B46" s="271">
        <f>[1]MEI!B47</f>
        <v>11</v>
      </c>
      <c r="C46" s="272" t="str">
        <f>[1]MEI!K47</f>
        <v>K02</v>
      </c>
      <c r="D46" s="271">
        <f>[1]MEI!J47</f>
        <v>54</v>
      </c>
      <c r="E46" s="272" t="str">
        <f>[1]MEI!I47</f>
        <v>P</v>
      </c>
      <c r="F46" s="273" t="str">
        <f>[1]MEI!L47</f>
        <v>BARU</v>
      </c>
      <c r="G46" s="12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2"/>
      <c r="T46" s="12"/>
      <c r="U46" s="12"/>
      <c r="V46" s="12"/>
      <c r="W46" s="12"/>
      <c r="X46" s="12"/>
      <c r="Y46" s="12"/>
      <c r="Z46" s="12"/>
    </row>
    <row r="47" spans="1:26" ht="15.75" customHeight="1" x14ac:dyDescent="0.3">
      <c r="A47" s="270">
        <f>[1]MEI!A48</f>
        <v>0</v>
      </c>
      <c r="B47" s="271">
        <f>[1]MEI!B48</f>
        <v>12</v>
      </c>
      <c r="C47" s="272" t="str">
        <f>[1]MEI!K48</f>
        <v>K03</v>
      </c>
      <c r="D47" s="271">
        <f>[1]MEI!J48</f>
        <v>70</v>
      </c>
      <c r="E47" s="272" t="str">
        <f>[1]MEI!I48</f>
        <v>L</v>
      </c>
      <c r="F47" s="273" t="str">
        <f>[1]MEI!L48</f>
        <v>BARU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 x14ac:dyDescent="0.3">
      <c r="A48" s="270">
        <f>[1]MEI!A49</f>
        <v>0</v>
      </c>
      <c r="B48" s="271">
        <f>[1]MEI!B49</f>
        <v>13</v>
      </c>
      <c r="C48" s="272" t="str">
        <f>[1]MEI!K49</f>
        <v>K04</v>
      </c>
      <c r="D48" s="271">
        <f>[1]MEI!J49</f>
        <v>6</v>
      </c>
      <c r="E48" s="272" t="str">
        <f>[1]MEI!I49</f>
        <v>L</v>
      </c>
      <c r="F48" s="273" t="str">
        <f>[1]MEI!L49</f>
        <v>BARU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 x14ac:dyDescent="0.3">
      <c r="A49" s="270">
        <f>[1]MEI!A50</f>
        <v>45777</v>
      </c>
      <c r="B49" s="271">
        <f>[1]MEI!B50</f>
        <v>1</v>
      </c>
      <c r="C49" s="272" t="str">
        <f>[1]MEI!K50</f>
        <v>K04</v>
      </c>
      <c r="D49" s="271">
        <f>[1]MEI!J50</f>
        <v>54</v>
      </c>
      <c r="E49" s="272" t="str">
        <f>[1]MEI!I50</f>
        <v>P</v>
      </c>
      <c r="F49" s="273" t="str">
        <f>[1]MEI!L50</f>
        <v>LAMA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 x14ac:dyDescent="0.3">
      <c r="A50" s="270">
        <f>[1]MEI!A51</f>
        <v>0</v>
      </c>
      <c r="B50" s="271">
        <f>[1]MEI!B51</f>
        <v>2</v>
      </c>
      <c r="C50" s="272" t="str">
        <f>[1]MEI!K51</f>
        <v>K08</v>
      </c>
      <c r="D50" s="271">
        <f>[1]MEI!J51</f>
        <v>61</v>
      </c>
      <c r="E50" s="272" t="str">
        <f>[1]MEI!I51</f>
        <v>P</v>
      </c>
      <c r="F50" s="273" t="str">
        <f>[1]MEI!L51</f>
        <v>BARU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 x14ac:dyDescent="0.3">
      <c r="A51" s="270">
        <f>[1]MEI!A52</f>
        <v>0</v>
      </c>
      <c r="B51" s="271">
        <f>[1]MEI!B52</f>
        <v>3</v>
      </c>
      <c r="C51" s="272" t="str">
        <f>[1]MEI!K52</f>
        <v>K08</v>
      </c>
      <c r="D51" s="271">
        <f>[1]MEI!J52</f>
        <v>63</v>
      </c>
      <c r="E51" s="272" t="str">
        <f>[1]MEI!I52</f>
        <v>P</v>
      </c>
      <c r="F51" s="273" t="str">
        <f>[1]MEI!L52</f>
        <v>BARU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 x14ac:dyDescent="0.3">
      <c r="A52" s="270">
        <f>[1]MEI!A53</f>
        <v>0</v>
      </c>
      <c r="B52" s="271">
        <f>[1]MEI!B53</f>
        <v>4</v>
      </c>
      <c r="C52" s="272" t="str">
        <f>[1]MEI!K53</f>
        <v>K05</v>
      </c>
      <c r="D52" s="271">
        <f>[1]MEI!J53</f>
        <v>65</v>
      </c>
      <c r="E52" s="272" t="str">
        <f>[1]MEI!I53</f>
        <v>P</v>
      </c>
      <c r="F52" s="273" t="str">
        <f>[1]MEI!L53</f>
        <v>BARU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 x14ac:dyDescent="0.3">
      <c r="A53" s="270">
        <f>[1]MEI!A54</f>
        <v>0</v>
      </c>
      <c r="B53" s="271">
        <f>[1]MEI!B54</f>
        <v>5</v>
      </c>
      <c r="C53" s="272" t="str">
        <f>[1]MEI!K54</f>
        <v>K05</v>
      </c>
      <c r="D53" s="271">
        <f>[1]MEI!J54</f>
        <v>60</v>
      </c>
      <c r="E53" s="272" t="str">
        <f>[1]MEI!I54</f>
        <v>P</v>
      </c>
      <c r="F53" s="273" t="str">
        <f>[1]MEI!L54</f>
        <v>LAMA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 x14ac:dyDescent="0.3">
      <c r="A54" s="270">
        <f>[1]MEI!A55</f>
        <v>0</v>
      </c>
      <c r="B54" s="271">
        <f>[1]MEI!B55</f>
        <v>6</v>
      </c>
      <c r="C54" s="272" t="str">
        <f>[1]MEI!K55</f>
        <v>K04</v>
      </c>
      <c r="D54" s="271">
        <f>[1]MEI!J55</f>
        <v>30</v>
      </c>
      <c r="E54" s="272" t="str">
        <f>[1]MEI!I55</f>
        <v>L</v>
      </c>
      <c r="F54" s="273" t="str">
        <f>[1]MEI!L55</f>
        <v>BARU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 x14ac:dyDescent="0.3">
      <c r="A55" s="270">
        <f>[1]MEI!A56</f>
        <v>0</v>
      </c>
      <c r="B55" s="271">
        <f>[1]MEI!B56</f>
        <v>7</v>
      </c>
      <c r="C55" s="272" t="str">
        <f>[1]MEI!K56</f>
        <v>K08</v>
      </c>
      <c r="D55" s="271">
        <f>[1]MEI!J56</f>
        <v>17</v>
      </c>
      <c r="E55" s="272" t="str">
        <f>[1]MEI!I56</f>
        <v>P</v>
      </c>
      <c r="F55" s="273" t="str">
        <f>[1]MEI!L56</f>
        <v>BARU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 x14ac:dyDescent="0.3">
      <c r="A56" s="270">
        <f>[1]MEI!A57</f>
        <v>0</v>
      </c>
      <c r="B56" s="271">
        <f>[1]MEI!B57</f>
        <v>8</v>
      </c>
      <c r="C56" s="272" t="str">
        <f>[1]MEI!K57</f>
        <v>M27</v>
      </c>
      <c r="D56" s="271">
        <f>[1]MEI!J57</f>
        <v>54</v>
      </c>
      <c r="E56" s="272" t="str">
        <f>[1]MEI!I57</f>
        <v>L</v>
      </c>
      <c r="F56" s="273" t="str">
        <f>[1]MEI!L57</f>
        <v>BARU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 x14ac:dyDescent="0.3">
      <c r="A57" s="270">
        <f>[1]MEI!A58</f>
        <v>0</v>
      </c>
      <c r="B57" s="271">
        <f>[1]MEI!B58</f>
        <v>9</v>
      </c>
      <c r="C57" s="272" t="str">
        <f>[1]MEI!K58</f>
        <v>K04</v>
      </c>
      <c r="D57" s="271">
        <f>[1]MEI!J58</f>
        <v>19</v>
      </c>
      <c r="E57" s="272" t="str">
        <f>[1]MEI!I58</f>
        <v>P</v>
      </c>
      <c r="F57" s="273" t="str">
        <f>[1]MEI!L58</f>
        <v>BARU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 x14ac:dyDescent="0.3">
      <c r="A58" s="270">
        <f>[1]MEI!A59</f>
        <v>0</v>
      </c>
      <c r="B58" s="271">
        <f>[1]MEI!B59</f>
        <v>10</v>
      </c>
      <c r="C58" s="272" t="str">
        <f>[1]MEI!K59</f>
        <v>K08</v>
      </c>
      <c r="D58" s="271">
        <f>[1]MEI!J59</f>
        <v>58</v>
      </c>
      <c r="E58" s="272" t="str">
        <f>[1]MEI!I59</f>
        <v>L</v>
      </c>
      <c r="F58" s="273" t="str">
        <f>[1]MEI!L59</f>
        <v>BARU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 x14ac:dyDescent="0.3">
      <c r="A59" s="270">
        <f>[1]MEI!A60</f>
        <v>0</v>
      </c>
      <c r="B59" s="271">
        <f>[1]MEI!B60</f>
        <v>11</v>
      </c>
      <c r="C59" s="272" t="str">
        <f>[1]MEI!K60</f>
        <v>K04</v>
      </c>
      <c r="D59" s="271">
        <f>[1]MEI!J60</f>
        <v>32</v>
      </c>
      <c r="E59" s="272" t="str">
        <f>[1]MEI!I60</f>
        <v>P</v>
      </c>
      <c r="F59" s="273" t="str">
        <f>[1]MEI!L60</f>
        <v>LAMA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 x14ac:dyDescent="0.3">
      <c r="A60" s="270">
        <f>[1]MEI!A61</f>
        <v>0</v>
      </c>
      <c r="B60" s="271">
        <f>[1]MEI!B61</f>
        <v>12</v>
      </c>
      <c r="C60" s="272" t="str">
        <f>[1]MEI!K61</f>
        <v>K04</v>
      </c>
      <c r="D60" s="271">
        <f>[1]MEI!J61</f>
        <v>32</v>
      </c>
      <c r="E60" s="272" t="str">
        <f>[1]MEI!I61</f>
        <v>P</v>
      </c>
      <c r="F60" s="273" t="str">
        <f>[1]MEI!L61</f>
        <v>BARU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 x14ac:dyDescent="0.3">
      <c r="A61" s="270">
        <f>[1]MEI!A62</f>
        <v>0</v>
      </c>
      <c r="B61" s="271">
        <f>[1]MEI!B62</f>
        <v>13</v>
      </c>
      <c r="C61" s="272" t="str">
        <f>[1]MEI!K62</f>
        <v>K04</v>
      </c>
      <c r="D61" s="271">
        <f>[1]MEI!J62</f>
        <v>27</v>
      </c>
      <c r="E61" s="272" t="str">
        <f>[1]MEI!I62</f>
        <v>P</v>
      </c>
      <c r="F61" s="273" t="str">
        <f>[1]MEI!L62</f>
        <v>BARU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 x14ac:dyDescent="0.3">
      <c r="A62" s="270">
        <f>[1]MEI!A63</f>
        <v>0</v>
      </c>
      <c r="B62" s="271">
        <f>[1]MEI!B63</f>
        <v>14</v>
      </c>
      <c r="C62" s="272" t="str">
        <f>[1]MEI!K63</f>
        <v>K03</v>
      </c>
      <c r="D62" s="271">
        <f>[1]MEI!J63</f>
        <v>24</v>
      </c>
      <c r="E62" s="272" t="str">
        <f>[1]MEI!I63</f>
        <v>P</v>
      </c>
      <c r="F62" s="273" t="str">
        <f>[1]MEI!L63</f>
        <v>BARU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 x14ac:dyDescent="0.3">
      <c r="A63" s="270">
        <f>[1]MEI!A64</f>
        <v>0</v>
      </c>
      <c r="B63" s="271">
        <f>[1]MEI!B64</f>
        <v>15</v>
      </c>
      <c r="C63" s="272" t="str">
        <f>[1]MEI!K64</f>
        <v>K05</v>
      </c>
      <c r="D63" s="271">
        <f>[1]MEI!J64</f>
        <v>19</v>
      </c>
      <c r="E63" s="272" t="str">
        <f>[1]MEI!I64</f>
        <v>P</v>
      </c>
      <c r="F63" s="273" t="str">
        <f>[1]MEI!L64</f>
        <v>BARU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 x14ac:dyDescent="0.3">
      <c r="A64" s="270">
        <f>[1]MEI!A65</f>
        <v>0</v>
      </c>
      <c r="B64" s="271">
        <f>[1]MEI!B65</f>
        <v>16</v>
      </c>
      <c r="C64" s="272" t="str">
        <f>[1]MEI!K65</f>
        <v>K04</v>
      </c>
      <c r="D64" s="271">
        <f>[1]MEI!J65</f>
        <v>42</v>
      </c>
      <c r="E64" s="272" t="str">
        <f>[1]MEI!I65</f>
        <v>P</v>
      </c>
      <c r="F64" s="273" t="str">
        <f>[1]MEI!L65</f>
        <v>BARU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 x14ac:dyDescent="0.3">
      <c r="A65" s="270">
        <f>[1]MEI!A66</f>
        <v>45779</v>
      </c>
      <c r="B65" s="271">
        <f>[1]MEI!B66</f>
        <v>1</v>
      </c>
      <c r="C65" s="272" t="str">
        <f>[1]MEI!K66</f>
        <v>K02</v>
      </c>
      <c r="D65" s="271">
        <f>[1]MEI!J66</f>
        <v>67</v>
      </c>
      <c r="E65" s="272" t="str">
        <f>[1]MEI!I66</f>
        <v>L</v>
      </c>
      <c r="F65" s="273" t="str">
        <f>[1]MEI!L66</f>
        <v>LAMA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 x14ac:dyDescent="0.3">
      <c r="A66" s="270">
        <f>[1]MEI!A67</f>
        <v>0</v>
      </c>
      <c r="B66" s="271">
        <f>[1]MEI!B67</f>
        <v>2</v>
      </c>
      <c r="C66" s="272" t="str">
        <f>[1]MEI!K67</f>
        <v>K04</v>
      </c>
      <c r="D66" s="271">
        <f>[1]MEI!J67</f>
        <v>14</v>
      </c>
      <c r="E66" s="272" t="str">
        <f>[1]MEI!I67</f>
        <v>P</v>
      </c>
      <c r="F66" s="273" t="str">
        <f>[1]MEI!L67</f>
        <v>BARU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 x14ac:dyDescent="0.3">
      <c r="A67" s="270">
        <f>[1]MEI!A68</f>
        <v>0</v>
      </c>
      <c r="B67" s="271">
        <f>[1]MEI!B68</f>
        <v>3</v>
      </c>
      <c r="C67" s="272" t="str">
        <f>[1]MEI!K68</f>
        <v>K04</v>
      </c>
      <c r="D67" s="271">
        <f>[1]MEI!J68</f>
        <v>37</v>
      </c>
      <c r="E67" s="272" t="str">
        <f>[1]MEI!I68</f>
        <v>P</v>
      </c>
      <c r="F67" s="273" t="str">
        <f>[1]MEI!L68</f>
        <v>BARU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 x14ac:dyDescent="0.3">
      <c r="A68" s="270">
        <f>[1]MEI!A69</f>
        <v>0</v>
      </c>
      <c r="B68" s="271">
        <f>[1]MEI!B69</f>
        <v>4</v>
      </c>
      <c r="C68" s="272" t="str">
        <f>[1]MEI!K69</f>
        <v>K04</v>
      </c>
      <c r="D68" s="271">
        <f>[1]MEI!J69</f>
        <v>13</v>
      </c>
      <c r="E68" s="272" t="str">
        <f>[1]MEI!I69</f>
        <v>P</v>
      </c>
      <c r="F68" s="273" t="str">
        <f>[1]MEI!L69</f>
        <v>BARU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 x14ac:dyDescent="0.3">
      <c r="A69" s="270">
        <f>[1]MEI!A70</f>
        <v>0</v>
      </c>
      <c r="B69" s="271">
        <f>[1]MEI!B70</f>
        <v>5</v>
      </c>
      <c r="C69" s="272" t="str">
        <f>[1]MEI!K70</f>
        <v>K04</v>
      </c>
      <c r="D69" s="271">
        <f>[1]MEI!J70</f>
        <v>29</v>
      </c>
      <c r="E69" s="272" t="str">
        <f>[1]MEI!I70</f>
        <v>P</v>
      </c>
      <c r="F69" s="273" t="str">
        <f>[1]MEI!L70</f>
        <v>BARU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 x14ac:dyDescent="0.3">
      <c r="A70" s="270">
        <f>[1]MEI!A71</f>
        <v>0</v>
      </c>
      <c r="B70" s="271">
        <f>[1]MEI!B71</f>
        <v>6</v>
      </c>
      <c r="C70" s="272" t="str">
        <f>[1]MEI!K71</f>
        <v>K02</v>
      </c>
      <c r="D70" s="271">
        <f>[1]MEI!J71</f>
        <v>71</v>
      </c>
      <c r="E70" s="272" t="str">
        <f>[1]MEI!I71</f>
        <v>P</v>
      </c>
      <c r="F70" s="273" t="str">
        <f>[1]MEI!L71</f>
        <v>LAMA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 x14ac:dyDescent="0.3">
      <c r="A71" s="270">
        <f>[1]MEI!A72</f>
        <v>0</v>
      </c>
      <c r="B71" s="271">
        <f>[1]MEI!B72</f>
        <v>7</v>
      </c>
      <c r="C71" s="272" t="str">
        <f>[1]MEI!K72</f>
        <v>K04</v>
      </c>
      <c r="D71" s="271">
        <f>[1]MEI!J72</f>
        <v>9</v>
      </c>
      <c r="E71" s="272" t="str">
        <f>[1]MEI!I72</f>
        <v>L</v>
      </c>
      <c r="F71" s="273" t="str">
        <f>[1]MEI!L72</f>
        <v>BARU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 x14ac:dyDescent="0.3">
      <c r="A72" s="270">
        <f>[1]MEI!A73</f>
        <v>0</v>
      </c>
      <c r="B72" s="271">
        <f>[1]MEI!B73</f>
        <v>8</v>
      </c>
      <c r="C72" s="272" t="str">
        <f>[1]MEI!K73</f>
        <v>K14</v>
      </c>
      <c r="D72" s="271">
        <f>[1]MEI!J73</f>
        <v>57</v>
      </c>
      <c r="E72" s="272" t="str">
        <f>[1]MEI!I73</f>
        <v>P</v>
      </c>
      <c r="F72" s="273" t="str">
        <f>[1]MEI!L73</f>
        <v>BARU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 x14ac:dyDescent="0.3">
      <c r="A73" s="270">
        <f>[1]MEI!A74</f>
        <v>0</v>
      </c>
      <c r="B73" s="271">
        <f>[1]MEI!B74</f>
        <v>9</v>
      </c>
      <c r="C73" s="272" t="str">
        <f>[1]MEI!K74</f>
        <v>K04</v>
      </c>
      <c r="D73" s="271">
        <f>[1]MEI!J74</f>
        <v>59</v>
      </c>
      <c r="E73" s="272" t="str">
        <f>[1]MEI!I74</f>
        <v>L</v>
      </c>
      <c r="F73" s="273" t="str">
        <f>[1]MEI!L74</f>
        <v>BARU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 x14ac:dyDescent="0.3">
      <c r="A74" s="270">
        <f>[1]MEI!A75</f>
        <v>0</v>
      </c>
      <c r="B74" s="271">
        <f>[1]MEI!B75</f>
        <v>10</v>
      </c>
      <c r="C74" s="272" t="str">
        <f>[1]MEI!K75</f>
        <v>K08</v>
      </c>
      <c r="D74" s="271">
        <f>[1]MEI!J75</f>
        <v>65</v>
      </c>
      <c r="E74" s="272" t="str">
        <f>[1]MEI!I75</f>
        <v>L</v>
      </c>
      <c r="F74" s="273" t="str">
        <f>[1]MEI!L75</f>
        <v>LAMA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 x14ac:dyDescent="0.3">
      <c r="A75" s="270">
        <f>[1]MEI!A76</f>
        <v>0</v>
      </c>
      <c r="B75" s="271">
        <f>[1]MEI!B76</f>
        <v>11</v>
      </c>
      <c r="C75" s="272" t="str">
        <f>[1]MEI!K76</f>
        <v>K04</v>
      </c>
      <c r="D75" s="271">
        <f>[1]MEI!J76</f>
        <v>61</v>
      </c>
      <c r="E75" s="272" t="str">
        <f>[1]MEI!I76</f>
        <v>L</v>
      </c>
      <c r="F75" s="273" t="str">
        <f>[1]MEI!L76</f>
        <v>BARU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 x14ac:dyDescent="0.3">
      <c r="A76" s="270">
        <f>[1]MEI!A77</f>
        <v>0</v>
      </c>
      <c r="B76" s="271">
        <f>[1]MEI!B77</f>
        <v>12</v>
      </c>
      <c r="C76" s="272" t="str">
        <f>[1]MEI!K77</f>
        <v>K03</v>
      </c>
      <c r="D76" s="271">
        <f>[1]MEI!J77</f>
        <v>33</v>
      </c>
      <c r="E76" s="272" t="str">
        <f>[1]MEI!I77</f>
        <v>P</v>
      </c>
      <c r="F76" s="273" t="str">
        <f>[1]MEI!L77</f>
        <v>BARU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 x14ac:dyDescent="0.3">
      <c r="A77" s="270">
        <f>[1]MEI!A78</f>
        <v>0</v>
      </c>
      <c r="B77" s="271">
        <f>[1]MEI!B78</f>
        <v>13</v>
      </c>
      <c r="C77" s="272" t="str">
        <f>[1]MEI!K78</f>
        <v>K02</v>
      </c>
      <c r="D77" s="271">
        <f>[1]MEI!J78</f>
        <v>30</v>
      </c>
      <c r="E77" s="272" t="str">
        <f>[1]MEI!I78</f>
        <v>P</v>
      </c>
      <c r="F77" s="273" t="str">
        <f>[1]MEI!L78</f>
        <v>BARU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 x14ac:dyDescent="0.3">
      <c r="A78" s="270">
        <f>[1]MEI!A79</f>
        <v>45780</v>
      </c>
      <c r="B78" s="271">
        <f>[1]MEI!B79</f>
        <v>1</v>
      </c>
      <c r="C78" s="272" t="str">
        <f>[1]MEI!K79</f>
        <v>K04</v>
      </c>
      <c r="D78" s="271">
        <f>[1]MEI!J79</f>
        <v>40</v>
      </c>
      <c r="E78" s="272" t="str">
        <f>[1]MEI!I79</f>
        <v>P</v>
      </c>
      <c r="F78" s="273" t="str">
        <f>[1]MEI!L79</f>
        <v>BARU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 x14ac:dyDescent="0.3">
      <c r="A79" s="270">
        <f>[1]MEI!A80</f>
        <v>0</v>
      </c>
      <c r="B79" s="271">
        <f>[1]MEI!B80</f>
        <v>2</v>
      </c>
      <c r="C79" s="272" t="str">
        <f>[1]MEI!K80</f>
        <v>K02</v>
      </c>
      <c r="D79" s="271">
        <f>[1]MEI!J80</f>
        <v>39</v>
      </c>
      <c r="E79" s="272" t="str">
        <f>[1]MEI!I80</f>
        <v>P</v>
      </c>
      <c r="F79" s="273" t="str">
        <f>[1]MEI!L80</f>
        <v>BARU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 x14ac:dyDescent="0.3">
      <c r="A80" s="270">
        <f>[1]MEI!A81</f>
        <v>0</v>
      </c>
      <c r="B80" s="271">
        <f>[1]MEI!B81</f>
        <v>3</v>
      </c>
      <c r="C80" s="272" t="str">
        <f>[1]MEI!K81</f>
        <v>K04</v>
      </c>
      <c r="D80" s="271">
        <f>[1]MEI!J81</f>
        <v>3</v>
      </c>
      <c r="E80" s="272" t="str">
        <f>[1]MEI!I81</f>
        <v>L</v>
      </c>
      <c r="F80" s="273" t="str">
        <f>[1]MEI!L81</f>
        <v>BARU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 x14ac:dyDescent="0.3">
      <c r="A81" s="270">
        <f>[1]MEI!A82</f>
        <v>0</v>
      </c>
      <c r="B81" s="271">
        <f>[1]MEI!B82</f>
        <v>4</v>
      </c>
      <c r="C81" s="272" t="str">
        <f>[1]MEI!K82</f>
        <v>K04</v>
      </c>
      <c r="D81" s="271">
        <f>[1]MEI!J82</f>
        <v>51</v>
      </c>
      <c r="E81" s="272" t="str">
        <f>[1]MEI!I82</f>
        <v>P</v>
      </c>
      <c r="F81" s="273" t="str">
        <f>[1]MEI!L82</f>
        <v>BARU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 x14ac:dyDescent="0.3">
      <c r="A82" s="270">
        <f>[1]MEI!A83</f>
        <v>0</v>
      </c>
      <c r="B82" s="271">
        <f>[1]MEI!B83</f>
        <v>5</v>
      </c>
      <c r="C82" s="272" t="str">
        <f>[1]MEI!K83</f>
        <v>K00</v>
      </c>
      <c r="D82" s="271">
        <f>[1]MEI!J83</f>
        <v>6</v>
      </c>
      <c r="E82" s="272" t="str">
        <f>[1]MEI!I83</f>
        <v>P</v>
      </c>
      <c r="F82" s="273" t="str">
        <f>[1]MEI!L83</f>
        <v>BARU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 x14ac:dyDescent="0.3">
      <c r="A83" s="270">
        <f>[1]MEI!A84</f>
        <v>0</v>
      </c>
      <c r="B83" s="271">
        <f>[1]MEI!B84</f>
        <v>6</v>
      </c>
      <c r="C83" s="272" t="str">
        <f>[1]MEI!K84</f>
        <v>K00</v>
      </c>
      <c r="D83" s="271">
        <f>[1]MEI!J84</f>
        <v>6</v>
      </c>
      <c r="E83" s="272" t="str">
        <f>[1]MEI!I84</f>
        <v>P</v>
      </c>
      <c r="F83" s="273" t="str">
        <f>[1]MEI!L84</f>
        <v>BARU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 x14ac:dyDescent="0.3">
      <c r="A84" s="270">
        <f>[1]MEI!A85</f>
        <v>0</v>
      </c>
      <c r="B84" s="271">
        <f>[1]MEI!B85</f>
        <v>7</v>
      </c>
      <c r="C84" s="272" t="str">
        <f>[1]MEI!K85</f>
        <v>K03</v>
      </c>
      <c r="D84" s="271">
        <f>[1]MEI!J85</f>
        <v>37</v>
      </c>
      <c r="E84" s="272" t="str">
        <f>[1]MEI!I85</f>
        <v>P</v>
      </c>
      <c r="F84" s="273" t="str">
        <f>[1]MEI!L85</f>
        <v>BARU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 x14ac:dyDescent="0.3">
      <c r="A85" s="270">
        <f>[1]MEI!A86</f>
        <v>0</v>
      </c>
      <c r="B85" s="271">
        <f>[1]MEI!B86</f>
        <v>8</v>
      </c>
      <c r="C85" s="272" t="str">
        <f>[1]MEI!K86</f>
        <v>K03</v>
      </c>
      <c r="D85" s="271">
        <f>[1]MEI!J86</f>
        <v>23</v>
      </c>
      <c r="E85" s="272" t="str">
        <f>[1]MEI!I86</f>
        <v>P</v>
      </c>
      <c r="F85" s="273" t="str">
        <f>[1]MEI!L86</f>
        <v>BARU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 x14ac:dyDescent="0.3">
      <c r="A86" s="270">
        <f>[1]MEI!A87</f>
        <v>0</v>
      </c>
      <c r="B86" s="271">
        <f>[1]MEI!B87</f>
        <v>9</v>
      </c>
      <c r="C86" s="272" t="str">
        <f>[1]MEI!K87</f>
        <v>K08</v>
      </c>
      <c r="D86" s="271">
        <f>[1]MEI!J87</f>
        <v>23</v>
      </c>
      <c r="E86" s="272" t="str">
        <f>[1]MEI!I87</f>
        <v>P</v>
      </c>
      <c r="F86" s="273" t="str">
        <f>[1]MEI!L87</f>
        <v>BARU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 x14ac:dyDescent="0.3">
      <c r="A87" s="270">
        <f>[1]MEI!A88</f>
        <v>45782</v>
      </c>
      <c r="B87" s="271">
        <f>[1]MEI!B88</f>
        <v>1</v>
      </c>
      <c r="C87" s="272" t="str">
        <f>[1]MEI!K88</f>
        <v>K02</v>
      </c>
      <c r="D87" s="271">
        <f>[1]MEI!J88</f>
        <v>32</v>
      </c>
      <c r="E87" s="272" t="str">
        <f>[1]MEI!I88</f>
        <v>P</v>
      </c>
      <c r="F87" s="273" t="str">
        <f>[1]MEI!L88</f>
        <v>BARU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 x14ac:dyDescent="0.3">
      <c r="A88" s="270">
        <f>[1]MEI!A89</f>
        <v>0</v>
      </c>
      <c r="B88" s="271">
        <f>[1]MEI!B89</f>
        <v>2</v>
      </c>
      <c r="C88" s="272" t="str">
        <f>[1]MEI!K89</f>
        <v>K04</v>
      </c>
      <c r="D88" s="271">
        <f>[1]MEI!J89</f>
        <v>43</v>
      </c>
      <c r="E88" s="272" t="str">
        <f>[1]MEI!I89</f>
        <v>L</v>
      </c>
      <c r="F88" s="273" t="str">
        <f>[1]MEI!L89</f>
        <v>BARU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 x14ac:dyDescent="0.3">
      <c r="A89" s="270">
        <f>[1]MEI!A90</f>
        <v>0</v>
      </c>
      <c r="B89" s="271">
        <f>[1]MEI!B90</f>
        <v>3</v>
      </c>
      <c r="C89" s="272" t="str">
        <f>[1]MEI!K90</f>
        <v>K03</v>
      </c>
      <c r="D89" s="271">
        <f>[1]MEI!J90</f>
        <v>26</v>
      </c>
      <c r="E89" s="272" t="str">
        <f>[1]MEI!I90</f>
        <v>L</v>
      </c>
      <c r="F89" s="273" t="str">
        <f>[1]MEI!L90</f>
        <v>BARU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 x14ac:dyDescent="0.3">
      <c r="A90" s="270">
        <f>[1]MEI!A91</f>
        <v>0</v>
      </c>
      <c r="B90" s="271">
        <f>[1]MEI!B91</f>
        <v>4</v>
      </c>
      <c r="C90" s="272" t="str">
        <f>[1]MEI!K91</f>
        <v>K08</v>
      </c>
      <c r="D90" s="271">
        <f>[1]MEI!J91</f>
        <v>44</v>
      </c>
      <c r="E90" s="272" t="str">
        <f>[1]MEI!I91</f>
        <v>P</v>
      </c>
      <c r="F90" s="273" t="str">
        <f>[1]MEI!L91</f>
        <v>BARU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 x14ac:dyDescent="0.3">
      <c r="A91" s="270">
        <f>[1]MEI!A92</f>
        <v>0</v>
      </c>
      <c r="B91" s="271">
        <f>[1]MEI!B92</f>
        <v>5</v>
      </c>
      <c r="C91" s="272" t="str">
        <f>[1]MEI!K92</f>
        <v>K04</v>
      </c>
      <c r="D91" s="271">
        <f>[1]MEI!J92</f>
        <v>5</v>
      </c>
      <c r="E91" s="272" t="str">
        <f>[1]MEI!I92</f>
        <v>P</v>
      </c>
      <c r="F91" s="273" t="str">
        <f>[1]MEI!L92</f>
        <v>BARU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 x14ac:dyDescent="0.3">
      <c r="A92" s="270">
        <f>[1]MEI!A93</f>
        <v>0</v>
      </c>
      <c r="B92" s="271">
        <f>[1]MEI!B93</f>
        <v>6</v>
      </c>
      <c r="C92" s="272" t="str">
        <f>[1]MEI!K93</f>
        <v>K02</v>
      </c>
      <c r="D92" s="271">
        <f>[1]MEI!J93</f>
        <v>26</v>
      </c>
      <c r="E92" s="272" t="str">
        <f>[1]MEI!I93</f>
        <v>P</v>
      </c>
      <c r="F92" s="273" t="str">
        <f>[1]MEI!L93</f>
        <v>BARU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 x14ac:dyDescent="0.3">
      <c r="A93" s="270">
        <f>[1]MEI!A94</f>
        <v>0</v>
      </c>
      <c r="B93" s="271">
        <f>[1]MEI!B94</f>
        <v>7</v>
      </c>
      <c r="C93" s="272" t="str">
        <f>[1]MEI!K94</f>
        <v>K02</v>
      </c>
      <c r="D93" s="271">
        <f>[1]MEI!J94</f>
        <v>44</v>
      </c>
      <c r="E93" s="272" t="str">
        <f>[1]MEI!I94</f>
        <v>P</v>
      </c>
      <c r="F93" s="273" t="str">
        <f>[1]MEI!L94</f>
        <v>LAMA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 x14ac:dyDescent="0.3">
      <c r="A94" s="270">
        <f>[1]MEI!A95</f>
        <v>0</v>
      </c>
      <c r="B94" s="271">
        <f>[1]MEI!B95</f>
        <v>8</v>
      </c>
      <c r="C94" s="272" t="str">
        <f>[1]MEI!K95</f>
        <v>K07</v>
      </c>
      <c r="D94" s="271">
        <f>[1]MEI!J95</f>
        <v>68</v>
      </c>
      <c r="E94" s="272" t="str">
        <f>[1]MEI!I95</f>
        <v>P</v>
      </c>
      <c r="F94" s="273" t="str">
        <f>[1]MEI!L95</f>
        <v>BARU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 x14ac:dyDescent="0.3">
      <c r="A95" s="270">
        <f>[1]MEI!A96</f>
        <v>0</v>
      </c>
      <c r="B95" s="271">
        <f>[1]MEI!B96</f>
        <v>9</v>
      </c>
      <c r="C95" s="272" t="str">
        <f>[1]MEI!K96</f>
        <v>K00</v>
      </c>
      <c r="D95" s="271">
        <f>[1]MEI!J96</f>
        <v>10</v>
      </c>
      <c r="E95" s="272" t="str">
        <f>[1]MEI!I96</f>
        <v>L</v>
      </c>
      <c r="F95" s="273" t="str">
        <f>[1]MEI!L96</f>
        <v>BARU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 x14ac:dyDescent="0.3">
      <c r="A96" s="270">
        <f>[1]MEI!A97</f>
        <v>0</v>
      </c>
      <c r="B96" s="271">
        <f>[1]MEI!B97</f>
        <v>10</v>
      </c>
      <c r="C96" s="272" t="str">
        <f>[1]MEI!K97</f>
        <v>K00</v>
      </c>
      <c r="D96" s="271">
        <f>[1]MEI!J97</f>
        <v>11</v>
      </c>
      <c r="E96" s="272" t="str">
        <f>[1]MEI!I97</f>
        <v>P</v>
      </c>
      <c r="F96" s="273" t="str">
        <f>[1]MEI!L97</f>
        <v>BARU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 x14ac:dyDescent="0.3">
      <c r="A97" s="270">
        <f>[1]MEI!A98</f>
        <v>0</v>
      </c>
      <c r="B97" s="271">
        <f>[1]MEI!B98</f>
        <v>11</v>
      </c>
      <c r="C97" s="272" t="str">
        <f>[1]MEI!K98</f>
        <v>K06</v>
      </c>
      <c r="D97" s="271">
        <f>[1]MEI!J98</f>
        <v>56</v>
      </c>
      <c r="E97" s="272" t="str">
        <f>[1]MEI!I98</f>
        <v>P</v>
      </c>
      <c r="F97" s="273" t="str">
        <f>[1]MEI!L98</f>
        <v>BARU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 x14ac:dyDescent="0.3">
      <c r="A98" s="270">
        <f>[1]MEI!A99</f>
        <v>0</v>
      </c>
      <c r="B98" s="271">
        <f>[1]MEI!B99</f>
        <v>12</v>
      </c>
      <c r="C98" s="272" t="str">
        <f>[1]MEI!K99</f>
        <v>K03</v>
      </c>
      <c r="D98" s="271">
        <f>[1]MEI!J99</f>
        <v>36</v>
      </c>
      <c r="E98" s="272" t="str">
        <f>[1]MEI!I99</f>
        <v>P</v>
      </c>
      <c r="F98" s="273" t="str">
        <f>[1]MEI!L99</f>
        <v>BARU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 x14ac:dyDescent="0.3">
      <c r="A99" s="270">
        <f>[1]MEI!A100</f>
        <v>0</v>
      </c>
      <c r="B99" s="271">
        <f>[1]MEI!B100</f>
        <v>13</v>
      </c>
      <c r="C99" s="272" t="str">
        <f>[1]MEI!K100</f>
        <v>K05</v>
      </c>
      <c r="D99" s="271">
        <f>[1]MEI!J100</f>
        <v>71</v>
      </c>
      <c r="E99" s="272" t="str">
        <f>[1]MEI!I100</f>
        <v>L</v>
      </c>
      <c r="F99" s="273" t="str">
        <f>[1]MEI!L100</f>
        <v>BARU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 x14ac:dyDescent="0.3">
      <c r="A100" s="270">
        <f>[1]MEI!A101</f>
        <v>0</v>
      </c>
      <c r="B100" s="271">
        <f>[1]MEI!B101</f>
        <v>14</v>
      </c>
      <c r="C100" s="272" t="str">
        <f>[1]MEI!K101</f>
        <v>K04</v>
      </c>
      <c r="D100" s="271">
        <f>[1]MEI!J101</f>
        <v>41</v>
      </c>
      <c r="E100" s="272" t="str">
        <f>[1]MEI!I101</f>
        <v>P</v>
      </c>
      <c r="F100" s="273" t="str">
        <f>[1]MEI!L101</f>
        <v>BARU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 x14ac:dyDescent="0.3">
      <c r="A101" s="270">
        <f>[1]MEI!A102</f>
        <v>0</v>
      </c>
      <c r="B101" s="271">
        <f>[1]MEI!B102</f>
        <v>15</v>
      </c>
      <c r="C101" s="272" t="str">
        <f>[1]MEI!K102</f>
        <v>K04</v>
      </c>
      <c r="D101" s="271">
        <f>[1]MEI!J102</f>
        <v>37</v>
      </c>
      <c r="E101" s="272" t="str">
        <f>[1]MEI!I102</f>
        <v>P</v>
      </c>
      <c r="F101" s="273" t="str">
        <f>[1]MEI!L102</f>
        <v>LAMA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 x14ac:dyDescent="0.3">
      <c r="A102" s="270">
        <f>[1]MEI!A103</f>
        <v>0</v>
      </c>
      <c r="B102" s="271">
        <f>[1]MEI!B103</f>
        <v>16</v>
      </c>
      <c r="C102" s="272" t="str">
        <f>[1]MEI!K103</f>
        <v>K00</v>
      </c>
      <c r="D102" s="271">
        <f>[1]MEI!J103</f>
        <v>7</v>
      </c>
      <c r="E102" s="272" t="str">
        <f>[1]MEI!I103</f>
        <v>P</v>
      </c>
      <c r="F102" s="273" t="str">
        <f>[1]MEI!L103</f>
        <v>BARU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 x14ac:dyDescent="0.3">
      <c r="A103" s="270">
        <f>[1]MEI!A104</f>
        <v>0</v>
      </c>
      <c r="B103" s="271">
        <f>[1]MEI!B104</f>
        <v>17</v>
      </c>
      <c r="C103" s="272" t="str">
        <f>[1]MEI!K104</f>
        <v>K04</v>
      </c>
      <c r="D103" s="271">
        <f>[1]MEI!J104</f>
        <v>23</v>
      </c>
      <c r="E103" s="272" t="str">
        <f>[1]MEI!I104</f>
        <v>P</v>
      </c>
      <c r="F103" s="273" t="str">
        <f>[1]MEI!L104</f>
        <v>BARU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 x14ac:dyDescent="0.3">
      <c r="A104" s="270">
        <f>[1]MEI!A105</f>
        <v>0</v>
      </c>
      <c r="B104" s="271">
        <f>[1]MEI!B105</f>
        <v>18</v>
      </c>
      <c r="C104" s="272" t="str">
        <f>[1]MEI!K105</f>
        <v>K04</v>
      </c>
      <c r="D104" s="271">
        <f>[1]MEI!J105</f>
        <v>34</v>
      </c>
      <c r="E104" s="272" t="str">
        <f>[1]MEI!I105</f>
        <v>L</v>
      </c>
      <c r="F104" s="273" t="str">
        <f>[1]MEI!L105</f>
        <v>BARU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 x14ac:dyDescent="0.3">
      <c r="A105" s="270">
        <f>[1]MEI!A106</f>
        <v>0</v>
      </c>
      <c r="B105" s="271">
        <f>[1]MEI!B106</f>
        <v>19</v>
      </c>
      <c r="C105" s="272" t="str">
        <f>[1]MEI!K106</f>
        <v>K00</v>
      </c>
      <c r="D105" s="271">
        <f>[1]MEI!J106</f>
        <v>7</v>
      </c>
      <c r="E105" s="272" t="str">
        <f>[1]MEI!I106</f>
        <v>P</v>
      </c>
      <c r="F105" s="273" t="str">
        <f>[1]MEI!L106</f>
        <v>BARU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 x14ac:dyDescent="0.3">
      <c r="A106" s="270">
        <f>[1]MEI!A107</f>
        <v>45783</v>
      </c>
      <c r="B106" s="271">
        <f>[1]MEI!B107</f>
        <v>1</v>
      </c>
      <c r="C106" s="272" t="str">
        <f>[1]MEI!K107</f>
        <v>K02</v>
      </c>
      <c r="D106" s="271">
        <f>[1]MEI!J107</f>
        <v>9</v>
      </c>
      <c r="E106" s="272" t="str">
        <f>[1]MEI!I107</f>
        <v>P</v>
      </c>
      <c r="F106" s="273" t="str">
        <f>[1]MEI!L107</f>
        <v>LAMA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 x14ac:dyDescent="0.3">
      <c r="A107" s="270">
        <f>[1]MEI!A108</f>
        <v>0</v>
      </c>
      <c r="B107" s="271">
        <f>[1]MEI!B108</f>
        <v>2</v>
      </c>
      <c r="C107" s="272" t="str">
        <f>[1]MEI!K108</f>
        <v>K05</v>
      </c>
      <c r="D107" s="271">
        <f>[1]MEI!J108</f>
        <v>54</v>
      </c>
      <c r="E107" s="272" t="str">
        <f>[1]MEI!I108</f>
        <v>P</v>
      </c>
      <c r="F107" s="273" t="str">
        <f>[1]MEI!L108</f>
        <v>BARU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 x14ac:dyDescent="0.3">
      <c r="A108" s="270">
        <f>[1]MEI!A109</f>
        <v>0</v>
      </c>
      <c r="B108" s="271">
        <f>[1]MEI!B109</f>
        <v>3</v>
      </c>
      <c r="C108" s="272" t="str">
        <f>[1]MEI!K109</f>
        <v>K04</v>
      </c>
      <c r="D108" s="271">
        <f>[1]MEI!J109</f>
        <v>14</v>
      </c>
      <c r="E108" s="272" t="str">
        <f>[1]MEI!I109</f>
        <v>L</v>
      </c>
      <c r="F108" s="273" t="str">
        <f>[1]MEI!L109</f>
        <v>BARU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 x14ac:dyDescent="0.3">
      <c r="A109" s="270">
        <f>[1]MEI!A110</f>
        <v>0</v>
      </c>
      <c r="B109" s="271">
        <f>[1]MEI!B110</f>
        <v>4</v>
      </c>
      <c r="C109" s="272" t="str">
        <f>[1]MEI!K110</f>
        <v>K08</v>
      </c>
      <c r="D109" s="271">
        <f>[1]MEI!J110</f>
        <v>23</v>
      </c>
      <c r="E109" s="272" t="str">
        <f>[1]MEI!I110</f>
        <v>P</v>
      </c>
      <c r="F109" s="273" t="str">
        <f>[1]MEI!L110</f>
        <v>BARU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 x14ac:dyDescent="0.3">
      <c r="A110" s="270">
        <f>[1]MEI!A111</f>
        <v>0</v>
      </c>
      <c r="B110" s="271">
        <f>[1]MEI!B111</f>
        <v>5</v>
      </c>
      <c r="C110" s="272" t="str">
        <f>[1]MEI!K111</f>
        <v>K04</v>
      </c>
      <c r="D110" s="271">
        <f>[1]MEI!J111</f>
        <v>61</v>
      </c>
      <c r="E110" s="272" t="str">
        <f>[1]MEI!I111</f>
        <v>L</v>
      </c>
      <c r="F110" s="273" t="str">
        <f>[1]MEI!L111</f>
        <v>LAMA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 x14ac:dyDescent="0.3">
      <c r="A111" s="270">
        <f>[1]MEI!A112</f>
        <v>0</v>
      </c>
      <c r="B111" s="271">
        <f>[1]MEI!B112</f>
        <v>6</v>
      </c>
      <c r="C111" s="272" t="str">
        <f>[1]MEI!K112</f>
        <v>K04</v>
      </c>
      <c r="D111" s="271">
        <f>[1]MEI!J112</f>
        <v>37</v>
      </c>
      <c r="E111" s="272" t="str">
        <f>[1]MEI!I112</f>
        <v>P</v>
      </c>
      <c r="F111" s="273" t="str">
        <f>[1]MEI!L112</f>
        <v>BARU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 x14ac:dyDescent="0.3">
      <c r="A112" s="270">
        <f>[1]MEI!A113</f>
        <v>0</v>
      </c>
      <c r="B112" s="271">
        <f>[1]MEI!B113</f>
        <v>7</v>
      </c>
      <c r="C112" s="272" t="str">
        <f>[1]MEI!K113</f>
        <v>K02</v>
      </c>
      <c r="D112" s="271">
        <f>[1]MEI!J113</f>
        <v>36</v>
      </c>
      <c r="E112" s="272" t="str">
        <f>[1]MEI!I113</f>
        <v>P</v>
      </c>
      <c r="F112" s="273" t="str">
        <f>[1]MEI!L113</f>
        <v>LAMA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 x14ac:dyDescent="0.3">
      <c r="A113" s="270">
        <f>[1]MEI!A114</f>
        <v>0</v>
      </c>
      <c r="B113" s="271">
        <f>[1]MEI!B114</f>
        <v>8</v>
      </c>
      <c r="C113" s="272" t="str">
        <f>[1]MEI!K114</f>
        <v>K04</v>
      </c>
      <c r="D113" s="271">
        <f>[1]MEI!J114</f>
        <v>25</v>
      </c>
      <c r="E113" s="272" t="str">
        <f>[1]MEI!I114</f>
        <v>L</v>
      </c>
      <c r="F113" s="273" t="str">
        <f>[1]MEI!L114</f>
        <v>BARU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 x14ac:dyDescent="0.3">
      <c r="A114" s="270">
        <f>[1]MEI!A115</f>
        <v>0</v>
      </c>
      <c r="B114" s="271">
        <f>[1]MEI!B115</f>
        <v>9</v>
      </c>
      <c r="C114" s="272" t="str">
        <f>[1]MEI!K115</f>
        <v>K04</v>
      </c>
      <c r="D114" s="271">
        <f>[1]MEI!J115</f>
        <v>38</v>
      </c>
      <c r="E114" s="272" t="str">
        <f>[1]MEI!I115</f>
        <v>L</v>
      </c>
      <c r="F114" s="273" t="str">
        <f>[1]MEI!L115</f>
        <v>BARU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 x14ac:dyDescent="0.3">
      <c r="A115" s="270">
        <f>[1]MEI!A116</f>
        <v>0</v>
      </c>
      <c r="B115" s="271">
        <f>[1]MEI!B116</f>
        <v>10</v>
      </c>
      <c r="C115" s="272" t="str">
        <f>[1]MEI!K116</f>
        <v>K00</v>
      </c>
      <c r="D115" s="271">
        <f>[1]MEI!J116</f>
        <v>8</v>
      </c>
      <c r="E115" s="272" t="str">
        <f>[1]MEI!I116</f>
        <v>P</v>
      </c>
      <c r="F115" s="273" t="str">
        <f>[1]MEI!L116</f>
        <v>BARU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 x14ac:dyDescent="0.3">
      <c r="A116" s="270">
        <f>[1]MEI!A117</f>
        <v>0</v>
      </c>
      <c r="B116" s="271">
        <f>[1]MEI!B117</f>
        <v>11</v>
      </c>
      <c r="C116" s="272" t="str">
        <f>[1]MEI!K117</f>
        <v>K04</v>
      </c>
      <c r="D116" s="271">
        <f>[1]MEI!J117</f>
        <v>23</v>
      </c>
      <c r="E116" s="272" t="str">
        <f>[1]MEI!I117</f>
        <v>P</v>
      </c>
      <c r="F116" s="273" t="str">
        <f>[1]MEI!L117</f>
        <v>BARU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 x14ac:dyDescent="0.3">
      <c r="A117" s="270">
        <f>[1]MEI!A118</f>
        <v>0</v>
      </c>
      <c r="B117" s="271">
        <f>[1]MEI!B118</f>
        <v>12</v>
      </c>
      <c r="C117" s="272" t="str">
        <f>[1]MEI!K118</f>
        <v>K03</v>
      </c>
      <c r="D117" s="271">
        <f>[1]MEI!J118</f>
        <v>23</v>
      </c>
      <c r="E117" s="272" t="str">
        <f>[1]MEI!I118</f>
        <v>P</v>
      </c>
      <c r="F117" s="273" t="str">
        <f>[1]MEI!L118</f>
        <v>BARU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 x14ac:dyDescent="0.3">
      <c r="A118" s="270">
        <f>[1]MEI!A119</f>
        <v>0</v>
      </c>
      <c r="B118" s="271">
        <f>[1]MEI!B119</f>
        <v>13</v>
      </c>
      <c r="C118" s="272" t="str">
        <f>[1]MEI!K119</f>
        <v>K03</v>
      </c>
      <c r="D118" s="271">
        <f>[1]MEI!J119</f>
        <v>21</v>
      </c>
      <c r="E118" s="272" t="str">
        <f>[1]MEI!I119</f>
        <v>L</v>
      </c>
      <c r="F118" s="273" t="str">
        <f>[1]MEI!L119</f>
        <v>BARU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 x14ac:dyDescent="0.3">
      <c r="A119" s="270">
        <f>[1]MEI!A120</f>
        <v>0</v>
      </c>
      <c r="B119" s="271">
        <f>[1]MEI!B120</f>
        <v>14</v>
      </c>
      <c r="C119" s="272" t="str">
        <f>[1]MEI!K120</f>
        <v>K03</v>
      </c>
      <c r="D119" s="271">
        <f>[1]MEI!J120</f>
        <v>31</v>
      </c>
      <c r="E119" s="272" t="str">
        <f>[1]MEI!I120</f>
        <v>P</v>
      </c>
      <c r="F119" s="273" t="str">
        <f>[1]MEI!L120</f>
        <v>BARU</v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 x14ac:dyDescent="0.3">
      <c r="A120" s="270">
        <f>[1]MEI!A121</f>
        <v>45784</v>
      </c>
      <c r="B120" s="271">
        <f>[1]MEI!B121</f>
        <v>1</v>
      </c>
      <c r="C120" s="272" t="str">
        <f>[1]MEI!K121</f>
        <v>K08</v>
      </c>
      <c r="D120" s="271">
        <f>[1]MEI!J121</f>
        <v>61</v>
      </c>
      <c r="E120" s="272" t="str">
        <f>[1]MEI!I121</f>
        <v>P</v>
      </c>
      <c r="F120" s="273" t="str">
        <f>[1]MEI!L121</f>
        <v>BARU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 x14ac:dyDescent="0.3">
      <c r="A121" s="270">
        <f>[1]MEI!A122</f>
        <v>0</v>
      </c>
      <c r="B121" s="271">
        <f>[1]MEI!B122</f>
        <v>2</v>
      </c>
      <c r="C121" s="272" t="str">
        <f>[1]MEI!K122</f>
        <v>K08</v>
      </c>
      <c r="D121" s="271">
        <f>[1]MEI!J122</f>
        <v>49</v>
      </c>
      <c r="E121" s="272" t="str">
        <f>[1]MEI!I122</f>
        <v>P</v>
      </c>
      <c r="F121" s="273" t="str">
        <f>[1]MEI!L122</f>
        <v>BARU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 x14ac:dyDescent="0.3">
      <c r="A122" s="270">
        <f>[1]MEI!A123</f>
        <v>0</v>
      </c>
      <c r="B122" s="271">
        <f>[1]MEI!B123</f>
        <v>2</v>
      </c>
      <c r="C122" s="272" t="str">
        <f>[1]MEI!K123</f>
        <v>K08</v>
      </c>
      <c r="D122" s="271">
        <f>[1]MEI!J123</f>
        <v>48</v>
      </c>
      <c r="E122" s="272" t="str">
        <f>[1]MEI!I123</f>
        <v>P</v>
      </c>
      <c r="F122" s="273" t="str">
        <f>[1]MEI!L123</f>
        <v>BARU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 x14ac:dyDescent="0.3">
      <c r="A123" s="270">
        <f>[1]MEI!A124</f>
        <v>0</v>
      </c>
      <c r="B123" s="271">
        <f>[1]MEI!B124</f>
        <v>3</v>
      </c>
      <c r="C123" s="272" t="str">
        <f>[1]MEI!K124</f>
        <v>K00</v>
      </c>
      <c r="D123" s="271">
        <f>[1]MEI!J124</f>
        <v>8</v>
      </c>
      <c r="E123" s="272" t="str">
        <f>[1]MEI!I124</f>
        <v>P</v>
      </c>
      <c r="F123" s="273" t="str">
        <f>[1]MEI!L124</f>
        <v>BARU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 x14ac:dyDescent="0.3">
      <c r="A124" s="270">
        <f>[1]MEI!A125</f>
        <v>0</v>
      </c>
      <c r="B124" s="271">
        <f>[1]MEI!B125</f>
        <v>4</v>
      </c>
      <c r="C124" s="272" t="str">
        <f>[1]MEI!K125</f>
        <v>K04</v>
      </c>
      <c r="D124" s="271">
        <f>[1]MEI!J125</f>
        <v>30</v>
      </c>
      <c r="E124" s="272" t="str">
        <f>[1]MEI!I125</f>
        <v>L</v>
      </c>
      <c r="F124" s="273" t="str">
        <f>[1]MEI!L125</f>
        <v>LAMA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 x14ac:dyDescent="0.3">
      <c r="A125" s="270">
        <f>[1]MEI!A126</f>
        <v>0</v>
      </c>
      <c r="B125" s="271">
        <f>[1]MEI!B126</f>
        <v>5</v>
      </c>
      <c r="C125" s="272" t="str">
        <f>[1]MEI!K126</f>
        <v>K00</v>
      </c>
      <c r="D125" s="271">
        <f>[1]MEI!J126</f>
        <v>7</v>
      </c>
      <c r="E125" s="272" t="str">
        <f>[1]MEI!I126</f>
        <v>L</v>
      </c>
      <c r="F125" s="273" t="str">
        <f>[1]MEI!L126</f>
        <v>BARU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 x14ac:dyDescent="0.3">
      <c r="A126" s="270">
        <f>[1]MEI!A127</f>
        <v>0</v>
      </c>
      <c r="B126" s="271">
        <f>[1]MEI!B127</f>
        <v>6</v>
      </c>
      <c r="C126" s="272" t="str">
        <f>[1]MEI!K127</f>
        <v>K05</v>
      </c>
      <c r="D126" s="271">
        <f>[1]MEI!J127</f>
        <v>33</v>
      </c>
      <c r="E126" s="272" t="str">
        <f>[1]MEI!I127</f>
        <v>P</v>
      </c>
      <c r="F126" s="273" t="str">
        <f>[1]MEI!L127</f>
        <v>BARU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 x14ac:dyDescent="0.3">
      <c r="A127" s="270">
        <f>[1]MEI!A128</f>
        <v>0</v>
      </c>
      <c r="B127" s="271">
        <f>[1]MEI!B128</f>
        <v>7</v>
      </c>
      <c r="C127" s="272" t="str">
        <f>[1]MEI!K128</f>
        <v>K01</v>
      </c>
      <c r="D127" s="271">
        <f>[1]MEI!J128</f>
        <v>29</v>
      </c>
      <c r="E127" s="272" t="str">
        <f>[1]MEI!I128</f>
        <v>P</v>
      </c>
      <c r="F127" s="273" t="str">
        <f>[1]MEI!L128</f>
        <v>BARU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 x14ac:dyDescent="0.3">
      <c r="A128" s="270">
        <f>[1]MEI!A129</f>
        <v>0</v>
      </c>
      <c r="B128" s="271">
        <f>[1]MEI!B129</f>
        <v>7</v>
      </c>
      <c r="C128" s="272" t="str">
        <f>[1]MEI!K129</f>
        <v>K01</v>
      </c>
      <c r="D128" s="271">
        <f>[1]MEI!J129</f>
        <v>29</v>
      </c>
      <c r="E128" s="272" t="str">
        <f>[1]MEI!I129</f>
        <v>P</v>
      </c>
      <c r="F128" s="273" t="str">
        <f>[1]MEI!L129</f>
        <v>BARU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 x14ac:dyDescent="0.3">
      <c r="A129" s="270">
        <f>[1]MEI!A130</f>
        <v>0</v>
      </c>
      <c r="B129" s="271">
        <f>[1]MEI!B130</f>
        <v>8</v>
      </c>
      <c r="C129" s="272" t="str">
        <f>[1]MEI!K130</f>
        <v>K00</v>
      </c>
      <c r="D129" s="271">
        <f>[1]MEI!J130</f>
        <v>10</v>
      </c>
      <c r="E129" s="272" t="str">
        <f>[1]MEI!I130</f>
        <v>L</v>
      </c>
      <c r="F129" s="273" t="str">
        <f>[1]MEI!L130</f>
        <v>BARU</v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 x14ac:dyDescent="0.3">
      <c r="A130" s="270">
        <f>[1]MEI!A131</f>
        <v>0</v>
      </c>
      <c r="B130" s="271">
        <f>[1]MEI!B131</f>
        <v>9</v>
      </c>
      <c r="C130" s="272" t="str">
        <f>[1]MEI!K131</f>
        <v>K00</v>
      </c>
      <c r="D130" s="271">
        <f>[1]MEI!J131</f>
        <v>8</v>
      </c>
      <c r="E130" s="272" t="str">
        <f>[1]MEI!I131</f>
        <v>P</v>
      </c>
      <c r="F130" s="273" t="str">
        <f>[1]MEI!L131</f>
        <v>BARU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 x14ac:dyDescent="0.3">
      <c r="A131" s="270">
        <f>[1]MEI!A132</f>
        <v>0</v>
      </c>
      <c r="B131" s="271">
        <f>[1]MEI!B132</f>
        <v>10</v>
      </c>
      <c r="C131" s="272" t="str">
        <f>[1]MEI!K132</f>
        <v>K02</v>
      </c>
      <c r="D131" s="271">
        <f>[1]MEI!J132</f>
        <v>59</v>
      </c>
      <c r="E131" s="272" t="str">
        <f>[1]MEI!I132</f>
        <v>P</v>
      </c>
      <c r="F131" s="273" t="str">
        <f>[1]MEI!L132</f>
        <v>BARU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 x14ac:dyDescent="0.3">
      <c r="A132" s="270">
        <f>[1]MEI!A133</f>
        <v>0</v>
      </c>
      <c r="B132" s="271">
        <f>[1]MEI!B133</f>
        <v>11</v>
      </c>
      <c r="C132" s="272" t="str">
        <f>[1]MEI!K133</f>
        <v>K03</v>
      </c>
      <c r="D132" s="271">
        <f>[1]MEI!J133</f>
        <v>26</v>
      </c>
      <c r="E132" s="272" t="str">
        <f>[1]MEI!I133</f>
        <v>P</v>
      </c>
      <c r="F132" s="273" t="str">
        <f>[1]MEI!L133</f>
        <v>BARU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 x14ac:dyDescent="0.3">
      <c r="A133" s="270">
        <f>[1]MEI!A134</f>
        <v>0</v>
      </c>
      <c r="B133" s="271">
        <f>[1]MEI!B134</f>
        <v>12</v>
      </c>
      <c r="C133" s="272" t="str">
        <f>[1]MEI!K134</f>
        <v>K04</v>
      </c>
      <c r="D133" s="271">
        <f>[1]MEI!J134</f>
        <v>8</v>
      </c>
      <c r="E133" s="272" t="str">
        <f>[1]MEI!I134</f>
        <v>L</v>
      </c>
      <c r="F133" s="273" t="str">
        <f>[1]MEI!L134</f>
        <v>BARU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 x14ac:dyDescent="0.3">
      <c r="A134" s="270">
        <f>[1]MEI!A135</f>
        <v>0</v>
      </c>
      <c r="B134" s="271">
        <f>[1]MEI!B135</f>
        <v>13</v>
      </c>
      <c r="C134" s="272" t="str">
        <f>[1]MEI!K135</f>
        <v>K00</v>
      </c>
      <c r="D134" s="271">
        <f>[1]MEI!J135</f>
        <v>9</v>
      </c>
      <c r="E134" s="272" t="str">
        <f>[1]MEI!I135</f>
        <v>L</v>
      </c>
      <c r="F134" s="273" t="str">
        <f>[1]MEI!L135</f>
        <v>BARU</v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 x14ac:dyDescent="0.3">
      <c r="A135" s="270">
        <f>[1]MEI!A136</f>
        <v>0</v>
      </c>
      <c r="B135" s="271">
        <f>[1]MEI!B136</f>
        <v>14</v>
      </c>
      <c r="C135" s="272" t="str">
        <f>[1]MEI!K136</f>
        <v>K08</v>
      </c>
      <c r="D135" s="271">
        <f>[1]MEI!J136</f>
        <v>37</v>
      </c>
      <c r="E135" s="272" t="str">
        <f>[1]MEI!I136</f>
        <v>P</v>
      </c>
      <c r="F135" s="273" t="str">
        <f>[1]MEI!L136</f>
        <v>BARU</v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 x14ac:dyDescent="0.3">
      <c r="A136" s="270">
        <f>[1]MEI!A137</f>
        <v>0</v>
      </c>
      <c r="B136" s="271">
        <f>[1]MEI!B137</f>
        <v>15</v>
      </c>
      <c r="C136" s="272" t="str">
        <f>[1]MEI!K137</f>
        <v>K02</v>
      </c>
      <c r="D136" s="271">
        <f>[1]MEI!J137</f>
        <v>29</v>
      </c>
      <c r="E136" s="272" t="str">
        <f>[1]MEI!I137</f>
        <v>P</v>
      </c>
      <c r="F136" s="273" t="str">
        <f>[1]MEI!L137</f>
        <v>BARU</v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 x14ac:dyDescent="0.3">
      <c r="A137" s="270">
        <f>[1]MEI!A138</f>
        <v>45785</v>
      </c>
      <c r="B137" s="271">
        <f>[1]MEI!B138</f>
        <v>1</v>
      </c>
      <c r="C137" s="272" t="str">
        <f>[1]MEI!K138</f>
        <v>K05</v>
      </c>
      <c r="D137" s="271">
        <f>[1]MEI!J138</f>
        <v>31</v>
      </c>
      <c r="E137" s="272" t="str">
        <f>[1]MEI!I138</f>
        <v>P</v>
      </c>
      <c r="F137" s="273" t="str">
        <f>[1]MEI!L138</f>
        <v>BARU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 x14ac:dyDescent="0.3">
      <c r="A138" s="270">
        <f>[1]MEI!A139</f>
        <v>0</v>
      </c>
      <c r="B138" s="271">
        <f>[1]MEI!B139</f>
        <v>2</v>
      </c>
      <c r="C138" s="272" t="str">
        <f>[1]MEI!K139</f>
        <v>K04</v>
      </c>
      <c r="D138" s="271">
        <f>[1]MEI!J139</f>
        <v>22</v>
      </c>
      <c r="E138" s="272" t="str">
        <f>[1]MEI!I139</f>
        <v>P</v>
      </c>
      <c r="F138" s="273" t="str">
        <f>[1]MEI!L139</f>
        <v>BARU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 x14ac:dyDescent="0.3">
      <c r="A139" s="270">
        <f>[1]MEI!A140</f>
        <v>0</v>
      </c>
      <c r="B139" s="271">
        <f>[1]MEI!B140</f>
        <v>3</v>
      </c>
      <c r="C139" s="272" t="str">
        <f>[1]MEI!K140</f>
        <v>K05</v>
      </c>
      <c r="D139" s="271">
        <f>[1]MEI!J140</f>
        <v>59</v>
      </c>
      <c r="E139" s="272" t="str">
        <f>[1]MEI!I140</f>
        <v>L</v>
      </c>
      <c r="F139" s="273" t="str">
        <f>[1]MEI!L140</f>
        <v>BARU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 x14ac:dyDescent="0.3">
      <c r="A140" s="270">
        <f>[1]MEI!A141</f>
        <v>0</v>
      </c>
      <c r="B140" s="271">
        <f>[1]MEI!B141</f>
        <v>4</v>
      </c>
      <c r="C140" s="272" t="str">
        <f>[1]MEI!K141</f>
        <v>K02</v>
      </c>
      <c r="D140" s="271">
        <f>[1]MEI!J141</f>
        <v>39</v>
      </c>
      <c r="E140" s="272" t="str">
        <f>[1]MEI!I141</f>
        <v>P</v>
      </c>
      <c r="F140" s="273" t="str">
        <f>[1]MEI!L141</f>
        <v>BARU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 x14ac:dyDescent="0.3">
      <c r="A141" s="270">
        <f>[1]MEI!A142</f>
        <v>0</v>
      </c>
      <c r="B141" s="271">
        <f>[1]MEI!B142</f>
        <v>5</v>
      </c>
      <c r="C141" s="272" t="str">
        <f>[1]MEI!K142</f>
        <v>K05</v>
      </c>
      <c r="D141" s="271">
        <f>[1]MEI!J142</f>
        <v>56</v>
      </c>
      <c r="E141" s="272" t="str">
        <f>[1]MEI!I142</f>
        <v>P</v>
      </c>
      <c r="F141" s="273" t="str">
        <f>[1]MEI!L142</f>
        <v>LAMA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 x14ac:dyDescent="0.3">
      <c r="A142" s="270">
        <f>[1]MEI!A143</f>
        <v>0</v>
      </c>
      <c r="B142" s="271">
        <f>[1]MEI!B143</f>
        <v>6</v>
      </c>
      <c r="C142" s="272" t="str">
        <f>[1]MEI!K143</f>
        <v>K04</v>
      </c>
      <c r="D142" s="271">
        <f>[1]MEI!J143</f>
        <v>14</v>
      </c>
      <c r="E142" s="272" t="str">
        <f>[1]MEI!I143</f>
        <v>L</v>
      </c>
      <c r="F142" s="273" t="str">
        <f>[1]MEI!L143</f>
        <v>BARU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 x14ac:dyDescent="0.3">
      <c r="A143" s="270">
        <f>[1]MEI!A144</f>
        <v>0</v>
      </c>
      <c r="B143" s="271">
        <f>[1]MEI!B144</f>
        <v>7</v>
      </c>
      <c r="C143" s="272" t="str">
        <f>[1]MEI!K144</f>
        <v>K05</v>
      </c>
      <c r="D143" s="271">
        <f>[1]MEI!J144</f>
        <v>23</v>
      </c>
      <c r="E143" s="272" t="str">
        <f>[1]MEI!I144</f>
        <v>P</v>
      </c>
      <c r="F143" s="273" t="str">
        <f>[1]MEI!L144</f>
        <v>BARU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 x14ac:dyDescent="0.3">
      <c r="A144" s="270">
        <f>[1]MEI!A145</f>
        <v>0</v>
      </c>
      <c r="B144" s="271">
        <f>[1]MEI!B145</f>
        <v>8</v>
      </c>
      <c r="C144" s="272" t="str">
        <f>[1]MEI!K145</f>
        <v>K04</v>
      </c>
      <c r="D144" s="271">
        <f>[1]MEI!J145</f>
        <v>27</v>
      </c>
      <c r="E144" s="272" t="str">
        <f>[1]MEI!I145</f>
        <v>P</v>
      </c>
      <c r="F144" s="273" t="str">
        <f>[1]MEI!L145</f>
        <v>BARU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 x14ac:dyDescent="0.3">
      <c r="A145" s="270">
        <f>[1]MEI!A146</f>
        <v>45786</v>
      </c>
      <c r="B145" s="271">
        <f>[1]MEI!B146</f>
        <v>1</v>
      </c>
      <c r="C145" s="272" t="str">
        <f>[1]MEI!K146</f>
        <v>K05</v>
      </c>
      <c r="D145" s="271">
        <f>[1]MEI!J146</f>
        <v>84</v>
      </c>
      <c r="E145" s="272" t="str">
        <f>[1]MEI!I146</f>
        <v>L</v>
      </c>
      <c r="F145" s="273" t="str">
        <f>[1]MEI!L146</f>
        <v>BARU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 x14ac:dyDescent="0.3">
      <c r="A146" s="270">
        <f>[1]MEI!A147</f>
        <v>0</v>
      </c>
      <c r="B146" s="271">
        <f>[1]MEI!B147</f>
        <v>2</v>
      </c>
      <c r="C146" s="272" t="str">
        <f>[1]MEI!K147</f>
        <v>K00</v>
      </c>
      <c r="D146" s="271">
        <f>[1]MEI!J147</f>
        <v>8</v>
      </c>
      <c r="E146" s="272" t="str">
        <f>[1]MEI!I147</f>
        <v>L</v>
      </c>
      <c r="F146" s="273" t="str">
        <f>[1]MEI!L147</f>
        <v>BARU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 x14ac:dyDescent="0.3">
      <c r="A147" s="270">
        <f>[1]MEI!A148</f>
        <v>0</v>
      </c>
      <c r="B147" s="271">
        <f>[1]MEI!B148</f>
        <v>3</v>
      </c>
      <c r="C147" s="272" t="str">
        <f>[1]MEI!K148</f>
        <v>K01</v>
      </c>
      <c r="D147" s="271">
        <f>[1]MEI!J148</f>
        <v>12</v>
      </c>
      <c r="E147" s="272" t="str">
        <f>[1]MEI!I148</f>
        <v>P</v>
      </c>
      <c r="F147" s="273" t="str">
        <f>[1]MEI!L148</f>
        <v>BARU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 x14ac:dyDescent="0.3">
      <c r="A148" s="270">
        <f>[1]MEI!A149</f>
        <v>0</v>
      </c>
      <c r="B148" s="271">
        <f>[1]MEI!B149</f>
        <v>4</v>
      </c>
      <c r="C148" s="272" t="str">
        <f>[1]MEI!K149</f>
        <v>K04</v>
      </c>
      <c r="D148" s="271">
        <f>[1]MEI!J149</f>
        <v>27</v>
      </c>
      <c r="E148" s="272" t="str">
        <f>[1]MEI!I149</f>
        <v>P</v>
      </c>
      <c r="F148" s="273" t="str">
        <f>[1]MEI!L149</f>
        <v>BARU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 x14ac:dyDescent="0.3">
      <c r="A149" s="270">
        <f>[1]MEI!A150</f>
        <v>0</v>
      </c>
      <c r="B149" s="271">
        <f>[1]MEI!B150</f>
        <v>5</v>
      </c>
      <c r="C149" s="272" t="str">
        <f>[1]MEI!K150</f>
        <v>K04</v>
      </c>
      <c r="D149" s="271">
        <f>[1]MEI!J150</f>
        <v>32</v>
      </c>
      <c r="E149" s="272" t="str">
        <f>[1]MEI!I150</f>
        <v>L</v>
      </c>
      <c r="F149" s="273" t="str">
        <f>[1]MEI!L150</f>
        <v>BARU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 x14ac:dyDescent="0.3">
      <c r="A150" s="270">
        <f>[1]MEI!A151</f>
        <v>0</v>
      </c>
      <c r="B150" s="271">
        <f>[1]MEI!B151</f>
        <v>6</v>
      </c>
      <c r="C150" s="272" t="str">
        <f>[1]MEI!K151</f>
        <v>K04</v>
      </c>
      <c r="D150" s="271">
        <f>[1]MEI!J151</f>
        <v>38</v>
      </c>
      <c r="E150" s="272" t="str">
        <f>[1]MEI!I151</f>
        <v>L</v>
      </c>
      <c r="F150" s="273" t="str">
        <f>[1]MEI!L151</f>
        <v>BARU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 x14ac:dyDescent="0.3">
      <c r="A151" s="270">
        <f>[1]MEI!A152</f>
        <v>0</v>
      </c>
      <c r="B151" s="271">
        <f>[1]MEI!B152</f>
        <v>7</v>
      </c>
      <c r="C151" s="272" t="str">
        <f>[1]MEI!K152</f>
        <v>K04</v>
      </c>
      <c r="D151" s="271">
        <f>[1]MEI!J152</f>
        <v>37</v>
      </c>
      <c r="E151" s="272" t="str">
        <f>[1]MEI!I152</f>
        <v>P</v>
      </c>
      <c r="F151" s="273" t="str">
        <f>[1]MEI!L152</f>
        <v>BARU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 x14ac:dyDescent="0.3">
      <c r="A152" s="270">
        <f>[1]MEI!A153</f>
        <v>0</v>
      </c>
      <c r="B152" s="271">
        <f>[1]MEI!B153</f>
        <v>8</v>
      </c>
      <c r="C152" s="272" t="str">
        <f>[1]MEI!K153</f>
        <v>K04</v>
      </c>
      <c r="D152" s="271">
        <f>[1]MEI!J153</f>
        <v>37</v>
      </c>
      <c r="E152" s="272" t="str">
        <f>[1]MEI!I153</f>
        <v>P</v>
      </c>
      <c r="F152" s="273" t="str">
        <f>[1]MEI!L153</f>
        <v>LAMA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 x14ac:dyDescent="0.3">
      <c r="A153" s="270">
        <f>[1]MEI!A154</f>
        <v>0</v>
      </c>
      <c r="B153" s="271">
        <f>[1]MEI!B154</f>
        <v>9</v>
      </c>
      <c r="C153" s="272" t="str">
        <f>[1]MEI!K154</f>
        <v>K04</v>
      </c>
      <c r="D153" s="271">
        <f>[1]MEI!J154</f>
        <v>81</v>
      </c>
      <c r="E153" s="272" t="str">
        <f>[1]MEI!I154</f>
        <v>L</v>
      </c>
      <c r="F153" s="273" t="str">
        <f>[1]MEI!L154</f>
        <v>BARU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 x14ac:dyDescent="0.3">
      <c r="A154" s="270">
        <f>[1]MEI!A155</f>
        <v>0</v>
      </c>
      <c r="B154" s="271">
        <f>[1]MEI!B155</f>
        <v>10</v>
      </c>
      <c r="C154" s="272" t="str">
        <f>[1]MEI!K155</f>
        <v>K03</v>
      </c>
      <c r="D154" s="271">
        <f>[1]MEI!J155</f>
        <v>26</v>
      </c>
      <c r="E154" s="272" t="str">
        <f>[1]MEI!I155</f>
        <v>P</v>
      </c>
      <c r="F154" s="273" t="str">
        <f>[1]MEI!L155</f>
        <v>BARU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 x14ac:dyDescent="0.3">
      <c r="A155" s="270">
        <f>[1]MEI!A156</f>
        <v>0</v>
      </c>
      <c r="B155" s="271">
        <f>[1]MEI!B156</f>
        <v>11</v>
      </c>
      <c r="C155" s="272" t="str">
        <f>[1]MEI!K156</f>
        <v>K00</v>
      </c>
      <c r="D155" s="271">
        <f>[1]MEI!J156</f>
        <v>1</v>
      </c>
      <c r="E155" s="272" t="str">
        <f>[1]MEI!I156</f>
        <v>L</v>
      </c>
      <c r="F155" s="273" t="str">
        <f>[1]MEI!L156</f>
        <v>BARU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 x14ac:dyDescent="0.3">
      <c r="A156" s="270">
        <f>[1]MEI!A157</f>
        <v>0</v>
      </c>
      <c r="B156" s="271">
        <f>[1]MEI!B157</f>
        <v>12</v>
      </c>
      <c r="C156" s="272" t="str">
        <f>[1]MEI!K157</f>
        <v>K00</v>
      </c>
      <c r="D156" s="271">
        <f>[1]MEI!J157</f>
        <v>1</v>
      </c>
      <c r="E156" s="272" t="str">
        <f>[1]MEI!I157</f>
        <v>P</v>
      </c>
      <c r="F156" s="273" t="str">
        <f>[1]MEI!L157</f>
        <v>BARU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 x14ac:dyDescent="0.3">
      <c r="A157" s="270">
        <f>[1]MEI!A158</f>
        <v>0</v>
      </c>
      <c r="B157" s="271">
        <f>[1]MEI!B158</f>
        <v>13</v>
      </c>
      <c r="C157" s="272" t="str">
        <f>[1]MEI!K158</f>
        <v>K00</v>
      </c>
      <c r="D157" s="271">
        <f>[1]MEI!J158</f>
        <v>1</v>
      </c>
      <c r="E157" s="272" t="str">
        <f>[1]MEI!I158</f>
        <v>L</v>
      </c>
      <c r="F157" s="273" t="str">
        <f>[1]MEI!L158</f>
        <v>BARU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 x14ac:dyDescent="0.3">
      <c r="A158" s="270">
        <f>[1]MEI!A159</f>
        <v>0</v>
      </c>
      <c r="B158" s="271">
        <f>[1]MEI!B159</f>
        <v>14</v>
      </c>
      <c r="C158" s="272" t="str">
        <f>[1]MEI!K159</f>
        <v>K00</v>
      </c>
      <c r="D158" s="271">
        <f>[1]MEI!J159</f>
        <v>4</v>
      </c>
      <c r="E158" s="272" t="str">
        <f>[1]MEI!I159</f>
        <v>L</v>
      </c>
      <c r="F158" s="273" t="str">
        <f>[1]MEI!L159</f>
        <v>BARU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 x14ac:dyDescent="0.3">
      <c r="A159" s="270">
        <f>[1]MEI!A160</f>
        <v>45787</v>
      </c>
      <c r="B159" s="271">
        <f>[1]MEI!B160</f>
        <v>1</v>
      </c>
      <c r="C159" s="272" t="str">
        <f>[1]MEI!K160</f>
        <v>K00</v>
      </c>
      <c r="D159" s="271">
        <f>[1]MEI!J160</f>
        <v>8</v>
      </c>
      <c r="E159" s="272" t="str">
        <f>[1]MEI!I160</f>
        <v>L</v>
      </c>
      <c r="F159" s="273" t="str">
        <f>[1]MEI!L160</f>
        <v>BARU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 x14ac:dyDescent="0.3">
      <c r="A160" s="270">
        <f>[1]MEI!A161</f>
        <v>0</v>
      </c>
      <c r="B160" s="271">
        <f>[1]MEI!B161</f>
        <v>2</v>
      </c>
      <c r="C160" s="272" t="str">
        <f>[1]MEI!K161</f>
        <v>K02</v>
      </c>
      <c r="D160" s="271">
        <f>[1]MEI!J161</f>
        <v>51</v>
      </c>
      <c r="E160" s="272" t="str">
        <f>[1]MEI!I161</f>
        <v>P</v>
      </c>
      <c r="F160" s="273" t="str">
        <f>[1]MEI!L161</f>
        <v>LAMA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 x14ac:dyDescent="0.3">
      <c r="A161" s="270">
        <f>[1]MEI!A162</f>
        <v>0</v>
      </c>
      <c r="B161" s="271">
        <f>[1]MEI!B162</f>
        <v>3</v>
      </c>
      <c r="C161" s="272" t="str">
        <f>[1]MEI!K162</f>
        <v>K00</v>
      </c>
      <c r="D161" s="271">
        <f>[1]MEI!J162</f>
        <v>48</v>
      </c>
      <c r="E161" s="272" t="str">
        <f>[1]MEI!I162</f>
        <v>L</v>
      </c>
      <c r="F161" s="273" t="str">
        <f>[1]MEI!L162</f>
        <v>BARU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 x14ac:dyDescent="0.3">
      <c r="A162" s="270">
        <f>[1]MEI!A163</f>
        <v>0</v>
      </c>
      <c r="B162" s="271">
        <f>[1]MEI!B163</f>
        <v>4</v>
      </c>
      <c r="C162" s="272" t="str">
        <f>[1]MEI!K163</f>
        <v>K08</v>
      </c>
      <c r="D162" s="271">
        <f>[1]MEI!J163</f>
        <v>38</v>
      </c>
      <c r="E162" s="272" t="str">
        <f>[1]MEI!I163</f>
        <v>P</v>
      </c>
      <c r="F162" s="273" t="str">
        <f>[1]MEI!L163</f>
        <v>BARU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 x14ac:dyDescent="0.3">
      <c r="A163" s="270">
        <f>[1]MEI!A164</f>
        <v>0</v>
      </c>
      <c r="B163" s="271">
        <f>[1]MEI!B164</f>
        <v>5</v>
      </c>
      <c r="C163" s="272" t="str">
        <f>[1]MEI!K164</f>
        <v>K00</v>
      </c>
      <c r="D163" s="271">
        <f>[1]MEI!J164</f>
        <v>10</v>
      </c>
      <c r="E163" s="272" t="str">
        <f>[1]MEI!I164</f>
        <v>P</v>
      </c>
      <c r="F163" s="273" t="str">
        <f>[1]MEI!L164</f>
        <v>BARU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 x14ac:dyDescent="0.3">
      <c r="A164" s="270">
        <f>[1]MEI!A165</f>
        <v>0</v>
      </c>
      <c r="B164" s="271">
        <f>[1]MEI!B165</f>
        <v>6</v>
      </c>
      <c r="C164" s="272" t="str">
        <f>[1]MEI!K165</f>
        <v>K04</v>
      </c>
      <c r="D164" s="271">
        <f>[1]MEI!J165</f>
        <v>60</v>
      </c>
      <c r="E164" s="272" t="str">
        <f>[1]MEI!I165</f>
        <v>P</v>
      </c>
      <c r="F164" s="273" t="str">
        <f>[1]MEI!L165</f>
        <v>LAMA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 x14ac:dyDescent="0.3">
      <c r="A165" s="270">
        <f>[1]MEI!A166</f>
        <v>0</v>
      </c>
      <c r="B165" s="271">
        <f>[1]MEI!B166</f>
        <v>7</v>
      </c>
      <c r="C165" s="272" t="str">
        <f>[1]MEI!K166</f>
        <v>K03</v>
      </c>
      <c r="D165" s="271">
        <f>[1]MEI!J166</f>
        <v>27</v>
      </c>
      <c r="E165" s="272" t="str">
        <f>[1]MEI!I166</f>
        <v>L</v>
      </c>
      <c r="F165" s="273" t="str">
        <f>[1]MEI!L166</f>
        <v>BARU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 x14ac:dyDescent="0.3">
      <c r="A166" s="270">
        <f>[1]MEI!A167</f>
        <v>0</v>
      </c>
      <c r="B166" s="271">
        <f>[1]MEI!B167</f>
        <v>8</v>
      </c>
      <c r="C166" s="272" t="str">
        <f>[1]MEI!K167</f>
        <v>K00</v>
      </c>
      <c r="D166" s="271">
        <f>[1]MEI!J167</f>
        <v>6</v>
      </c>
      <c r="E166" s="272" t="str">
        <f>[1]MEI!I167</f>
        <v>P</v>
      </c>
      <c r="F166" s="273" t="str">
        <f>[1]MEI!L167</f>
        <v>BARU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 x14ac:dyDescent="0.3">
      <c r="A167" s="270">
        <f>[1]MEI!A168</f>
        <v>0</v>
      </c>
      <c r="B167" s="271">
        <f>[1]MEI!B168</f>
        <v>9</v>
      </c>
      <c r="C167" s="272" t="str">
        <f>[1]MEI!K168</f>
        <v>K04</v>
      </c>
      <c r="D167" s="271">
        <f>[1]MEI!J168</f>
        <v>30</v>
      </c>
      <c r="E167" s="272" t="str">
        <f>[1]MEI!I168</f>
        <v>P</v>
      </c>
      <c r="F167" s="273" t="str">
        <f>[1]MEI!L168</f>
        <v>BARU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 x14ac:dyDescent="0.3">
      <c r="A168" s="270">
        <f>[1]MEI!A169</f>
        <v>0</v>
      </c>
      <c r="B168" s="271">
        <f>[1]MEI!B169</f>
        <v>10</v>
      </c>
      <c r="C168" s="272" t="str">
        <f>[1]MEI!K169</f>
        <v>K02</v>
      </c>
      <c r="D168" s="271">
        <f>[1]MEI!J169</f>
        <v>37</v>
      </c>
      <c r="E168" s="272" t="str">
        <f>[1]MEI!I169</f>
        <v>P</v>
      </c>
      <c r="F168" s="273" t="str">
        <f>[1]MEI!L169</f>
        <v>BARU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 x14ac:dyDescent="0.3">
      <c r="A169" s="270">
        <f>[1]MEI!A170</f>
        <v>0</v>
      </c>
      <c r="B169" s="271">
        <f>[1]MEI!B170</f>
        <v>11</v>
      </c>
      <c r="C169" s="272" t="str">
        <f>[1]MEI!K170</f>
        <v>K03</v>
      </c>
      <c r="D169" s="271">
        <f>[1]MEI!J170</f>
        <v>23</v>
      </c>
      <c r="E169" s="272" t="str">
        <f>[1]MEI!I170</f>
        <v>P</v>
      </c>
      <c r="F169" s="273" t="str">
        <f>[1]MEI!L170</f>
        <v>BARU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 x14ac:dyDescent="0.3">
      <c r="A170" s="270">
        <f>[1]MEI!A171</f>
        <v>0</v>
      </c>
      <c r="B170" s="271">
        <f>[1]MEI!B171</f>
        <v>12</v>
      </c>
      <c r="C170" s="272" t="str">
        <f>[1]MEI!K171</f>
        <v>K00</v>
      </c>
      <c r="D170" s="271">
        <f>[1]MEI!J171</f>
        <v>12</v>
      </c>
      <c r="E170" s="272" t="str">
        <f>[1]MEI!I171</f>
        <v>P</v>
      </c>
      <c r="F170" s="273" t="str">
        <f>[1]MEI!L171</f>
        <v>BARU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 x14ac:dyDescent="0.3">
      <c r="A171" s="270">
        <f>[1]MEI!A172</f>
        <v>0</v>
      </c>
      <c r="B171" s="271">
        <f>[1]MEI!B172</f>
        <v>13</v>
      </c>
      <c r="C171" s="272" t="str">
        <f>[1]MEI!K172</f>
        <v>K04</v>
      </c>
      <c r="D171" s="271">
        <f>[1]MEI!J172</f>
        <v>30</v>
      </c>
      <c r="E171" s="272" t="str">
        <f>[1]MEI!I172</f>
        <v>L</v>
      </c>
      <c r="F171" s="273" t="str">
        <f>[1]MEI!L172</f>
        <v>BARU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 x14ac:dyDescent="0.3">
      <c r="A172" s="270">
        <f>[1]MEI!A173</f>
        <v>0</v>
      </c>
      <c r="B172" s="271">
        <f>[1]MEI!B173</f>
        <v>14</v>
      </c>
      <c r="C172" s="272" t="str">
        <f>[1]MEI!K173</f>
        <v>K02</v>
      </c>
      <c r="D172" s="271">
        <f>[1]MEI!J173</f>
        <v>32</v>
      </c>
      <c r="E172" s="272" t="str">
        <f>[1]MEI!I173</f>
        <v>P</v>
      </c>
      <c r="F172" s="273" t="str">
        <f>[1]MEI!L173</f>
        <v>LAMA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 x14ac:dyDescent="0.3">
      <c r="A173" s="270">
        <f>[1]MEI!A174</f>
        <v>0</v>
      </c>
      <c r="B173" s="271">
        <f>[1]MEI!B174</f>
        <v>15</v>
      </c>
      <c r="C173" s="272" t="str">
        <f>[1]MEI!K174</f>
        <v>K04</v>
      </c>
      <c r="D173" s="271">
        <f>[1]MEI!J174</f>
        <v>9</v>
      </c>
      <c r="E173" s="272" t="str">
        <f>[1]MEI!I174</f>
        <v>L</v>
      </c>
      <c r="F173" s="273" t="str">
        <f>[1]MEI!L174</f>
        <v>BARU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 x14ac:dyDescent="0.3">
      <c r="A174" s="270">
        <f>[1]MEI!A175</f>
        <v>0</v>
      </c>
      <c r="B174" s="271">
        <f>[1]MEI!B175</f>
        <v>16</v>
      </c>
      <c r="C174" s="272" t="str">
        <f>[1]MEI!K175</f>
        <v>K00</v>
      </c>
      <c r="D174" s="271">
        <f>[1]MEI!J175</f>
        <v>12</v>
      </c>
      <c r="E174" s="272" t="str">
        <f>[1]MEI!I175</f>
        <v>L</v>
      </c>
      <c r="F174" s="273" t="str">
        <f>[1]MEI!L175</f>
        <v>BARU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 x14ac:dyDescent="0.3">
      <c r="A175" s="270">
        <f>[1]MEI!A176</f>
        <v>0</v>
      </c>
      <c r="B175" s="271">
        <f>[1]MEI!B176</f>
        <v>17</v>
      </c>
      <c r="C175" s="272" t="str">
        <f>[1]MEI!K176</f>
        <v>K00</v>
      </c>
      <c r="D175" s="271">
        <f>[1]MEI!J176</f>
        <v>12</v>
      </c>
      <c r="E175" s="272" t="str">
        <f>[1]MEI!I176</f>
        <v>P</v>
      </c>
      <c r="F175" s="273" t="str">
        <f>[1]MEI!L176</f>
        <v>BARU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 x14ac:dyDescent="0.3">
      <c r="A176" s="270">
        <f>[1]MEI!A177</f>
        <v>0</v>
      </c>
      <c r="B176" s="271">
        <f>[1]MEI!B177</f>
        <v>18</v>
      </c>
      <c r="C176" s="272" t="str">
        <f>[1]MEI!K177</f>
        <v>K02</v>
      </c>
      <c r="D176" s="271">
        <f>[1]MEI!J177</f>
        <v>4</v>
      </c>
      <c r="E176" s="272" t="str">
        <f>[1]MEI!I177</f>
        <v>P</v>
      </c>
      <c r="F176" s="273" t="str">
        <f>[1]MEI!L177</f>
        <v>BARU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 x14ac:dyDescent="0.3">
      <c r="A177" s="270">
        <f>[1]MEI!A178</f>
        <v>0</v>
      </c>
      <c r="B177" s="271">
        <f>[1]MEI!B178</f>
        <v>19</v>
      </c>
      <c r="C177" s="272" t="str">
        <f>[1]MEI!K178</f>
        <v>K04</v>
      </c>
      <c r="D177" s="271">
        <f>[1]MEI!J178</f>
        <v>14</v>
      </c>
      <c r="E177" s="272" t="str">
        <f>[1]MEI!I178</f>
        <v>L</v>
      </c>
      <c r="F177" s="273" t="str">
        <f>[1]MEI!L178</f>
        <v>BARU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 x14ac:dyDescent="0.3">
      <c r="A178" s="270">
        <f>[1]MEI!A179</f>
        <v>0</v>
      </c>
      <c r="B178" s="271">
        <f>[1]MEI!B179</f>
        <v>20</v>
      </c>
      <c r="C178" s="272" t="str">
        <f>[1]MEI!K179</f>
        <v>K06</v>
      </c>
      <c r="D178" s="271">
        <f>[1]MEI!J179</f>
        <v>57</v>
      </c>
      <c r="E178" s="272" t="str">
        <f>[1]MEI!I179</f>
        <v>P</v>
      </c>
      <c r="F178" s="273" t="str">
        <f>[1]MEI!L179</f>
        <v>BARU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 x14ac:dyDescent="0.3">
      <c r="A179" s="270">
        <f>[1]MEI!A180</f>
        <v>0</v>
      </c>
      <c r="B179" s="271">
        <f>[1]MEI!B180</f>
        <v>21</v>
      </c>
      <c r="C179" s="272" t="str">
        <f>[1]MEI!K180</f>
        <v>K03</v>
      </c>
      <c r="D179" s="271">
        <f>[1]MEI!J180</f>
        <v>31</v>
      </c>
      <c r="E179" s="272" t="str">
        <f>[1]MEI!I180</f>
        <v>P</v>
      </c>
      <c r="F179" s="273" t="str">
        <f>[1]MEI!L180</f>
        <v>BARU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 x14ac:dyDescent="0.3">
      <c r="A180" s="270">
        <f>[1]MEI!A181</f>
        <v>45791</v>
      </c>
      <c r="B180" s="271">
        <f>[1]MEI!B181</f>
        <v>1</v>
      </c>
      <c r="C180" s="272" t="str">
        <f>[1]MEI!K181</f>
        <v>K02</v>
      </c>
      <c r="D180" s="271">
        <f>[1]MEI!J181</f>
        <v>27</v>
      </c>
      <c r="E180" s="272" t="str">
        <f>[1]MEI!I181</f>
        <v>P</v>
      </c>
      <c r="F180" s="273" t="str">
        <f>[1]MEI!L181</f>
        <v>BARU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 x14ac:dyDescent="0.3">
      <c r="A181" s="270">
        <f>[1]MEI!A182</f>
        <v>0</v>
      </c>
      <c r="B181" s="271">
        <f>[1]MEI!B182</f>
        <v>2</v>
      </c>
      <c r="C181" s="272" t="str">
        <f>[1]MEI!K182</f>
        <v>K02</v>
      </c>
      <c r="D181" s="271">
        <f>[1]MEI!J182</f>
        <v>61</v>
      </c>
      <c r="E181" s="272" t="str">
        <f>[1]MEI!I182</f>
        <v>P</v>
      </c>
      <c r="F181" s="273" t="str">
        <f>[1]MEI!L182</f>
        <v>BARU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 x14ac:dyDescent="0.3">
      <c r="A182" s="270">
        <f>[1]MEI!A183</f>
        <v>0</v>
      </c>
      <c r="B182" s="271">
        <f>[1]MEI!B183</f>
        <v>3</v>
      </c>
      <c r="C182" s="272" t="str">
        <f>[1]MEI!K183</f>
        <v>K04</v>
      </c>
      <c r="D182" s="271">
        <f>[1]MEI!J183</f>
        <v>33</v>
      </c>
      <c r="E182" s="272" t="str">
        <f>[1]MEI!I183</f>
        <v>L</v>
      </c>
      <c r="F182" s="273" t="str">
        <f>[1]MEI!L183</f>
        <v>BARU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 x14ac:dyDescent="0.3">
      <c r="A183" s="270">
        <f>[1]MEI!A184</f>
        <v>0</v>
      </c>
      <c r="B183" s="271">
        <f>[1]MEI!B184</f>
        <v>4</v>
      </c>
      <c r="C183" s="272" t="str">
        <f>[1]MEI!K184</f>
        <v>K04</v>
      </c>
      <c r="D183" s="271">
        <f>[1]MEI!J184</f>
        <v>22</v>
      </c>
      <c r="E183" s="272" t="str">
        <f>[1]MEI!I184</f>
        <v>P</v>
      </c>
      <c r="F183" s="273" t="str">
        <f>[1]MEI!L184</f>
        <v>LAMA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 x14ac:dyDescent="0.3">
      <c r="A184" s="270">
        <f>[1]MEI!A185</f>
        <v>0</v>
      </c>
      <c r="B184" s="271">
        <f>[1]MEI!B185</f>
        <v>5</v>
      </c>
      <c r="C184" s="272" t="str">
        <f>[1]MEI!K185</f>
        <v>K04</v>
      </c>
      <c r="D184" s="271">
        <f>[1]MEI!J185</f>
        <v>65</v>
      </c>
      <c r="E184" s="272" t="str">
        <f>[1]MEI!I185</f>
        <v>L</v>
      </c>
      <c r="F184" s="273" t="str">
        <f>[1]MEI!L185</f>
        <v>BARU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 x14ac:dyDescent="0.3">
      <c r="A185" s="270">
        <f>[1]MEI!A186</f>
        <v>0</v>
      </c>
      <c r="B185" s="271">
        <f>[1]MEI!B186</f>
        <v>6</v>
      </c>
      <c r="C185" s="272" t="str">
        <f>[1]MEI!K186</f>
        <v>K00</v>
      </c>
      <c r="D185" s="271">
        <f>[1]MEI!J186</f>
        <v>6</v>
      </c>
      <c r="E185" s="272" t="str">
        <f>[1]MEI!I186</f>
        <v>P</v>
      </c>
      <c r="F185" s="273" t="str">
        <f>[1]MEI!L186</f>
        <v>BARU</v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 x14ac:dyDescent="0.3">
      <c r="A186" s="270">
        <f>[1]MEI!A187</f>
        <v>0</v>
      </c>
      <c r="B186" s="271">
        <f>[1]MEI!B187</f>
        <v>7</v>
      </c>
      <c r="C186" s="272" t="str">
        <f>[1]MEI!K187</f>
        <v>K01</v>
      </c>
      <c r="D186" s="271">
        <f>[1]MEI!J187</f>
        <v>27</v>
      </c>
      <c r="E186" s="272" t="str">
        <f>[1]MEI!I187</f>
        <v>P</v>
      </c>
      <c r="F186" s="273" t="str">
        <f>[1]MEI!L187</f>
        <v>LAMA</v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 x14ac:dyDescent="0.3">
      <c r="A187" s="270">
        <f>[1]MEI!A188</f>
        <v>0</v>
      </c>
      <c r="B187" s="271">
        <f>[1]MEI!B188</f>
        <v>8</v>
      </c>
      <c r="C187" s="272" t="str">
        <f>[1]MEI!K188</f>
        <v>K04</v>
      </c>
      <c r="D187" s="271">
        <f>[1]MEI!J188</f>
        <v>60</v>
      </c>
      <c r="E187" s="272" t="str">
        <f>[1]MEI!I188</f>
        <v>P</v>
      </c>
      <c r="F187" s="273" t="str">
        <f>[1]MEI!L188</f>
        <v>LAMA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 x14ac:dyDescent="0.3">
      <c r="A188" s="270">
        <f>[1]MEI!A189</f>
        <v>0</v>
      </c>
      <c r="B188" s="271">
        <f>[1]MEI!B189</f>
        <v>9</v>
      </c>
      <c r="C188" s="272" t="str">
        <f>[1]MEI!K189</f>
        <v>K04</v>
      </c>
      <c r="D188" s="271">
        <f>[1]MEI!J189</f>
        <v>26</v>
      </c>
      <c r="E188" s="272" t="str">
        <f>[1]MEI!I189</f>
        <v>P</v>
      </c>
      <c r="F188" s="273" t="str">
        <f>[1]MEI!L189</f>
        <v>BARU</v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 x14ac:dyDescent="0.3">
      <c r="A189" s="270">
        <f>[1]MEI!A190</f>
        <v>0</v>
      </c>
      <c r="B189" s="271">
        <f>[1]MEI!B190</f>
        <v>10</v>
      </c>
      <c r="C189" s="272" t="str">
        <f>[1]MEI!K190</f>
        <v>K00</v>
      </c>
      <c r="D189" s="271">
        <f>[1]MEI!J190</f>
        <v>10</v>
      </c>
      <c r="E189" s="272" t="str">
        <f>[1]MEI!I190</f>
        <v>L</v>
      </c>
      <c r="F189" s="273" t="str">
        <f>[1]MEI!L190</f>
        <v>BARU</v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 x14ac:dyDescent="0.3">
      <c r="A190" s="270">
        <f>[1]MEI!A191</f>
        <v>0</v>
      </c>
      <c r="B190" s="271">
        <f>[1]MEI!B191</f>
        <v>11</v>
      </c>
      <c r="C190" s="272" t="str">
        <f>[1]MEI!K191</f>
        <v>K04</v>
      </c>
      <c r="D190" s="271">
        <f>[1]MEI!J191</f>
        <v>43</v>
      </c>
      <c r="E190" s="272" t="str">
        <f>[1]MEI!I191</f>
        <v>L</v>
      </c>
      <c r="F190" s="273" t="str">
        <f>[1]MEI!L191</f>
        <v>BARU</v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 x14ac:dyDescent="0.3">
      <c r="A191" s="270">
        <f>[1]MEI!A192</f>
        <v>0</v>
      </c>
      <c r="B191" s="271">
        <f>[1]MEI!B192</f>
        <v>12</v>
      </c>
      <c r="C191" s="272" t="str">
        <f>[1]MEI!K192</f>
        <v>K05</v>
      </c>
      <c r="D191" s="271">
        <f>[1]MEI!J192</f>
        <v>6</v>
      </c>
      <c r="E191" s="272" t="str">
        <f>[1]MEI!I192</f>
        <v>P</v>
      </c>
      <c r="F191" s="273" t="str">
        <f>[1]MEI!L192</f>
        <v>BARU</v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 x14ac:dyDescent="0.3">
      <c r="A192" s="270">
        <f>[1]MEI!A193</f>
        <v>0</v>
      </c>
      <c r="B192" s="271">
        <f>[1]MEI!B193</f>
        <v>13</v>
      </c>
      <c r="C192" s="272" t="str">
        <f>[1]MEI!K193</f>
        <v>K00</v>
      </c>
      <c r="D192" s="271">
        <f>[1]MEI!J193</f>
        <v>7</v>
      </c>
      <c r="E192" s="272" t="str">
        <f>[1]MEI!I193</f>
        <v>L</v>
      </c>
      <c r="F192" s="273" t="str">
        <f>[1]MEI!L193</f>
        <v>BARU</v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 x14ac:dyDescent="0.3">
      <c r="A193" s="270">
        <f>[1]MEI!A194</f>
        <v>0</v>
      </c>
      <c r="B193" s="271">
        <f>[1]MEI!B194</f>
        <v>14</v>
      </c>
      <c r="C193" s="272" t="str">
        <f>[1]MEI!K194</f>
        <v>K04</v>
      </c>
      <c r="D193" s="271">
        <f>[1]MEI!J194</f>
        <v>47</v>
      </c>
      <c r="E193" s="272" t="str">
        <f>[1]MEI!I194</f>
        <v>P</v>
      </c>
      <c r="F193" s="273" t="str">
        <f>[1]MEI!L194</f>
        <v>BARU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 x14ac:dyDescent="0.3">
      <c r="A194" s="270">
        <f>[1]MEI!A195</f>
        <v>0</v>
      </c>
      <c r="B194" s="271">
        <f>[1]MEI!B195</f>
        <v>15</v>
      </c>
      <c r="C194" s="272" t="str">
        <f>[1]MEI!K195</f>
        <v>K04</v>
      </c>
      <c r="D194" s="271">
        <f>[1]MEI!J195</f>
        <v>14</v>
      </c>
      <c r="E194" s="272" t="str">
        <f>[1]MEI!I195</f>
        <v>P</v>
      </c>
      <c r="F194" s="273" t="str">
        <f>[1]MEI!L195</f>
        <v>BARU</v>
      </c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 x14ac:dyDescent="0.3">
      <c r="A195" s="270">
        <f>[1]MEI!A196</f>
        <v>0</v>
      </c>
      <c r="B195" s="271">
        <f>[1]MEI!B196</f>
        <v>16</v>
      </c>
      <c r="C195" s="272" t="str">
        <f>[1]MEI!K196</f>
        <v>K02</v>
      </c>
      <c r="D195" s="271">
        <f>[1]MEI!J196</f>
        <v>64</v>
      </c>
      <c r="E195" s="272" t="str">
        <f>[1]MEI!I196</f>
        <v>P</v>
      </c>
      <c r="F195" s="273" t="str">
        <f>[1]MEI!L196</f>
        <v>BARU</v>
      </c>
    </row>
    <row r="196" spans="1:26" ht="15.75" customHeight="1" x14ac:dyDescent="0.3">
      <c r="A196" s="270">
        <f>[1]MEI!A197</f>
        <v>0</v>
      </c>
      <c r="B196" s="271">
        <f>[1]MEI!B197</f>
        <v>17</v>
      </c>
      <c r="C196" s="272" t="str">
        <f>[1]MEI!K197</f>
        <v>K04</v>
      </c>
      <c r="D196" s="271">
        <f>[1]MEI!J197</f>
        <v>32</v>
      </c>
      <c r="E196" s="272" t="str">
        <f>[1]MEI!I197</f>
        <v>P</v>
      </c>
      <c r="F196" s="273" t="str">
        <f>[1]MEI!L197</f>
        <v>LAMA</v>
      </c>
    </row>
    <row r="197" spans="1:26" ht="15.75" customHeight="1" x14ac:dyDescent="0.3">
      <c r="A197" s="270">
        <f>[1]MEI!A198</f>
        <v>0</v>
      </c>
      <c r="B197" s="271">
        <f>[1]MEI!B198</f>
        <v>18</v>
      </c>
      <c r="C197" s="272" t="str">
        <f>[1]MEI!K198</f>
        <v>K08</v>
      </c>
      <c r="D197" s="271">
        <f>[1]MEI!J198</f>
        <v>33</v>
      </c>
      <c r="E197" s="272" t="str">
        <f>[1]MEI!I198</f>
        <v>P</v>
      </c>
      <c r="F197" s="273" t="str">
        <f>[1]MEI!L198</f>
        <v>BARU</v>
      </c>
    </row>
    <row r="198" spans="1:26" ht="15.75" customHeight="1" x14ac:dyDescent="0.3">
      <c r="A198" s="270">
        <f>[1]MEI!A199</f>
        <v>0</v>
      </c>
      <c r="B198" s="271">
        <f>[1]MEI!B199</f>
        <v>19</v>
      </c>
      <c r="C198" s="272" t="str">
        <f>[1]MEI!K199</f>
        <v>K00</v>
      </c>
      <c r="D198" s="271">
        <f>[1]MEI!J199</f>
        <v>7</v>
      </c>
      <c r="E198" s="272" t="str">
        <f>[1]MEI!I199</f>
        <v>P</v>
      </c>
      <c r="F198" s="273" t="str">
        <f>[1]MEI!L199</f>
        <v>BARU</v>
      </c>
    </row>
    <row r="199" spans="1:26" ht="15.75" customHeight="1" x14ac:dyDescent="0.3">
      <c r="A199" s="270">
        <f>[1]MEI!A200</f>
        <v>0</v>
      </c>
      <c r="B199" s="271">
        <f>[1]MEI!B200</f>
        <v>20</v>
      </c>
      <c r="C199" s="272" t="str">
        <f>[1]MEI!K200</f>
        <v>K02</v>
      </c>
      <c r="D199" s="271">
        <f>[1]MEI!J200</f>
        <v>35</v>
      </c>
      <c r="E199" s="272" t="str">
        <f>[1]MEI!I200</f>
        <v>P</v>
      </c>
      <c r="F199" s="273" t="str">
        <f>[1]MEI!L200</f>
        <v>BARU</v>
      </c>
    </row>
    <row r="200" spans="1:26" ht="15.75" customHeight="1" x14ac:dyDescent="0.3">
      <c r="A200" s="270">
        <f>[1]MEI!A201</f>
        <v>0</v>
      </c>
      <c r="B200" s="271">
        <f>[1]MEI!B201</f>
        <v>21</v>
      </c>
      <c r="C200" s="272" t="str">
        <f>[1]MEI!K201</f>
        <v>K04</v>
      </c>
      <c r="D200" s="271">
        <f>[1]MEI!J201</f>
        <v>34</v>
      </c>
      <c r="E200" s="272" t="str">
        <f>[1]MEI!I201</f>
        <v>P</v>
      </c>
      <c r="F200" s="273" t="str">
        <f>[1]MEI!L201</f>
        <v>BARU</v>
      </c>
    </row>
    <row r="201" spans="1:26" ht="15.75" customHeight="1" x14ac:dyDescent="0.3">
      <c r="A201" s="270">
        <f>[1]MEI!A202</f>
        <v>0</v>
      </c>
      <c r="B201" s="271">
        <f>[1]MEI!B202</f>
        <v>22</v>
      </c>
      <c r="C201" s="272" t="str">
        <f>[1]MEI!K202</f>
        <v>K08</v>
      </c>
      <c r="D201" s="271">
        <f>[1]MEI!J202</f>
        <v>24</v>
      </c>
      <c r="E201" s="272" t="str">
        <f>[1]MEI!I202</f>
        <v>P</v>
      </c>
      <c r="F201" s="273" t="str">
        <f>[1]MEI!L202</f>
        <v>BARU</v>
      </c>
    </row>
    <row r="202" spans="1:26" ht="15.75" customHeight="1" x14ac:dyDescent="0.3">
      <c r="A202" s="270">
        <f>[1]MEI!A203</f>
        <v>45792</v>
      </c>
      <c r="B202" s="271">
        <f>[1]MEI!B203</f>
        <v>1</v>
      </c>
      <c r="C202" s="272" t="str">
        <f>[1]MEI!K203</f>
        <v>K02</v>
      </c>
      <c r="D202" s="271">
        <f>[1]MEI!J203</f>
        <v>64</v>
      </c>
      <c r="E202" s="272" t="str">
        <f>[1]MEI!I203</f>
        <v>P</v>
      </c>
      <c r="F202" s="273" t="str">
        <f>[1]MEI!L203</f>
        <v>BARU</v>
      </c>
    </row>
    <row r="203" spans="1:26" ht="15.75" customHeight="1" x14ac:dyDescent="0.3">
      <c r="A203" s="270">
        <f>[1]MEI!A204</f>
        <v>0</v>
      </c>
      <c r="B203" s="271">
        <f>[1]MEI!B204</f>
        <v>2</v>
      </c>
      <c r="C203" s="272" t="str">
        <f>[1]MEI!K204</f>
        <v>K08</v>
      </c>
      <c r="D203" s="271">
        <f>[1]MEI!J204</f>
        <v>58</v>
      </c>
      <c r="E203" s="272" t="str">
        <f>[1]MEI!I204</f>
        <v>L</v>
      </c>
      <c r="F203" s="273" t="str">
        <f>[1]MEI!L204</f>
        <v>BARU</v>
      </c>
    </row>
    <row r="204" spans="1:26" ht="15.75" customHeight="1" x14ac:dyDescent="0.3">
      <c r="A204" s="270">
        <f>[1]MEI!A205</f>
        <v>0</v>
      </c>
      <c r="B204" s="271">
        <f>[1]MEI!B205</f>
        <v>3</v>
      </c>
      <c r="C204" s="272" t="str">
        <f>[1]MEI!K205</f>
        <v>K04</v>
      </c>
      <c r="D204" s="271">
        <f>[1]MEI!J205</f>
        <v>75</v>
      </c>
      <c r="E204" s="272" t="str">
        <f>[1]MEI!I205</f>
        <v>L</v>
      </c>
      <c r="F204" s="273" t="str">
        <f>[1]MEI!L205</f>
        <v>BARU</v>
      </c>
    </row>
    <row r="205" spans="1:26" ht="15.75" customHeight="1" x14ac:dyDescent="0.3">
      <c r="A205" s="270">
        <f>[1]MEI!A206</f>
        <v>0</v>
      </c>
      <c r="B205" s="271">
        <f>[1]MEI!B206</f>
        <v>4</v>
      </c>
      <c r="C205" s="272" t="str">
        <f>[1]MEI!K206</f>
        <v>K03</v>
      </c>
      <c r="D205" s="271">
        <f>[1]MEI!J206</f>
        <v>27</v>
      </c>
      <c r="E205" s="272" t="str">
        <f>[1]MEI!I206</f>
        <v>P</v>
      </c>
      <c r="F205" s="273" t="str">
        <f>[1]MEI!L206</f>
        <v>BARU</v>
      </c>
    </row>
    <row r="206" spans="1:26" ht="15.75" customHeight="1" x14ac:dyDescent="0.3">
      <c r="A206" s="270">
        <f>[1]MEI!A207</f>
        <v>0</v>
      </c>
      <c r="B206" s="271">
        <f>[1]MEI!B207</f>
        <v>5</v>
      </c>
      <c r="C206" s="272" t="str">
        <f>[1]MEI!K207</f>
        <v>K04</v>
      </c>
      <c r="D206" s="271">
        <f>[1]MEI!J207</f>
        <v>41</v>
      </c>
      <c r="E206" s="272" t="str">
        <f>[1]MEI!I207</f>
        <v>P</v>
      </c>
      <c r="F206" s="273" t="str">
        <f>[1]MEI!L207</f>
        <v>BARU</v>
      </c>
    </row>
    <row r="207" spans="1:26" ht="15.75" customHeight="1" x14ac:dyDescent="0.3">
      <c r="A207" s="270">
        <f>[1]MEI!A208</f>
        <v>0</v>
      </c>
      <c r="B207" s="271">
        <f>[1]MEI!B208</f>
        <v>6</v>
      </c>
      <c r="C207" s="272" t="str">
        <f>[1]MEI!K208</f>
        <v>K08</v>
      </c>
      <c r="D207" s="271">
        <f>[1]MEI!J208</f>
        <v>26</v>
      </c>
      <c r="E207" s="272" t="str">
        <f>[1]MEI!I208</f>
        <v>P</v>
      </c>
      <c r="F207" s="273" t="str">
        <f>[1]MEI!L208</f>
        <v>BARU</v>
      </c>
    </row>
    <row r="208" spans="1:26" ht="15.75" customHeight="1" x14ac:dyDescent="0.3">
      <c r="A208" s="270">
        <f>[1]MEI!A209</f>
        <v>0</v>
      </c>
      <c r="B208" s="271">
        <f>[1]MEI!B209</f>
        <v>7</v>
      </c>
      <c r="C208" s="272" t="str">
        <f>[1]MEI!K209</f>
        <v>K04</v>
      </c>
      <c r="D208" s="271">
        <f>[1]MEI!J209</f>
        <v>6</v>
      </c>
      <c r="E208" s="272" t="str">
        <f>[1]MEI!I209</f>
        <v>P</v>
      </c>
      <c r="F208" s="273" t="str">
        <f>[1]MEI!L209</f>
        <v>BARU</v>
      </c>
    </row>
    <row r="209" spans="1:26" ht="15.75" customHeight="1" x14ac:dyDescent="0.3">
      <c r="A209" s="270">
        <f>[1]MEI!A210</f>
        <v>0</v>
      </c>
      <c r="B209" s="271">
        <f>[1]MEI!B210</f>
        <v>8</v>
      </c>
      <c r="C209" s="272" t="str">
        <f>[1]MEI!K210</f>
        <v>K05</v>
      </c>
      <c r="D209" s="271">
        <f>[1]MEI!J210</f>
        <v>45</v>
      </c>
      <c r="E209" s="272" t="str">
        <f>[1]MEI!I210</f>
        <v>P</v>
      </c>
      <c r="F209" s="273" t="str">
        <f>[1]MEI!L210</f>
        <v>BARU</v>
      </c>
    </row>
    <row r="210" spans="1:26" ht="15.75" customHeight="1" x14ac:dyDescent="0.3">
      <c r="A210" s="270">
        <f>[1]MEI!A211</f>
        <v>0</v>
      </c>
      <c r="B210" s="271">
        <f>[1]MEI!B211</f>
        <v>9</v>
      </c>
      <c r="C210" s="272" t="str">
        <f>[1]MEI!K211</f>
        <v>K04</v>
      </c>
      <c r="D210" s="271">
        <f>[1]MEI!J211</f>
        <v>47</v>
      </c>
      <c r="E210" s="272" t="str">
        <f>[1]MEI!I211</f>
        <v>L</v>
      </c>
      <c r="F210" s="273" t="str">
        <f>[1]MEI!L211</f>
        <v>LAMA</v>
      </c>
    </row>
    <row r="211" spans="1:26" ht="15.75" customHeight="1" x14ac:dyDescent="0.3">
      <c r="A211" s="270">
        <f>[1]MEI!A212</f>
        <v>0</v>
      </c>
      <c r="B211" s="271">
        <f>[1]MEI!B212</f>
        <v>10</v>
      </c>
      <c r="C211" s="272" t="str">
        <f>[1]MEI!K212</f>
        <v>K02</v>
      </c>
      <c r="D211" s="271">
        <f>[1]MEI!J212</f>
        <v>54</v>
      </c>
      <c r="E211" s="272" t="str">
        <f>[1]MEI!I212</f>
        <v>P</v>
      </c>
      <c r="F211" s="273" t="str">
        <f>[1]MEI!L212</f>
        <v>LAMA</v>
      </c>
    </row>
    <row r="212" spans="1:26" ht="15.75" customHeight="1" x14ac:dyDescent="0.3">
      <c r="A212" s="270">
        <f>[1]MEI!A213</f>
        <v>0</v>
      </c>
      <c r="B212" s="271">
        <f>[1]MEI!B213</f>
        <v>11</v>
      </c>
      <c r="C212" s="272" t="str">
        <f>[1]MEI!K213</f>
        <v>K03</v>
      </c>
      <c r="D212" s="271">
        <f>[1]MEI!J213</f>
        <v>29</v>
      </c>
      <c r="E212" s="272" t="str">
        <f>[1]MEI!I213</f>
        <v>P</v>
      </c>
      <c r="F212" s="273" t="str">
        <f>[1]MEI!L213</f>
        <v>BARU</v>
      </c>
    </row>
    <row r="213" spans="1:26" ht="15.75" customHeight="1" x14ac:dyDescent="0.3">
      <c r="A213" s="270">
        <f>[1]MEI!A214</f>
        <v>0</v>
      </c>
      <c r="B213" s="271">
        <f>[1]MEI!B214</f>
        <v>12</v>
      </c>
      <c r="C213" s="272" t="str">
        <f>[1]MEI!K214</f>
        <v>K01</v>
      </c>
      <c r="D213" s="271">
        <f>[1]MEI!J214</f>
        <v>28</v>
      </c>
      <c r="E213" s="272" t="str">
        <f>[1]MEI!I214</f>
        <v>L</v>
      </c>
      <c r="F213" s="273" t="str">
        <f>[1]MEI!L214</f>
        <v>BARU</v>
      </c>
    </row>
    <row r="214" spans="1:26" ht="15.75" customHeight="1" x14ac:dyDescent="0.3">
      <c r="A214" s="270">
        <f>[1]MEI!A215</f>
        <v>45793</v>
      </c>
      <c r="B214" s="271">
        <f>[1]MEI!B215</f>
        <v>1</v>
      </c>
      <c r="C214" s="272" t="str">
        <f>[1]MEI!K215</f>
        <v>K04</v>
      </c>
      <c r="D214" s="271">
        <f>[1]MEI!J215</f>
        <v>47</v>
      </c>
      <c r="E214" s="272" t="str">
        <f>[1]MEI!I215</f>
        <v>L</v>
      </c>
      <c r="F214" s="273" t="str">
        <f>[1]MEI!L215</f>
        <v>BARU</v>
      </c>
    </row>
    <row r="215" spans="1:26" ht="15.75" customHeight="1" x14ac:dyDescent="0.3">
      <c r="A215" s="270">
        <f>[1]MEI!A216</f>
        <v>0</v>
      </c>
      <c r="B215" s="271">
        <f>[1]MEI!B216</f>
        <v>2</v>
      </c>
      <c r="C215" s="272" t="str">
        <f>[1]MEI!K216</f>
        <v>K04</v>
      </c>
      <c r="D215" s="271">
        <f>[1]MEI!J216</f>
        <v>43</v>
      </c>
      <c r="E215" s="272" t="str">
        <f>[1]MEI!I216</f>
        <v>P</v>
      </c>
      <c r="F215" s="273" t="str">
        <f>[1]MEI!L216</f>
        <v>BARU</v>
      </c>
    </row>
    <row r="216" spans="1:26" ht="15.75" customHeight="1" x14ac:dyDescent="0.3">
      <c r="A216" s="270">
        <f>[1]MEI!A217</f>
        <v>0</v>
      </c>
      <c r="B216" s="271">
        <f>[1]MEI!B217</f>
        <v>3</v>
      </c>
      <c r="C216" s="272" t="str">
        <f>[1]MEI!K217</f>
        <v>K02</v>
      </c>
      <c r="D216" s="271">
        <f>[1]MEI!J217</f>
        <v>64</v>
      </c>
      <c r="E216" s="272" t="str">
        <f>[1]MEI!I217</f>
        <v>P</v>
      </c>
      <c r="F216" s="273" t="str">
        <f>[1]MEI!L217</f>
        <v>BARU</v>
      </c>
    </row>
    <row r="217" spans="1:26" ht="15" customHeight="1" x14ac:dyDescent="0.3">
      <c r="A217" s="270">
        <f>[1]MEI!A218</f>
        <v>0</v>
      </c>
      <c r="B217" s="271">
        <f>[1]MEI!B218</f>
        <v>4</v>
      </c>
      <c r="C217" s="272" t="str">
        <f>[1]MEI!K218</f>
        <v>K04</v>
      </c>
      <c r="D217" s="271">
        <f>[1]MEI!J218</f>
        <v>16</v>
      </c>
      <c r="E217" s="272" t="str">
        <f>[1]MEI!I218</f>
        <v>P</v>
      </c>
      <c r="F217" s="273" t="str">
        <f>[1]MEI!L218</f>
        <v>BARU</v>
      </c>
    </row>
    <row r="218" spans="1:26" ht="15.75" customHeight="1" x14ac:dyDescent="0.3">
      <c r="A218" s="270">
        <f>[1]MEI!A219</f>
        <v>0</v>
      </c>
      <c r="B218" s="271">
        <f>[1]MEI!B219</f>
        <v>5</v>
      </c>
      <c r="C218" s="272" t="str">
        <f>[1]MEI!K219</f>
        <v>K04</v>
      </c>
      <c r="D218" s="271">
        <f>[1]MEI!J219</f>
        <v>22</v>
      </c>
      <c r="E218" s="272" t="str">
        <f>[1]MEI!I219</f>
        <v>P</v>
      </c>
      <c r="F218" s="273" t="str">
        <f>[1]MEI!L219</f>
        <v>BARU</v>
      </c>
      <c r="G218" s="322"/>
      <c r="H218" s="322"/>
      <c r="I218" s="322"/>
      <c r="J218" s="322"/>
      <c r="K218" s="322"/>
      <c r="L218" s="322"/>
      <c r="M218" s="322"/>
      <c r="N218" s="322"/>
      <c r="O218" s="322"/>
      <c r="P218" s="322"/>
      <c r="Q218" s="322"/>
      <c r="R218" s="322"/>
      <c r="S218" s="322"/>
      <c r="T218" s="322"/>
      <c r="U218" s="322"/>
      <c r="V218" s="322"/>
      <c r="W218" s="322"/>
      <c r="X218" s="322"/>
      <c r="Y218" s="322"/>
      <c r="Z218" s="322"/>
    </row>
    <row r="219" spans="1:26" ht="15.75" customHeight="1" x14ac:dyDescent="0.3">
      <c r="A219" s="270">
        <f>[1]MEI!A220</f>
        <v>0</v>
      </c>
      <c r="B219" s="271">
        <f>[1]MEI!B220</f>
        <v>6</v>
      </c>
      <c r="C219" s="272" t="str">
        <f>[1]MEI!K220</f>
        <v>K04</v>
      </c>
      <c r="D219" s="271">
        <f>[1]MEI!J220</f>
        <v>4</v>
      </c>
      <c r="E219" s="272" t="str">
        <f>[1]MEI!I220</f>
        <v>P</v>
      </c>
      <c r="F219" s="273" t="str">
        <f>[1]MEI!L220</f>
        <v>BARU</v>
      </c>
    </row>
    <row r="220" spans="1:26" ht="15.75" customHeight="1" x14ac:dyDescent="0.3">
      <c r="A220" s="270">
        <f>[1]MEI!A221</f>
        <v>0</v>
      </c>
      <c r="B220" s="271">
        <f>[1]MEI!B221</f>
        <v>7</v>
      </c>
      <c r="C220" s="272" t="str">
        <f>[1]MEI!K221</f>
        <v>K05</v>
      </c>
      <c r="D220" s="271">
        <f>[1]MEI!J221</f>
        <v>21</v>
      </c>
      <c r="E220" s="272" t="str">
        <f>[1]MEI!I221</f>
        <v>P</v>
      </c>
      <c r="F220" s="273" t="str">
        <f>[1]MEI!L221</f>
        <v>BARU</v>
      </c>
    </row>
    <row r="221" spans="1:26" ht="15.75" customHeight="1" x14ac:dyDescent="0.3">
      <c r="A221" s="270">
        <f>[1]MEI!A222</f>
        <v>0</v>
      </c>
      <c r="B221" s="271">
        <f>[1]MEI!B222</f>
        <v>8</v>
      </c>
      <c r="C221" s="272" t="str">
        <f>[1]MEI!K222</f>
        <v>K00</v>
      </c>
      <c r="D221" s="271">
        <f>[1]MEI!J222</f>
        <v>11</v>
      </c>
      <c r="E221" s="272" t="str">
        <f>[1]MEI!I222</f>
        <v>P</v>
      </c>
      <c r="F221" s="273" t="str">
        <f>[1]MEI!L222</f>
        <v>BARU</v>
      </c>
    </row>
    <row r="222" spans="1:26" ht="15.75" customHeight="1" x14ac:dyDescent="0.3">
      <c r="A222" s="270">
        <f>[1]MEI!A223</f>
        <v>0</v>
      </c>
      <c r="B222" s="271">
        <f>[1]MEI!B223</f>
        <v>9</v>
      </c>
      <c r="C222" s="272" t="str">
        <f>[1]MEI!K223</f>
        <v>K05</v>
      </c>
      <c r="D222" s="271">
        <f>[1]MEI!J223</f>
        <v>56</v>
      </c>
      <c r="E222" s="272" t="str">
        <f>[1]MEI!I223</f>
        <v>P</v>
      </c>
      <c r="F222" s="273" t="str">
        <f>[1]MEI!L223</f>
        <v>BARU</v>
      </c>
    </row>
    <row r="223" spans="1:26" ht="15.75" customHeight="1" x14ac:dyDescent="0.3">
      <c r="A223" s="270">
        <f>[1]MEI!A224</f>
        <v>0</v>
      </c>
      <c r="B223" s="271">
        <f>[1]MEI!B224</f>
        <v>10</v>
      </c>
      <c r="C223" s="272" t="str">
        <f>[1]MEI!K224</f>
        <v>K04</v>
      </c>
      <c r="D223" s="271">
        <f>[1]MEI!J224</f>
        <v>40</v>
      </c>
      <c r="E223" s="272" t="str">
        <f>[1]MEI!I224</f>
        <v>L</v>
      </c>
      <c r="F223" s="273" t="str">
        <f>[1]MEI!L224</f>
        <v>LAMA</v>
      </c>
    </row>
    <row r="224" spans="1:26" ht="15.75" customHeight="1" x14ac:dyDescent="0.3">
      <c r="A224" s="270">
        <f>[1]MEI!A225</f>
        <v>0</v>
      </c>
      <c r="B224" s="271">
        <f>[1]MEI!B225</f>
        <v>11</v>
      </c>
      <c r="C224" s="272" t="str">
        <f>[1]MEI!K225</f>
        <v>K04</v>
      </c>
      <c r="D224" s="271">
        <f>[1]MEI!J225</f>
        <v>19</v>
      </c>
      <c r="E224" s="272" t="str">
        <f>[1]MEI!I225</f>
        <v>P</v>
      </c>
      <c r="F224" s="273" t="str">
        <f>[1]MEI!L225</f>
        <v>BARU</v>
      </c>
    </row>
    <row r="225" spans="1:26" ht="15.75" customHeight="1" x14ac:dyDescent="0.3">
      <c r="A225" s="270">
        <f>[1]MEI!A226</f>
        <v>0</v>
      </c>
      <c r="B225" s="271">
        <f>[1]MEI!B226</f>
        <v>12</v>
      </c>
      <c r="C225" s="272" t="str">
        <f>[1]MEI!K226</f>
        <v>K05</v>
      </c>
      <c r="D225" s="271">
        <f>[1]MEI!J226</f>
        <v>19</v>
      </c>
      <c r="E225" s="272" t="str">
        <f>[1]MEI!I226</f>
        <v>P</v>
      </c>
      <c r="F225" s="273" t="str">
        <f>[1]MEI!L226</f>
        <v>BARU</v>
      </c>
    </row>
    <row r="226" spans="1:26" ht="15.75" customHeight="1" x14ac:dyDescent="0.3">
      <c r="A226" s="270">
        <f>[1]MEI!A227</f>
        <v>0</v>
      </c>
      <c r="B226" s="271">
        <f>[1]MEI!B227</f>
        <v>13</v>
      </c>
      <c r="C226" s="272" t="str">
        <f>[1]MEI!K227</f>
        <v>K08</v>
      </c>
      <c r="D226" s="271">
        <f>[1]MEI!J227</f>
        <v>43</v>
      </c>
      <c r="E226" s="272" t="str">
        <f>[1]MEI!I227</f>
        <v>P</v>
      </c>
      <c r="F226" s="273" t="str">
        <f>[1]MEI!L227</f>
        <v>BARU</v>
      </c>
    </row>
    <row r="227" spans="1:26" ht="15.75" customHeight="1" x14ac:dyDescent="0.3">
      <c r="A227" s="270">
        <f>[1]MEI!A228</f>
        <v>45794</v>
      </c>
      <c r="B227" s="271">
        <f>[1]MEI!B228</f>
        <v>1</v>
      </c>
      <c r="C227" s="272" t="str">
        <f>[1]MEI!K228</f>
        <v>K05</v>
      </c>
      <c r="D227" s="271">
        <f>[1]MEI!J228</f>
        <v>52</v>
      </c>
      <c r="E227" s="272" t="str">
        <f>[1]MEI!I228</f>
        <v>L</v>
      </c>
      <c r="F227" s="273" t="str">
        <f>[1]MEI!L228</f>
        <v>BARU</v>
      </c>
    </row>
    <row r="228" spans="1:26" ht="15.75" customHeight="1" x14ac:dyDescent="0.3">
      <c r="A228" s="270">
        <f>[1]MEI!A229</f>
        <v>0</v>
      </c>
      <c r="B228" s="271">
        <f>[1]MEI!B229</f>
        <v>2</v>
      </c>
      <c r="C228" s="272" t="str">
        <f>[1]MEI!K229</f>
        <v>K02</v>
      </c>
      <c r="D228" s="271">
        <f>[1]MEI!J229</f>
        <v>48</v>
      </c>
      <c r="E228" s="272" t="str">
        <f>[1]MEI!I229</f>
        <v>L</v>
      </c>
      <c r="F228" s="273" t="str">
        <f>[1]MEI!L229</f>
        <v>LAMA</v>
      </c>
    </row>
    <row r="229" spans="1:26" ht="15.75" customHeight="1" x14ac:dyDescent="0.3">
      <c r="A229" s="270">
        <f>[1]MEI!A230</f>
        <v>0</v>
      </c>
      <c r="B229" s="271">
        <f>[1]MEI!B230</f>
        <v>3</v>
      </c>
      <c r="C229" s="272" t="str">
        <f>[1]MEI!K230</f>
        <v>K08</v>
      </c>
      <c r="D229" s="271">
        <f>[1]MEI!J230</f>
        <v>61</v>
      </c>
      <c r="E229" s="272" t="str">
        <f>[1]MEI!I230</f>
        <v>P</v>
      </c>
      <c r="F229" s="273" t="str">
        <f>[1]MEI!L230</f>
        <v>BARU</v>
      </c>
    </row>
    <row r="230" spans="1:26" ht="15.75" customHeight="1" x14ac:dyDescent="0.3">
      <c r="A230" s="270">
        <f>[1]MEI!A231</f>
        <v>0</v>
      </c>
      <c r="B230" s="271">
        <f>[1]MEI!B231</f>
        <v>4</v>
      </c>
      <c r="C230" s="272" t="str">
        <f>[1]MEI!K231</f>
        <v>K04</v>
      </c>
      <c r="D230" s="271">
        <f>[1]MEI!J231</f>
        <v>28</v>
      </c>
      <c r="E230" s="272" t="str">
        <f>[1]MEI!I231</f>
        <v>P</v>
      </c>
      <c r="F230" s="273" t="str">
        <f>[1]MEI!L231</f>
        <v>LAMA</v>
      </c>
    </row>
    <row r="231" spans="1:26" ht="15.75" customHeight="1" x14ac:dyDescent="0.3">
      <c r="A231" s="270">
        <f>[1]MEI!A232</f>
        <v>0</v>
      </c>
      <c r="B231" s="271">
        <f>[1]MEI!B232</f>
        <v>5</v>
      </c>
      <c r="C231" s="272" t="str">
        <f>[1]MEI!K232</f>
        <v>K01</v>
      </c>
      <c r="D231" s="271">
        <f>[1]MEI!J232</f>
        <v>23</v>
      </c>
      <c r="E231" s="272" t="str">
        <f>[1]MEI!I232</f>
        <v>P</v>
      </c>
      <c r="F231" s="273" t="str">
        <f>[1]MEI!L232</f>
        <v>LAMA</v>
      </c>
      <c r="G231" s="322"/>
      <c r="H231" s="322"/>
      <c r="I231" s="322"/>
      <c r="J231" s="322"/>
      <c r="K231" s="322"/>
      <c r="L231" s="322"/>
      <c r="M231" s="322"/>
      <c r="N231" s="322"/>
      <c r="O231" s="322"/>
      <c r="P231" s="322"/>
      <c r="Q231" s="322"/>
      <c r="R231" s="322"/>
      <c r="S231" s="322"/>
      <c r="T231" s="322"/>
      <c r="U231" s="322"/>
      <c r="V231" s="322"/>
      <c r="W231" s="322"/>
      <c r="X231" s="322"/>
      <c r="Y231" s="322"/>
      <c r="Z231" s="322"/>
    </row>
    <row r="232" spans="1:26" ht="15.75" customHeight="1" x14ac:dyDescent="0.3">
      <c r="A232" s="270">
        <f>[1]MEI!A233</f>
        <v>0</v>
      </c>
      <c r="B232" s="271">
        <f>[1]MEI!B233</f>
        <v>6</v>
      </c>
      <c r="C232" s="272" t="str">
        <f>[1]MEI!K233</f>
        <v>K02</v>
      </c>
      <c r="D232" s="271">
        <f>[1]MEI!J233</f>
        <v>25</v>
      </c>
      <c r="E232" s="272" t="str">
        <f>[1]MEI!I233</f>
        <v>P</v>
      </c>
      <c r="F232" s="273" t="str">
        <f>[1]MEI!L233</f>
        <v>BARU</v>
      </c>
    </row>
    <row r="233" spans="1:26" ht="15.75" customHeight="1" x14ac:dyDescent="0.3">
      <c r="A233" s="270">
        <f>[1]MEI!A234</f>
        <v>0</v>
      </c>
      <c r="B233" s="271">
        <f>[1]MEI!B234</f>
        <v>7</v>
      </c>
      <c r="C233" s="272" t="str">
        <f>[1]MEI!K234</f>
        <v>K04</v>
      </c>
      <c r="D233" s="271">
        <f>[1]MEI!J234</f>
        <v>20</v>
      </c>
      <c r="E233" s="272" t="str">
        <f>[1]MEI!I234</f>
        <v>P</v>
      </c>
      <c r="F233" s="273" t="str">
        <f>[1]MEI!L234</f>
        <v>LAMA</v>
      </c>
    </row>
    <row r="234" spans="1:26" ht="15.75" customHeight="1" x14ac:dyDescent="0.3">
      <c r="A234" s="270">
        <f>[1]MEI!A235</f>
        <v>0</v>
      </c>
      <c r="B234" s="271">
        <f>[1]MEI!B235</f>
        <v>8</v>
      </c>
      <c r="C234" s="272" t="str">
        <f>[1]MEI!K235</f>
        <v>K05</v>
      </c>
      <c r="D234" s="271">
        <f>[1]MEI!J235</f>
        <v>55</v>
      </c>
      <c r="E234" s="272" t="str">
        <f>[1]MEI!I235</f>
        <v>P</v>
      </c>
      <c r="F234" s="273" t="str">
        <f>[1]MEI!L235</f>
        <v>BARU</v>
      </c>
    </row>
    <row r="235" spans="1:26" ht="15.75" customHeight="1" x14ac:dyDescent="0.3">
      <c r="A235" s="270">
        <f>[1]MEI!A236</f>
        <v>0</v>
      </c>
      <c r="B235" s="271">
        <f>[1]MEI!B236</f>
        <v>9</v>
      </c>
      <c r="C235" s="272" t="str">
        <f>[1]MEI!K236</f>
        <v>K02</v>
      </c>
      <c r="D235" s="271">
        <f>[1]MEI!J236</f>
        <v>37</v>
      </c>
      <c r="E235" s="272" t="str">
        <f>[1]MEI!I236</f>
        <v>P</v>
      </c>
      <c r="F235" s="273" t="str">
        <f>[1]MEI!L236</f>
        <v>LAMA</v>
      </c>
    </row>
    <row r="236" spans="1:26" ht="15.75" customHeight="1" x14ac:dyDescent="0.3">
      <c r="A236" s="270">
        <f>[1]MEI!A237</f>
        <v>0</v>
      </c>
      <c r="B236" s="271">
        <f>[1]MEI!B237</f>
        <v>11</v>
      </c>
      <c r="C236" s="272" t="str">
        <f>[1]MEI!K237</f>
        <v>K08</v>
      </c>
      <c r="D236" s="271">
        <f>[1]MEI!J237</f>
        <v>51</v>
      </c>
      <c r="E236" s="272" t="str">
        <f>[1]MEI!I237</f>
        <v>P</v>
      </c>
      <c r="F236" s="273" t="str">
        <f>[1]MEI!L237</f>
        <v>BARU</v>
      </c>
    </row>
    <row r="237" spans="1:26" ht="15.75" customHeight="1" x14ac:dyDescent="0.3">
      <c r="A237" s="270">
        <f>[1]MEI!A238</f>
        <v>0</v>
      </c>
      <c r="B237" s="271">
        <f>[1]MEI!B238</f>
        <v>12</v>
      </c>
      <c r="C237" s="272" t="str">
        <f>[1]MEI!K238</f>
        <v>K04</v>
      </c>
      <c r="D237" s="271">
        <f>[1]MEI!J238</f>
        <v>23</v>
      </c>
      <c r="E237" s="272" t="str">
        <f>[1]MEI!I238</f>
        <v>P</v>
      </c>
      <c r="F237" s="273" t="str">
        <f>[1]MEI!L238</f>
        <v>BARU</v>
      </c>
    </row>
    <row r="238" spans="1:26" ht="15.75" customHeight="1" x14ac:dyDescent="0.3">
      <c r="A238" s="270">
        <f>[1]MEI!A239</f>
        <v>0</v>
      </c>
      <c r="B238" s="271">
        <f>[1]MEI!B239</f>
        <v>13</v>
      </c>
      <c r="C238" s="272" t="str">
        <f>[1]MEI!K239</f>
        <v>K04</v>
      </c>
      <c r="D238" s="271">
        <f>[1]MEI!J239</f>
        <v>29</v>
      </c>
      <c r="E238" s="272" t="str">
        <f>[1]MEI!I239</f>
        <v>P</v>
      </c>
      <c r="F238" s="273" t="str">
        <f>[1]MEI!L239</f>
        <v>BARU</v>
      </c>
    </row>
    <row r="239" spans="1:26" ht="15.75" customHeight="1" x14ac:dyDescent="0.3">
      <c r="A239" s="270">
        <f>[1]MEI!A240</f>
        <v>0</v>
      </c>
      <c r="B239" s="271">
        <f>[1]MEI!B240</f>
        <v>14</v>
      </c>
      <c r="C239" s="272" t="str">
        <f>[1]MEI!K240</f>
        <v>K03</v>
      </c>
      <c r="D239" s="271">
        <f>[1]MEI!J240</f>
        <v>26</v>
      </c>
      <c r="E239" s="272" t="str">
        <f>[1]MEI!I240</f>
        <v>P</v>
      </c>
      <c r="F239" s="273" t="str">
        <f>[1]MEI!L240</f>
        <v>BARU</v>
      </c>
    </row>
    <row r="240" spans="1:26" ht="15.75" customHeight="1" x14ac:dyDescent="0.3">
      <c r="A240" s="270">
        <f>[1]MEI!A241</f>
        <v>0</v>
      </c>
      <c r="B240" s="271">
        <f>[1]MEI!B241</f>
        <v>15</v>
      </c>
      <c r="C240" s="272" t="str">
        <f>[1]MEI!K241</f>
        <v>K03</v>
      </c>
      <c r="D240" s="271">
        <f>[1]MEI!J241</f>
        <v>33</v>
      </c>
      <c r="E240" s="272" t="str">
        <f>[1]MEI!I241</f>
        <v>P</v>
      </c>
      <c r="F240" s="273" t="str">
        <f>[1]MEI!L241</f>
        <v>BARU</v>
      </c>
    </row>
    <row r="241" spans="1:6" ht="15.75" customHeight="1" x14ac:dyDescent="0.3">
      <c r="A241" s="270">
        <f>[1]MEI!A242</f>
        <v>0</v>
      </c>
      <c r="B241" s="271">
        <f>[1]MEI!B242</f>
        <v>16</v>
      </c>
      <c r="C241" s="272" t="str">
        <f>[1]MEI!K242</f>
        <v>K04</v>
      </c>
      <c r="D241" s="271">
        <f>[1]MEI!J242</f>
        <v>29</v>
      </c>
      <c r="E241" s="272" t="str">
        <f>[1]MEI!I242</f>
        <v>P</v>
      </c>
      <c r="F241" s="273" t="str">
        <f>[1]MEI!L242</f>
        <v>BARU</v>
      </c>
    </row>
    <row r="242" spans="1:6" ht="15.75" customHeight="1" x14ac:dyDescent="0.3">
      <c r="A242" s="270">
        <f>[1]MEI!A243</f>
        <v>45796</v>
      </c>
      <c r="B242" s="271">
        <f>[1]MEI!B243</f>
        <v>1</v>
      </c>
      <c r="C242" s="272" t="str">
        <f>[1]MEI!K243</f>
        <v>K05</v>
      </c>
      <c r="D242" s="271">
        <f>[1]MEI!J243</f>
        <v>27</v>
      </c>
      <c r="E242" s="272" t="str">
        <f>[1]MEI!I243</f>
        <v>P</v>
      </c>
      <c r="F242" s="273" t="str">
        <f>[1]MEI!L243</f>
        <v>BARU</v>
      </c>
    </row>
    <row r="243" spans="1:6" ht="15.75" customHeight="1" x14ac:dyDescent="0.3">
      <c r="A243" s="270">
        <f>[1]MEI!A244</f>
        <v>0</v>
      </c>
      <c r="B243" s="271">
        <f>[1]MEI!B244</f>
        <v>2</v>
      </c>
      <c r="C243" s="272" t="str">
        <f>[1]MEI!K244</f>
        <v>K02</v>
      </c>
      <c r="D243" s="271">
        <f>[1]MEI!J244</f>
        <v>49</v>
      </c>
      <c r="E243" s="272" t="str">
        <f>[1]MEI!I244</f>
        <v>P</v>
      </c>
      <c r="F243" s="273" t="str">
        <f>[1]MEI!L244</f>
        <v>BARU</v>
      </c>
    </row>
    <row r="244" spans="1:6" ht="15.75" customHeight="1" x14ac:dyDescent="0.3">
      <c r="A244" s="270">
        <f>[1]MEI!A245</f>
        <v>0</v>
      </c>
      <c r="B244" s="271">
        <f>[1]MEI!B245</f>
        <v>3</v>
      </c>
      <c r="C244" s="272" t="str">
        <f>[1]MEI!K245</f>
        <v>K00</v>
      </c>
      <c r="D244" s="271">
        <f>[1]MEI!J245</f>
        <v>9</v>
      </c>
      <c r="E244" s="272" t="str">
        <f>[1]MEI!I245</f>
        <v>L</v>
      </c>
      <c r="F244" s="273" t="str">
        <f>[1]MEI!L245</f>
        <v>BARU</v>
      </c>
    </row>
    <row r="245" spans="1:6" ht="15.75" customHeight="1" x14ac:dyDescent="0.3">
      <c r="A245" s="270">
        <f>[1]MEI!A246</f>
        <v>0</v>
      </c>
      <c r="B245" s="271">
        <f>[1]MEI!B246</f>
        <v>4</v>
      </c>
      <c r="C245" s="272" t="str">
        <f>[1]MEI!K246</f>
        <v>K00</v>
      </c>
      <c r="D245" s="271">
        <f>[1]MEI!J246</f>
        <v>9</v>
      </c>
      <c r="E245" s="272" t="str">
        <f>[1]MEI!I246</f>
        <v>L</v>
      </c>
      <c r="F245" s="273" t="str">
        <f>[1]MEI!L246</f>
        <v>BARU</v>
      </c>
    </row>
    <row r="246" spans="1:6" ht="15.75" customHeight="1" x14ac:dyDescent="0.3">
      <c r="A246" s="270">
        <f>[1]MEI!A247</f>
        <v>0</v>
      </c>
      <c r="B246" s="271">
        <f>[1]MEI!B247</f>
        <v>5</v>
      </c>
      <c r="C246" s="272" t="str">
        <f>[1]MEI!K247</f>
        <v>K04</v>
      </c>
      <c r="D246" s="271">
        <f>[1]MEI!J247</f>
        <v>32</v>
      </c>
      <c r="E246" s="272" t="str">
        <f>[1]MEI!I247</f>
        <v>L</v>
      </c>
      <c r="F246" s="273" t="str">
        <f>[1]MEI!L247</f>
        <v>BARU</v>
      </c>
    </row>
    <row r="247" spans="1:6" ht="15.75" customHeight="1" x14ac:dyDescent="0.3">
      <c r="A247" s="270">
        <f>[1]MEI!A248</f>
        <v>0</v>
      </c>
      <c r="B247" s="271">
        <f>[1]MEI!B248</f>
        <v>6</v>
      </c>
      <c r="C247" s="272" t="str">
        <f>[1]MEI!K248</f>
        <v>K04</v>
      </c>
      <c r="D247" s="271">
        <f>[1]MEI!J248</f>
        <v>24</v>
      </c>
      <c r="E247" s="272" t="str">
        <f>[1]MEI!I248</f>
        <v>P</v>
      </c>
      <c r="F247" s="273" t="str">
        <f>[1]MEI!L248</f>
        <v>BARU</v>
      </c>
    </row>
    <row r="248" spans="1:6" ht="15.75" customHeight="1" x14ac:dyDescent="0.3">
      <c r="A248" s="270">
        <f>[1]MEI!A249</f>
        <v>0</v>
      </c>
      <c r="B248" s="271">
        <f>[1]MEI!B249</f>
        <v>7</v>
      </c>
      <c r="C248" s="272" t="str">
        <f>[1]MEI!K249</f>
        <v>K04</v>
      </c>
      <c r="D248" s="271">
        <f>[1]MEI!J249</f>
        <v>7</v>
      </c>
      <c r="E248" s="272" t="str">
        <f>[1]MEI!I249</f>
        <v>P</v>
      </c>
      <c r="F248" s="273" t="str">
        <f>[1]MEI!L249</f>
        <v>BARU</v>
      </c>
    </row>
    <row r="249" spans="1:6" ht="15.75" customHeight="1" x14ac:dyDescent="0.3">
      <c r="A249" s="270">
        <f>[1]MEI!A250</f>
        <v>0</v>
      </c>
      <c r="B249" s="271">
        <f>[1]MEI!B250</f>
        <v>8</v>
      </c>
      <c r="C249" s="272" t="str">
        <f>[1]MEI!K250</f>
        <v>K05</v>
      </c>
      <c r="D249" s="271">
        <f>[1]MEI!J250</f>
        <v>42</v>
      </c>
      <c r="E249" s="272" t="str">
        <f>[1]MEI!I250</f>
        <v>P</v>
      </c>
      <c r="F249" s="273" t="str">
        <f>[1]MEI!L250</f>
        <v>BARU</v>
      </c>
    </row>
    <row r="250" spans="1:6" ht="15.75" customHeight="1" x14ac:dyDescent="0.3">
      <c r="A250" s="270">
        <f>[1]MEI!A251</f>
        <v>0</v>
      </c>
      <c r="B250" s="271">
        <f>[1]MEI!B251</f>
        <v>9</v>
      </c>
      <c r="C250" s="272" t="str">
        <f>[1]MEI!K251</f>
        <v>K00</v>
      </c>
      <c r="D250" s="271">
        <f>[1]MEI!J251</f>
        <v>12</v>
      </c>
      <c r="E250" s="272" t="str">
        <f>[1]MEI!I251</f>
        <v>L</v>
      </c>
      <c r="F250" s="273" t="str">
        <f>[1]MEI!L251</f>
        <v>BARU</v>
      </c>
    </row>
    <row r="251" spans="1:6" ht="15.75" customHeight="1" x14ac:dyDescent="0.3">
      <c r="A251" s="270">
        <f>[1]MEI!A252</f>
        <v>0</v>
      </c>
      <c r="B251" s="271">
        <f>[1]MEI!B252</f>
        <v>10</v>
      </c>
      <c r="C251" s="272" t="str">
        <f>[1]MEI!K252</f>
        <v>K04</v>
      </c>
      <c r="D251" s="271">
        <f>[1]MEI!J252</f>
        <v>34</v>
      </c>
      <c r="E251" s="272" t="str">
        <f>[1]MEI!I252</f>
        <v>P</v>
      </c>
      <c r="F251" s="273" t="str">
        <f>[1]MEI!L252</f>
        <v>LAMA</v>
      </c>
    </row>
    <row r="252" spans="1:6" ht="15.75" customHeight="1" x14ac:dyDescent="0.3">
      <c r="A252" s="270">
        <f>[1]MEI!A253</f>
        <v>0</v>
      </c>
      <c r="B252" s="271">
        <f>[1]MEI!B253</f>
        <v>11</v>
      </c>
      <c r="C252" s="272" t="str">
        <f>[1]MEI!K253</f>
        <v>K05</v>
      </c>
      <c r="D252" s="271">
        <f>[1]MEI!J253</f>
        <v>59</v>
      </c>
      <c r="E252" s="272" t="str">
        <f>[1]MEI!I253</f>
        <v>L</v>
      </c>
      <c r="F252" s="273" t="str">
        <f>[1]MEI!L253</f>
        <v>BARU</v>
      </c>
    </row>
    <row r="253" spans="1:6" ht="15.75" customHeight="1" x14ac:dyDescent="0.3">
      <c r="A253" s="270">
        <f>[1]MEI!A254</f>
        <v>0</v>
      </c>
      <c r="B253" s="271">
        <f>[1]MEI!B254</f>
        <v>12</v>
      </c>
      <c r="C253" s="272" t="str">
        <f>[1]MEI!K254</f>
        <v>K02</v>
      </c>
      <c r="D253" s="271">
        <f>[1]MEI!J254</f>
        <v>41</v>
      </c>
      <c r="E253" s="272" t="str">
        <f>[1]MEI!I254</f>
        <v>P</v>
      </c>
      <c r="F253" s="273" t="str">
        <f>[1]MEI!L254</f>
        <v>LAMA</v>
      </c>
    </row>
    <row r="254" spans="1:6" ht="15.75" customHeight="1" x14ac:dyDescent="0.3">
      <c r="A254" s="270">
        <f>[1]MEI!A255</f>
        <v>0</v>
      </c>
      <c r="B254" s="271">
        <f>[1]MEI!B255</f>
        <v>13</v>
      </c>
      <c r="C254" s="272" t="str">
        <f>[1]MEI!K255</f>
        <v>K04</v>
      </c>
      <c r="D254" s="271">
        <f>[1]MEI!J255</f>
        <v>36</v>
      </c>
      <c r="E254" s="272" t="str">
        <f>[1]MEI!I255</f>
        <v>L</v>
      </c>
      <c r="F254" s="273" t="str">
        <f>[1]MEI!L255</f>
        <v>BARU</v>
      </c>
    </row>
    <row r="255" spans="1:6" ht="15.75" customHeight="1" x14ac:dyDescent="0.3">
      <c r="A255" s="270">
        <f>[1]MEI!A256</f>
        <v>0</v>
      </c>
      <c r="B255" s="271">
        <f>[1]MEI!B256</f>
        <v>14</v>
      </c>
      <c r="C255" s="272" t="str">
        <f>[1]MEI!K256</f>
        <v>K02</v>
      </c>
      <c r="D255" s="271">
        <f>[1]MEI!J256</f>
        <v>44</v>
      </c>
      <c r="E255" s="272" t="str">
        <f>[1]MEI!I256</f>
        <v>P</v>
      </c>
      <c r="F255" s="273" t="str">
        <f>[1]MEI!L256</f>
        <v>LAMA</v>
      </c>
    </row>
    <row r="256" spans="1:6" ht="15.75" customHeight="1" x14ac:dyDescent="0.3">
      <c r="A256" s="270">
        <f>[1]MEI!A257</f>
        <v>0</v>
      </c>
      <c r="B256" s="271">
        <f>[1]MEI!B257</f>
        <v>15</v>
      </c>
      <c r="C256" s="272" t="str">
        <f>[1]MEI!K257</f>
        <v>K02</v>
      </c>
      <c r="D256" s="271">
        <f>[1]MEI!J257</f>
        <v>16</v>
      </c>
      <c r="E256" s="272" t="str">
        <f>[1]MEI!I257</f>
        <v>P</v>
      </c>
      <c r="F256" s="273" t="str">
        <f>[1]MEI!L257</f>
        <v>BARU</v>
      </c>
    </row>
    <row r="257" spans="1:6" ht="15.75" customHeight="1" x14ac:dyDescent="0.3">
      <c r="A257" s="270">
        <f>[1]MEI!A258</f>
        <v>0</v>
      </c>
      <c r="B257" s="271">
        <f>[1]MEI!B258</f>
        <v>16</v>
      </c>
      <c r="C257" s="272" t="str">
        <f>[1]MEI!K258</f>
        <v>K04</v>
      </c>
      <c r="D257" s="271">
        <f>[1]MEI!J258</f>
        <v>22</v>
      </c>
      <c r="E257" s="272" t="str">
        <f>[1]MEI!I258</f>
        <v>P</v>
      </c>
      <c r="F257" s="273" t="str">
        <f>[1]MEI!L258</f>
        <v>BARU</v>
      </c>
    </row>
    <row r="258" spans="1:6" ht="15.75" customHeight="1" x14ac:dyDescent="0.3">
      <c r="A258" s="270">
        <f>[1]MEI!A259</f>
        <v>0</v>
      </c>
      <c r="B258" s="271">
        <f>[1]MEI!B259</f>
        <v>17</v>
      </c>
      <c r="C258" s="272" t="str">
        <f>[1]MEI!K259</f>
        <v>K03</v>
      </c>
      <c r="D258" s="271">
        <f>[1]MEI!J259</f>
        <v>18</v>
      </c>
      <c r="E258" s="272" t="str">
        <f>[1]MEI!I259</f>
        <v>P</v>
      </c>
      <c r="F258" s="273" t="str">
        <f>[1]MEI!L259</f>
        <v>BARU</v>
      </c>
    </row>
    <row r="259" spans="1:6" ht="15.75" customHeight="1" x14ac:dyDescent="0.3">
      <c r="A259" s="270">
        <f>[1]MEI!A260</f>
        <v>0</v>
      </c>
      <c r="B259" s="271">
        <f>[1]MEI!B260</f>
        <v>18</v>
      </c>
      <c r="C259" s="272" t="str">
        <f>[1]MEI!K260</f>
        <v>K04</v>
      </c>
      <c r="D259" s="271">
        <f>[1]MEI!J260</f>
        <v>21</v>
      </c>
      <c r="E259" s="272" t="str">
        <f>[1]MEI!I260</f>
        <v>P</v>
      </c>
      <c r="F259" s="273" t="str">
        <f>[1]MEI!L260</f>
        <v>BARU</v>
      </c>
    </row>
    <row r="260" spans="1:6" ht="15.75" customHeight="1" x14ac:dyDescent="0.3">
      <c r="A260" s="270">
        <f>[1]MEI!A261</f>
        <v>0</v>
      </c>
      <c r="B260" s="271">
        <f>[1]MEI!B261</f>
        <v>19</v>
      </c>
      <c r="C260" s="272" t="str">
        <f>[1]MEI!K261</f>
        <v>K04</v>
      </c>
      <c r="D260" s="271">
        <f>[1]MEI!J261</f>
        <v>17</v>
      </c>
      <c r="E260" s="272" t="str">
        <f>[1]MEI!I261</f>
        <v>P</v>
      </c>
      <c r="F260" s="273" t="str">
        <f>[1]MEI!L261</f>
        <v>BARU</v>
      </c>
    </row>
    <row r="261" spans="1:6" ht="15.75" customHeight="1" x14ac:dyDescent="0.3">
      <c r="A261" s="270">
        <f>[1]MEI!A262</f>
        <v>0</v>
      </c>
      <c r="B261" s="271">
        <f>[1]MEI!B262</f>
        <v>20</v>
      </c>
      <c r="C261" s="272" t="str">
        <f>[1]MEI!K262</f>
        <v>K04</v>
      </c>
      <c r="D261" s="271">
        <f>[1]MEI!J262</f>
        <v>14</v>
      </c>
      <c r="E261" s="272" t="str">
        <f>[1]MEI!I262</f>
        <v>L</v>
      </c>
      <c r="F261" s="273" t="str">
        <f>[1]MEI!L262</f>
        <v>BARU</v>
      </c>
    </row>
    <row r="262" spans="1:6" ht="15.75" customHeight="1" x14ac:dyDescent="0.3">
      <c r="A262" s="270">
        <f>[1]MEI!A263</f>
        <v>0</v>
      </c>
      <c r="B262" s="271">
        <f>[1]MEI!B263</f>
        <v>21</v>
      </c>
      <c r="C262" s="272" t="str">
        <f>[1]MEI!K263</f>
        <v>K04</v>
      </c>
      <c r="D262" s="271">
        <f>[1]MEI!J263</f>
        <v>14</v>
      </c>
      <c r="E262" s="272" t="str">
        <f>[1]MEI!I263</f>
        <v>P</v>
      </c>
      <c r="F262" s="273" t="str">
        <f>[1]MEI!L263</f>
        <v>BARU</v>
      </c>
    </row>
    <row r="263" spans="1:6" ht="15.75" customHeight="1" x14ac:dyDescent="0.3">
      <c r="A263" s="270">
        <f>[1]MEI!A264</f>
        <v>0</v>
      </c>
      <c r="B263" s="271">
        <f>[1]MEI!B264</f>
        <v>22</v>
      </c>
      <c r="C263" s="272" t="str">
        <f>[1]MEI!K264</f>
        <v>K00</v>
      </c>
      <c r="D263" s="271">
        <f>[1]MEI!J264</f>
        <v>6</v>
      </c>
      <c r="E263" s="272" t="str">
        <f>[1]MEI!I264</f>
        <v>P</v>
      </c>
      <c r="F263" s="273" t="str">
        <f>[1]MEI!L264</f>
        <v>BARU</v>
      </c>
    </row>
    <row r="264" spans="1:6" ht="15.75" customHeight="1" x14ac:dyDescent="0.3">
      <c r="A264" s="270">
        <f>[1]MEI!A265</f>
        <v>0</v>
      </c>
      <c r="B264" s="271">
        <f>[1]MEI!B265</f>
        <v>23</v>
      </c>
      <c r="C264" s="272" t="str">
        <f>[1]MEI!K265</f>
        <v>K04</v>
      </c>
      <c r="D264" s="271">
        <f>[1]MEI!J265</f>
        <v>20</v>
      </c>
      <c r="E264" s="272" t="str">
        <f>[1]MEI!I265</f>
        <v>L</v>
      </c>
      <c r="F264" s="273" t="str">
        <f>[1]MEI!L265</f>
        <v>BARU</v>
      </c>
    </row>
    <row r="265" spans="1:6" ht="15.75" customHeight="1" x14ac:dyDescent="0.3">
      <c r="A265" s="270">
        <f>[1]MEI!A266</f>
        <v>0</v>
      </c>
      <c r="B265" s="271">
        <f>[1]MEI!B266</f>
        <v>24</v>
      </c>
      <c r="C265" s="272" t="str">
        <f>[1]MEI!K266</f>
        <v>K04</v>
      </c>
      <c r="D265" s="271">
        <f>[1]MEI!J266</f>
        <v>66</v>
      </c>
      <c r="E265" s="272" t="str">
        <f>[1]MEI!I266</f>
        <v>L</v>
      </c>
      <c r="F265" s="273" t="str">
        <f>[1]MEI!L266</f>
        <v>BARU</v>
      </c>
    </row>
    <row r="266" spans="1:6" ht="15.75" customHeight="1" x14ac:dyDescent="0.3">
      <c r="A266" s="270">
        <f>[1]MEI!A267</f>
        <v>0</v>
      </c>
      <c r="B266" s="271">
        <f>[1]MEI!B267</f>
        <v>25</v>
      </c>
      <c r="C266" s="272" t="str">
        <f>[1]MEI!K267</f>
        <v>K08</v>
      </c>
      <c r="D266" s="271">
        <f>[1]MEI!J267</f>
        <v>34</v>
      </c>
      <c r="E266" s="272" t="str">
        <f>[1]MEI!I267</f>
        <v>P</v>
      </c>
      <c r="F266" s="273" t="str">
        <f>[1]MEI!L267</f>
        <v>BARU</v>
      </c>
    </row>
    <row r="267" spans="1:6" ht="15.75" customHeight="1" x14ac:dyDescent="0.3">
      <c r="A267" s="270">
        <f>[1]MEI!A268</f>
        <v>0</v>
      </c>
      <c r="B267" s="271">
        <f>[1]MEI!B268</f>
        <v>26</v>
      </c>
      <c r="C267" s="272" t="str">
        <f>[1]MEI!K268</f>
        <v>K03</v>
      </c>
      <c r="D267" s="271">
        <f>[1]MEI!J268</f>
        <v>32</v>
      </c>
      <c r="E267" s="272" t="str">
        <f>[1]MEI!I268</f>
        <v>P</v>
      </c>
      <c r="F267" s="273" t="str">
        <f>[1]MEI!L268</f>
        <v>BARU</v>
      </c>
    </row>
    <row r="268" spans="1:6" ht="15.75" customHeight="1" x14ac:dyDescent="0.3">
      <c r="A268" s="270">
        <f>[1]MEI!A269</f>
        <v>45797</v>
      </c>
      <c r="B268" s="271">
        <f>[1]MEI!B269</f>
        <v>1</v>
      </c>
      <c r="C268" s="272" t="str">
        <f>[1]MEI!K269</f>
        <v>K02</v>
      </c>
      <c r="D268" s="271">
        <f>[1]MEI!J269</f>
        <v>36</v>
      </c>
      <c r="E268" s="272" t="str">
        <f>[1]MEI!I269</f>
        <v>P</v>
      </c>
      <c r="F268" s="273" t="str">
        <f>[1]MEI!L269</f>
        <v>LAMA</v>
      </c>
    </row>
    <row r="269" spans="1:6" ht="15.75" customHeight="1" x14ac:dyDescent="0.3">
      <c r="A269" s="270">
        <f>[1]MEI!A270</f>
        <v>0</v>
      </c>
      <c r="B269" s="271">
        <f>[1]MEI!B270</f>
        <v>2</v>
      </c>
      <c r="C269" s="272" t="str">
        <f>[1]MEI!K270</f>
        <v>K04</v>
      </c>
      <c r="D269" s="271">
        <f>[1]MEI!J270</f>
        <v>9</v>
      </c>
      <c r="E269" s="272" t="str">
        <f>[1]MEI!I270</f>
        <v>L</v>
      </c>
      <c r="F269" s="273" t="str">
        <f>[1]MEI!L270</f>
        <v>BARU</v>
      </c>
    </row>
    <row r="270" spans="1:6" ht="15.75" customHeight="1" x14ac:dyDescent="0.3">
      <c r="A270" s="270">
        <f>[1]MEI!A271</f>
        <v>0</v>
      </c>
      <c r="B270" s="271">
        <f>[1]MEI!B271</f>
        <v>3</v>
      </c>
      <c r="C270" s="272" t="str">
        <f>[1]MEI!K271</f>
        <v>K02</v>
      </c>
      <c r="D270" s="271">
        <f>[1]MEI!J271</f>
        <v>29</v>
      </c>
      <c r="E270" s="272" t="str">
        <f>[1]MEI!I271</f>
        <v>P</v>
      </c>
      <c r="F270" s="273" t="str">
        <f>[1]MEI!L271</f>
        <v>LAMA</v>
      </c>
    </row>
    <row r="271" spans="1:6" ht="15.75" customHeight="1" x14ac:dyDescent="0.3">
      <c r="A271" s="270">
        <f>[1]MEI!A272</f>
        <v>0</v>
      </c>
      <c r="B271" s="271">
        <f>[1]MEI!B272</f>
        <v>4</v>
      </c>
      <c r="C271" s="272" t="str">
        <f>[1]MEI!K272</f>
        <v>K04</v>
      </c>
      <c r="D271" s="271">
        <f>[1]MEI!J272</f>
        <v>6</v>
      </c>
      <c r="E271" s="272" t="str">
        <f>[1]MEI!I272</f>
        <v>P</v>
      </c>
      <c r="F271" s="273" t="str">
        <f>[1]MEI!L272</f>
        <v>BARU</v>
      </c>
    </row>
    <row r="272" spans="1:6" ht="15.75" customHeight="1" x14ac:dyDescent="0.3">
      <c r="A272" s="270">
        <f>[1]MEI!A273</f>
        <v>0</v>
      </c>
      <c r="B272" s="271">
        <f>[1]MEI!B273</f>
        <v>5</v>
      </c>
      <c r="C272" s="272" t="str">
        <f>[1]MEI!K273</f>
        <v>K04</v>
      </c>
      <c r="D272" s="271">
        <f>[1]MEI!J273</f>
        <v>14</v>
      </c>
      <c r="E272" s="272" t="str">
        <f>[1]MEI!I273</f>
        <v>P</v>
      </c>
      <c r="F272" s="273" t="str">
        <f>[1]MEI!L273</f>
        <v>BARU</v>
      </c>
    </row>
    <row r="273" spans="1:6" ht="15.75" customHeight="1" x14ac:dyDescent="0.3">
      <c r="A273" s="270">
        <f>[1]MEI!A274</f>
        <v>0</v>
      </c>
      <c r="B273" s="271">
        <f>[1]MEI!B274</f>
        <v>6</v>
      </c>
      <c r="C273" s="272" t="str">
        <f>[1]MEI!K274</f>
        <v>K04</v>
      </c>
      <c r="D273" s="271">
        <f>[1]MEI!J274</f>
        <v>15</v>
      </c>
      <c r="E273" s="272" t="str">
        <f>[1]MEI!I274</f>
        <v>P</v>
      </c>
      <c r="F273" s="273" t="str">
        <f>[1]MEI!L274</f>
        <v>LAMA</v>
      </c>
    </row>
    <row r="274" spans="1:6" ht="15.75" customHeight="1" x14ac:dyDescent="0.3">
      <c r="A274" s="270">
        <f>[1]MEI!A275</f>
        <v>0</v>
      </c>
      <c r="B274" s="271">
        <f>[1]MEI!B275</f>
        <v>7</v>
      </c>
      <c r="C274" s="272" t="str">
        <f>[1]MEI!K275</f>
        <v>K06</v>
      </c>
      <c r="D274" s="271">
        <f>[1]MEI!J275</f>
        <v>62</v>
      </c>
      <c r="E274" s="272" t="str">
        <f>[1]MEI!I275</f>
        <v>P</v>
      </c>
      <c r="F274" s="273" t="str">
        <f>[1]MEI!L275</f>
        <v>LAMA</v>
      </c>
    </row>
    <row r="275" spans="1:6" ht="15.75" customHeight="1" x14ac:dyDescent="0.3">
      <c r="A275" s="270">
        <f>[1]MEI!A276</f>
        <v>0</v>
      </c>
      <c r="B275" s="271">
        <f>[1]MEI!B276</f>
        <v>8</v>
      </c>
      <c r="C275" s="272" t="str">
        <f>[1]MEI!K276</f>
        <v>K02</v>
      </c>
      <c r="D275" s="271">
        <f>[1]MEI!J276</f>
        <v>25</v>
      </c>
      <c r="E275" s="272" t="str">
        <f>[1]MEI!I276</f>
        <v>P</v>
      </c>
      <c r="F275" s="273" t="str">
        <f>[1]MEI!L276</f>
        <v>BARU</v>
      </c>
    </row>
    <row r="276" spans="1:6" ht="15.75" customHeight="1" x14ac:dyDescent="0.3">
      <c r="A276" s="270">
        <f>[1]MEI!A277</f>
        <v>0</v>
      </c>
      <c r="B276" s="271">
        <f>[1]MEI!B277</f>
        <v>9</v>
      </c>
      <c r="C276" s="272" t="str">
        <f>[1]MEI!K277</f>
        <v>K00</v>
      </c>
      <c r="D276" s="271">
        <f>[1]MEI!J277</f>
        <v>6</v>
      </c>
      <c r="E276" s="272" t="str">
        <f>[1]MEI!I277</f>
        <v>L</v>
      </c>
      <c r="F276" s="273" t="str">
        <f>[1]MEI!L277</f>
        <v>BARU</v>
      </c>
    </row>
    <row r="277" spans="1:6" ht="15.75" customHeight="1" x14ac:dyDescent="0.3">
      <c r="A277" s="270">
        <f>[1]MEI!A278</f>
        <v>0</v>
      </c>
      <c r="B277" s="271">
        <f>[1]MEI!B278</f>
        <v>10</v>
      </c>
      <c r="C277" s="272" t="str">
        <f>[1]MEI!K278</f>
        <v>K03</v>
      </c>
      <c r="D277" s="271">
        <f>[1]MEI!J278</f>
        <v>24</v>
      </c>
      <c r="E277" s="272" t="str">
        <f>[1]MEI!I278</f>
        <v>P</v>
      </c>
      <c r="F277" s="273" t="str">
        <f>[1]MEI!L278</f>
        <v>BARU</v>
      </c>
    </row>
    <row r="278" spans="1:6" ht="15.75" customHeight="1" x14ac:dyDescent="0.3">
      <c r="A278" s="270">
        <f>[1]MEI!A279</f>
        <v>0</v>
      </c>
      <c r="B278" s="271">
        <f>[1]MEI!B279</f>
        <v>11</v>
      </c>
      <c r="C278" s="272" t="str">
        <f>[1]MEI!K279</f>
        <v>K08</v>
      </c>
      <c r="D278" s="271">
        <f>[1]MEI!J279</f>
        <v>37</v>
      </c>
      <c r="E278" s="272" t="str">
        <f>[1]MEI!I279</f>
        <v>P</v>
      </c>
      <c r="F278" s="273" t="str">
        <f>[1]MEI!L279</f>
        <v>BARU</v>
      </c>
    </row>
    <row r="279" spans="1:6" ht="15.75" customHeight="1" x14ac:dyDescent="0.3">
      <c r="A279" s="270">
        <f>[1]MEI!A280</f>
        <v>45798</v>
      </c>
      <c r="B279" s="271">
        <f>[1]MEI!B280</f>
        <v>1</v>
      </c>
      <c r="C279" s="272" t="str">
        <f>[1]MEI!K280</f>
        <v>K08</v>
      </c>
      <c r="D279" s="271">
        <f>[1]MEI!J280</f>
        <v>61</v>
      </c>
      <c r="E279" s="272" t="str">
        <f>[1]MEI!I280</f>
        <v>P</v>
      </c>
      <c r="F279" s="273" t="str">
        <f>[1]MEI!L280</f>
        <v>BARU</v>
      </c>
    </row>
    <row r="280" spans="1:6" ht="15.75" customHeight="1" x14ac:dyDescent="0.3">
      <c r="A280" s="270">
        <f>[1]MEI!A281</f>
        <v>0</v>
      </c>
      <c r="B280" s="271">
        <f>[1]MEI!B281</f>
        <v>2</v>
      </c>
      <c r="C280" s="272" t="str">
        <f>[1]MEI!K281</f>
        <v>K04</v>
      </c>
      <c r="D280" s="271">
        <f>[1]MEI!J281</f>
        <v>38</v>
      </c>
      <c r="E280" s="272" t="str">
        <f>[1]MEI!I281</f>
        <v>P</v>
      </c>
      <c r="F280" s="273" t="str">
        <f>[1]MEI!L281</f>
        <v>BARU</v>
      </c>
    </row>
    <row r="281" spans="1:6" ht="15.75" customHeight="1" x14ac:dyDescent="0.3">
      <c r="A281" s="270">
        <f>[1]MEI!A282</f>
        <v>0</v>
      </c>
      <c r="B281" s="271">
        <f>[1]MEI!B282</f>
        <v>3</v>
      </c>
      <c r="C281" s="272" t="str">
        <f>[1]MEI!K282</f>
        <v>K02</v>
      </c>
      <c r="D281" s="271">
        <f>[1]MEI!J282</f>
        <v>21</v>
      </c>
      <c r="E281" s="272" t="str">
        <f>[1]MEI!I282</f>
        <v>P</v>
      </c>
      <c r="F281" s="273" t="str">
        <f>[1]MEI!L282</f>
        <v>BARU</v>
      </c>
    </row>
    <row r="282" spans="1:6" ht="15.75" customHeight="1" x14ac:dyDescent="0.3">
      <c r="A282" s="270">
        <f>[1]MEI!A283</f>
        <v>0</v>
      </c>
      <c r="B282" s="271">
        <f>[1]MEI!B283</f>
        <v>4</v>
      </c>
      <c r="C282" s="272" t="str">
        <f>[1]MEI!K283</f>
        <v>K02</v>
      </c>
      <c r="D282" s="271">
        <f>[1]MEI!J283</f>
        <v>37</v>
      </c>
      <c r="E282" s="272" t="str">
        <f>[1]MEI!I283</f>
        <v>P</v>
      </c>
      <c r="F282" s="273" t="str">
        <f>[1]MEI!L283</f>
        <v>BARU</v>
      </c>
    </row>
    <row r="283" spans="1:6" ht="15.75" customHeight="1" x14ac:dyDescent="0.3">
      <c r="A283" s="270">
        <f>[1]MEI!A284</f>
        <v>0</v>
      </c>
      <c r="B283" s="271">
        <f>[1]MEI!B284</f>
        <v>5</v>
      </c>
      <c r="C283" s="272" t="str">
        <f>[1]MEI!K284</f>
        <v>K04</v>
      </c>
      <c r="D283" s="271">
        <f>[1]MEI!J284</f>
        <v>41</v>
      </c>
      <c r="E283" s="272" t="str">
        <f>[1]MEI!I284</f>
        <v>P</v>
      </c>
      <c r="F283" s="273" t="str">
        <f>[1]MEI!L284</f>
        <v>LAMA</v>
      </c>
    </row>
    <row r="284" spans="1:6" ht="15.75" customHeight="1" x14ac:dyDescent="0.3">
      <c r="A284" s="270">
        <f>[1]MEI!A285</f>
        <v>0</v>
      </c>
      <c r="B284" s="271">
        <f>[1]MEI!B285</f>
        <v>6</v>
      </c>
      <c r="C284" s="272" t="str">
        <f>[1]MEI!K285</f>
        <v>K04</v>
      </c>
      <c r="D284" s="271">
        <f>[1]MEI!J285</f>
        <v>26</v>
      </c>
      <c r="E284" s="272" t="str">
        <f>[1]MEI!I285</f>
        <v>P</v>
      </c>
      <c r="F284" s="273" t="str">
        <f>[1]MEI!L285</f>
        <v>LAMA</v>
      </c>
    </row>
    <row r="285" spans="1:6" ht="15.75" customHeight="1" x14ac:dyDescent="0.3">
      <c r="A285" s="270">
        <f>[1]MEI!A286</f>
        <v>0</v>
      </c>
      <c r="B285" s="271">
        <f>[1]MEI!B286</f>
        <v>7</v>
      </c>
      <c r="C285" s="272" t="str">
        <f>[1]MEI!K286</f>
        <v>K04</v>
      </c>
      <c r="D285" s="271">
        <f>[1]MEI!J286</f>
        <v>22</v>
      </c>
      <c r="E285" s="272" t="str">
        <f>[1]MEI!I286</f>
        <v>P</v>
      </c>
      <c r="F285" s="273" t="str">
        <f>[1]MEI!L286</f>
        <v>LAMA</v>
      </c>
    </row>
    <row r="286" spans="1:6" ht="15.75" customHeight="1" x14ac:dyDescent="0.3">
      <c r="A286" s="270">
        <f>[1]MEI!A287</f>
        <v>0</v>
      </c>
      <c r="B286" s="271">
        <f>[1]MEI!B287</f>
        <v>8</v>
      </c>
      <c r="C286" s="272" t="str">
        <f>[1]MEI!K287</f>
        <v>K05</v>
      </c>
      <c r="D286" s="271">
        <f>[1]MEI!J287</f>
        <v>49</v>
      </c>
      <c r="E286" s="272" t="str">
        <f>[1]MEI!I287</f>
        <v>L</v>
      </c>
      <c r="F286" s="273" t="str">
        <f>[1]MEI!L287</f>
        <v>BARU</v>
      </c>
    </row>
    <row r="287" spans="1:6" ht="15.75" customHeight="1" x14ac:dyDescent="0.3">
      <c r="A287" s="270">
        <f>[1]MEI!A288</f>
        <v>0</v>
      </c>
      <c r="B287" s="271">
        <f>[1]MEI!B288</f>
        <v>9</v>
      </c>
      <c r="C287" s="272" t="str">
        <f>[1]MEI!K288</f>
        <v>K12</v>
      </c>
      <c r="D287" s="271">
        <f>[1]MEI!J288</f>
        <v>8</v>
      </c>
      <c r="E287" s="272" t="str">
        <f>[1]MEI!I288</f>
        <v>L</v>
      </c>
      <c r="F287" s="273" t="str">
        <f>[1]MEI!L288</f>
        <v>BARU</v>
      </c>
    </row>
    <row r="288" spans="1:6" ht="15.75" customHeight="1" x14ac:dyDescent="0.3">
      <c r="A288" s="270">
        <f>[1]MEI!A289</f>
        <v>0</v>
      </c>
      <c r="B288" s="271">
        <f>[1]MEI!B289</f>
        <v>10</v>
      </c>
      <c r="C288" s="272" t="str">
        <f>[1]MEI!K289</f>
        <v>K05</v>
      </c>
      <c r="D288" s="271">
        <f>[1]MEI!J289</f>
        <v>59</v>
      </c>
      <c r="E288" s="272" t="str">
        <f>[1]MEI!I289</f>
        <v>P</v>
      </c>
      <c r="F288" s="273" t="str">
        <f>[1]MEI!L289</f>
        <v>BARU</v>
      </c>
    </row>
    <row r="289" spans="1:6" ht="15.75" customHeight="1" x14ac:dyDescent="0.3">
      <c r="A289" s="270">
        <f>[1]MEI!A290</f>
        <v>0</v>
      </c>
      <c r="B289" s="271">
        <f>[1]MEI!B290</f>
        <v>11</v>
      </c>
      <c r="C289" s="272" t="str">
        <f>[1]MEI!K290</f>
        <v>K04</v>
      </c>
      <c r="D289" s="271">
        <f>[1]MEI!J290</f>
        <v>47</v>
      </c>
      <c r="E289" s="272" t="str">
        <f>[1]MEI!I290</f>
        <v>P</v>
      </c>
      <c r="F289" s="273" t="str">
        <f>[1]MEI!L290</f>
        <v>LAMA</v>
      </c>
    </row>
    <row r="290" spans="1:6" ht="15.75" customHeight="1" x14ac:dyDescent="0.3">
      <c r="A290" s="270">
        <f>[1]MEI!A291</f>
        <v>0</v>
      </c>
      <c r="B290" s="271">
        <f>[1]MEI!B291</f>
        <v>12</v>
      </c>
      <c r="C290" s="272" t="str">
        <f>[1]MEI!K291</f>
        <v>K04</v>
      </c>
      <c r="D290" s="271">
        <f>[1]MEI!J291</f>
        <v>37</v>
      </c>
      <c r="E290" s="272" t="str">
        <f>[1]MEI!I291</f>
        <v>P</v>
      </c>
      <c r="F290" s="273" t="str">
        <f>[1]MEI!L291</f>
        <v>BARU</v>
      </c>
    </row>
    <row r="291" spans="1:6" ht="15.75" customHeight="1" x14ac:dyDescent="0.3">
      <c r="A291" s="270">
        <f>[1]MEI!A292</f>
        <v>0</v>
      </c>
      <c r="B291" s="271">
        <f>[1]MEI!B292</f>
        <v>13</v>
      </c>
      <c r="C291" s="272" t="str">
        <f>[1]MEI!K292</f>
        <v>K04</v>
      </c>
      <c r="D291" s="271">
        <f>[1]MEI!J292</f>
        <v>46</v>
      </c>
      <c r="E291" s="272" t="str">
        <f>[1]MEI!I292</f>
        <v>L</v>
      </c>
      <c r="F291" s="273" t="str">
        <f>[1]MEI!L292</f>
        <v>LAMA</v>
      </c>
    </row>
    <row r="292" spans="1:6" ht="15.75" customHeight="1" x14ac:dyDescent="0.3">
      <c r="A292" s="270">
        <f>[1]MEI!A293</f>
        <v>0</v>
      </c>
      <c r="B292" s="271">
        <f>[1]MEI!B293</f>
        <v>14</v>
      </c>
      <c r="C292" s="272" t="str">
        <f>[1]MEI!K293</f>
        <v>K04</v>
      </c>
      <c r="D292" s="271">
        <f>[1]MEI!J293</f>
        <v>52</v>
      </c>
      <c r="E292" s="272" t="str">
        <f>[1]MEI!I293</f>
        <v>P</v>
      </c>
      <c r="F292" s="273" t="str">
        <f>[1]MEI!L293</f>
        <v>BARU</v>
      </c>
    </row>
    <row r="293" spans="1:6" ht="15.75" customHeight="1" x14ac:dyDescent="0.3">
      <c r="A293" s="270">
        <f>[1]MEI!A294</f>
        <v>0</v>
      </c>
      <c r="B293" s="271">
        <f>[1]MEI!B294</f>
        <v>15</v>
      </c>
      <c r="C293" s="272" t="str">
        <f>[1]MEI!K294</f>
        <v>K01</v>
      </c>
      <c r="D293" s="271">
        <f>[1]MEI!J294</f>
        <v>25</v>
      </c>
      <c r="E293" s="272" t="str">
        <f>[1]MEI!I294</f>
        <v>P</v>
      </c>
      <c r="F293" s="273" t="str">
        <f>[1]MEI!L294</f>
        <v>BARU</v>
      </c>
    </row>
    <row r="294" spans="1:6" ht="15.75" customHeight="1" x14ac:dyDescent="0.3">
      <c r="A294" s="270">
        <f>[1]MEI!A295</f>
        <v>0</v>
      </c>
      <c r="B294" s="271">
        <f>[1]MEI!B295</f>
        <v>16</v>
      </c>
      <c r="C294" s="272" t="str">
        <f>[1]MEI!K295</f>
        <v>K03</v>
      </c>
      <c r="D294" s="271">
        <f>[1]MEI!J295</f>
        <v>30</v>
      </c>
      <c r="E294" s="272" t="str">
        <f>[1]MEI!I295</f>
        <v>P</v>
      </c>
      <c r="F294" s="273" t="str">
        <f>[1]MEI!L295</f>
        <v>BARU</v>
      </c>
    </row>
    <row r="295" spans="1:6" ht="15.75" customHeight="1" x14ac:dyDescent="0.3">
      <c r="A295" s="270">
        <f>[1]MEI!A296</f>
        <v>0</v>
      </c>
      <c r="B295" s="271">
        <f>[1]MEI!B296</f>
        <v>17</v>
      </c>
      <c r="C295" s="272" t="str">
        <f>[1]MEI!K296</f>
        <v>K03</v>
      </c>
      <c r="D295" s="271">
        <f>[1]MEI!J296</f>
        <v>34</v>
      </c>
      <c r="E295" s="272" t="str">
        <f>[1]MEI!I296</f>
        <v>P</v>
      </c>
      <c r="F295" s="273" t="str">
        <f>[1]MEI!L296</f>
        <v>BARU</v>
      </c>
    </row>
    <row r="296" spans="1:6" ht="15.75" customHeight="1" x14ac:dyDescent="0.3">
      <c r="A296" s="270">
        <f>[1]MEI!A297</f>
        <v>0</v>
      </c>
      <c r="B296" s="271">
        <f>[1]MEI!B297</f>
        <v>18</v>
      </c>
      <c r="C296" s="272" t="str">
        <f>[1]MEI!K297</f>
        <v>K03</v>
      </c>
      <c r="D296" s="271">
        <f>[1]MEI!J297</f>
        <v>28</v>
      </c>
      <c r="E296" s="272" t="str">
        <f>[1]MEI!I297</f>
        <v>P</v>
      </c>
      <c r="F296" s="273" t="str">
        <f>[1]MEI!L297</f>
        <v>BARU</v>
      </c>
    </row>
    <row r="297" spans="1:6" ht="15.75" customHeight="1" x14ac:dyDescent="0.3">
      <c r="A297" s="270">
        <f>[1]MEI!A298</f>
        <v>0</v>
      </c>
      <c r="B297" s="271">
        <f>[1]MEI!B298</f>
        <v>19</v>
      </c>
      <c r="C297" s="272" t="str">
        <f>[1]MEI!K298</f>
        <v>K04</v>
      </c>
      <c r="D297" s="271">
        <f>[1]MEI!J298</f>
        <v>29</v>
      </c>
      <c r="E297" s="272" t="str">
        <f>[1]MEI!I298</f>
        <v>P</v>
      </c>
      <c r="F297" s="273" t="str">
        <f>[1]MEI!L298</f>
        <v>BARU</v>
      </c>
    </row>
    <row r="298" spans="1:6" ht="15.75" customHeight="1" x14ac:dyDescent="0.3">
      <c r="A298" s="270">
        <f>[1]MEI!A299</f>
        <v>0</v>
      </c>
      <c r="B298" s="271">
        <f>[1]MEI!B299</f>
        <v>20</v>
      </c>
      <c r="C298" s="272" t="str">
        <f>[1]MEI!K299</f>
        <v>K03</v>
      </c>
      <c r="D298" s="271">
        <f>[1]MEI!J299</f>
        <v>36</v>
      </c>
      <c r="E298" s="272" t="str">
        <f>[1]MEI!I299</f>
        <v>P</v>
      </c>
      <c r="F298" s="273" t="str">
        <f>[1]MEI!L299</f>
        <v>BARU</v>
      </c>
    </row>
    <row r="299" spans="1:6" ht="15.75" customHeight="1" x14ac:dyDescent="0.3">
      <c r="A299" s="270">
        <f>[1]MEI!A300</f>
        <v>45799</v>
      </c>
      <c r="B299" s="271">
        <f>[1]MEI!B300</f>
        <v>1</v>
      </c>
      <c r="C299" s="272" t="str">
        <f>[1]MEI!K300</f>
        <v>K04</v>
      </c>
      <c r="D299" s="271">
        <f>[1]MEI!J300</f>
        <v>43</v>
      </c>
      <c r="E299" s="272" t="str">
        <f>[1]MEI!I300</f>
        <v>P</v>
      </c>
      <c r="F299" s="273" t="str">
        <f>[1]MEI!L300</f>
        <v>BARU</v>
      </c>
    </row>
    <row r="300" spans="1:6" ht="15.75" customHeight="1" x14ac:dyDescent="0.3">
      <c r="A300" s="270">
        <f>[1]MEI!A301</f>
        <v>0</v>
      </c>
      <c r="B300" s="271">
        <f>[1]MEI!B301</f>
        <v>2</v>
      </c>
      <c r="C300" s="272" t="str">
        <f>[1]MEI!K301</f>
        <v>K02</v>
      </c>
      <c r="D300" s="271">
        <f>[1]MEI!J301</f>
        <v>25</v>
      </c>
      <c r="E300" s="272" t="str">
        <f>[1]MEI!I301</f>
        <v>L</v>
      </c>
      <c r="F300" s="273" t="str">
        <f>[1]MEI!L301</f>
        <v>BARU</v>
      </c>
    </row>
    <row r="301" spans="1:6" ht="15.75" customHeight="1" x14ac:dyDescent="0.3">
      <c r="A301" s="270">
        <f>[1]MEI!A302</f>
        <v>0</v>
      </c>
      <c r="B301" s="271">
        <f>[1]MEI!B302</f>
        <v>3</v>
      </c>
      <c r="C301" s="272" t="str">
        <f>[1]MEI!K302</f>
        <v>K04</v>
      </c>
      <c r="D301" s="271">
        <f>[1]MEI!J302</f>
        <v>24</v>
      </c>
      <c r="E301" s="272" t="str">
        <f>[1]MEI!I302</f>
        <v>P</v>
      </c>
      <c r="F301" s="273" t="str">
        <f>[1]MEI!L302</f>
        <v>BARU</v>
      </c>
    </row>
    <row r="302" spans="1:6" ht="15.75" customHeight="1" x14ac:dyDescent="0.3">
      <c r="A302" s="270">
        <f>[1]MEI!A303</f>
        <v>0</v>
      </c>
      <c r="B302" s="271">
        <f>[1]MEI!B303</f>
        <v>4</v>
      </c>
      <c r="C302" s="272" t="str">
        <f>[1]MEI!K303</f>
        <v>K04</v>
      </c>
      <c r="D302" s="271">
        <f>[1]MEI!J303</f>
        <v>5</v>
      </c>
      <c r="E302" s="272" t="str">
        <f>[1]MEI!I303</f>
        <v>L</v>
      </c>
      <c r="F302" s="273" t="str">
        <f>[1]MEI!L303</f>
        <v>BARU</v>
      </c>
    </row>
    <row r="303" spans="1:6" ht="15.75" customHeight="1" x14ac:dyDescent="0.3">
      <c r="A303" s="270">
        <f>[1]MEI!A304</f>
        <v>0</v>
      </c>
      <c r="B303" s="271">
        <f>[1]MEI!B304</f>
        <v>5</v>
      </c>
      <c r="C303" s="272" t="str">
        <f>[1]MEI!K304</f>
        <v>K04</v>
      </c>
      <c r="D303" s="271">
        <f>[1]MEI!J304</f>
        <v>21</v>
      </c>
      <c r="E303" s="272" t="str">
        <f>[1]MEI!I304</f>
        <v>L</v>
      </c>
      <c r="F303" s="273" t="str">
        <f>[1]MEI!L304</f>
        <v>BARU</v>
      </c>
    </row>
    <row r="304" spans="1:6" ht="15.75" customHeight="1" x14ac:dyDescent="0.3">
      <c r="A304" s="270">
        <f>[1]MEI!A305</f>
        <v>0</v>
      </c>
      <c r="B304" s="271">
        <f>[1]MEI!B305</f>
        <v>6</v>
      </c>
      <c r="C304" s="272" t="str">
        <f>[1]MEI!K305</f>
        <v>K04</v>
      </c>
      <c r="D304" s="271">
        <f>[1]MEI!J305</f>
        <v>51</v>
      </c>
      <c r="E304" s="272" t="str">
        <f>[1]MEI!I305</f>
        <v>P</v>
      </c>
      <c r="F304" s="273" t="str">
        <f>[1]MEI!L305</f>
        <v>LAMA</v>
      </c>
    </row>
    <row r="305" spans="1:6" ht="15.75" customHeight="1" x14ac:dyDescent="0.3">
      <c r="A305" s="270">
        <f>[1]MEI!A306</f>
        <v>0</v>
      </c>
      <c r="B305" s="271">
        <f>[1]MEI!B306</f>
        <v>7</v>
      </c>
      <c r="C305" s="272" t="str">
        <f>[1]MEI!K306</f>
        <v>K05</v>
      </c>
      <c r="D305" s="271">
        <f>[1]MEI!J306</f>
        <v>42</v>
      </c>
      <c r="E305" s="272" t="str">
        <f>[1]MEI!I306</f>
        <v>P</v>
      </c>
      <c r="F305" s="273" t="str">
        <f>[1]MEI!L306</f>
        <v>BARU</v>
      </c>
    </row>
    <row r="306" spans="1:6" ht="15.75" customHeight="1" x14ac:dyDescent="0.3">
      <c r="A306" s="270">
        <f>[1]MEI!A307</f>
        <v>0</v>
      </c>
      <c r="B306" s="271">
        <f>[1]MEI!B307</f>
        <v>8</v>
      </c>
      <c r="C306" s="272" t="str">
        <f>[1]MEI!K307</f>
        <v>K04</v>
      </c>
      <c r="D306" s="271">
        <f>[1]MEI!J307</f>
        <v>34</v>
      </c>
      <c r="E306" s="272" t="str">
        <f>[1]MEI!I307</f>
        <v>P</v>
      </c>
      <c r="F306" s="273" t="str">
        <f>[1]MEI!L307</f>
        <v>BARU</v>
      </c>
    </row>
    <row r="307" spans="1:6" ht="15.75" customHeight="1" x14ac:dyDescent="0.3">
      <c r="A307" s="270">
        <f>[1]MEI!A308</f>
        <v>0</v>
      </c>
      <c r="B307" s="271">
        <f>[1]MEI!B308</f>
        <v>9</v>
      </c>
      <c r="C307" s="272" t="str">
        <f>[1]MEI!K308</f>
        <v>K04</v>
      </c>
      <c r="D307" s="271">
        <f>[1]MEI!J308</f>
        <v>25</v>
      </c>
      <c r="E307" s="272" t="str">
        <f>[1]MEI!I308</f>
        <v>P</v>
      </c>
      <c r="F307" s="273" t="str">
        <f>[1]MEI!L308</f>
        <v>BARU</v>
      </c>
    </row>
    <row r="308" spans="1:6" ht="15.75" customHeight="1" x14ac:dyDescent="0.3">
      <c r="A308" s="270">
        <f>[1]MEI!A309</f>
        <v>0</v>
      </c>
      <c r="B308" s="271">
        <f>[1]MEI!B309</f>
        <v>10</v>
      </c>
      <c r="C308" s="272" t="str">
        <f>[1]MEI!K309</f>
        <v>K04</v>
      </c>
      <c r="D308" s="271">
        <f>[1]MEI!J309</f>
        <v>43</v>
      </c>
      <c r="E308" s="272" t="str">
        <f>[1]MEI!I309</f>
        <v>P</v>
      </c>
      <c r="F308" s="273" t="str">
        <f>[1]MEI!L309</f>
        <v>BARU</v>
      </c>
    </row>
    <row r="309" spans="1:6" ht="15.75" customHeight="1" x14ac:dyDescent="0.3">
      <c r="A309" s="270">
        <f>[1]MEI!A310</f>
        <v>0</v>
      </c>
      <c r="B309" s="271">
        <f>[1]MEI!B310</f>
        <v>11</v>
      </c>
      <c r="C309" s="272" t="str">
        <f>[1]MEI!K310</f>
        <v>K04</v>
      </c>
      <c r="D309" s="271">
        <f>[1]MEI!J310</f>
        <v>51</v>
      </c>
      <c r="E309" s="272" t="str">
        <f>[1]MEI!I310</f>
        <v>P</v>
      </c>
      <c r="F309" s="273" t="str">
        <f>[1]MEI!L310</f>
        <v>LAMA</v>
      </c>
    </row>
    <row r="310" spans="1:6" ht="15.75" customHeight="1" x14ac:dyDescent="0.3">
      <c r="A310" s="270">
        <f>[1]MEI!A311</f>
        <v>0</v>
      </c>
      <c r="B310" s="271">
        <f>[1]MEI!B311</f>
        <v>12</v>
      </c>
      <c r="C310" s="272" t="str">
        <f>[1]MEI!K311</f>
        <v>K04</v>
      </c>
      <c r="D310" s="271">
        <f>[1]MEI!J311</f>
        <v>34</v>
      </c>
      <c r="E310" s="272" t="str">
        <f>[1]MEI!I311</f>
        <v>P</v>
      </c>
      <c r="F310" s="273" t="str">
        <f>[1]MEI!L311</f>
        <v>LAMA</v>
      </c>
    </row>
    <row r="311" spans="1:6" ht="15.75" customHeight="1" x14ac:dyDescent="0.3">
      <c r="A311" s="270">
        <f>[1]MEI!A312</f>
        <v>45800</v>
      </c>
      <c r="B311" s="271">
        <f>[1]MEI!B312</f>
        <v>1</v>
      </c>
      <c r="C311" s="272" t="str">
        <f>[1]MEI!K312</f>
        <v>K02</v>
      </c>
      <c r="D311" s="271">
        <f>[1]MEI!J312</f>
        <v>36</v>
      </c>
      <c r="E311" s="272" t="str">
        <f>[1]MEI!I312</f>
        <v>P</v>
      </c>
      <c r="F311" s="273" t="str">
        <f>[1]MEI!L312</f>
        <v>BARU</v>
      </c>
    </row>
    <row r="312" spans="1:6" ht="15.75" customHeight="1" x14ac:dyDescent="0.3">
      <c r="A312" s="270">
        <f>[1]MEI!A313</f>
        <v>0</v>
      </c>
      <c r="B312" s="271">
        <f>[1]MEI!B313</f>
        <v>2</v>
      </c>
      <c r="C312" s="272" t="str">
        <f>[1]MEI!K313</f>
        <v>K04</v>
      </c>
      <c r="D312" s="271">
        <f>[1]MEI!J313</f>
        <v>38</v>
      </c>
      <c r="E312" s="272" t="str">
        <f>[1]MEI!I313</f>
        <v>L</v>
      </c>
      <c r="F312" s="273" t="str">
        <f>[1]MEI!L313</f>
        <v>LAMA</v>
      </c>
    </row>
    <row r="313" spans="1:6" ht="15.75" customHeight="1" x14ac:dyDescent="0.3">
      <c r="A313" s="270">
        <f>[1]MEI!A314</f>
        <v>45801</v>
      </c>
      <c r="B313" s="271">
        <f>[1]MEI!B314</f>
        <v>1</v>
      </c>
      <c r="C313" s="272" t="str">
        <f>[1]MEI!K314</f>
        <v>K08</v>
      </c>
      <c r="D313" s="271">
        <f>[1]MEI!J314</f>
        <v>61</v>
      </c>
      <c r="E313" s="272" t="str">
        <f>[1]MEI!I314</f>
        <v>P</v>
      </c>
      <c r="F313" s="273" t="str">
        <f>[1]MEI!L314</f>
        <v>BARU</v>
      </c>
    </row>
    <row r="314" spans="1:6" ht="15.75" customHeight="1" x14ac:dyDescent="0.3">
      <c r="A314" s="270">
        <f>[1]MEI!A315</f>
        <v>0</v>
      </c>
      <c r="B314" s="271">
        <f>[1]MEI!B315</f>
        <v>2</v>
      </c>
      <c r="C314" s="272" t="str">
        <f>[1]MEI!K315</f>
        <v>K02</v>
      </c>
      <c r="D314" s="271">
        <f>[1]MEI!J315</f>
        <v>48</v>
      </c>
      <c r="E314" s="272" t="str">
        <f>[1]MEI!I315</f>
        <v>L</v>
      </c>
      <c r="F314" s="273" t="str">
        <f>[1]MEI!L315</f>
        <v>LAMA</v>
      </c>
    </row>
    <row r="315" spans="1:6" ht="15.75" customHeight="1" x14ac:dyDescent="0.3">
      <c r="A315" s="270">
        <f>[1]MEI!A316</f>
        <v>0</v>
      </c>
      <c r="B315" s="271">
        <f>[1]MEI!B316</f>
        <v>3</v>
      </c>
      <c r="C315" s="272" t="str">
        <f>[1]MEI!K316</f>
        <v>K02</v>
      </c>
      <c r="D315" s="271">
        <f>[1]MEI!J316</f>
        <v>38</v>
      </c>
      <c r="E315" s="272" t="str">
        <f>[1]MEI!I316</f>
        <v>P</v>
      </c>
      <c r="F315" s="273" t="str">
        <f>[1]MEI!L316</f>
        <v>BARU</v>
      </c>
    </row>
    <row r="316" spans="1:6" ht="15.75" customHeight="1" x14ac:dyDescent="0.3">
      <c r="A316" s="270">
        <f>[1]MEI!A317</f>
        <v>0</v>
      </c>
      <c r="B316" s="271">
        <f>[1]MEI!B317</f>
        <v>4</v>
      </c>
      <c r="C316" s="272" t="str">
        <f>[1]MEI!K317</f>
        <v>K01</v>
      </c>
      <c r="D316" s="271">
        <f>[1]MEI!J317</f>
        <v>17</v>
      </c>
      <c r="E316" s="272" t="str">
        <f>[1]MEI!I317</f>
        <v>L</v>
      </c>
      <c r="F316" s="273" t="str">
        <f>[1]MEI!L317</f>
        <v>BARU</v>
      </c>
    </row>
    <row r="317" spans="1:6" ht="15.75" customHeight="1" x14ac:dyDescent="0.3">
      <c r="A317" s="270">
        <f>[1]MEI!A318</f>
        <v>0</v>
      </c>
      <c r="B317" s="271">
        <f>[1]MEI!B318</f>
        <v>5</v>
      </c>
      <c r="C317" s="272" t="str">
        <f>[1]MEI!K318</f>
        <v>K00</v>
      </c>
      <c r="D317" s="271">
        <f>[1]MEI!J318</f>
        <v>6</v>
      </c>
      <c r="E317" s="272" t="str">
        <f>[1]MEI!I318</f>
        <v>P</v>
      </c>
      <c r="F317" s="273" t="str">
        <f>[1]MEI!L318</f>
        <v>BARU</v>
      </c>
    </row>
    <row r="318" spans="1:6" ht="15.75" customHeight="1" x14ac:dyDescent="0.3">
      <c r="A318" s="270">
        <f>[1]MEI!A319</f>
        <v>0</v>
      </c>
      <c r="B318" s="271">
        <f>[1]MEI!B319</f>
        <v>6</v>
      </c>
      <c r="C318" s="272" t="str">
        <f>[1]MEI!K319</f>
        <v>K04</v>
      </c>
      <c r="D318" s="271">
        <f>[1]MEI!J319</f>
        <v>25</v>
      </c>
      <c r="E318" s="272" t="str">
        <f>[1]MEI!I319</f>
        <v>P</v>
      </c>
      <c r="F318" s="273" t="str">
        <f>[1]MEI!L319</f>
        <v>BARU</v>
      </c>
    </row>
    <row r="319" spans="1:6" ht="15.75" customHeight="1" x14ac:dyDescent="0.3">
      <c r="A319" s="270">
        <f>[1]MEI!A320</f>
        <v>0</v>
      </c>
      <c r="B319" s="271">
        <f>[1]MEI!B320</f>
        <v>7</v>
      </c>
      <c r="C319" s="272" t="str">
        <f>[1]MEI!K320</f>
        <v>K04</v>
      </c>
      <c r="D319" s="271">
        <f>[1]MEI!J320</f>
        <v>47</v>
      </c>
      <c r="E319" s="272" t="str">
        <f>[1]MEI!I320</f>
        <v>L</v>
      </c>
      <c r="F319" s="273" t="str">
        <f>[1]MEI!L320</f>
        <v>LAMA</v>
      </c>
    </row>
    <row r="320" spans="1:6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</sheetData>
  <autoFilter ref="A3:F139" xr:uid="{00000000-0009-0000-0000-00000C000000}"/>
  <mergeCells count="6">
    <mergeCell ref="K1:R1"/>
    <mergeCell ref="S1:T2"/>
    <mergeCell ref="K2:L2"/>
    <mergeCell ref="M2:N2"/>
    <mergeCell ref="O2:P2"/>
    <mergeCell ref="Q2:R2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1C048-0DB0-4498-97A6-3BB9B6CDE479}">
  <sheetPr>
    <outlinePr summaryBelow="0" summaryRight="0"/>
  </sheetPr>
  <dimension ref="A1:Z955"/>
  <sheetViews>
    <sheetView workbookViewId="0"/>
  </sheetViews>
  <sheetFormatPr defaultColWidth="12.6640625" defaultRowHeight="15" customHeight="1" x14ac:dyDescent="0.3"/>
  <cols>
    <col min="1" max="1" width="9.44140625" customWidth="1"/>
    <col min="2" max="2" width="6.33203125" customWidth="1"/>
    <col min="3" max="3" width="5.77734375" customWidth="1"/>
    <col min="4" max="4" width="7.21875" customWidth="1"/>
    <col min="5" max="5" width="8.88671875" customWidth="1"/>
    <col min="6" max="6" width="9.77734375" customWidth="1"/>
    <col min="7" max="7" width="8.21875" customWidth="1"/>
    <col min="8" max="8" width="5.6640625" customWidth="1"/>
    <col min="9" max="9" width="30" customWidth="1"/>
    <col min="10" max="10" width="9.109375" customWidth="1"/>
    <col min="11" max="20" width="7" customWidth="1"/>
    <col min="21" max="21" width="11" customWidth="1"/>
  </cols>
  <sheetData>
    <row r="1" spans="1:26" ht="33" customHeight="1" x14ac:dyDescent="0.3">
      <c r="A1" s="240"/>
      <c r="B1" s="240"/>
      <c r="C1" s="240"/>
      <c r="D1" s="240"/>
      <c r="E1" s="241" t="s">
        <v>211</v>
      </c>
      <c r="F1" s="242" t="s">
        <v>264</v>
      </c>
      <c r="G1" s="12"/>
      <c r="H1" s="244" t="s">
        <v>22</v>
      </c>
      <c r="I1" s="245" t="s">
        <v>213</v>
      </c>
      <c r="J1" s="246" t="s">
        <v>214</v>
      </c>
      <c r="K1" s="247" t="s">
        <v>215</v>
      </c>
      <c r="L1" s="248"/>
      <c r="M1" s="248"/>
      <c r="N1" s="248"/>
      <c r="O1" s="248"/>
      <c r="P1" s="248"/>
      <c r="Q1" s="248"/>
      <c r="R1" s="249"/>
      <c r="S1" s="250" t="s">
        <v>216</v>
      </c>
      <c r="T1" s="251"/>
      <c r="U1" s="252" t="s">
        <v>21</v>
      </c>
      <c r="V1" s="12"/>
      <c r="W1" s="12"/>
      <c r="X1" s="12"/>
      <c r="Y1" s="12"/>
      <c r="Z1" s="12"/>
    </row>
    <row r="2" spans="1:26" ht="15.75" customHeight="1" x14ac:dyDescent="0.3">
      <c r="A2" s="240"/>
      <c r="B2" s="240"/>
      <c r="C2" s="240"/>
      <c r="D2" s="240"/>
      <c r="E2" s="240"/>
      <c r="F2" s="243"/>
      <c r="G2" s="12"/>
      <c r="H2" s="178"/>
      <c r="I2" s="253"/>
      <c r="J2" s="254"/>
      <c r="K2" s="255" t="s">
        <v>218</v>
      </c>
      <c r="L2" s="119"/>
      <c r="M2" s="256" t="s">
        <v>219</v>
      </c>
      <c r="N2" s="119"/>
      <c r="O2" s="257" t="s">
        <v>220</v>
      </c>
      <c r="P2" s="119"/>
      <c r="Q2" s="256" t="s">
        <v>221</v>
      </c>
      <c r="R2" s="119"/>
      <c r="S2" s="122"/>
      <c r="T2" s="123"/>
      <c r="U2" s="258"/>
      <c r="V2" s="12"/>
      <c r="W2" s="12"/>
      <c r="X2" s="12"/>
      <c r="Y2" s="12"/>
      <c r="Z2" s="12"/>
    </row>
    <row r="3" spans="1:26" ht="30" customHeight="1" thickBot="1" x14ac:dyDescent="0.35">
      <c r="A3" s="259" t="s">
        <v>222</v>
      </c>
      <c r="B3" s="259" t="s">
        <v>22</v>
      </c>
      <c r="C3" s="259" t="s">
        <v>212</v>
      </c>
      <c r="D3" s="260" t="s">
        <v>223</v>
      </c>
      <c r="E3" s="261" t="s">
        <v>24</v>
      </c>
      <c r="F3" s="321" t="s">
        <v>265</v>
      </c>
      <c r="G3" s="12"/>
      <c r="H3" s="188"/>
      <c r="I3" s="264"/>
      <c r="J3" s="265"/>
      <c r="K3" s="266" t="s">
        <v>32</v>
      </c>
      <c r="L3" s="267" t="s">
        <v>37</v>
      </c>
      <c r="M3" s="268" t="s">
        <v>32</v>
      </c>
      <c r="N3" s="267" t="s">
        <v>37</v>
      </c>
      <c r="O3" s="268" t="s">
        <v>32</v>
      </c>
      <c r="P3" s="267" t="s">
        <v>37</v>
      </c>
      <c r="Q3" s="268" t="s">
        <v>32</v>
      </c>
      <c r="R3" s="267" t="s">
        <v>37</v>
      </c>
      <c r="S3" s="268" t="s">
        <v>32</v>
      </c>
      <c r="T3" s="267" t="s">
        <v>37</v>
      </c>
      <c r="U3" s="269"/>
      <c r="V3" s="12"/>
      <c r="W3" s="12"/>
      <c r="X3" s="12"/>
      <c r="Y3" s="12"/>
      <c r="Z3" s="12"/>
    </row>
    <row r="4" spans="1:26" ht="15.75" customHeight="1" x14ac:dyDescent="0.3">
      <c r="A4" s="270">
        <f>[1]JUNI!A5</f>
        <v>45803</v>
      </c>
      <c r="B4" s="271">
        <f>[1]JUNI!B5</f>
        <v>1</v>
      </c>
      <c r="C4" s="272" t="str">
        <f>[1]JUNI!K5</f>
        <v>K05</v>
      </c>
      <c r="D4" s="271">
        <f>[1]JUNI!J5</f>
        <v>44</v>
      </c>
      <c r="E4" s="272" t="str">
        <f>[1]JUNI!I5</f>
        <v>L</v>
      </c>
      <c r="F4" s="273" t="str">
        <f>[1]JUNI!L5</f>
        <v>BARU</v>
      </c>
      <c r="G4" s="274"/>
      <c r="H4" s="275">
        <v>1</v>
      </c>
      <c r="I4" s="276" t="s">
        <v>225</v>
      </c>
      <c r="J4" s="276" t="s">
        <v>118</v>
      </c>
      <c r="K4" s="277">
        <f>COUNTIFS(Dx.JUNI!DIAGNOSA,J4,Dx.JUNI!UMUR,"&lt;7",Dx.JUNI!BARULAMA,"baru",Dx.JUNI!GENDER,"L")</f>
        <v>5</v>
      </c>
      <c r="L4" s="278">
        <f>COUNTIFS(Dx.JUNI!DIAGNOSA,J4,Dx.JUNI!UMUR,"&lt;7",Dx.JUNI!BARULAMA,"baru",Dx.JUNI!GENDER,"P")</f>
        <v>17</v>
      </c>
      <c r="M4" s="277">
        <f>COUNTIFS(Dx.JUNI!DIAGNOSA,J4,Dx.JUNI!UMUR,"&gt;=7",Dx.JUNI!UMUR,"&lt;=15",Dx.JUNI!BARULAMA,"BARU",Dx.JUNI!GENDER,"L")</f>
        <v>13</v>
      </c>
      <c r="N4" s="277">
        <f>COUNTIFS(Dx.JUNI!DIAGNOSA,J4,Dx.JUNI!UMUR,"&gt;=7",Dx.JUNI!UMUR,"&lt;=15",Dx.JUNI!BARULAMA,"BARU",Dx.JUNI!GENDER,"P")</f>
        <v>3</v>
      </c>
      <c r="O4" s="271">
        <f>COUNTIFS(Dx.JUNI!DIAGNOSA,J4,Dx.JUNI!UMUR,"&gt;=16",Dx.JUNI!UMUR,"&lt;=59",Dx.JUNI!BARULAMA,"BARU",Dx.JUNI!GENDER,"L")</f>
        <v>0</v>
      </c>
      <c r="P4" s="277">
        <f>COUNTIFS(Dx.JUNI!DIAGNOSA,J4,Dx.JUNI!UMUR,"&gt;=16",Dx.JUNI!UMUR,"&lt;=59",Dx.JUNI!BARULAMA,"BARU",Dx.JUNI!GENDER,"P")</f>
        <v>0</v>
      </c>
      <c r="Q4" s="277">
        <f>COUNTIFS(Dx.JUNI!DIAGNOSA,J4,Dx.JUNI!UMUR,"&gt;=60",Dx.JUNI!BARULAMA,"baru",Dx.JUNI!GENDER,"L")</f>
        <v>0</v>
      </c>
      <c r="R4" s="277">
        <f>COUNTIFS(Dx.JUNI!DIAGNOSA,J4,Dx.JUNI!UMUR,"&gt;=60",Dx.JUNI!BARULAMA,"baru",Dx.JUNI!GENDER,"P")</f>
        <v>1</v>
      </c>
      <c r="S4" s="277">
        <f>COUNTIFS(Dx.JUNI!DIAGNOSA,J4,Dx.JUNI!BARULAMA,"LAMA",Dx.JUNI!GENDER,"L")</f>
        <v>17</v>
      </c>
      <c r="T4" s="277">
        <f>COUNTIFS(Dx.JUNI!DIAGNOSA,J4,Dx.JUNI!BARULAMA,"LAMA",Dx.JUNI!GENDER,"P")</f>
        <v>17</v>
      </c>
      <c r="U4" s="279">
        <f>COUNTIF(Dx.JUNI!DIAGNOSA,J4)</f>
        <v>73</v>
      </c>
      <c r="V4" s="280">
        <f t="shared" ref="V4:V24" si="0">SUM(K4:T4)</f>
        <v>73</v>
      </c>
      <c r="W4" s="12"/>
      <c r="X4" s="12"/>
      <c r="Y4" s="12"/>
      <c r="Z4" s="12"/>
    </row>
    <row r="5" spans="1:26" ht="15.75" customHeight="1" x14ac:dyDescent="0.3">
      <c r="A5" s="270">
        <f>[1]JUNI!A6</f>
        <v>0</v>
      </c>
      <c r="B5" s="271">
        <f>[1]JUNI!B6</f>
        <v>2</v>
      </c>
      <c r="C5" s="272" t="str">
        <f>[1]JUNI!K6</f>
        <v>K08</v>
      </c>
      <c r="D5" s="271">
        <f>[1]JUNI!J6</f>
        <v>36</v>
      </c>
      <c r="E5" s="272" t="str">
        <f>[1]JUNI!I6</f>
        <v>L</v>
      </c>
      <c r="F5" s="273" t="str">
        <f>[1]JUNI!L6</f>
        <v>LAMA</v>
      </c>
      <c r="G5" s="12"/>
      <c r="H5" s="281">
        <v>2</v>
      </c>
      <c r="I5" s="108" t="s">
        <v>226</v>
      </c>
      <c r="J5" s="108" t="s">
        <v>227</v>
      </c>
      <c r="K5" s="277">
        <f>COUNTIFS(Dx.JUNI!DIAGNOSA,J5,Dx.JUNI!UMUR,"&lt;7",Dx.JUNI!BARULAMA,"baru",Dx.JUNI!GENDER,"L")</f>
        <v>0</v>
      </c>
      <c r="L5" s="278">
        <f>COUNTIFS(Dx.JUNI!DIAGNOSA,J5,Dx.JUNI!UMUR,"&lt;7",Dx.JUNI!BARULAMA,"baru",Dx.JUNI!GENDER,"P")</f>
        <v>0</v>
      </c>
      <c r="M5" s="277">
        <f>COUNTIFS(Dx.JUNI!DIAGNOSA,J5,Dx.JUNI!UMUR,"&gt;=7",Dx.JUNI!UMUR,"&lt;=15",Dx.JUNI!BARULAMA,"BARU",Dx.JUNI!GENDER,"L")</f>
        <v>0</v>
      </c>
      <c r="N5" s="277">
        <f>COUNTIFS(Dx.JUNI!DIAGNOSA,J5,Dx.JUNI!UMUR,"&gt;=7",Dx.JUNI!UMUR,"&lt;=15",Dx.JUNI!BARULAMA,"BARU",Dx.JUNI!GENDER,"P")</f>
        <v>0</v>
      </c>
      <c r="O5" s="271">
        <f>COUNTIFS(Dx.JUNI!DIAGNOSA,J5,Dx.JUNI!UMUR,"&gt;=16",Dx.JUNI!UMUR,"&lt;=59",Dx.JUNI!BARULAMA,"BARU",Dx.JUNI!GENDER,"L")</f>
        <v>2</v>
      </c>
      <c r="P5" s="277">
        <f>COUNTIFS(Dx.JUNI!DIAGNOSA,J5,Dx.JUNI!UMUR,"&gt;=16",Dx.JUNI!UMUR,"&lt;=59",Dx.JUNI!BARULAMA,"BARU",Dx.JUNI!GENDER,"P")</f>
        <v>3</v>
      </c>
      <c r="Q5" s="277">
        <f>COUNTIFS(Dx.JUNI!DIAGNOSA,J5,Dx.JUNI!UMUR,"&gt;=60",Dx.JUNI!BARULAMA,"baru",Dx.JUNI!GENDER,"L")</f>
        <v>0</v>
      </c>
      <c r="R5" s="277">
        <f>COUNTIFS(Dx.JUNI!DIAGNOSA,J5,Dx.JUNI!UMUR,"&gt;=60",Dx.JUNI!BARULAMA,"baru",Dx.JUNI!GENDER,"P")</f>
        <v>0</v>
      </c>
      <c r="S5" s="277">
        <f>COUNTIFS(Dx.JUNI!DIAGNOSA,J5,Dx.JUNI!BARULAMA,"LAMA",Dx.JUNI!GENDER,"L")</f>
        <v>1</v>
      </c>
      <c r="T5" s="277">
        <f>COUNTIFS(Dx.JUNI!DIAGNOSA,J5,Dx.JUNI!BARULAMA,"LAMA",Dx.JUNI!GENDER,"P")</f>
        <v>2</v>
      </c>
      <c r="U5" s="282">
        <f>COUNTIF(Dx.JUNI!DIAGNOSA,J5)</f>
        <v>8</v>
      </c>
      <c r="V5" s="280">
        <f t="shared" si="0"/>
        <v>8</v>
      </c>
      <c r="W5" s="12"/>
      <c r="X5" s="12"/>
      <c r="Y5" s="12"/>
      <c r="Z5" s="12"/>
    </row>
    <row r="6" spans="1:26" ht="15.75" customHeight="1" x14ac:dyDescent="0.3">
      <c r="A6" s="270">
        <f>[1]JUNI!A7</f>
        <v>0</v>
      </c>
      <c r="B6" s="271">
        <f>[1]JUNI!B7</f>
        <v>3</v>
      </c>
      <c r="C6" s="272" t="str">
        <f>[1]JUNI!K7</f>
        <v>K05</v>
      </c>
      <c r="D6" s="271">
        <f>[1]JUNI!J7</f>
        <v>20</v>
      </c>
      <c r="E6" s="272" t="str">
        <f>[1]JUNI!I7</f>
        <v>P</v>
      </c>
      <c r="F6" s="273" t="str">
        <f>[1]JUNI!L7</f>
        <v>BARU</v>
      </c>
      <c r="G6" s="12"/>
      <c r="H6" s="281">
        <v>3</v>
      </c>
      <c r="I6" s="108" t="s">
        <v>228</v>
      </c>
      <c r="J6" s="108" t="s">
        <v>108</v>
      </c>
      <c r="K6" s="277">
        <f>COUNTIFS(Dx.JUNI!DIAGNOSA,J6,Dx.JUNI!UMUR,"&lt;7",Dx.JUNI!BARULAMA,"baru",Dx.JUNI!GENDER,"L")</f>
        <v>4</v>
      </c>
      <c r="L6" s="278">
        <f>COUNTIFS(Dx.JUNI!DIAGNOSA,J6,Dx.JUNI!UMUR,"&lt;7",Dx.JUNI!BARULAMA,"baru",Dx.JUNI!GENDER,"P")</f>
        <v>2</v>
      </c>
      <c r="M6" s="277">
        <f>COUNTIFS(Dx.JUNI!DIAGNOSA,J6,Dx.JUNI!UMUR,"&gt;=7",Dx.JUNI!UMUR,"&lt;=15",Dx.JUNI!BARULAMA,"BARU",Dx.JUNI!GENDER,"L")</f>
        <v>2</v>
      </c>
      <c r="N6" s="277">
        <f>COUNTIFS(Dx.JUNI!DIAGNOSA,J6,Dx.JUNI!UMUR,"&gt;=7",Dx.JUNI!UMUR,"&lt;=15",Dx.JUNI!BARULAMA,"BARU",Dx.JUNI!GENDER,"P")</f>
        <v>3</v>
      </c>
      <c r="O6" s="271">
        <f>COUNTIFS(Dx.JUNI!DIAGNOSA,J6,Dx.JUNI!UMUR,"&gt;=16",Dx.JUNI!UMUR,"&lt;=59",Dx.JUNI!BARULAMA,"BARU",Dx.JUNI!GENDER,"L")</f>
        <v>11</v>
      </c>
      <c r="P6" s="277">
        <f>COUNTIFS(Dx.JUNI!DIAGNOSA,J6,Dx.JUNI!UMUR,"&gt;=16",Dx.JUNI!UMUR,"&lt;=59",Dx.JUNI!BARULAMA,"BARU",Dx.JUNI!GENDER,"P")</f>
        <v>21</v>
      </c>
      <c r="Q6" s="277">
        <f>COUNTIFS(Dx.JUNI!DIAGNOSA,J6,Dx.JUNI!UMUR,"&gt;=60",Dx.JUNI!BARULAMA,"baru",Dx.JUNI!GENDER,"L")</f>
        <v>0</v>
      </c>
      <c r="R6" s="277">
        <f>COUNTIFS(Dx.JUNI!DIAGNOSA,J6,Dx.JUNI!UMUR,"&gt;=60",Dx.JUNI!BARULAMA,"baru",Dx.JUNI!GENDER,"P")</f>
        <v>0</v>
      </c>
      <c r="S6" s="277">
        <f>COUNTIFS(Dx.JUNI!DIAGNOSA,J6,Dx.JUNI!BARULAMA,"LAMA",Dx.JUNI!GENDER,"L")</f>
        <v>16</v>
      </c>
      <c r="T6" s="277">
        <f>COUNTIFS(Dx.JUNI!DIAGNOSA,J6,Dx.JUNI!BARULAMA,"LAMA",Dx.JUNI!GENDER,"P")</f>
        <v>25</v>
      </c>
      <c r="U6" s="282">
        <f>COUNTIF(Dx.JUNI!DIAGNOSA,J6)</f>
        <v>84</v>
      </c>
      <c r="V6" s="280">
        <f t="shared" si="0"/>
        <v>84</v>
      </c>
      <c r="W6" s="12"/>
      <c r="X6" s="12"/>
      <c r="Y6" s="12"/>
      <c r="Z6" s="12"/>
    </row>
    <row r="7" spans="1:26" ht="15.75" customHeight="1" x14ac:dyDescent="0.3">
      <c r="A7" s="270">
        <f>[1]JUNI!A8</f>
        <v>0</v>
      </c>
      <c r="B7" s="271">
        <f>[1]JUNI!B8</f>
        <v>4</v>
      </c>
      <c r="C7" s="272" t="str">
        <f>[1]JUNI!K8</f>
        <v>K04</v>
      </c>
      <c r="D7" s="271">
        <f>[1]JUNI!J8</f>
        <v>81</v>
      </c>
      <c r="E7" s="272" t="str">
        <f>[1]JUNI!I8</f>
        <v>L</v>
      </c>
      <c r="F7" s="273" t="str">
        <f>[1]JUNI!L8</f>
        <v>LAMA</v>
      </c>
      <c r="G7" s="12"/>
      <c r="H7" s="281">
        <v>4</v>
      </c>
      <c r="I7" s="108" t="s">
        <v>229</v>
      </c>
      <c r="J7" s="108" t="s">
        <v>230</v>
      </c>
      <c r="K7" s="277">
        <f>COUNTIFS(Dx.JUNI!DIAGNOSA,J7,Dx.JUNI!UMUR,"&lt;7",Dx.JUNI!BARULAMA,"baru",Dx.JUNI!GENDER,"L")</f>
        <v>1</v>
      </c>
      <c r="L7" s="278">
        <f>COUNTIFS(Dx.JUNI!DIAGNOSA,J7,Dx.JUNI!UMUR,"&lt;7",Dx.JUNI!BARULAMA,"baru",Dx.JUNI!GENDER,"P")</f>
        <v>2</v>
      </c>
      <c r="M7" s="277">
        <f>COUNTIFS(Dx.JUNI!DIAGNOSA,J7,Dx.JUNI!UMUR,"&gt;=7",Dx.JUNI!UMUR,"&lt;=15",Dx.JUNI!BARULAMA,"BARU",Dx.JUNI!GENDER,"L")</f>
        <v>0</v>
      </c>
      <c r="N7" s="277">
        <f>COUNTIFS(Dx.JUNI!DIAGNOSA,J7,Dx.JUNI!UMUR,"&gt;=7",Dx.JUNI!UMUR,"&lt;=15",Dx.JUNI!BARULAMA,"BARU",Dx.JUNI!GENDER,"P")</f>
        <v>1</v>
      </c>
      <c r="O7" s="271">
        <f>COUNTIFS(Dx.JUNI!DIAGNOSA,J7,Dx.JUNI!UMUR,"&gt;=16",Dx.JUNI!UMUR,"&lt;=59",Dx.JUNI!BARULAMA,"BARU",Dx.JUNI!GENDER,"L")</f>
        <v>4</v>
      </c>
      <c r="P7" s="277">
        <f>COUNTIFS(Dx.JUNI!DIAGNOSA,J7,Dx.JUNI!UMUR,"&gt;=16",Dx.JUNI!UMUR,"&lt;=59",Dx.JUNI!BARULAMA,"BARU",Dx.JUNI!GENDER,"P")</f>
        <v>21</v>
      </c>
      <c r="Q7" s="277">
        <f>COUNTIFS(Dx.JUNI!DIAGNOSA,J7,Dx.JUNI!UMUR,"&gt;=60",Dx.JUNI!BARULAMA,"baru",Dx.JUNI!GENDER,"L")</f>
        <v>1</v>
      </c>
      <c r="R7" s="277">
        <f>COUNTIFS(Dx.JUNI!DIAGNOSA,J7,Dx.JUNI!UMUR,"&gt;=60",Dx.JUNI!BARULAMA,"baru",Dx.JUNI!GENDER,"P")</f>
        <v>1</v>
      </c>
      <c r="S7" s="277">
        <f>COUNTIFS(Dx.JUNI!DIAGNOSA,J7,Dx.JUNI!BARULAMA,"LAMA",Dx.JUNI!GENDER,"L")</f>
        <v>0</v>
      </c>
      <c r="T7" s="277">
        <f>COUNTIFS(Dx.JUNI!DIAGNOSA,J7,Dx.JUNI!BARULAMA,"LAMA",Dx.JUNI!GENDER,"P")</f>
        <v>2</v>
      </c>
      <c r="U7" s="282">
        <f>COUNTIF(Dx.JUNI!DIAGNOSA,J7)</f>
        <v>33</v>
      </c>
      <c r="V7" s="280">
        <f t="shared" si="0"/>
        <v>33</v>
      </c>
      <c r="W7" s="12"/>
      <c r="X7" s="12"/>
      <c r="Y7" s="12"/>
      <c r="Z7" s="12"/>
    </row>
    <row r="8" spans="1:26" ht="15.75" customHeight="1" x14ac:dyDescent="0.3">
      <c r="A8" s="270">
        <f>[1]JUNI!A9</f>
        <v>0</v>
      </c>
      <c r="B8" s="271">
        <f>[1]JUNI!B9</f>
        <v>5</v>
      </c>
      <c r="C8" s="272" t="str">
        <f>[1]JUNI!K9</f>
        <v>K00</v>
      </c>
      <c r="D8" s="271">
        <f>[1]JUNI!J9</f>
        <v>6</v>
      </c>
      <c r="E8" s="272" t="str">
        <f>[1]JUNI!I9</f>
        <v>P</v>
      </c>
      <c r="F8" s="273" t="str">
        <f>[1]JUNI!L9</f>
        <v>BARU</v>
      </c>
      <c r="G8" s="12"/>
      <c r="H8" s="281">
        <v>5</v>
      </c>
      <c r="I8" s="108" t="s">
        <v>231</v>
      </c>
      <c r="J8" s="108" t="s">
        <v>110</v>
      </c>
      <c r="K8" s="277">
        <f>COUNTIFS(Dx.JUNI!DIAGNOSA,J8,Dx.JUNI!UMUR,"&lt;7",Dx.JUNI!BARULAMA,"baru",Dx.JUNI!GENDER,"L")</f>
        <v>1</v>
      </c>
      <c r="L8" s="278">
        <f>COUNTIFS(Dx.JUNI!DIAGNOSA,J8,Dx.JUNI!UMUR,"&lt;7",Dx.JUNI!BARULAMA,"baru",Dx.JUNI!GENDER,"P")</f>
        <v>2</v>
      </c>
      <c r="M8" s="277">
        <f>COUNTIFS(Dx.JUNI!DIAGNOSA,J8,Dx.JUNI!UMUR,"&gt;=7",Dx.JUNI!UMUR,"&lt;=15",Dx.JUNI!BARULAMA,"BARU",Dx.JUNI!GENDER,"L")</f>
        <v>4</v>
      </c>
      <c r="N8" s="277">
        <f>COUNTIFS(Dx.JUNI!DIAGNOSA,J8,Dx.JUNI!UMUR,"&gt;=7",Dx.JUNI!UMUR,"&lt;=15",Dx.JUNI!BARULAMA,"BARU",Dx.JUNI!GENDER,"P")</f>
        <v>2</v>
      </c>
      <c r="O8" s="271">
        <f>COUNTIFS(Dx.JUNI!DIAGNOSA,J8,Dx.JUNI!UMUR,"&gt;=16",Dx.JUNI!UMUR,"&lt;=59",Dx.JUNI!BARULAMA,"BARU",Dx.JUNI!GENDER,"L")</f>
        <v>12</v>
      </c>
      <c r="P8" s="277">
        <f>COUNTIFS(Dx.JUNI!DIAGNOSA,J8,Dx.JUNI!UMUR,"&gt;=16",Dx.JUNI!UMUR,"&lt;=59",Dx.JUNI!BARULAMA,"BARU",Dx.JUNI!GENDER,"P")</f>
        <v>46</v>
      </c>
      <c r="Q8" s="277">
        <f>COUNTIFS(Dx.JUNI!DIAGNOSA,J8,Dx.JUNI!UMUR,"&gt;=60",Dx.JUNI!BARULAMA,"baru",Dx.JUNI!GENDER,"L")</f>
        <v>4</v>
      </c>
      <c r="R8" s="277">
        <f>COUNTIFS(Dx.JUNI!DIAGNOSA,J8,Dx.JUNI!UMUR,"&gt;=60",Dx.JUNI!BARULAMA,"baru",Dx.JUNI!GENDER,"P")</f>
        <v>6</v>
      </c>
      <c r="S8" s="277">
        <f>COUNTIFS(Dx.JUNI!DIAGNOSA,J8,Dx.JUNI!BARULAMA,"LAMA",Dx.JUNI!GENDER,"L")</f>
        <v>12</v>
      </c>
      <c r="T8" s="277">
        <f>COUNTIFS(Dx.JUNI!DIAGNOSA,J8,Dx.JUNI!BARULAMA,"LAMA",Dx.JUNI!GENDER,"P")</f>
        <v>18</v>
      </c>
      <c r="U8" s="282">
        <f>COUNTIF(Dx.JUNI!DIAGNOSA,J8)</f>
        <v>107</v>
      </c>
      <c r="V8" s="274">
        <f t="shared" si="0"/>
        <v>107</v>
      </c>
      <c r="W8" s="12"/>
      <c r="X8" s="12"/>
      <c r="Y8" s="12"/>
      <c r="Z8" s="12"/>
    </row>
    <row r="9" spans="1:26" ht="15.75" customHeight="1" x14ac:dyDescent="0.3">
      <c r="A9" s="270">
        <f>[1]JUNI!A10</f>
        <v>0</v>
      </c>
      <c r="B9" s="271">
        <f>[1]JUNI!B10</f>
        <v>6</v>
      </c>
      <c r="C9" s="272" t="str">
        <f>[1]JUNI!K10</f>
        <v>K08</v>
      </c>
      <c r="D9" s="271">
        <f>[1]JUNI!J10</f>
        <v>17</v>
      </c>
      <c r="E9" s="272" t="str">
        <f>[1]JUNI!I10</f>
        <v>P</v>
      </c>
      <c r="F9" s="273" t="str">
        <f>[1]JUNI!L10</f>
        <v>BARU</v>
      </c>
      <c r="G9" s="12"/>
      <c r="H9" s="281">
        <v>6</v>
      </c>
      <c r="I9" s="108" t="s">
        <v>232</v>
      </c>
      <c r="J9" s="108" t="s">
        <v>233</v>
      </c>
      <c r="K9" s="277">
        <f>COUNTIFS(Dx.JUNI!DIAGNOSA,J9,Dx.JUNI!UMUR,"&lt;7",Dx.JUNI!BARULAMA,"baru",Dx.JUNI!GENDER,"L")</f>
        <v>1</v>
      </c>
      <c r="L9" s="278">
        <f>COUNTIFS(Dx.JUNI!DIAGNOSA,J9,Dx.JUNI!UMUR,"&lt;7",Dx.JUNI!BARULAMA,"baru",Dx.JUNI!GENDER,"P")</f>
        <v>1</v>
      </c>
      <c r="M9" s="277">
        <f>COUNTIFS(Dx.JUNI!DIAGNOSA,J9,Dx.JUNI!UMUR,"&gt;=7",Dx.JUNI!UMUR,"&lt;=15",Dx.JUNI!BARULAMA,"BARU",Dx.JUNI!GENDER,"L")</f>
        <v>1</v>
      </c>
      <c r="N9" s="277">
        <f>COUNTIFS(Dx.JUNI!DIAGNOSA,J9,Dx.JUNI!UMUR,"&gt;=7",Dx.JUNI!UMUR,"&lt;=15",Dx.JUNI!BARULAMA,"BARU",Dx.JUNI!GENDER,"P")</f>
        <v>0</v>
      </c>
      <c r="O9" s="271">
        <f>COUNTIFS(Dx.JUNI!DIAGNOSA,J9,Dx.JUNI!UMUR,"&gt;=16",Dx.JUNI!UMUR,"&lt;=59",Dx.JUNI!BARULAMA,"BARU",Dx.JUNI!GENDER,"L")</f>
        <v>8</v>
      </c>
      <c r="P9" s="277">
        <f>COUNTIFS(Dx.JUNI!DIAGNOSA,J9,Dx.JUNI!UMUR,"&gt;=16",Dx.JUNI!UMUR,"&lt;=59",Dx.JUNI!BARULAMA,"BARU",Dx.JUNI!GENDER,"P")</f>
        <v>7</v>
      </c>
      <c r="Q9" s="277">
        <f>COUNTIFS(Dx.JUNI!DIAGNOSA,J9,Dx.JUNI!UMUR,"&gt;=60",Dx.JUNI!BARULAMA,"baru",Dx.JUNI!GENDER,"L")</f>
        <v>3</v>
      </c>
      <c r="R9" s="277">
        <f>COUNTIFS(Dx.JUNI!DIAGNOSA,J9,Dx.JUNI!UMUR,"&gt;=60",Dx.JUNI!BARULAMA,"baru",Dx.JUNI!GENDER,"P")</f>
        <v>2</v>
      </c>
      <c r="S9" s="277">
        <f>COUNTIFS(Dx.JUNI!DIAGNOSA,J9,Dx.JUNI!BARULAMA,"LAMA",Dx.JUNI!GENDER,"L")</f>
        <v>1</v>
      </c>
      <c r="T9" s="277">
        <f>COUNTIFS(Dx.JUNI!DIAGNOSA,J9,Dx.JUNI!BARULAMA,"LAMA",Dx.JUNI!GENDER,"P")</f>
        <v>1</v>
      </c>
      <c r="U9" s="282">
        <f>COUNTIF(Dx.JUNI!DIAGNOSA,J9)</f>
        <v>25</v>
      </c>
      <c r="V9" s="274">
        <f t="shared" si="0"/>
        <v>25</v>
      </c>
      <c r="W9" s="12"/>
      <c r="X9" s="12"/>
      <c r="Y9" s="12"/>
      <c r="Z9" s="12"/>
    </row>
    <row r="10" spans="1:26" ht="15.75" customHeight="1" x14ac:dyDescent="0.3">
      <c r="A10" s="270">
        <f>[1]JUNI!A11</f>
        <v>0</v>
      </c>
      <c r="B10" s="271">
        <f>[1]JUNI!B11</f>
        <v>7</v>
      </c>
      <c r="C10" s="272" t="str">
        <f>[1]JUNI!K11</f>
        <v>K04</v>
      </c>
      <c r="D10" s="271">
        <f>[1]JUNI!J11</f>
        <v>20</v>
      </c>
      <c r="E10" s="272" t="str">
        <f>[1]JUNI!I11</f>
        <v>P</v>
      </c>
      <c r="F10" s="273" t="str">
        <f>[1]JUNI!L11</f>
        <v>BARU</v>
      </c>
      <c r="G10" s="12"/>
      <c r="H10" s="281">
        <v>7</v>
      </c>
      <c r="I10" s="108" t="s">
        <v>234</v>
      </c>
      <c r="J10" s="108" t="s">
        <v>235</v>
      </c>
      <c r="K10" s="277">
        <f>COUNTIFS(Dx.JUNI!DIAGNOSA,J10,Dx.JUNI!UMUR,"&lt;7",Dx.JUNI!BARULAMA,"baru",Dx.JUNI!GENDER,"L")</f>
        <v>1</v>
      </c>
      <c r="L10" s="278">
        <f>COUNTIFS(Dx.JUNI!DIAGNOSA,J10,Dx.JUNI!UMUR,"&lt;7",Dx.JUNI!BARULAMA,"baru",Dx.JUNI!GENDER,"P")</f>
        <v>0</v>
      </c>
      <c r="M10" s="277">
        <f>COUNTIFS(Dx.JUNI!DIAGNOSA,J10,Dx.JUNI!UMUR,"&gt;=7",Dx.JUNI!UMUR,"&lt;=15",Dx.JUNI!BARULAMA,"BARU",Dx.JUNI!GENDER,"L")</f>
        <v>0</v>
      </c>
      <c r="N10" s="277">
        <f>COUNTIFS(Dx.JUNI!DIAGNOSA,J10,Dx.JUNI!UMUR,"&gt;=7",Dx.JUNI!UMUR,"&lt;=15",Dx.JUNI!BARULAMA,"BARU",Dx.JUNI!GENDER,"P")</f>
        <v>0</v>
      </c>
      <c r="O10" s="271">
        <f>COUNTIFS(Dx.JUNI!DIAGNOSA,J10,Dx.JUNI!UMUR,"&gt;=16",Dx.JUNI!UMUR,"&lt;=59",Dx.JUNI!BARULAMA,"BARU",Dx.JUNI!GENDER,"L")</f>
        <v>0</v>
      </c>
      <c r="P10" s="277">
        <f>COUNTIFS(Dx.JUNI!DIAGNOSA,J10,Dx.JUNI!UMUR,"&gt;=16",Dx.JUNI!UMUR,"&lt;=59",Dx.JUNI!BARULAMA,"BARU",Dx.JUNI!GENDER,"P")</f>
        <v>0</v>
      </c>
      <c r="Q10" s="277">
        <f>COUNTIFS(Dx.JUNI!DIAGNOSA,J10,Dx.JUNI!UMUR,"&gt;=60",Dx.JUNI!BARULAMA,"baru",Dx.JUNI!GENDER,"L")</f>
        <v>0</v>
      </c>
      <c r="R10" s="277">
        <f>COUNTIFS(Dx.JUNI!DIAGNOSA,J10,Dx.JUNI!UMUR,"&gt;=60",Dx.JUNI!BARULAMA,"baru",Dx.JUNI!GENDER,"P")</f>
        <v>1</v>
      </c>
      <c r="S10" s="277">
        <f>COUNTIFS(Dx.JUNI!DIAGNOSA,J10,Dx.JUNI!BARULAMA,"LAMA",Dx.JUNI!GENDER,"L")</f>
        <v>0</v>
      </c>
      <c r="T10" s="277">
        <f>COUNTIFS(Dx.JUNI!DIAGNOSA,J10,Dx.JUNI!BARULAMA,"LAMA",Dx.JUNI!GENDER,"P")</f>
        <v>0</v>
      </c>
      <c r="U10" s="282">
        <f>COUNTIF(Dx.JUNI!DIAGNOSA,J10)</f>
        <v>2</v>
      </c>
      <c r="V10" s="274">
        <f t="shared" si="0"/>
        <v>2</v>
      </c>
      <c r="W10" s="12"/>
      <c r="X10" s="12"/>
      <c r="Y10" s="12"/>
      <c r="Z10" s="12"/>
    </row>
    <row r="11" spans="1:26" ht="15.75" customHeight="1" x14ac:dyDescent="0.3">
      <c r="A11" s="270">
        <f>[1]JUNI!A12</f>
        <v>0</v>
      </c>
      <c r="B11" s="271">
        <f>[1]JUNI!B12</f>
        <v>8</v>
      </c>
      <c r="C11" s="272" t="str">
        <f>[1]JUNI!K12</f>
        <v>K04</v>
      </c>
      <c r="D11" s="271">
        <f>[1]JUNI!J12</f>
        <v>14</v>
      </c>
      <c r="E11" s="272" t="str">
        <f>[1]JUNI!I12</f>
        <v>L</v>
      </c>
      <c r="F11" s="273" t="str">
        <f>[1]JUNI!L12</f>
        <v>LAMA</v>
      </c>
      <c r="G11" s="12"/>
      <c r="H11" s="281">
        <v>8</v>
      </c>
      <c r="I11" s="108" t="s">
        <v>236</v>
      </c>
      <c r="J11" s="108" t="s">
        <v>237</v>
      </c>
      <c r="K11" s="277">
        <f>COUNTIFS(Dx.JUNI!DIAGNOSA,J11,Dx.JUNI!UMUR,"&lt;7",Dx.JUNI!BARULAMA,"baru",Dx.JUNI!GENDER,"L")</f>
        <v>0</v>
      </c>
      <c r="L11" s="278">
        <f>COUNTIFS(Dx.JUNI!DIAGNOSA,J11,Dx.JUNI!UMUR,"&lt;7",Dx.JUNI!BARULAMA,"baru",Dx.JUNI!GENDER,"P")</f>
        <v>0</v>
      </c>
      <c r="M11" s="277">
        <f>COUNTIFS(Dx.JUNI!DIAGNOSA,J11,Dx.JUNI!UMUR,"&gt;=7",Dx.JUNI!UMUR,"&lt;=15",Dx.JUNI!BARULAMA,"BARU",Dx.JUNI!GENDER,"L")</f>
        <v>0</v>
      </c>
      <c r="N11" s="277">
        <f>COUNTIFS(Dx.JUNI!DIAGNOSA,J11,Dx.JUNI!UMUR,"&gt;=7",Dx.JUNI!UMUR,"&lt;=15",Dx.JUNI!BARULAMA,"BARU",Dx.JUNI!GENDER,"P")</f>
        <v>0</v>
      </c>
      <c r="O11" s="271">
        <f>COUNTIFS(Dx.JUNI!DIAGNOSA,J11,Dx.JUNI!UMUR,"&gt;=16",Dx.JUNI!UMUR,"&lt;=59",Dx.JUNI!BARULAMA,"BARU",Dx.JUNI!GENDER,"L")</f>
        <v>0</v>
      </c>
      <c r="P11" s="277">
        <f>COUNTIFS(Dx.JUNI!DIAGNOSA,J11,Dx.JUNI!UMUR,"&gt;=16",Dx.JUNI!UMUR,"&lt;=59",Dx.JUNI!BARULAMA,"BARU",Dx.JUNI!GENDER,"P")</f>
        <v>0</v>
      </c>
      <c r="Q11" s="277">
        <f>COUNTIFS(Dx.JUNI!DIAGNOSA,J11,Dx.JUNI!UMUR,"&gt;=60",Dx.JUNI!BARULAMA,"baru",Dx.JUNI!GENDER,"L")</f>
        <v>0</v>
      </c>
      <c r="R11" s="277">
        <f>COUNTIFS(Dx.JUNI!DIAGNOSA,J11,Dx.JUNI!UMUR,"&gt;=60",Dx.JUNI!BARULAMA,"baru",Dx.JUNI!GENDER,"P")</f>
        <v>0</v>
      </c>
      <c r="S11" s="277">
        <f>COUNTIFS(Dx.JUNI!DIAGNOSA,J11,Dx.JUNI!BARULAMA,"LAMA",Dx.JUNI!GENDER,"L")</f>
        <v>0</v>
      </c>
      <c r="T11" s="277">
        <f>COUNTIFS(Dx.JUNI!DIAGNOSA,J11,Dx.JUNI!BARULAMA,"LAMA",Dx.JUNI!GENDER,"P")</f>
        <v>0</v>
      </c>
      <c r="U11" s="282">
        <f>COUNTIF(Dx.JUNI!DIAGNOSA,J11)</f>
        <v>0</v>
      </c>
      <c r="V11" s="274">
        <f t="shared" si="0"/>
        <v>0</v>
      </c>
      <c r="W11" s="12"/>
      <c r="X11" s="12"/>
      <c r="Y11" s="12"/>
      <c r="Z11" s="12"/>
    </row>
    <row r="12" spans="1:26" ht="15.75" customHeight="1" x14ac:dyDescent="0.3">
      <c r="A12" s="270">
        <f>[1]JUNI!A13</f>
        <v>0</v>
      </c>
      <c r="B12" s="271">
        <f>[1]JUNI!B13</f>
        <v>9</v>
      </c>
      <c r="C12" s="272" t="str">
        <f>[1]JUNI!K13</f>
        <v>K03</v>
      </c>
      <c r="D12" s="271">
        <f>[1]JUNI!J13</f>
        <v>76</v>
      </c>
      <c r="E12" s="272" t="str">
        <f>[1]JUNI!I13</f>
        <v>P</v>
      </c>
      <c r="F12" s="273" t="str">
        <f>[1]JUNI!L13</f>
        <v>BARU</v>
      </c>
      <c r="G12" s="12"/>
      <c r="H12" s="281">
        <v>9</v>
      </c>
      <c r="I12" s="108" t="s">
        <v>238</v>
      </c>
      <c r="J12" s="108" t="s">
        <v>239</v>
      </c>
      <c r="K12" s="277">
        <f>COUNTIFS(Dx.JUNI!DIAGNOSA,J12,Dx.JUNI!UMUR,"&lt;7",Dx.JUNI!BARULAMA,"baru",Dx.JUNI!GENDER,"L")</f>
        <v>0</v>
      </c>
      <c r="L12" s="278">
        <f>COUNTIFS(Dx.JUNI!DIAGNOSA,J12,Dx.JUNI!UMUR,"&lt;7",Dx.JUNI!BARULAMA,"baru",Dx.JUNI!GENDER,"P")</f>
        <v>0</v>
      </c>
      <c r="M12" s="277">
        <f>COUNTIFS(Dx.JUNI!DIAGNOSA,J12,Dx.JUNI!UMUR,"&gt;=7",Dx.JUNI!UMUR,"&lt;=15",Dx.JUNI!BARULAMA,"BARU",Dx.JUNI!GENDER,"L")</f>
        <v>1</v>
      </c>
      <c r="N12" s="277">
        <f>COUNTIFS(Dx.JUNI!DIAGNOSA,J12,Dx.JUNI!UMUR,"&gt;=7",Dx.JUNI!UMUR,"&lt;=15",Dx.JUNI!BARULAMA,"BARU",Dx.JUNI!GENDER,"P")</f>
        <v>0</v>
      </c>
      <c r="O12" s="271">
        <f>COUNTIFS(Dx.JUNI!DIAGNOSA,J12,Dx.JUNI!UMUR,"&gt;=16",Dx.JUNI!UMUR,"&lt;=59",Dx.JUNI!BARULAMA,"BARU",Dx.JUNI!GENDER,"L")</f>
        <v>3</v>
      </c>
      <c r="P12" s="277">
        <f>COUNTIFS(Dx.JUNI!DIAGNOSA,J12,Dx.JUNI!UMUR,"&gt;=16",Dx.JUNI!UMUR,"&lt;=59",Dx.JUNI!BARULAMA,"BARU",Dx.JUNI!GENDER,"P")</f>
        <v>17</v>
      </c>
      <c r="Q12" s="277">
        <f>COUNTIFS(Dx.JUNI!DIAGNOSA,J12,Dx.JUNI!UMUR,"&gt;=60",Dx.JUNI!BARULAMA,"baru",Dx.JUNI!GENDER,"L")</f>
        <v>2</v>
      </c>
      <c r="R12" s="277">
        <f>COUNTIFS(Dx.JUNI!DIAGNOSA,J12,Dx.JUNI!UMUR,"&gt;=60",Dx.JUNI!BARULAMA,"baru",Dx.JUNI!GENDER,"P")</f>
        <v>6</v>
      </c>
      <c r="S12" s="277">
        <f>COUNTIFS(Dx.JUNI!DIAGNOSA,J12,Dx.JUNI!BARULAMA,"LAMA",Dx.JUNI!GENDER,"L")</f>
        <v>1</v>
      </c>
      <c r="T12" s="277">
        <f>COUNTIFS(Dx.JUNI!DIAGNOSA,J12,Dx.JUNI!BARULAMA,"LAMA",Dx.JUNI!GENDER,"P")</f>
        <v>1</v>
      </c>
      <c r="U12" s="282">
        <f>COUNTIF(Dx.JUNI!DIAGNOSA,J12)</f>
        <v>31</v>
      </c>
      <c r="V12" s="274">
        <f t="shared" si="0"/>
        <v>31</v>
      </c>
      <c r="W12" s="12"/>
      <c r="X12" s="12"/>
      <c r="Y12" s="12"/>
      <c r="Z12" s="12"/>
    </row>
    <row r="13" spans="1:26" ht="15.75" customHeight="1" x14ac:dyDescent="0.3">
      <c r="A13" s="270">
        <f>[1]JUNI!A14</f>
        <v>0</v>
      </c>
      <c r="B13" s="271">
        <f>[1]JUNI!B14</f>
        <v>10</v>
      </c>
      <c r="C13" s="272" t="str">
        <f>[1]JUNI!K14</f>
        <v>K01</v>
      </c>
      <c r="D13" s="271">
        <f>[1]JUNI!J14</f>
        <v>20</v>
      </c>
      <c r="E13" s="272" t="str">
        <f>[1]JUNI!I14</f>
        <v>P</v>
      </c>
      <c r="F13" s="273" t="str">
        <f>[1]JUNI!L14</f>
        <v>BARU</v>
      </c>
      <c r="G13" s="12"/>
      <c r="H13" s="281">
        <v>10</v>
      </c>
      <c r="I13" s="168" t="s">
        <v>240</v>
      </c>
      <c r="J13" s="168" t="s">
        <v>241</v>
      </c>
      <c r="K13" s="277">
        <f>COUNTIFS(Dx.JUNI!DIAGNOSA,J13,Dx.JUNI!UMUR,"&lt;7",Dx.JUNI!BARULAMA,"baru",Dx.JUNI!GENDER,"L")</f>
        <v>0</v>
      </c>
      <c r="L13" s="278">
        <f>COUNTIFS(Dx.JUNI!DIAGNOSA,J13,Dx.JUNI!UMUR,"&lt;7",Dx.JUNI!BARULAMA,"baru",Dx.JUNI!GENDER,"P")</f>
        <v>0</v>
      </c>
      <c r="M13" s="277">
        <f>COUNTIFS(Dx.JUNI!DIAGNOSA,J13,Dx.JUNI!UMUR,"&gt;=7",Dx.JUNI!UMUR,"&lt;=15",Dx.JUNI!BARULAMA,"BARU",Dx.JUNI!GENDER,"L")</f>
        <v>0</v>
      </c>
      <c r="N13" s="277">
        <f>COUNTIFS(Dx.JUNI!DIAGNOSA,J13,Dx.JUNI!UMUR,"&gt;=7",Dx.JUNI!UMUR,"&lt;=15",Dx.JUNI!BARULAMA,"BARU",Dx.JUNI!GENDER,"P")</f>
        <v>0</v>
      </c>
      <c r="O13" s="271">
        <f>COUNTIFS(Dx.JUNI!DIAGNOSA,J13,Dx.JUNI!UMUR,"&gt;=16",Dx.JUNI!UMUR,"&lt;=59",Dx.JUNI!BARULAMA,"BARU",Dx.JUNI!GENDER,"L")</f>
        <v>0</v>
      </c>
      <c r="P13" s="277">
        <f>COUNTIFS(Dx.JUNI!DIAGNOSA,J13,Dx.JUNI!UMUR,"&gt;=16",Dx.JUNI!UMUR,"&lt;=59",Dx.JUNI!BARULAMA,"BARU",Dx.JUNI!GENDER,"P")</f>
        <v>0</v>
      </c>
      <c r="Q13" s="277">
        <f>COUNTIFS(Dx.JUNI!DIAGNOSA,J13,Dx.JUNI!UMUR,"&gt;=60",Dx.JUNI!BARULAMA,"baru",Dx.JUNI!GENDER,"L")</f>
        <v>0</v>
      </c>
      <c r="R13" s="277">
        <f>COUNTIFS(Dx.JUNI!DIAGNOSA,J13,Dx.JUNI!UMUR,"&gt;=60",Dx.JUNI!BARULAMA,"baru",Dx.JUNI!GENDER,"P")</f>
        <v>0</v>
      </c>
      <c r="S13" s="277">
        <f>COUNTIFS(Dx.JUNI!DIAGNOSA,J13,Dx.JUNI!BARULAMA,"LAMA",Dx.JUNI!GENDER,"L")</f>
        <v>0</v>
      </c>
      <c r="T13" s="277">
        <f>COUNTIFS(Dx.JUNI!DIAGNOSA,J13,Dx.JUNI!BARULAMA,"LAMA",Dx.JUNI!GENDER,"P")</f>
        <v>0</v>
      </c>
      <c r="U13" s="282">
        <f>COUNTIF(Dx.JUNI!DIAGNOSA,J13)</f>
        <v>0</v>
      </c>
      <c r="V13" s="274">
        <f t="shared" si="0"/>
        <v>0</v>
      </c>
      <c r="W13" s="287"/>
      <c r="X13" s="12"/>
      <c r="Y13" s="12"/>
      <c r="Z13" s="12"/>
    </row>
    <row r="14" spans="1:26" ht="15.75" customHeight="1" x14ac:dyDescent="0.3">
      <c r="A14" s="270">
        <f>[1]JUNI!A15</f>
        <v>0</v>
      </c>
      <c r="B14" s="271">
        <f>[1]JUNI!B15</f>
        <v>11</v>
      </c>
      <c r="C14" s="272" t="str">
        <f>[1]JUNI!K15</f>
        <v>K03</v>
      </c>
      <c r="D14" s="271">
        <f>[1]JUNI!J15</f>
        <v>7</v>
      </c>
      <c r="E14" s="272" t="str">
        <f>[1]JUNI!I15</f>
        <v>P</v>
      </c>
      <c r="F14" s="273" t="str">
        <f>[1]JUNI!L15</f>
        <v>BARU</v>
      </c>
      <c r="G14" s="12"/>
      <c r="H14" s="281">
        <v>11</v>
      </c>
      <c r="I14" s="168" t="s">
        <v>242</v>
      </c>
      <c r="J14" s="168" t="s">
        <v>243</v>
      </c>
      <c r="K14" s="277">
        <f>COUNTIFS(Dx.JUNI!DIAGNOSA,J14,Dx.JUNI!UMUR,"&lt;7",Dx.JUNI!BARULAMA,"baru",Dx.JUNI!GENDER,"L")</f>
        <v>0</v>
      </c>
      <c r="L14" s="278">
        <f>COUNTIFS(Dx.JUNI!DIAGNOSA,J14,Dx.JUNI!UMUR,"&lt;7",Dx.JUNI!BARULAMA,"baru",Dx.JUNI!GENDER,"P")</f>
        <v>0</v>
      </c>
      <c r="M14" s="277">
        <f>COUNTIFS(Dx.JUNI!DIAGNOSA,J14,Dx.JUNI!UMUR,"&gt;=7",Dx.JUNI!UMUR,"&lt;=15",Dx.JUNI!BARULAMA,"BARU",Dx.JUNI!GENDER,"L")</f>
        <v>0</v>
      </c>
      <c r="N14" s="277">
        <f>COUNTIFS(Dx.JUNI!DIAGNOSA,J14,Dx.JUNI!UMUR,"&gt;=7",Dx.JUNI!UMUR,"&lt;=15",Dx.JUNI!BARULAMA,"BARU",Dx.JUNI!GENDER,"P")</f>
        <v>0</v>
      </c>
      <c r="O14" s="271">
        <f>COUNTIFS(Dx.JUNI!DIAGNOSA,J14,Dx.JUNI!UMUR,"&gt;=16",Dx.JUNI!UMUR,"&lt;=59",Dx.JUNI!BARULAMA,"BARU",Dx.JUNI!GENDER,"L")</f>
        <v>0</v>
      </c>
      <c r="P14" s="277">
        <f>COUNTIFS(Dx.JUNI!DIAGNOSA,J14,Dx.JUNI!UMUR,"&gt;=16",Dx.JUNI!UMUR,"&lt;=59",Dx.JUNI!BARULAMA,"BARU",Dx.JUNI!GENDER,"P")</f>
        <v>0</v>
      </c>
      <c r="Q14" s="277">
        <f>COUNTIFS(Dx.JUNI!DIAGNOSA,J14,Dx.JUNI!UMUR,"&gt;=60",Dx.JUNI!BARULAMA,"baru",Dx.JUNI!GENDER,"L")</f>
        <v>0</v>
      </c>
      <c r="R14" s="277">
        <f>COUNTIFS(Dx.JUNI!DIAGNOSA,J14,Dx.JUNI!UMUR,"&gt;=60",Dx.JUNI!BARULAMA,"baru",Dx.JUNI!GENDER,"P")</f>
        <v>0</v>
      </c>
      <c r="S14" s="277">
        <f>COUNTIFS(Dx.JUNI!DIAGNOSA,J14,Dx.JUNI!BARULAMA,"LAMA",Dx.JUNI!GENDER,"L")</f>
        <v>0</v>
      </c>
      <c r="T14" s="277">
        <f>COUNTIFS(Dx.JUNI!DIAGNOSA,J14,Dx.JUNI!BARULAMA,"LAMA",Dx.JUNI!GENDER,"P")</f>
        <v>0</v>
      </c>
      <c r="U14" s="282">
        <f>COUNTIF(Dx.JUNI!DIAGNOSA,J14)</f>
        <v>0</v>
      </c>
      <c r="V14" s="274">
        <f t="shared" si="0"/>
        <v>0</v>
      </c>
      <c r="W14" s="287"/>
      <c r="X14" s="12"/>
      <c r="Y14" s="12"/>
      <c r="Z14" s="12"/>
    </row>
    <row r="15" spans="1:26" ht="15.75" customHeight="1" x14ac:dyDescent="0.3">
      <c r="A15" s="270">
        <f>[1]JUNI!A16</f>
        <v>0</v>
      </c>
      <c r="B15" s="271">
        <f>[1]JUNI!B16</f>
        <v>12</v>
      </c>
      <c r="C15" s="272" t="str">
        <f>[1]JUNI!K16</f>
        <v>K04</v>
      </c>
      <c r="D15" s="271">
        <f>[1]JUNI!J16</f>
        <v>61</v>
      </c>
      <c r="E15" s="272" t="str">
        <f>[1]JUNI!I16</f>
        <v>P</v>
      </c>
      <c r="F15" s="273" t="str">
        <f>[1]JUNI!L16</f>
        <v>BARU</v>
      </c>
      <c r="G15" s="12"/>
      <c r="H15" s="281">
        <v>12</v>
      </c>
      <c r="I15" s="108" t="s">
        <v>244</v>
      </c>
      <c r="J15" s="108" t="s">
        <v>245</v>
      </c>
      <c r="K15" s="277">
        <f>COUNTIFS(Dx.JUNI!DIAGNOSA,J15,Dx.JUNI!UMUR,"&lt;7",Dx.JUNI!BARULAMA,"baru",Dx.JUNI!GENDER,"L")</f>
        <v>0</v>
      </c>
      <c r="L15" s="278">
        <f>COUNTIFS(Dx.JUNI!DIAGNOSA,J15,Dx.JUNI!UMUR,"&lt;7",Dx.JUNI!BARULAMA,"baru",Dx.JUNI!GENDER,"P")</f>
        <v>0</v>
      </c>
      <c r="M15" s="277">
        <f>COUNTIFS(Dx.JUNI!DIAGNOSA,J15,Dx.JUNI!UMUR,"&gt;=7",Dx.JUNI!UMUR,"&lt;=15",Dx.JUNI!BARULAMA,"BARU",Dx.JUNI!GENDER,"L")</f>
        <v>0</v>
      </c>
      <c r="N15" s="277">
        <f>COUNTIFS(Dx.JUNI!DIAGNOSA,J15,Dx.JUNI!UMUR,"&gt;=7",Dx.JUNI!UMUR,"&lt;=15",Dx.JUNI!BARULAMA,"BARU",Dx.JUNI!GENDER,"P")</f>
        <v>1</v>
      </c>
      <c r="O15" s="271">
        <f>COUNTIFS(Dx.JUNI!DIAGNOSA,J15,Dx.JUNI!UMUR,"&gt;=16",Dx.JUNI!UMUR,"&lt;=59",Dx.JUNI!BARULAMA,"BARU",Dx.JUNI!GENDER,"L")</f>
        <v>0</v>
      </c>
      <c r="P15" s="277">
        <f>COUNTIFS(Dx.JUNI!DIAGNOSA,J15,Dx.JUNI!UMUR,"&gt;=16",Dx.JUNI!UMUR,"&lt;=59",Dx.JUNI!BARULAMA,"BARU",Dx.JUNI!GENDER,"P")</f>
        <v>0</v>
      </c>
      <c r="Q15" s="277">
        <f>COUNTIFS(Dx.JUNI!DIAGNOSA,J15,Dx.JUNI!UMUR,"&gt;=60",Dx.JUNI!BARULAMA,"baru",Dx.JUNI!GENDER,"L")</f>
        <v>0</v>
      </c>
      <c r="R15" s="277">
        <f>COUNTIFS(Dx.JUNI!DIAGNOSA,J15,Dx.JUNI!UMUR,"&gt;=60",Dx.JUNI!BARULAMA,"baru",Dx.JUNI!GENDER,"P")</f>
        <v>0</v>
      </c>
      <c r="S15" s="277">
        <f>COUNTIFS(Dx.JUNI!DIAGNOSA,J15,Dx.JUNI!BARULAMA,"LAMA",Dx.JUNI!GENDER,"L")</f>
        <v>0</v>
      </c>
      <c r="T15" s="277">
        <f>COUNTIFS(Dx.JUNI!DIAGNOSA,J15,Dx.JUNI!BARULAMA,"LAMA",Dx.JUNI!GENDER,"P")</f>
        <v>0</v>
      </c>
      <c r="U15" s="282">
        <f>COUNTIF(Dx.JUNI!DIAGNOSA,J15)</f>
        <v>1</v>
      </c>
      <c r="V15" s="274">
        <f t="shared" si="0"/>
        <v>1</v>
      </c>
      <c r="W15" s="12"/>
      <c r="X15" s="12"/>
      <c r="Y15" s="12"/>
      <c r="Z15" s="12"/>
    </row>
    <row r="16" spans="1:26" ht="15.75" customHeight="1" x14ac:dyDescent="0.3">
      <c r="A16" s="270">
        <f>[1]JUNI!A17</f>
        <v>0</v>
      </c>
      <c r="B16" s="271">
        <f>[1]JUNI!B17</f>
        <v>13</v>
      </c>
      <c r="C16" s="272" t="str">
        <f>[1]JUNI!K17</f>
        <v>K01</v>
      </c>
      <c r="D16" s="271">
        <f>[1]JUNI!J17</f>
        <v>26</v>
      </c>
      <c r="E16" s="272" t="str">
        <f>[1]JUNI!I17</f>
        <v>P</v>
      </c>
      <c r="F16" s="273" t="str">
        <f>[1]JUNI!L17</f>
        <v>BARU</v>
      </c>
      <c r="G16" s="12"/>
      <c r="H16" s="281">
        <v>13</v>
      </c>
      <c r="I16" s="108" t="s">
        <v>246</v>
      </c>
      <c r="J16" s="108" t="s">
        <v>247</v>
      </c>
      <c r="K16" s="277">
        <f>COUNTIFS(Dx.JUNI!DIAGNOSA,J16,Dx.JUNI!UMUR,"&lt;7",Dx.JUNI!BARULAMA,"baru",Dx.JUNI!GENDER,"L")</f>
        <v>0</v>
      </c>
      <c r="L16" s="278">
        <f>COUNTIFS(Dx.JUNI!DIAGNOSA,J16,Dx.JUNI!UMUR,"&lt;7",Dx.JUNI!BARULAMA,"baru",Dx.JUNI!GENDER,"P")</f>
        <v>1</v>
      </c>
      <c r="M16" s="277">
        <f>COUNTIFS(Dx.JUNI!DIAGNOSA,J16,Dx.JUNI!UMUR,"&gt;=7",Dx.JUNI!UMUR,"&lt;=15",Dx.JUNI!BARULAMA,"BARU",Dx.JUNI!GENDER,"L")</f>
        <v>0</v>
      </c>
      <c r="N16" s="277">
        <f>COUNTIFS(Dx.JUNI!DIAGNOSA,J16,Dx.JUNI!UMUR,"&gt;=7",Dx.JUNI!UMUR,"&lt;=15",Dx.JUNI!BARULAMA,"BARU",Dx.JUNI!GENDER,"P")</f>
        <v>0</v>
      </c>
      <c r="O16" s="271">
        <f>COUNTIFS(Dx.JUNI!DIAGNOSA,J16,Dx.JUNI!UMUR,"&gt;=16",Dx.JUNI!UMUR,"&lt;=59",Dx.JUNI!BARULAMA,"BARU",Dx.JUNI!GENDER,"L")</f>
        <v>0</v>
      </c>
      <c r="P16" s="277">
        <f>COUNTIFS(Dx.JUNI!DIAGNOSA,J16,Dx.JUNI!UMUR,"&gt;=16",Dx.JUNI!UMUR,"&lt;=59",Dx.JUNI!BARULAMA,"BARU",Dx.JUNI!GENDER,"P")</f>
        <v>0</v>
      </c>
      <c r="Q16" s="277">
        <f>COUNTIFS(Dx.JUNI!DIAGNOSA,J16,Dx.JUNI!UMUR,"&gt;=60",Dx.JUNI!BARULAMA,"baru",Dx.JUNI!GENDER,"L")</f>
        <v>0</v>
      </c>
      <c r="R16" s="277">
        <f>COUNTIFS(Dx.JUNI!DIAGNOSA,J16,Dx.JUNI!UMUR,"&gt;=60",Dx.JUNI!BARULAMA,"baru",Dx.JUNI!GENDER,"P")</f>
        <v>0</v>
      </c>
      <c r="S16" s="277">
        <f>COUNTIFS(Dx.JUNI!DIAGNOSA,J16,Dx.JUNI!BARULAMA,"LAMA",Dx.JUNI!GENDER,"L")</f>
        <v>0</v>
      </c>
      <c r="T16" s="277">
        <f>COUNTIFS(Dx.JUNI!DIAGNOSA,J16,Dx.JUNI!BARULAMA,"LAMA",Dx.JUNI!GENDER,"P")</f>
        <v>0</v>
      </c>
      <c r="U16" s="282">
        <f>COUNTIF(Dx.JUNI!DIAGNOSA,J16)</f>
        <v>1</v>
      </c>
      <c r="V16" s="280">
        <f t="shared" si="0"/>
        <v>1</v>
      </c>
      <c r="W16" s="12"/>
      <c r="X16" s="12"/>
      <c r="Y16" s="12"/>
      <c r="Z16" s="12"/>
    </row>
    <row r="17" spans="1:26" ht="15.75" customHeight="1" x14ac:dyDescent="0.3">
      <c r="A17" s="270">
        <f>[1]JUNI!A18</f>
        <v>0</v>
      </c>
      <c r="B17" s="271">
        <f>[1]JUNI!B18</f>
        <v>14</v>
      </c>
      <c r="C17" s="272" t="str">
        <f>[1]JUNI!K18</f>
        <v>K02</v>
      </c>
      <c r="D17" s="271">
        <f>[1]JUNI!J18</f>
        <v>2</v>
      </c>
      <c r="E17" s="272" t="str">
        <f>[1]JUNI!I18</f>
        <v>L</v>
      </c>
      <c r="F17" s="273" t="str">
        <f>[1]JUNI!L18</f>
        <v>BARU</v>
      </c>
      <c r="G17" s="12"/>
      <c r="H17" s="281">
        <v>14</v>
      </c>
      <c r="I17" s="108" t="s">
        <v>248</v>
      </c>
      <c r="J17" s="108" t="s">
        <v>249</v>
      </c>
      <c r="K17" s="277">
        <f>COUNTIFS(Dx.JUNI!DIAGNOSA,J17,Dx.JUNI!UMUR,"&lt;7",Dx.JUNI!BARULAMA,"baru",Dx.JUNI!GENDER,"L")</f>
        <v>0</v>
      </c>
      <c r="L17" s="278">
        <f>COUNTIFS(Dx.JUNI!DIAGNOSA,J17,Dx.JUNI!UMUR,"&lt;7",Dx.JUNI!BARULAMA,"baru",Dx.JUNI!GENDER,"P")</f>
        <v>0</v>
      </c>
      <c r="M17" s="277">
        <f>COUNTIFS(Dx.JUNI!DIAGNOSA,J17,Dx.JUNI!UMUR,"&gt;=7",Dx.JUNI!UMUR,"&lt;=15",Dx.JUNI!BARULAMA,"BARU",Dx.JUNI!GENDER,"L")</f>
        <v>0</v>
      </c>
      <c r="N17" s="277">
        <f>COUNTIFS(Dx.JUNI!DIAGNOSA,J17,Dx.JUNI!UMUR,"&gt;=7",Dx.JUNI!UMUR,"&lt;=15",Dx.JUNI!BARULAMA,"BARU",Dx.JUNI!GENDER,"P")</f>
        <v>0</v>
      </c>
      <c r="O17" s="271">
        <f>COUNTIFS(Dx.JUNI!DIAGNOSA,J17,Dx.JUNI!UMUR,"&gt;=16",Dx.JUNI!UMUR,"&lt;=59",Dx.JUNI!BARULAMA,"BARU",Dx.JUNI!GENDER,"L")</f>
        <v>0</v>
      </c>
      <c r="P17" s="277">
        <f>COUNTIFS(Dx.JUNI!DIAGNOSA,J17,Dx.JUNI!UMUR,"&gt;=16",Dx.JUNI!UMUR,"&lt;=59",Dx.JUNI!BARULAMA,"BARU",Dx.JUNI!GENDER,"P")</f>
        <v>0</v>
      </c>
      <c r="Q17" s="277">
        <f>COUNTIFS(Dx.JUNI!DIAGNOSA,J17,Dx.JUNI!UMUR,"&gt;=60",Dx.JUNI!BARULAMA,"baru",Dx.JUNI!GENDER,"L")</f>
        <v>0</v>
      </c>
      <c r="R17" s="277">
        <f>COUNTIFS(Dx.JUNI!DIAGNOSA,J17,Dx.JUNI!UMUR,"&gt;=60",Dx.JUNI!BARULAMA,"baru",Dx.JUNI!GENDER,"P")</f>
        <v>0</v>
      </c>
      <c r="S17" s="277">
        <f>COUNTIFS(Dx.JUNI!DIAGNOSA,J17,Dx.JUNI!BARULAMA,"LAMA",Dx.JUNI!GENDER,"L")</f>
        <v>0</v>
      </c>
      <c r="T17" s="277">
        <f>COUNTIFS(Dx.JUNI!DIAGNOSA,J17,Dx.JUNI!BARULAMA,"LAMA",Dx.JUNI!GENDER,"P")</f>
        <v>0</v>
      </c>
      <c r="U17" s="282">
        <f>COUNTIF(Dx.JUNI!DIAGNOSA,J17)</f>
        <v>0</v>
      </c>
      <c r="V17" s="274">
        <f t="shared" si="0"/>
        <v>0</v>
      </c>
      <c r="W17" s="12"/>
      <c r="X17" s="12"/>
      <c r="Y17" s="12"/>
      <c r="Z17" s="12"/>
    </row>
    <row r="18" spans="1:26" ht="15.75" customHeight="1" x14ac:dyDescent="0.3">
      <c r="A18" s="270">
        <f>[1]JUNI!A19</f>
        <v>0</v>
      </c>
      <c r="B18" s="271">
        <f>[1]JUNI!B19</f>
        <v>15</v>
      </c>
      <c r="C18" s="272" t="str">
        <f>[1]JUNI!K19</f>
        <v>K03</v>
      </c>
      <c r="D18" s="271">
        <f>[1]JUNI!J19</f>
        <v>23</v>
      </c>
      <c r="E18" s="272" t="str">
        <f>[1]JUNI!I19</f>
        <v>P</v>
      </c>
      <c r="F18" s="273" t="str">
        <f>[1]JUNI!L19</f>
        <v>BARU</v>
      </c>
      <c r="G18" s="12"/>
      <c r="H18" s="281">
        <v>15</v>
      </c>
      <c r="I18" s="108" t="s">
        <v>250</v>
      </c>
      <c r="J18" s="108" t="s">
        <v>251</v>
      </c>
      <c r="K18" s="277">
        <f>COUNTIFS(Dx.JUNI!DIAGNOSA,J18,Dx.JUNI!UMUR,"&lt;7",Dx.JUNI!BARULAMA,"baru",Dx.JUNI!GENDER,"L")</f>
        <v>0</v>
      </c>
      <c r="L18" s="278">
        <f>COUNTIFS(Dx.JUNI!DIAGNOSA,J18,Dx.JUNI!UMUR,"&lt;7",Dx.JUNI!BARULAMA,"baru",Dx.JUNI!GENDER,"P")</f>
        <v>0</v>
      </c>
      <c r="M18" s="277">
        <f>COUNTIFS(Dx.JUNI!DIAGNOSA,J18,Dx.JUNI!UMUR,"&gt;=7",Dx.JUNI!UMUR,"&lt;=15",Dx.JUNI!BARULAMA,"BARU",Dx.JUNI!GENDER,"L")</f>
        <v>0</v>
      </c>
      <c r="N18" s="277">
        <f>COUNTIFS(Dx.JUNI!DIAGNOSA,J18,Dx.JUNI!UMUR,"&gt;=7",Dx.JUNI!UMUR,"&lt;=15",Dx.JUNI!BARULAMA,"BARU",Dx.JUNI!GENDER,"P")</f>
        <v>0</v>
      </c>
      <c r="O18" s="271">
        <f>COUNTIFS(Dx.JUNI!DIAGNOSA,J18,Dx.JUNI!UMUR,"&gt;=16",Dx.JUNI!UMUR,"&lt;=59",Dx.JUNI!BARULAMA,"BARU",Dx.JUNI!GENDER,"L")</f>
        <v>0</v>
      </c>
      <c r="P18" s="277">
        <f>COUNTIFS(Dx.JUNI!DIAGNOSA,J18,Dx.JUNI!UMUR,"&gt;=16",Dx.JUNI!UMUR,"&lt;=59",Dx.JUNI!BARULAMA,"BARU",Dx.JUNI!GENDER,"P")</f>
        <v>0</v>
      </c>
      <c r="Q18" s="277">
        <f>COUNTIFS(Dx.JUNI!DIAGNOSA,J18,Dx.JUNI!UMUR,"&gt;=60",Dx.JUNI!BARULAMA,"baru",Dx.JUNI!GENDER,"L")</f>
        <v>0</v>
      </c>
      <c r="R18" s="277">
        <f>COUNTIFS(Dx.JUNI!DIAGNOSA,J18,Dx.JUNI!UMUR,"&gt;=60",Dx.JUNI!BARULAMA,"baru",Dx.JUNI!GENDER,"P")</f>
        <v>0</v>
      </c>
      <c r="S18" s="277">
        <f>COUNTIFS(Dx.JUNI!DIAGNOSA,J18,Dx.JUNI!BARULAMA,"LAMA",Dx.JUNI!GENDER,"L")</f>
        <v>0</v>
      </c>
      <c r="T18" s="277">
        <f>COUNTIFS(Dx.JUNI!DIAGNOSA,J18,Dx.JUNI!BARULAMA,"LAMA",Dx.JUNI!GENDER,"P")</f>
        <v>0</v>
      </c>
      <c r="U18" s="282">
        <f>COUNTIF(Dx.JUNI!DIAGNOSA,J18)</f>
        <v>0</v>
      </c>
      <c r="V18" s="274">
        <f t="shared" si="0"/>
        <v>0</v>
      </c>
      <c r="W18" s="12"/>
      <c r="X18" s="12"/>
      <c r="Y18" s="12"/>
      <c r="Z18" s="12"/>
    </row>
    <row r="19" spans="1:26" ht="15.75" customHeight="1" x14ac:dyDescent="0.3">
      <c r="A19" s="270">
        <f>[1]JUNI!A20</f>
        <v>45804</v>
      </c>
      <c r="B19" s="271">
        <f>[1]JUNI!B20</f>
        <v>1</v>
      </c>
      <c r="C19" s="272" t="str">
        <f>[1]JUNI!K20</f>
        <v>K02</v>
      </c>
      <c r="D19" s="271">
        <f>[1]JUNI!J20</f>
        <v>69</v>
      </c>
      <c r="E19" s="272" t="str">
        <f>[1]JUNI!I20</f>
        <v>P</v>
      </c>
      <c r="F19" s="273" t="str">
        <f>[1]JUNI!L20</f>
        <v>LAMA</v>
      </c>
      <c r="G19" s="12"/>
      <c r="H19" s="281">
        <v>16</v>
      </c>
      <c r="I19" s="108" t="s">
        <v>252</v>
      </c>
      <c r="J19" s="108" t="s">
        <v>253</v>
      </c>
      <c r="K19" s="277">
        <f>COUNTIFS(Dx.JUNI!DIAGNOSA,J19,Dx.JUNI!UMUR,"&lt;7",Dx.JUNI!BARULAMA,"baru",Dx.JUNI!GENDER,"L")</f>
        <v>0</v>
      </c>
      <c r="L19" s="278">
        <f>COUNTIFS(Dx.JUNI!DIAGNOSA,J19,Dx.JUNI!UMUR,"&lt;7",Dx.JUNI!BARULAMA,"baru",Dx.JUNI!GENDER,"P")</f>
        <v>0</v>
      </c>
      <c r="M19" s="277">
        <f>COUNTIFS(Dx.JUNI!DIAGNOSA,J19,Dx.JUNI!UMUR,"&gt;=7",Dx.JUNI!UMUR,"&lt;=15",Dx.JUNI!BARULAMA,"BARU",Dx.JUNI!GENDER,"L")</f>
        <v>0</v>
      </c>
      <c r="N19" s="277">
        <f>COUNTIFS(Dx.JUNI!DIAGNOSA,J19,Dx.JUNI!UMUR,"&gt;=7",Dx.JUNI!UMUR,"&lt;=15",Dx.JUNI!BARULAMA,"BARU",Dx.JUNI!GENDER,"P")</f>
        <v>0</v>
      </c>
      <c r="O19" s="271">
        <f>COUNTIFS(Dx.JUNI!DIAGNOSA,J19,Dx.JUNI!UMUR,"&gt;=16",Dx.JUNI!UMUR,"&lt;=59",Dx.JUNI!BARULAMA,"BARU",Dx.JUNI!GENDER,"L")</f>
        <v>0</v>
      </c>
      <c r="P19" s="277">
        <f>COUNTIFS(Dx.JUNI!DIAGNOSA,J19,Dx.JUNI!UMUR,"&gt;=16",Dx.JUNI!UMUR,"&lt;=59",Dx.JUNI!BARULAMA,"BARU",Dx.JUNI!GENDER,"P")</f>
        <v>0</v>
      </c>
      <c r="Q19" s="277">
        <f>COUNTIFS(Dx.JUNI!DIAGNOSA,J19,Dx.JUNI!UMUR,"&gt;=60",Dx.JUNI!BARULAMA,"baru",Dx.JUNI!GENDER,"L")</f>
        <v>0</v>
      </c>
      <c r="R19" s="277">
        <f>COUNTIFS(Dx.JUNI!DIAGNOSA,J19,Dx.JUNI!UMUR,"&gt;=60",Dx.JUNI!BARULAMA,"baru",Dx.JUNI!GENDER,"P")</f>
        <v>0</v>
      </c>
      <c r="S19" s="277">
        <f>COUNTIFS(Dx.JUNI!DIAGNOSA,J19,Dx.JUNI!BARULAMA,"LAMA",Dx.JUNI!GENDER,"L")</f>
        <v>0</v>
      </c>
      <c r="T19" s="277">
        <f>COUNTIFS(Dx.JUNI!DIAGNOSA,J19,Dx.JUNI!BARULAMA,"LAMA",Dx.JUNI!GENDER,"P")</f>
        <v>0</v>
      </c>
      <c r="U19" s="282">
        <f>COUNTIF(Dx.JUNI!DIAGNOSA,J19)</f>
        <v>0</v>
      </c>
      <c r="V19" s="274">
        <f t="shared" si="0"/>
        <v>0</v>
      </c>
      <c r="W19" s="12"/>
      <c r="X19" s="12"/>
      <c r="Y19" s="12"/>
      <c r="Z19" s="12"/>
    </row>
    <row r="20" spans="1:26" ht="15.75" customHeight="1" x14ac:dyDescent="0.3">
      <c r="A20" s="270">
        <f>[1]JUNI!A21</f>
        <v>0</v>
      </c>
      <c r="B20" s="271">
        <f>[1]JUNI!B21</f>
        <v>2</v>
      </c>
      <c r="C20" s="272" t="str">
        <f>[1]JUNI!K21</f>
        <v>K03</v>
      </c>
      <c r="D20" s="271">
        <f>[1]JUNI!J21</f>
        <v>62</v>
      </c>
      <c r="E20" s="272" t="str">
        <f>[1]JUNI!I21</f>
        <v>L</v>
      </c>
      <c r="F20" s="273" t="str">
        <f>[1]JUNI!L21</f>
        <v>BARU</v>
      </c>
      <c r="G20" s="12"/>
      <c r="H20" s="281">
        <v>17</v>
      </c>
      <c r="I20" s="108" t="s">
        <v>254</v>
      </c>
      <c r="J20" s="108" t="s">
        <v>255</v>
      </c>
      <c r="K20" s="277">
        <f>COUNTIFS(Dx.JUNI!DIAGNOSA,J20,Dx.JUNI!UMUR,"&lt;7",Dx.JUNI!BARULAMA,"baru",Dx.JUNI!GENDER,"L")</f>
        <v>0</v>
      </c>
      <c r="L20" s="278">
        <f>COUNTIFS(Dx.JUNI!DIAGNOSA,J20,Dx.JUNI!UMUR,"&lt;7",Dx.JUNI!BARULAMA,"baru",Dx.JUNI!GENDER,"P")</f>
        <v>0</v>
      </c>
      <c r="M20" s="277">
        <f>COUNTIFS(Dx.JUNI!DIAGNOSA,J20,Dx.JUNI!UMUR,"&gt;=7",Dx.JUNI!UMUR,"&lt;=15",Dx.JUNI!BARULAMA,"BARU",Dx.JUNI!GENDER,"L")</f>
        <v>0</v>
      </c>
      <c r="N20" s="277">
        <f>COUNTIFS(Dx.JUNI!DIAGNOSA,J20,Dx.JUNI!UMUR,"&gt;=7",Dx.JUNI!UMUR,"&lt;=15",Dx.JUNI!BARULAMA,"BARU",Dx.JUNI!GENDER,"P")</f>
        <v>0</v>
      </c>
      <c r="O20" s="271">
        <f>COUNTIFS(Dx.JUNI!DIAGNOSA,J20,Dx.JUNI!UMUR,"&gt;=16",Dx.JUNI!UMUR,"&lt;=59",Dx.JUNI!BARULAMA,"BARU",Dx.JUNI!GENDER,"L")</f>
        <v>0</v>
      </c>
      <c r="P20" s="277">
        <f>COUNTIFS(Dx.JUNI!DIAGNOSA,J20,Dx.JUNI!UMUR,"&gt;=16",Dx.JUNI!UMUR,"&lt;=59",Dx.JUNI!BARULAMA,"BARU",Dx.JUNI!GENDER,"P")</f>
        <v>0</v>
      </c>
      <c r="Q20" s="277">
        <f>COUNTIFS(Dx.JUNI!DIAGNOSA,J20,Dx.JUNI!UMUR,"&gt;=60",Dx.JUNI!BARULAMA,"baru",Dx.JUNI!GENDER,"L")</f>
        <v>0</v>
      </c>
      <c r="R20" s="277">
        <f>COUNTIFS(Dx.JUNI!DIAGNOSA,J20,Dx.JUNI!UMUR,"&gt;=60",Dx.JUNI!BARULAMA,"baru",Dx.JUNI!GENDER,"P")</f>
        <v>0</v>
      </c>
      <c r="S20" s="277">
        <f>COUNTIFS(Dx.JUNI!DIAGNOSA,J20,Dx.JUNI!BARULAMA,"LAMA",Dx.JUNI!GENDER,"L")</f>
        <v>0</v>
      </c>
      <c r="T20" s="277">
        <f>COUNTIFS(Dx.JUNI!DIAGNOSA,J20,Dx.JUNI!BARULAMA,"LAMA",Dx.JUNI!GENDER,"P")</f>
        <v>0</v>
      </c>
      <c r="U20" s="282">
        <f>COUNTIF(Dx.JUNI!DIAGNOSA,J20)</f>
        <v>0</v>
      </c>
      <c r="V20" s="274">
        <f t="shared" si="0"/>
        <v>0</v>
      </c>
      <c r="W20" s="12"/>
      <c r="X20" s="12"/>
      <c r="Y20" s="12"/>
      <c r="Z20" s="12"/>
    </row>
    <row r="21" spans="1:26" ht="15.75" customHeight="1" x14ac:dyDescent="0.3">
      <c r="A21" s="270">
        <f>[1]JUNI!A22</f>
        <v>0</v>
      </c>
      <c r="B21" s="271">
        <f>[1]JUNI!B22</f>
        <v>3</v>
      </c>
      <c r="C21" s="272" t="str">
        <f>[1]JUNI!K22</f>
        <v>K04</v>
      </c>
      <c r="D21" s="271">
        <f>[1]JUNI!J22</f>
        <v>25</v>
      </c>
      <c r="E21" s="272" t="str">
        <f>[1]JUNI!I22</f>
        <v>P</v>
      </c>
      <c r="F21" s="273" t="str">
        <f>[1]JUNI!L22</f>
        <v>BARU</v>
      </c>
      <c r="G21" s="12"/>
      <c r="H21" s="281">
        <v>18</v>
      </c>
      <c r="I21" s="108" t="s">
        <v>256</v>
      </c>
      <c r="J21" s="168" t="s">
        <v>257</v>
      </c>
      <c r="K21" s="277">
        <f>COUNTIFS(Dx.JUNI!DIAGNOSA,J21,Dx.JUNI!UMUR,"&lt;7",Dx.JUNI!BARULAMA,"baru",Dx.JUNI!GENDER,"L")</f>
        <v>0</v>
      </c>
      <c r="L21" s="278">
        <f>COUNTIFS(Dx.JUNI!DIAGNOSA,J21,Dx.JUNI!UMUR,"&lt;7",Dx.JUNI!BARULAMA,"baru",Dx.JUNI!GENDER,"P")</f>
        <v>0</v>
      </c>
      <c r="M21" s="277">
        <f>COUNTIFS(Dx.JUNI!DIAGNOSA,J21,Dx.JUNI!UMUR,"&gt;=7",Dx.JUNI!UMUR,"&lt;=15",Dx.JUNI!BARULAMA,"BARU",Dx.JUNI!GENDER,"L")</f>
        <v>0</v>
      </c>
      <c r="N21" s="277">
        <f>COUNTIFS(Dx.JUNI!DIAGNOSA,J21,Dx.JUNI!UMUR,"&gt;=7",Dx.JUNI!UMUR,"&lt;=15",Dx.JUNI!BARULAMA,"BARU",Dx.JUNI!GENDER,"P")</f>
        <v>0</v>
      </c>
      <c r="O21" s="271">
        <f>COUNTIFS(Dx.JUNI!DIAGNOSA,J21,Dx.JUNI!UMUR,"&gt;=16",Dx.JUNI!UMUR,"&lt;=59",Dx.JUNI!BARULAMA,"BARU",Dx.JUNI!GENDER,"L")</f>
        <v>0</v>
      </c>
      <c r="P21" s="277">
        <f>COUNTIFS(Dx.JUNI!DIAGNOSA,J21,Dx.JUNI!UMUR,"&gt;=16",Dx.JUNI!UMUR,"&lt;=59",Dx.JUNI!BARULAMA,"BARU",Dx.JUNI!GENDER,"P")</f>
        <v>0</v>
      </c>
      <c r="Q21" s="277">
        <f>COUNTIFS(Dx.JUNI!DIAGNOSA,J21,Dx.JUNI!UMUR,"&gt;=60",Dx.JUNI!BARULAMA,"baru",Dx.JUNI!GENDER,"L")</f>
        <v>0</v>
      </c>
      <c r="R21" s="277">
        <f>COUNTIFS(Dx.JUNI!DIAGNOSA,J21,Dx.JUNI!UMUR,"&gt;=60",Dx.JUNI!BARULAMA,"baru",Dx.JUNI!GENDER,"P")</f>
        <v>0</v>
      </c>
      <c r="S21" s="277">
        <f>COUNTIFS(Dx.JUNI!DIAGNOSA,J21,Dx.JUNI!BARULAMA,"LAMA",Dx.JUNI!GENDER,"L")</f>
        <v>0</v>
      </c>
      <c r="T21" s="277">
        <f>COUNTIFS(Dx.JUNI!DIAGNOSA,J21,Dx.JUNI!BARULAMA,"LAMA",Dx.JUNI!GENDER,"P")</f>
        <v>0</v>
      </c>
      <c r="U21" s="282">
        <f>COUNTIF(Dx.JUNI!DIAGNOSA,J21)</f>
        <v>0</v>
      </c>
      <c r="V21" s="274">
        <f t="shared" si="0"/>
        <v>0</v>
      </c>
      <c r="W21" s="287"/>
      <c r="X21" s="12"/>
      <c r="Y21" s="12"/>
      <c r="Z21" s="12"/>
    </row>
    <row r="22" spans="1:26" ht="15.75" customHeight="1" x14ac:dyDescent="0.3">
      <c r="A22" s="270">
        <f>[1]JUNI!A23</f>
        <v>0</v>
      </c>
      <c r="B22" s="271">
        <f>[1]JUNI!B23</f>
        <v>4</v>
      </c>
      <c r="C22" s="272" t="str">
        <f>[1]JUNI!K23</f>
        <v>K04</v>
      </c>
      <c r="D22" s="271">
        <f>[1]JUNI!J23</f>
        <v>22</v>
      </c>
      <c r="E22" s="272" t="str">
        <f>[1]JUNI!I23</f>
        <v>P</v>
      </c>
      <c r="F22" s="273" t="str">
        <f>[1]JUNI!L23</f>
        <v>BARU</v>
      </c>
      <c r="G22" s="12"/>
      <c r="H22" s="281">
        <v>19</v>
      </c>
      <c r="I22" s="108" t="s">
        <v>258</v>
      </c>
      <c r="J22" s="168" t="s">
        <v>259</v>
      </c>
      <c r="K22" s="277">
        <f>COUNTIFS(Dx.JUNI!DIAGNOSA,J22,Dx.JUNI!UMUR,"&lt;7",Dx.JUNI!BARULAMA,"baru",Dx.JUNI!GENDER,"L")</f>
        <v>0</v>
      </c>
      <c r="L22" s="278">
        <f>COUNTIFS(Dx.JUNI!DIAGNOSA,J22,Dx.JUNI!UMUR,"&lt;7",Dx.JUNI!BARULAMA,"baru",Dx.JUNI!GENDER,"P")</f>
        <v>0</v>
      </c>
      <c r="M22" s="277">
        <f>COUNTIFS(Dx.JUNI!DIAGNOSA,J22,Dx.JUNI!UMUR,"&gt;=7",Dx.JUNI!UMUR,"&lt;=15",Dx.JUNI!BARULAMA,"BARU",Dx.JUNI!GENDER,"L")</f>
        <v>0</v>
      </c>
      <c r="N22" s="277">
        <f>COUNTIFS(Dx.JUNI!DIAGNOSA,J22,Dx.JUNI!UMUR,"&gt;=7",Dx.JUNI!UMUR,"&lt;=15",Dx.JUNI!BARULAMA,"BARU",Dx.JUNI!GENDER,"P")</f>
        <v>0</v>
      </c>
      <c r="O22" s="271">
        <f>COUNTIFS(Dx.JUNI!DIAGNOSA,J22,Dx.JUNI!UMUR,"&gt;=16",Dx.JUNI!UMUR,"&lt;=59",Dx.JUNI!BARULAMA,"BARU",Dx.JUNI!GENDER,"L")</f>
        <v>0</v>
      </c>
      <c r="P22" s="277">
        <f>COUNTIFS(Dx.JUNI!DIAGNOSA,J22,Dx.JUNI!UMUR,"&gt;=16",Dx.JUNI!UMUR,"&lt;=59",Dx.JUNI!BARULAMA,"BARU",Dx.JUNI!GENDER,"P")</f>
        <v>0</v>
      </c>
      <c r="Q22" s="277">
        <f>COUNTIFS(Dx.JUNI!DIAGNOSA,J22,Dx.JUNI!UMUR,"&gt;=60",Dx.JUNI!BARULAMA,"baru",Dx.JUNI!GENDER,"L")</f>
        <v>0</v>
      </c>
      <c r="R22" s="277">
        <f>COUNTIFS(Dx.JUNI!DIAGNOSA,J22,Dx.JUNI!UMUR,"&gt;=60",Dx.JUNI!BARULAMA,"baru",Dx.JUNI!GENDER,"P")</f>
        <v>0</v>
      </c>
      <c r="S22" s="277">
        <f>COUNTIFS(Dx.JUNI!DIAGNOSA,J22,Dx.JUNI!BARULAMA,"LAMA",Dx.JUNI!GENDER,"L")</f>
        <v>0</v>
      </c>
      <c r="T22" s="277">
        <f>COUNTIFS(Dx.JUNI!DIAGNOSA,J22,Dx.JUNI!BARULAMA,"LAMA",Dx.JUNI!GENDER,"P")</f>
        <v>0</v>
      </c>
      <c r="U22" s="282">
        <f>COUNTIF(Dx.JUNI!DIAGNOSA,J22)</f>
        <v>0</v>
      </c>
      <c r="V22" s="274">
        <f t="shared" si="0"/>
        <v>0</v>
      </c>
      <c r="W22" s="287"/>
      <c r="X22" s="12"/>
      <c r="Y22" s="12"/>
      <c r="Z22" s="12"/>
    </row>
    <row r="23" spans="1:26" ht="15.75" customHeight="1" x14ac:dyDescent="0.3">
      <c r="A23" s="270">
        <f>[1]JUNI!A24</f>
        <v>0</v>
      </c>
      <c r="B23" s="271">
        <f>[1]JUNI!B24</f>
        <v>5</v>
      </c>
      <c r="C23" s="272" t="str">
        <f>[1]JUNI!K24</f>
        <v>K02</v>
      </c>
      <c r="D23" s="271">
        <f>[1]JUNI!J24</f>
        <v>18</v>
      </c>
      <c r="E23" s="272" t="str">
        <f>[1]JUNI!I24</f>
        <v>L</v>
      </c>
      <c r="F23" s="273" t="str">
        <f>[1]JUNI!L24</f>
        <v>BARU</v>
      </c>
      <c r="G23" s="12"/>
      <c r="H23" s="281">
        <v>20</v>
      </c>
      <c r="I23" s="283" t="s">
        <v>260</v>
      </c>
      <c r="J23" s="108" t="s">
        <v>261</v>
      </c>
      <c r="K23" s="277">
        <f>COUNTIFS(Dx.JUNI!DIAGNOSA,J23,Dx.JUNI!UMUR,"&lt;7",Dx.JUNI!BARULAMA,"baru",Dx.JUNI!GENDER,"L")</f>
        <v>0</v>
      </c>
      <c r="L23" s="278">
        <f>COUNTIFS(Dx.JUNI!DIAGNOSA,J23,Dx.JUNI!UMUR,"&lt;7",Dx.JUNI!BARULAMA,"baru",Dx.JUNI!GENDER,"P")</f>
        <v>0</v>
      </c>
      <c r="M23" s="277">
        <f>COUNTIFS(Dx.JUNI!DIAGNOSA,J23,Dx.JUNI!UMUR,"&gt;=7",Dx.JUNI!UMUR,"&lt;=15",Dx.JUNI!BARULAMA,"BARU",Dx.JUNI!GENDER,"L")</f>
        <v>0</v>
      </c>
      <c r="N23" s="277">
        <f>COUNTIFS(Dx.JUNI!DIAGNOSA,J23,Dx.JUNI!UMUR,"&gt;=7",Dx.JUNI!UMUR,"&lt;=15",Dx.JUNI!BARULAMA,"BARU",Dx.JUNI!GENDER,"P")</f>
        <v>0</v>
      </c>
      <c r="O23" s="271">
        <f>COUNTIFS(Dx.JUNI!DIAGNOSA,J23,Dx.JUNI!UMUR,"&gt;=16",Dx.JUNI!UMUR,"&lt;=59",Dx.JUNI!BARULAMA,"BARU",Dx.JUNI!GENDER,"L")</f>
        <v>1</v>
      </c>
      <c r="P23" s="277">
        <f>COUNTIFS(Dx.JUNI!DIAGNOSA,J23,Dx.JUNI!UMUR,"&gt;=16",Dx.JUNI!UMUR,"&lt;=59",Dx.JUNI!BARULAMA,"BARU",Dx.JUNI!GENDER,"P")</f>
        <v>0</v>
      </c>
      <c r="Q23" s="277">
        <f>COUNTIFS(Dx.JUNI!DIAGNOSA,J23,Dx.JUNI!UMUR,"&gt;=60",Dx.JUNI!BARULAMA,"baru",Dx.JUNI!GENDER,"L")</f>
        <v>0</v>
      </c>
      <c r="R23" s="277">
        <f>COUNTIFS(Dx.JUNI!DIAGNOSA,J23,Dx.JUNI!UMUR,"&gt;=60",Dx.JUNI!BARULAMA,"baru",Dx.JUNI!GENDER,"P")</f>
        <v>0</v>
      </c>
      <c r="S23" s="277">
        <f>COUNTIFS(Dx.JUNI!DIAGNOSA,J23,Dx.JUNI!BARULAMA,"LAMA",Dx.JUNI!GENDER,"L")</f>
        <v>0</v>
      </c>
      <c r="T23" s="277">
        <f>COUNTIFS(Dx.JUNI!DIAGNOSA,J23,Dx.JUNI!BARULAMA,"LAMA",Dx.JUNI!GENDER,"P")</f>
        <v>0</v>
      </c>
      <c r="U23" s="282">
        <f>COUNTIF(Dx.JUNI!DIAGNOSA,J23)</f>
        <v>1</v>
      </c>
      <c r="V23" s="274">
        <f t="shared" si="0"/>
        <v>1</v>
      </c>
      <c r="W23" s="12"/>
      <c r="X23" s="12"/>
      <c r="Y23" s="12"/>
      <c r="Z23" s="12"/>
    </row>
    <row r="24" spans="1:26" ht="15.75" customHeight="1" x14ac:dyDescent="0.3">
      <c r="A24" s="270">
        <f>[1]JUNI!A25</f>
        <v>0</v>
      </c>
      <c r="B24" s="271">
        <f>[1]JUNI!B25</f>
        <v>6</v>
      </c>
      <c r="C24" s="272" t="str">
        <f>[1]JUNI!K25</f>
        <v>K04</v>
      </c>
      <c r="D24" s="271">
        <f>[1]JUNI!J25</f>
        <v>35</v>
      </c>
      <c r="E24" s="272" t="str">
        <f>[1]JUNI!I25</f>
        <v>P</v>
      </c>
      <c r="F24" s="273" t="str">
        <f>[1]JUNI!L25</f>
        <v>LAMA</v>
      </c>
      <c r="G24" s="12"/>
      <c r="H24" s="328">
        <v>21</v>
      </c>
      <c r="I24" s="108" t="s">
        <v>266</v>
      </c>
      <c r="J24" s="108" t="s">
        <v>267</v>
      </c>
      <c r="K24" s="277">
        <f>COUNTIFS(Dx.JUNI!DIAGNOSA,J24,Dx.JUNI!UMUR,"&lt;7",Dx.JUNI!BARULAMA,"baru",Dx.JUNI!GENDER,"L")</f>
        <v>0</v>
      </c>
      <c r="L24" s="278">
        <f>COUNTIFS(Dx.JUNI!DIAGNOSA,J24,Dx.JUNI!UMUR,"&lt;7",Dx.JUNI!BARULAMA,"baru",Dx.JUNI!GENDER,"P")</f>
        <v>0</v>
      </c>
      <c r="M24" s="277">
        <f>COUNTIFS(Dx.JUNI!DIAGNOSA,J24,Dx.JUNI!UMUR,"&gt;=7",Dx.JUNI!UMUR,"&lt;=15",Dx.JUNI!BARULAMA,"BARU",Dx.JUNI!GENDER,"L")</f>
        <v>0</v>
      </c>
      <c r="N24" s="277">
        <f>COUNTIFS(Dx.JUNI!DIAGNOSA,J24,Dx.JUNI!UMUR,"&gt;=7",Dx.JUNI!UMUR,"&lt;=15",Dx.JUNI!BARULAMA,"BARU",Dx.JUNI!GENDER,"P")</f>
        <v>0</v>
      </c>
      <c r="O24" s="271">
        <f>COUNTIFS(Dx.JUNI!DIAGNOSA,J24,Dx.JUNI!UMUR,"&gt;=16",Dx.JUNI!UMUR,"&lt;=59",Dx.JUNI!BARULAMA,"BARU",Dx.JUNI!GENDER,"L")</f>
        <v>0</v>
      </c>
      <c r="P24" s="277">
        <f>COUNTIFS(Dx.JUNI!DIAGNOSA,J24,Dx.JUNI!UMUR,"&gt;=16",Dx.JUNI!UMUR,"&lt;=59",Dx.JUNI!BARULAMA,"BARU",Dx.JUNI!GENDER,"P")</f>
        <v>0</v>
      </c>
      <c r="Q24" s="277">
        <f>COUNTIFS(Dx.JUNI!DIAGNOSA,J24,Dx.JUNI!UMUR,"&gt;=60",Dx.JUNI!BARULAMA,"baru",Dx.JUNI!GENDER,"L")</f>
        <v>0</v>
      </c>
      <c r="R24" s="277">
        <f>COUNTIFS(Dx.JUNI!DIAGNOSA,J24,Dx.JUNI!UMUR,"&gt;=60",Dx.JUNI!BARULAMA,"baru",Dx.JUNI!GENDER,"P")</f>
        <v>0</v>
      </c>
      <c r="S24" s="277">
        <f>COUNTIFS(Dx.JUNI!DIAGNOSA,J24,Dx.JUNI!BARULAMA,"LAMA",Dx.JUNI!GENDER,"L")</f>
        <v>0</v>
      </c>
      <c r="T24" s="277">
        <f>COUNTIFS(Dx.JUNI!DIAGNOSA,J24,Dx.JUNI!BARULAMA,"LAMA",Dx.JUNI!GENDER,"P")</f>
        <v>0</v>
      </c>
      <c r="U24" s="329">
        <f>COUNTIF(Dx.JUNI!DIAGNOSA,J24)</f>
        <v>0</v>
      </c>
      <c r="V24" s="274">
        <f t="shared" si="0"/>
        <v>0</v>
      </c>
      <c r="W24" s="12"/>
      <c r="X24" s="12"/>
      <c r="Y24" s="12"/>
      <c r="Z24" s="12"/>
    </row>
    <row r="25" spans="1:26" ht="15.75" customHeight="1" thickBot="1" x14ac:dyDescent="0.35">
      <c r="A25" s="270">
        <f>[1]JUNI!A26</f>
        <v>0</v>
      </c>
      <c r="B25" s="271">
        <f>[1]JUNI!B26</f>
        <v>7</v>
      </c>
      <c r="C25" s="272" t="str">
        <f>[1]JUNI!K26</f>
        <v>K00</v>
      </c>
      <c r="D25" s="271">
        <f>[1]JUNI!J26</f>
        <v>5</v>
      </c>
      <c r="E25" s="272" t="str">
        <f>[1]JUNI!I26</f>
        <v>P</v>
      </c>
      <c r="F25" s="273" t="str">
        <f>[1]JUNI!L26</f>
        <v>BARU</v>
      </c>
      <c r="G25" s="12"/>
      <c r="H25" s="188"/>
      <c r="I25" s="284" t="s">
        <v>262</v>
      </c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285" t="s">
        <v>263</v>
      </c>
      <c r="U25" s="286">
        <f t="shared" ref="U25:V25" si="1">SUM(U4:U24)</f>
        <v>366</v>
      </c>
      <c r="V25" s="274">
        <f t="shared" si="1"/>
        <v>366</v>
      </c>
      <c r="W25" s="12"/>
      <c r="X25" s="12"/>
      <c r="Y25" s="12"/>
      <c r="Z25" s="12"/>
    </row>
    <row r="26" spans="1:26" ht="15.75" customHeight="1" x14ac:dyDescent="0.3">
      <c r="A26" s="270">
        <f>[1]JUNI!A27</f>
        <v>0</v>
      </c>
      <c r="B26" s="271">
        <f>[1]JUNI!B27</f>
        <v>8</v>
      </c>
      <c r="C26" s="272" t="str">
        <f>[1]JUNI!K27</f>
        <v>K04</v>
      </c>
      <c r="D26" s="271">
        <f>[1]JUNI!J27</f>
        <v>44</v>
      </c>
      <c r="E26" s="272" t="str">
        <f>[1]JUNI!I27</f>
        <v>L</v>
      </c>
      <c r="F26" s="273" t="str">
        <f>[1]JUNI!L27</f>
        <v>BARU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 thickBot="1" x14ac:dyDescent="0.35">
      <c r="A27" s="270">
        <f>[1]JUNI!A28</f>
        <v>0</v>
      </c>
      <c r="B27" s="271">
        <f>[1]JUNI!B28</f>
        <v>9</v>
      </c>
      <c r="C27" s="272" t="str">
        <f>[1]JUNI!K28</f>
        <v>K00</v>
      </c>
      <c r="D27" s="271">
        <f>[1]JUNI!J28</f>
        <v>8</v>
      </c>
      <c r="E27" s="272" t="str">
        <f>[1]JUNI!I28</f>
        <v>P</v>
      </c>
      <c r="F27" s="273" t="str">
        <f>[1]JUNI!L28</f>
        <v>BARU</v>
      </c>
      <c r="G27" s="12"/>
      <c r="H27" s="12"/>
      <c r="I27" s="12"/>
      <c r="J27" s="287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 thickBot="1" x14ac:dyDescent="0.45">
      <c r="A28" s="270">
        <f>[1]JUNI!A29</f>
        <v>0</v>
      </c>
      <c r="B28" s="271">
        <f>[1]JUNI!B29</f>
        <v>10</v>
      </c>
      <c r="C28" s="272" t="str">
        <f>[1]JUNI!K29</f>
        <v>K00</v>
      </c>
      <c r="D28" s="271">
        <f>[1]JUNI!J29</f>
        <v>6</v>
      </c>
      <c r="E28" s="272" t="str">
        <f>[1]JUNI!I29</f>
        <v>P</v>
      </c>
      <c r="F28" s="273" t="str">
        <f>[1]JUNI!L29</f>
        <v>BARU</v>
      </c>
      <c r="G28" s="12"/>
      <c r="H28" s="12"/>
      <c r="I28" s="288" t="s">
        <v>193</v>
      </c>
      <c r="J28" s="289"/>
      <c r="K28" s="290"/>
      <c r="L28" s="291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 thickBot="1" x14ac:dyDescent="0.35">
      <c r="A29" s="270">
        <f>[1]JUNI!A30</f>
        <v>0</v>
      </c>
      <c r="B29" s="271">
        <f>[1]JUNI!B30</f>
        <v>11</v>
      </c>
      <c r="C29" s="272" t="str">
        <f>[1]JUNI!K30</f>
        <v>K03</v>
      </c>
      <c r="D29" s="271">
        <f>[1]JUNI!J30</f>
        <v>21</v>
      </c>
      <c r="E29" s="272" t="str">
        <f>[1]JUNI!I30</f>
        <v>P</v>
      </c>
      <c r="F29" s="273" t="str">
        <f>[1]JUNI!L30</f>
        <v>BARU</v>
      </c>
      <c r="G29" s="12"/>
      <c r="H29" s="12"/>
      <c r="I29" s="292" t="s">
        <v>194</v>
      </c>
      <c r="J29" s="289"/>
      <c r="K29" s="293"/>
      <c r="L29" s="294"/>
      <c r="M29" s="295" t="s">
        <v>108</v>
      </c>
      <c r="N29" s="295" t="s">
        <v>110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 thickBot="1" x14ac:dyDescent="0.35">
      <c r="A30" s="270">
        <f>[1]JUNI!A31</f>
        <v>45805</v>
      </c>
      <c r="B30" s="271">
        <f>[1]JUNI!B31</f>
        <v>1</v>
      </c>
      <c r="C30" s="272" t="str">
        <f>[1]JUNI!K31</f>
        <v>K02</v>
      </c>
      <c r="D30" s="271">
        <f>[1]JUNI!J31</f>
        <v>62</v>
      </c>
      <c r="E30" s="272" t="str">
        <f>[1]JUNI!I31</f>
        <v>P</v>
      </c>
      <c r="F30" s="273" t="str">
        <f>[1]JUNI!L31</f>
        <v>LAMA</v>
      </c>
      <c r="G30" s="12"/>
      <c r="H30" s="12"/>
      <c r="I30" s="178" t="s">
        <v>197</v>
      </c>
      <c r="J30" s="12"/>
      <c r="K30" s="236"/>
      <c r="L30" s="296">
        <f t="shared" ref="L30:L32" si="2">SUM(M30:N30)</f>
        <v>27</v>
      </c>
      <c r="M30" s="12">
        <f>COUNTIFS(Dx.JUNI!DIAGNOSA,J6,Dx.JUNI!UMUR,"&lt;=4")</f>
        <v>25</v>
      </c>
      <c r="N30" s="12">
        <f>COUNTIFS(Dx.JUNI!DIAGNOSA,J8,Dx.JUNI!UMUR,"&lt;=4")</f>
        <v>2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 thickBot="1" x14ac:dyDescent="0.35">
      <c r="A31" s="270">
        <f>[1]JUNI!A32</f>
        <v>0</v>
      </c>
      <c r="B31" s="271">
        <f>[1]JUNI!B32</f>
        <v>2</v>
      </c>
      <c r="C31" s="272" t="str">
        <f>[1]JUNI!K32</f>
        <v>K12</v>
      </c>
      <c r="D31" s="271">
        <f>[1]JUNI!J32</f>
        <v>6</v>
      </c>
      <c r="E31" s="272" t="str">
        <f>[1]JUNI!I32</f>
        <v>P</v>
      </c>
      <c r="F31" s="273" t="str">
        <f>[1]JUNI!L32</f>
        <v>BARU</v>
      </c>
      <c r="G31" s="12"/>
      <c r="H31" s="12"/>
      <c r="I31" s="178" t="s">
        <v>198</v>
      </c>
      <c r="J31" s="12"/>
      <c r="K31" s="236"/>
      <c r="L31" s="296">
        <f t="shared" si="2"/>
        <v>64</v>
      </c>
      <c r="M31" s="12">
        <f>COUNTIFS(Dx.JUNI!DIAGNOSA,J6,Dx.JUNI!UMUR,"&lt;=18")</f>
        <v>43</v>
      </c>
      <c r="N31" s="12">
        <f>COUNTIFS(Dx.JUNI!DIAGNOSA,J8,Dx.JUNI!UMUR,"&lt;=18")</f>
        <v>21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 thickBot="1" x14ac:dyDescent="0.35">
      <c r="A32" s="270">
        <f>[1]JUNI!A33</f>
        <v>0</v>
      </c>
      <c r="B32" s="271">
        <f>[1]JUNI!B33</f>
        <v>3</v>
      </c>
      <c r="C32" s="272" t="str">
        <f>[1]JUNI!K33</f>
        <v>K08</v>
      </c>
      <c r="D32" s="271">
        <f>[1]JUNI!J33</f>
        <v>61</v>
      </c>
      <c r="E32" s="272" t="str">
        <f>[1]JUNI!I33</f>
        <v>P</v>
      </c>
      <c r="F32" s="273" t="str">
        <f>[1]JUNI!L33</f>
        <v>BARU</v>
      </c>
      <c r="G32" s="12"/>
      <c r="H32" s="12"/>
      <c r="I32" s="178" t="s">
        <v>199</v>
      </c>
      <c r="J32" s="12"/>
      <c r="K32" s="236"/>
      <c r="L32" s="296">
        <f t="shared" si="2"/>
        <v>24</v>
      </c>
      <c r="M32" s="12">
        <f>COUNTIFS(Dx.JUNI!DIAGNOSA,J6,Dx.JUNI!UMUR,"&gt;=10",Dx.JUNI!UMUR,"&lt;=18")</f>
        <v>11</v>
      </c>
      <c r="N32" s="12">
        <f>COUNTIFS(Dx.JUNI!DIAGNOSA,J8,Dx.JUNI!UMUR,"&gt;=10",Dx.JUNI!UMUR,"&lt;=18")</f>
        <v>13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 thickBot="1" x14ac:dyDescent="0.35">
      <c r="A33" s="270">
        <f>[1]JUNI!A34</f>
        <v>0</v>
      </c>
      <c r="B33" s="271">
        <f>[1]JUNI!B34</f>
        <v>4</v>
      </c>
      <c r="C33" s="272" t="str">
        <f>[1]JUNI!K34</f>
        <v>K03</v>
      </c>
      <c r="D33" s="271">
        <f>[1]JUNI!J34</f>
        <v>52</v>
      </c>
      <c r="E33" s="272" t="str">
        <f>[1]JUNI!I34</f>
        <v>L</v>
      </c>
      <c r="F33" s="273" t="str">
        <f>[1]JUNI!L34</f>
        <v>BARU</v>
      </c>
      <c r="G33" s="12"/>
      <c r="H33" s="12"/>
      <c r="I33" s="292" t="s">
        <v>200</v>
      </c>
      <c r="J33" s="172"/>
      <c r="K33" s="297"/>
      <c r="L33" s="294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 thickBot="1" x14ac:dyDescent="0.35">
      <c r="A34" s="270">
        <f>[1]JUNI!A35</f>
        <v>0</v>
      </c>
      <c r="B34" s="271">
        <f>[1]JUNI!B35</f>
        <v>5</v>
      </c>
      <c r="C34" s="272" t="str">
        <f>[1]JUNI!K35</f>
        <v>K04</v>
      </c>
      <c r="D34" s="271">
        <f>[1]JUNI!J35</f>
        <v>35</v>
      </c>
      <c r="E34" s="272" t="str">
        <f>[1]JUNI!I35</f>
        <v>P</v>
      </c>
      <c r="F34" s="273" t="str">
        <f>[1]JUNI!L35</f>
        <v>BARU</v>
      </c>
      <c r="G34" s="12"/>
      <c r="H34" s="12"/>
      <c r="I34" s="298" t="s">
        <v>201</v>
      </c>
      <c r="J34" s="172"/>
      <c r="K34" s="299"/>
      <c r="L34" s="294">
        <f t="shared" ref="L34:L35" si="3">SUM(M34:N34)</f>
        <v>114</v>
      </c>
      <c r="M34" s="12">
        <f>COUNTIFS(Dx.JUNI!DIAGNOSA,J6,Dx.JUNI!UMUR,"&gt;=18",Dx.JUNI!UMUR,"&lt;=59")</f>
        <v>41</v>
      </c>
      <c r="N34" s="12">
        <f>COUNTIFS(Dx.JUNI!DIAGNOSA,J8,Dx.JUNI!UMUR,"&gt;=18",Dx.JUNI!UMUR,"&lt;=59")</f>
        <v>73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 thickBot="1" x14ac:dyDescent="0.35">
      <c r="A35" s="270">
        <f>[1]JUNI!A36</f>
        <v>0</v>
      </c>
      <c r="B35" s="271">
        <f>[1]JUNI!B36</f>
        <v>6</v>
      </c>
      <c r="C35" s="272" t="str">
        <f>[1]JUNI!K36</f>
        <v>K02</v>
      </c>
      <c r="D35" s="271">
        <f>[1]JUNI!J36</f>
        <v>22</v>
      </c>
      <c r="E35" s="272" t="str">
        <f>[1]JUNI!I36</f>
        <v>L</v>
      </c>
      <c r="F35" s="273" t="str">
        <f>[1]JUNI!L36</f>
        <v>LAMA</v>
      </c>
      <c r="G35" s="12"/>
      <c r="H35" s="12"/>
      <c r="I35" s="188" t="s">
        <v>202</v>
      </c>
      <c r="J35" s="300"/>
      <c r="K35" s="301"/>
      <c r="L35" s="294">
        <f t="shared" si="3"/>
        <v>17</v>
      </c>
      <c r="M35" s="12">
        <f>COUNTIFS(Dx.JUNI!DIAGNOSA,J6,Dx.JUNI!UMUR,"&gt;=60")</f>
        <v>3</v>
      </c>
      <c r="N35" s="12">
        <f>COUNTIFS(Dx.JUNI!DIAGNOSA,J8,Dx.JUNI!UMUR,"&gt;=60")</f>
        <v>14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 x14ac:dyDescent="0.3">
      <c r="A36" s="270">
        <f>[1]JUNI!A37</f>
        <v>0</v>
      </c>
      <c r="B36" s="271">
        <f>[1]JUNI!B37</f>
        <v>7</v>
      </c>
      <c r="C36" s="272" t="str">
        <f>[1]JUNI!K37</f>
        <v>K05</v>
      </c>
      <c r="D36" s="271">
        <f>[1]JUNI!J37</f>
        <v>61</v>
      </c>
      <c r="E36" s="272" t="str">
        <f>[1]JUNI!I37</f>
        <v>L</v>
      </c>
      <c r="F36" s="273" t="str">
        <f>[1]JUNI!L37</f>
        <v>BARU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 x14ac:dyDescent="0.3">
      <c r="A37" s="270">
        <f>[1]JUNI!A38</f>
        <v>0</v>
      </c>
      <c r="B37" s="271">
        <f>[1]JUNI!B38</f>
        <v>8</v>
      </c>
      <c r="C37" s="272" t="str">
        <f>[1]JUNI!K38</f>
        <v>K03</v>
      </c>
      <c r="D37" s="271">
        <f>[1]JUNI!J38</f>
        <v>45</v>
      </c>
      <c r="E37" s="272" t="str">
        <f>[1]JUNI!I38</f>
        <v>P</v>
      </c>
      <c r="F37" s="273" t="str">
        <f>[1]JUNI!L38</f>
        <v>BARU</v>
      </c>
      <c r="G37" s="12"/>
      <c r="H37" s="10"/>
      <c r="I37" s="302"/>
      <c r="J37" s="303"/>
      <c r="K37" s="303"/>
      <c r="L37" s="304"/>
      <c r="M37" s="305"/>
      <c r="N37" s="305"/>
      <c r="O37" s="305"/>
      <c r="P37" s="303"/>
      <c r="Q37" s="303"/>
      <c r="R37" s="10"/>
      <c r="S37" s="12"/>
      <c r="T37" s="12"/>
      <c r="U37" s="12"/>
      <c r="V37" s="12"/>
      <c r="W37" s="12"/>
      <c r="X37" s="12"/>
      <c r="Y37" s="12"/>
      <c r="Z37" s="12"/>
    </row>
    <row r="38" spans="1:26" ht="15.75" customHeight="1" x14ac:dyDescent="0.3">
      <c r="A38" s="270">
        <f>[1]JUNI!A39</f>
        <v>0</v>
      </c>
      <c r="B38" s="271">
        <f>[1]JUNI!B39</f>
        <v>9</v>
      </c>
      <c r="C38" s="272" t="str">
        <f>[1]JUNI!K39</f>
        <v>K04</v>
      </c>
      <c r="D38" s="271">
        <f>[1]JUNI!J39</f>
        <v>26</v>
      </c>
      <c r="E38" s="272" t="str">
        <f>[1]JUNI!I39</f>
        <v>P</v>
      </c>
      <c r="F38" s="273" t="str">
        <f>[1]JUNI!L39</f>
        <v>BARU</v>
      </c>
      <c r="G38" s="12"/>
      <c r="H38" s="10"/>
      <c r="I38" s="303"/>
      <c r="J38" s="303"/>
      <c r="K38" s="303"/>
      <c r="L38" s="303"/>
      <c r="M38" s="306"/>
      <c r="N38" s="306"/>
      <c r="O38" s="306"/>
      <c r="P38" s="303"/>
      <c r="Q38" s="303"/>
      <c r="R38" s="10"/>
      <c r="S38" s="12"/>
      <c r="T38" s="12"/>
      <c r="U38" s="12"/>
      <c r="V38" s="12"/>
      <c r="W38" s="12"/>
      <c r="X38" s="12"/>
      <c r="Y38" s="12"/>
      <c r="Z38" s="12"/>
    </row>
    <row r="39" spans="1:26" ht="15.75" customHeight="1" x14ac:dyDescent="0.3">
      <c r="A39" s="270">
        <f>[1]JUNI!A40</f>
        <v>0</v>
      </c>
      <c r="B39" s="271">
        <f>[1]JUNI!B40</f>
        <v>10</v>
      </c>
      <c r="C39" s="272" t="str">
        <f>[1]JUNI!K40</f>
        <v>K02</v>
      </c>
      <c r="D39" s="271">
        <f>[1]JUNI!J40</f>
        <v>25</v>
      </c>
      <c r="E39" s="272" t="str">
        <f>[1]JUNI!I40</f>
        <v>L</v>
      </c>
      <c r="F39" s="273" t="str">
        <f>[1]JUNI!L40</f>
        <v>BARU</v>
      </c>
      <c r="G39" s="12"/>
      <c r="H39" s="10"/>
      <c r="I39" s="303"/>
      <c r="J39" s="303"/>
      <c r="K39" s="303"/>
      <c r="L39" s="303"/>
      <c r="M39" s="303"/>
      <c r="N39" s="303"/>
      <c r="O39" s="303"/>
      <c r="P39" s="303"/>
      <c r="Q39" s="303"/>
      <c r="R39" s="10"/>
      <c r="S39" s="12"/>
      <c r="T39" s="12"/>
      <c r="U39" s="12"/>
      <c r="V39" s="12"/>
      <c r="W39" s="12"/>
      <c r="X39" s="12"/>
      <c r="Y39" s="12"/>
      <c r="Z39" s="12"/>
    </row>
    <row r="40" spans="1:26" ht="15.75" customHeight="1" x14ac:dyDescent="0.3">
      <c r="A40" s="270">
        <f>[1]JUNI!A41</f>
        <v>0</v>
      </c>
      <c r="B40" s="271">
        <f>[1]JUNI!B41</f>
        <v>11</v>
      </c>
      <c r="C40" s="272" t="str">
        <f>[1]JUNI!K41</f>
        <v>K04</v>
      </c>
      <c r="D40" s="271">
        <f>[1]JUNI!J41</f>
        <v>30</v>
      </c>
      <c r="E40" s="272" t="str">
        <f>[1]JUNI!I41</f>
        <v>P</v>
      </c>
      <c r="F40" s="273" t="str">
        <f>[1]JUNI!L41</f>
        <v>BARU</v>
      </c>
      <c r="G40" s="12"/>
      <c r="H40" s="10"/>
      <c r="I40" s="307"/>
      <c r="J40" s="303"/>
      <c r="K40" s="303"/>
      <c r="L40" s="308"/>
      <c r="M40" s="10"/>
      <c r="N40" s="10"/>
      <c r="O40" s="10"/>
      <c r="P40" s="10"/>
      <c r="Q40" s="10"/>
      <c r="R40" s="10"/>
      <c r="S40" s="12"/>
      <c r="T40" s="12"/>
      <c r="U40" s="12"/>
      <c r="V40" s="12"/>
      <c r="W40" s="12"/>
      <c r="X40" s="12"/>
      <c r="Y40" s="12"/>
      <c r="Z40" s="12"/>
    </row>
    <row r="41" spans="1:26" ht="15.75" customHeight="1" x14ac:dyDescent="0.3">
      <c r="A41" s="270">
        <f>[1]JUNI!A42</f>
        <v>45808</v>
      </c>
      <c r="B41" s="271">
        <f>[1]JUNI!B42</f>
        <v>1</v>
      </c>
      <c r="C41" s="272" t="str">
        <f>[1]JUNI!K42</f>
        <v>K04</v>
      </c>
      <c r="D41" s="271">
        <f>[1]JUNI!J42</f>
        <v>24</v>
      </c>
      <c r="E41" s="272" t="str">
        <f>[1]JUNI!I42</f>
        <v>P</v>
      </c>
      <c r="F41" s="273" t="str">
        <f>[1]JUNI!L42</f>
        <v>BARU</v>
      </c>
      <c r="G41" s="12"/>
      <c r="H41" s="10"/>
      <c r="I41" s="303"/>
      <c r="J41" s="303"/>
      <c r="K41" s="303"/>
      <c r="L41" s="303"/>
      <c r="M41" s="303"/>
      <c r="N41" s="303"/>
      <c r="O41" s="303"/>
      <c r="P41" s="303"/>
      <c r="Q41" s="303"/>
      <c r="R41" s="10"/>
      <c r="S41" s="12"/>
      <c r="T41" s="12"/>
      <c r="U41" s="12"/>
      <c r="V41" s="12"/>
      <c r="W41" s="12"/>
      <c r="X41" s="12"/>
      <c r="Y41" s="12"/>
      <c r="Z41" s="12"/>
    </row>
    <row r="42" spans="1:26" ht="15.75" customHeight="1" x14ac:dyDescent="0.35">
      <c r="A42" s="270">
        <f>[1]JUNI!A43</f>
        <v>0</v>
      </c>
      <c r="B42" s="271">
        <f>[1]JUNI!B43</f>
        <v>2</v>
      </c>
      <c r="C42" s="272" t="str">
        <f>[1]JUNI!K43</f>
        <v>K08</v>
      </c>
      <c r="D42" s="271">
        <f>[1]JUNI!J43</f>
        <v>61</v>
      </c>
      <c r="E42" s="272" t="str">
        <f>[1]JUNI!I43</f>
        <v>P</v>
      </c>
      <c r="F42" s="273" t="str">
        <f>[1]JUNI!L43</f>
        <v>BARU</v>
      </c>
      <c r="G42" s="12"/>
      <c r="H42" s="10"/>
      <c r="I42" s="309"/>
      <c r="J42" s="10"/>
      <c r="K42" s="10"/>
      <c r="L42" s="304"/>
      <c r="M42" s="304"/>
      <c r="N42" s="304"/>
      <c r="O42" s="304"/>
      <c r="P42" s="304"/>
      <c r="Q42" s="304"/>
      <c r="R42" s="10"/>
      <c r="S42" s="12"/>
      <c r="T42" s="12"/>
      <c r="U42" s="12"/>
      <c r="V42" s="12"/>
      <c r="W42" s="12"/>
      <c r="X42" s="12"/>
      <c r="Y42" s="12"/>
      <c r="Z42" s="12"/>
    </row>
    <row r="43" spans="1:26" ht="15.75" customHeight="1" x14ac:dyDescent="0.3">
      <c r="A43" s="270">
        <f>[1]JUNI!A44</f>
        <v>0</v>
      </c>
      <c r="B43" s="271">
        <f>[1]JUNI!B44</f>
        <v>3</v>
      </c>
      <c r="C43" s="272" t="str">
        <f>[1]JUNI!K44</f>
        <v>K04</v>
      </c>
      <c r="D43" s="271">
        <f>[1]JUNI!J44</f>
        <v>13</v>
      </c>
      <c r="E43" s="272" t="str">
        <f>[1]JUNI!I44</f>
        <v>L</v>
      </c>
      <c r="F43" s="273" t="str">
        <f>[1]JUNI!L44</f>
        <v>BARU</v>
      </c>
      <c r="G43" s="12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2"/>
      <c r="T43" s="12"/>
      <c r="U43" s="12"/>
      <c r="V43" s="12"/>
      <c r="W43" s="12"/>
      <c r="X43" s="12"/>
      <c r="Y43" s="12"/>
      <c r="Z43" s="12"/>
    </row>
    <row r="44" spans="1:26" ht="15.75" customHeight="1" x14ac:dyDescent="0.3">
      <c r="A44" s="270">
        <f>[1]JUNI!A45</f>
        <v>0</v>
      </c>
      <c r="B44" s="271">
        <f>[1]JUNI!B45</f>
        <v>4</v>
      </c>
      <c r="C44" s="272" t="str">
        <f>[1]JUNI!K45</f>
        <v>K04</v>
      </c>
      <c r="D44" s="271">
        <f>[1]JUNI!J45</f>
        <v>47</v>
      </c>
      <c r="E44" s="272" t="str">
        <f>[1]JUNI!I45</f>
        <v>L</v>
      </c>
      <c r="F44" s="273" t="str">
        <f>[1]JUNI!L45</f>
        <v>BARU</v>
      </c>
      <c r="G44" s="12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2"/>
      <c r="T44" s="12"/>
      <c r="U44" s="12"/>
      <c r="V44" s="12"/>
      <c r="W44" s="12"/>
      <c r="X44" s="12"/>
      <c r="Y44" s="12"/>
      <c r="Z44" s="12"/>
    </row>
    <row r="45" spans="1:26" ht="15.75" customHeight="1" x14ac:dyDescent="0.3">
      <c r="A45" s="270">
        <f>[1]JUNI!A46</f>
        <v>0</v>
      </c>
      <c r="B45" s="271">
        <f>[1]JUNI!B46</f>
        <v>5</v>
      </c>
      <c r="C45" s="272" t="str">
        <f>[1]JUNI!K46</f>
        <v>K08</v>
      </c>
      <c r="D45" s="271">
        <f>[1]JUNI!J46</f>
        <v>44</v>
      </c>
      <c r="E45" s="272" t="str">
        <f>[1]JUNI!I46</f>
        <v>L</v>
      </c>
      <c r="F45" s="273" t="str">
        <f>[1]JUNI!L46</f>
        <v>BARU</v>
      </c>
      <c r="G45" s="12"/>
      <c r="H45" s="10"/>
      <c r="I45" s="307"/>
      <c r="J45" s="10"/>
      <c r="K45" s="10"/>
      <c r="L45" s="310"/>
      <c r="M45" s="10"/>
      <c r="N45" s="10"/>
      <c r="O45" s="10"/>
      <c r="P45" s="10"/>
      <c r="Q45" s="10"/>
      <c r="R45" s="10"/>
      <c r="S45" s="12"/>
      <c r="T45" s="12"/>
      <c r="U45" s="12"/>
      <c r="V45" s="12"/>
      <c r="W45" s="12"/>
      <c r="X45" s="12"/>
      <c r="Y45" s="12"/>
      <c r="Z45" s="12"/>
    </row>
    <row r="46" spans="1:26" ht="15.75" customHeight="1" x14ac:dyDescent="0.3">
      <c r="A46" s="270">
        <f>[1]JUNI!A47</f>
        <v>0</v>
      </c>
      <c r="B46" s="271">
        <f>[1]JUNI!B47</f>
        <v>6</v>
      </c>
      <c r="C46" s="272" t="str">
        <f>[1]JUNI!K47</f>
        <v>K02</v>
      </c>
      <c r="D46" s="271">
        <f>[1]JUNI!J47</f>
        <v>25</v>
      </c>
      <c r="E46" s="272" t="str">
        <f>[1]JUNI!I47</f>
        <v>P</v>
      </c>
      <c r="F46" s="273" t="str">
        <f>[1]JUNI!L47</f>
        <v>LAMA</v>
      </c>
      <c r="G46" s="12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2"/>
      <c r="T46" s="12"/>
      <c r="U46" s="12"/>
      <c r="V46" s="12"/>
      <c r="W46" s="12"/>
      <c r="X46" s="12"/>
      <c r="Y46" s="12"/>
      <c r="Z46" s="12"/>
    </row>
    <row r="47" spans="1:26" ht="15.75" customHeight="1" x14ac:dyDescent="0.3">
      <c r="A47" s="270">
        <f>[1]JUNI!A48</f>
        <v>0</v>
      </c>
      <c r="B47" s="271">
        <f>[1]JUNI!B48</f>
        <v>7</v>
      </c>
      <c r="C47" s="272" t="str">
        <f>[1]JUNI!K48</f>
        <v>K03</v>
      </c>
      <c r="D47" s="271">
        <f>[1]JUNI!J48</f>
        <v>34</v>
      </c>
      <c r="E47" s="272" t="str">
        <f>[1]JUNI!I48</f>
        <v>P</v>
      </c>
      <c r="F47" s="273" t="str">
        <f>[1]JUNI!L48</f>
        <v>BARU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 x14ac:dyDescent="0.3">
      <c r="A48" s="270">
        <f>[1]JUNI!A49</f>
        <v>0</v>
      </c>
      <c r="B48" s="271">
        <f>[1]JUNI!B49</f>
        <v>8</v>
      </c>
      <c r="C48" s="272" t="str">
        <f>[1]JUNI!K49</f>
        <v>K05</v>
      </c>
      <c r="D48" s="271">
        <f>[1]JUNI!J49</f>
        <v>44</v>
      </c>
      <c r="E48" s="272" t="str">
        <f>[1]JUNI!I49</f>
        <v>P</v>
      </c>
      <c r="F48" s="273" t="str">
        <f>[1]JUNI!L49</f>
        <v>BARU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 x14ac:dyDescent="0.3">
      <c r="A49" s="270">
        <f>[1]JUNI!A50</f>
        <v>0</v>
      </c>
      <c r="B49" s="271">
        <f>[1]JUNI!B50</f>
        <v>9</v>
      </c>
      <c r="C49" s="272" t="str">
        <f>[1]JUNI!K50</f>
        <v>K04</v>
      </c>
      <c r="D49" s="271">
        <f>[1]JUNI!J50</f>
        <v>12</v>
      </c>
      <c r="E49" s="272" t="str">
        <f>[1]JUNI!I50</f>
        <v>P</v>
      </c>
      <c r="F49" s="273" t="str">
        <f>[1]JUNI!L50</f>
        <v>LAMA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 x14ac:dyDescent="0.3">
      <c r="A50" s="270">
        <f>[1]JUNI!A51</f>
        <v>0</v>
      </c>
      <c r="B50" s="271">
        <f>[1]JUNI!B51</f>
        <v>10</v>
      </c>
      <c r="C50" s="272" t="str">
        <f>[1]JUNI!K51</f>
        <v>K02</v>
      </c>
      <c r="D50" s="271">
        <f>[1]JUNI!J51</f>
        <v>37</v>
      </c>
      <c r="E50" s="272" t="str">
        <f>[1]JUNI!I51</f>
        <v>L</v>
      </c>
      <c r="F50" s="273" t="str">
        <f>[1]JUNI!L51</f>
        <v>LAMA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 x14ac:dyDescent="0.3">
      <c r="A51" s="270">
        <f>[1]JUNI!A52</f>
        <v>0</v>
      </c>
      <c r="B51" s="271">
        <f>[1]JUNI!B52</f>
        <v>11</v>
      </c>
      <c r="C51" s="272" t="str">
        <f>[1]JUNI!K52</f>
        <v>K04</v>
      </c>
      <c r="D51" s="271">
        <f>[1]JUNI!J52</f>
        <v>38</v>
      </c>
      <c r="E51" s="272" t="str">
        <f>[1]JUNI!I52</f>
        <v>L</v>
      </c>
      <c r="F51" s="273" t="str">
        <f>[1]JUNI!L52</f>
        <v>LAMA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 x14ac:dyDescent="0.3">
      <c r="A52" s="270">
        <f>[1]JUNI!A53</f>
        <v>0</v>
      </c>
      <c r="B52" s="271">
        <f>[1]JUNI!B53</f>
        <v>12</v>
      </c>
      <c r="C52" s="272" t="str">
        <f>[1]JUNI!K53</f>
        <v>K04</v>
      </c>
      <c r="D52" s="271">
        <f>[1]JUNI!J53</f>
        <v>38</v>
      </c>
      <c r="E52" s="272" t="str">
        <f>[1]JUNI!I53</f>
        <v>L</v>
      </c>
      <c r="F52" s="273" t="str">
        <f>[1]JUNI!L53</f>
        <v>BARU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 x14ac:dyDescent="0.3">
      <c r="A53" s="270">
        <f>[1]JUNI!A54</f>
        <v>0</v>
      </c>
      <c r="B53" s="271">
        <f>[1]JUNI!B54</f>
        <v>13</v>
      </c>
      <c r="C53" s="272" t="str">
        <f>[1]JUNI!K54</f>
        <v>K04</v>
      </c>
      <c r="D53" s="271">
        <f>[1]JUNI!J54</f>
        <v>29</v>
      </c>
      <c r="E53" s="272" t="str">
        <f>[1]JUNI!I54</f>
        <v>P</v>
      </c>
      <c r="F53" s="273" t="str">
        <f>[1]JUNI!L54</f>
        <v>BARU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 x14ac:dyDescent="0.3">
      <c r="A54" s="270">
        <f>[1]JUNI!A55</f>
        <v>0</v>
      </c>
      <c r="B54" s="271">
        <f>[1]JUNI!B55</f>
        <v>14</v>
      </c>
      <c r="C54" s="272" t="str">
        <f>[1]JUNI!K55</f>
        <v>K08</v>
      </c>
      <c r="D54" s="271">
        <f>[1]JUNI!J55</f>
        <v>41</v>
      </c>
      <c r="E54" s="272" t="str">
        <f>[1]JUNI!I55</f>
        <v>P</v>
      </c>
      <c r="F54" s="273" t="str">
        <f>[1]JUNI!L55</f>
        <v>BARU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 x14ac:dyDescent="0.3">
      <c r="A55" s="270">
        <f>[1]JUNI!A56</f>
        <v>0</v>
      </c>
      <c r="B55" s="271">
        <f>[1]JUNI!B56</f>
        <v>15</v>
      </c>
      <c r="C55" s="272" t="str">
        <f>[1]JUNI!K56</f>
        <v>K04</v>
      </c>
      <c r="D55" s="271">
        <f>[1]JUNI!J56</f>
        <v>25</v>
      </c>
      <c r="E55" s="272" t="str">
        <f>[1]JUNI!I56</f>
        <v>P</v>
      </c>
      <c r="F55" s="273" t="str">
        <f>[1]JUNI!L56</f>
        <v>BARU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 x14ac:dyDescent="0.3">
      <c r="A56" s="270">
        <f>[1]JUNI!A57</f>
        <v>45810</v>
      </c>
      <c r="B56" s="271">
        <f>[1]JUNI!B57</f>
        <v>1</v>
      </c>
      <c r="C56" s="272" t="str">
        <f>[1]JUNI!K57</f>
        <v>K02</v>
      </c>
      <c r="D56" s="271">
        <f>[1]JUNI!J57</f>
        <v>52</v>
      </c>
      <c r="E56" s="272" t="str">
        <f>[1]JUNI!I57</f>
        <v>P</v>
      </c>
      <c r="F56" s="273" t="str">
        <f>[1]JUNI!L57</f>
        <v>BARU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 x14ac:dyDescent="0.3">
      <c r="A57" s="270">
        <f>[1]JUNI!A58</f>
        <v>0</v>
      </c>
      <c r="B57" s="271">
        <f>[1]JUNI!B58</f>
        <v>2</v>
      </c>
      <c r="C57" s="272" t="str">
        <f>[1]JUNI!K58</f>
        <v>K01</v>
      </c>
      <c r="D57" s="271">
        <f>[1]JUNI!J58</f>
        <v>32</v>
      </c>
      <c r="E57" s="272" t="str">
        <f>[1]JUNI!I58</f>
        <v>P</v>
      </c>
      <c r="F57" s="273" t="str">
        <f>[1]JUNI!L58</f>
        <v>LAMA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 x14ac:dyDescent="0.3">
      <c r="A58" s="270">
        <f>[1]JUNI!A59</f>
        <v>0</v>
      </c>
      <c r="B58" s="271">
        <f>[1]JUNI!B59</f>
        <v>3</v>
      </c>
      <c r="C58" s="272" t="str">
        <f>[1]JUNI!K59</f>
        <v>K02</v>
      </c>
      <c r="D58" s="271">
        <f>[1]JUNI!J59</f>
        <v>21</v>
      </c>
      <c r="E58" s="272" t="str">
        <f>[1]JUNI!I59</f>
        <v>L</v>
      </c>
      <c r="F58" s="273" t="str">
        <f>[1]JUNI!L59</f>
        <v>BARU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 x14ac:dyDescent="0.3">
      <c r="A59" s="270">
        <f>[1]JUNI!A60</f>
        <v>0</v>
      </c>
      <c r="B59" s="271">
        <f>[1]JUNI!B60</f>
        <v>4</v>
      </c>
      <c r="C59" s="272" t="str">
        <f>[1]JUNI!K60</f>
        <v>K05</v>
      </c>
      <c r="D59" s="271">
        <f>[1]JUNI!J60</f>
        <v>6</v>
      </c>
      <c r="E59" s="272" t="str">
        <f>[1]JUNI!I60</f>
        <v>P</v>
      </c>
      <c r="F59" s="273" t="str">
        <f>[1]JUNI!L60</f>
        <v>BARU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 x14ac:dyDescent="0.3">
      <c r="A60" s="270">
        <f>[1]JUNI!A61</f>
        <v>0</v>
      </c>
      <c r="B60" s="271">
        <f>[1]JUNI!B61</f>
        <v>5</v>
      </c>
      <c r="C60" s="272" t="str">
        <f>[1]JUNI!K61</f>
        <v>K05</v>
      </c>
      <c r="D60" s="271">
        <f>[1]JUNI!J61</f>
        <v>42</v>
      </c>
      <c r="E60" s="272" t="str">
        <f>[1]JUNI!I61</f>
        <v>P</v>
      </c>
      <c r="F60" s="273" t="str">
        <f>[1]JUNI!L61</f>
        <v>LAMA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 x14ac:dyDescent="0.3">
      <c r="A61" s="270">
        <f>[1]JUNI!A62</f>
        <v>0</v>
      </c>
      <c r="B61" s="271">
        <f>[1]JUNI!B62</f>
        <v>6</v>
      </c>
      <c r="C61" s="272" t="str">
        <f>[1]JUNI!K62</f>
        <v>K05</v>
      </c>
      <c r="D61" s="271">
        <f>[1]JUNI!J62</f>
        <v>57</v>
      </c>
      <c r="E61" s="272" t="str">
        <f>[1]JUNI!I62</f>
        <v>P</v>
      </c>
      <c r="F61" s="273" t="str">
        <f>[1]JUNI!L62</f>
        <v>BARU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 x14ac:dyDescent="0.3">
      <c r="A62" s="270">
        <f>[1]JUNI!A63</f>
        <v>0</v>
      </c>
      <c r="B62" s="271">
        <f>[1]JUNI!B63</f>
        <v>7</v>
      </c>
      <c r="C62" s="272" t="str">
        <f>[1]JUNI!K63</f>
        <v>K04</v>
      </c>
      <c r="D62" s="271">
        <f>[1]JUNI!J63</f>
        <v>65</v>
      </c>
      <c r="E62" s="272" t="str">
        <f>[1]JUNI!I63</f>
        <v>L</v>
      </c>
      <c r="F62" s="273" t="str">
        <f>[1]JUNI!L63</f>
        <v>LAMA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 x14ac:dyDescent="0.3">
      <c r="A63" s="270">
        <f>[1]JUNI!A64</f>
        <v>0</v>
      </c>
      <c r="B63" s="271">
        <f>[1]JUNI!B64</f>
        <v>8</v>
      </c>
      <c r="C63" s="272" t="str">
        <f>[1]JUNI!K64</f>
        <v>K01</v>
      </c>
      <c r="D63" s="271">
        <f>[1]JUNI!J64</f>
        <v>22</v>
      </c>
      <c r="E63" s="272" t="str">
        <f>[1]JUNI!I64</f>
        <v>L</v>
      </c>
      <c r="F63" s="273" t="str">
        <f>[1]JUNI!L64</f>
        <v>BARU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 x14ac:dyDescent="0.3">
      <c r="A64" s="270">
        <f>[1]JUNI!A65</f>
        <v>0</v>
      </c>
      <c r="B64" s="271">
        <f>[1]JUNI!B65</f>
        <v>9</v>
      </c>
      <c r="C64" s="272" t="str">
        <f>[1]JUNI!K65</f>
        <v>K04</v>
      </c>
      <c r="D64" s="271">
        <f>[1]JUNI!J65</f>
        <v>19</v>
      </c>
      <c r="E64" s="272" t="str">
        <f>[1]JUNI!I65</f>
        <v>L</v>
      </c>
      <c r="F64" s="273" t="str">
        <f>[1]JUNI!L65</f>
        <v>LAMA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 x14ac:dyDescent="0.3">
      <c r="A65" s="270">
        <f>[1]JUNI!A66</f>
        <v>0</v>
      </c>
      <c r="B65" s="271">
        <f>[1]JUNI!B66</f>
        <v>10</v>
      </c>
      <c r="C65" s="272" t="str">
        <f>[1]JUNI!K66</f>
        <v>K04</v>
      </c>
      <c r="D65" s="271">
        <f>[1]JUNI!J66</f>
        <v>22</v>
      </c>
      <c r="E65" s="272" t="str">
        <f>[1]JUNI!I66</f>
        <v>P</v>
      </c>
      <c r="F65" s="273" t="str">
        <f>[1]JUNI!L66</f>
        <v>LAMA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 x14ac:dyDescent="0.3">
      <c r="A66" s="270">
        <f>[1]JUNI!A67</f>
        <v>0</v>
      </c>
      <c r="B66" s="271">
        <f>[1]JUNI!B67</f>
        <v>11</v>
      </c>
      <c r="C66" s="272" t="str">
        <f>[1]JUNI!K67</f>
        <v>K04</v>
      </c>
      <c r="D66" s="271">
        <f>[1]JUNI!J67</f>
        <v>29</v>
      </c>
      <c r="E66" s="272" t="str">
        <f>[1]JUNI!I67</f>
        <v>P</v>
      </c>
      <c r="F66" s="273" t="str">
        <f>[1]JUNI!L67</f>
        <v>BARU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 x14ac:dyDescent="0.3">
      <c r="A67" s="270">
        <f>[1]JUNI!A68</f>
        <v>45811</v>
      </c>
      <c r="B67" s="271">
        <f>[1]JUNI!B68</f>
        <v>1</v>
      </c>
      <c r="C67" s="272" t="str">
        <f>[1]JUNI!K68</f>
        <v>K04</v>
      </c>
      <c r="D67" s="271">
        <f>[1]JUNI!J68</f>
        <v>49</v>
      </c>
      <c r="E67" s="272" t="str">
        <f>[1]JUNI!I68</f>
        <v>P</v>
      </c>
      <c r="F67" s="273" t="str">
        <f>[1]JUNI!L68</f>
        <v>BARU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 x14ac:dyDescent="0.3">
      <c r="A68" s="270">
        <f>[1]JUNI!A69</f>
        <v>0</v>
      </c>
      <c r="B68" s="271">
        <f>[1]JUNI!B69</f>
        <v>2</v>
      </c>
      <c r="C68" s="272" t="str">
        <f>[1]JUNI!K69</f>
        <v>K02</v>
      </c>
      <c r="D68" s="271">
        <f>[1]JUNI!J69</f>
        <v>4</v>
      </c>
      <c r="E68" s="272" t="str">
        <f>[1]JUNI!I69</f>
        <v>P</v>
      </c>
      <c r="F68" s="273" t="str">
        <f>[1]JUNI!L69</f>
        <v>BARU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 x14ac:dyDescent="0.3">
      <c r="A69" s="270">
        <f>[1]JUNI!A70</f>
        <v>0</v>
      </c>
      <c r="B69" s="271">
        <f>[1]JUNI!B70</f>
        <v>3</v>
      </c>
      <c r="C69" s="272" t="str">
        <f>[1]JUNI!K70</f>
        <v>K08</v>
      </c>
      <c r="D69" s="271">
        <f>[1]JUNI!J70</f>
        <v>30</v>
      </c>
      <c r="E69" s="272" t="str">
        <f>[1]JUNI!I70</f>
        <v>P</v>
      </c>
      <c r="F69" s="273" t="str">
        <f>[1]JUNI!L70</f>
        <v>BARU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 x14ac:dyDescent="0.3">
      <c r="A70" s="270">
        <f>[1]JUNI!A71</f>
        <v>0</v>
      </c>
      <c r="B70" s="271">
        <f>[1]JUNI!B71</f>
        <v>4</v>
      </c>
      <c r="C70" s="272" t="str">
        <f>[1]JUNI!K71</f>
        <v>K04</v>
      </c>
      <c r="D70" s="271">
        <f>[1]JUNI!J71</f>
        <v>30</v>
      </c>
      <c r="E70" s="272" t="str">
        <f>[1]JUNI!I71</f>
        <v>P</v>
      </c>
      <c r="F70" s="273" t="str">
        <f>[1]JUNI!L71</f>
        <v>BARU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 x14ac:dyDescent="0.3">
      <c r="A71" s="270">
        <f>[1]JUNI!A72</f>
        <v>0</v>
      </c>
      <c r="B71" s="271">
        <f>[1]JUNI!B72</f>
        <v>5</v>
      </c>
      <c r="C71" s="272" t="str">
        <f>[1]JUNI!K72</f>
        <v>K04</v>
      </c>
      <c r="D71" s="271">
        <f>[1]JUNI!J72</f>
        <v>61</v>
      </c>
      <c r="E71" s="272" t="str">
        <f>[1]JUNI!I72</f>
        <v>P</v>
      </c>
      <c r="F71" s="273" t="str">
        <f>[1]JUNI!L72</f>
        <v>LAMA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 x14ac:dyDescent="0.3">
      <c r="A72" s="270">
        <f>[1]JUNI!A73</f>
        <v>0</v>
      </c>
      <c r="B72" s="271">
        <f>[1]JUNI!B73</f>
        <v>6</v>
      </c>
      <c r="C72" s="272" t="str">
        <f>[1]JUNI!K73</f>
        <v>K04</v>
      </c>
      <c r="D72" s="271">
        <f>[1]JUNI!J73</f>
        <v>43</v>
      </c>
      <c r="E72" s="272" t="str">
        <f>[1]JUNI!I73</f>
        <v>P</v>
      </c>
      <c r="F72" s="273" t="str">
        <f>[1]JUNI!L73</f>
        <v>LAMA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 x14ac:dyDescent="0.3">
      <c r="A73" s="270">
        <f>[1]JUNI!A74</f>
        <v>0</v>
      </c>
      <c r="B73" s="271">
        <f>[1]JUNI!B74</f>
        <v>7</v>
      </c>
      <c r="C73" s="272" t="str">
        <f>[1]JUNI!K74</f>
        <v>K04</v>
      </c>
      <c r="D73" s="271">
        <f>[1]JUNI!J74</f>
        <v>12</v>
      </c>
      <c r="E73" s="272" t="str">
        <f>[1]JUNI!I74</f>
        <v>P</v>
      </c>
      <c r="F73" s="273" t="str">
        <f>[1]JUNI!L74</f>
        <v>LAMA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 x14ac:dyDescent="0.3">
      <c r="A74" s="270">
        <f>[1]JUNI!A75</f>
        <v>0</v>
      </c>
      <c r="B74" s="271">
        <f>[1]JUNI!B75</f>
        <v>8</v>
      </c>
      <c r="C74" s="272" t="str">
        <f>[1]JUNI!K75</f>
        <v>K02</v>
      </c>
      <c r="D74" s="271">
        <f>[1]JUNI!J75</f>
        <v>41</v>
      </c>
      <c r="E74" s="272" t="str">
        <f>[1]JUNI!I75</f>
        <v>P</v>
      </c>
      <c r="F74" s="273" t="str">
        <f>[1]JUNI!L75</f>
        <v>LAMA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 x14ac:dyDescent="0.3">
      <c r="A75" s="270">
        <f>[1]JUNI!A76</f>
        <v>0</v>
      </c>
      <c r="B75" s="271">
        <f>[1]JUNI!B76</f>
        <v>9</v>
      </c>
      <c r="C75" s="272" t="str">
        <f>[1]JUNI!K76</f>
        <v>K05</v>
      </c>
      <c r="D75" s="271">
        <f>[1]JUNI!J76</f>
        <v>31</v>
      </c>
      <c r="E75" s="272" t="str">
        <f>[1]JUNI!I76</f>
        <v>L</v>
      </c>
      <c r="F75" s="273" t="str">
        <f>[1]JUNI!L76</f>
        <v>BARU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 x14ac:dyDescent="0.3">
      <c r="A76" s="270">
        <f>[1]JUNI!A77</f>
        <v>0</v>
      </c>
      <c r="B76" s="271">
        <f>[1]JUNI!B77</f>
        <v>10</v>
      </c>
      <c r="C76" s="272" t="str">
        <f>[1]JUNI!K77</f>
        <v>K00</v>
      </c>
      <c r="D76" s="271">
        <f>[1]JUNI!J77</f>
        <v>15</v>
      </c>
      <c r="E76" s="272" t="str">
        <f>[1]JUNI!I77</f>
        <v>L</v>
      </c>
      <c r="F76" s="273" t="str">
        <f>[1]JUNI!L77</f>
        <v>BARU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 x14ac:dyDescent="0.3">
      <c r="A77" s="270">
        <f>[1]JUNI!A78</f>
        <v>0</v>
      </c>
      <c r="B77" s="271">
        <f>[1]JUNI!B78</f>
        <v>11</v>
      </c>
      <c r="C77" s="272" t="str">
        <f>[1]JUNI!K78</f>
        <v>K02</v>
      </c>
      <c r="D77" s="271">
        <f>[1]JUNI!J78</f>
        <v>61</v>
      </c>
      <c r="E77" s="272" t="str">
        <f>[1]JUNI!I78</f>
        <v>P</v>
      </c>
      <c r="F77" s="273" t="str">
        <f>[1]JUNI!L78</f>
        <v>LAMA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 x14ac:dyDescent="0.3">
      <c r="A78" s="270">
        <f>[1]JUNI!A79</f>
        <v>0</v>
      </c>
      <c r="B78" s="271">
        <f>[1]JUNI!B79</f>
        <v>12</v>
      </c>
      <c r="C78" s="272" t="str">
        <f>[1]JUNI!K79</f>
        <v>K03</v>
      </c>
      <c r="D78" s="271">
        <f>[1]JUNI!J79</f>
        <v>29</v>
      </c>
      <c r="E78" s="272" t="str">
        <f>[1]JUNI!I79</f>
        <v>P</v>
      </c>
      <c r="F78" s="273" t="str">
        <f>[1]JUNI!L79</f>
        <v>BARU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 x14ac:dyDescent="0.3">
      <c r="A79" s="270">
        <f>[1]JUNI!A80</f>
        <v>0</v>
      </c>
      <c r="B79" s="271">
        <f>[1]JUNI!B80</f>
        <v>13</v>
      </c>
      <c r="C79" s="272" t="str">
        <f>[1]JUNI!K80</f>
        <v>K04</v>
      </c>
      <c r="D79" s="271">
        <f>[1]JUNI!J80</f>
        <v>61</v>
      </c>
      <c r="E79" s="272" t="str">
        <f>[1]JUNI!I80</f>
        <v>L</v>
      </c>
      <c r="F79" s="273" t="str">
        <f>[1]JUNI!L80</f>
        <v>BARU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 x14ac:dyDescent="0.3">
      <c r="A80" s="270">
        <f>[1]JUNI!A81</f>
        <v>0</v>
      </c>
      <c r="B80" s="271">
        <f>[1]JUNI!B81</f>
        <v>14</v>
      </c>
      <c r="C80" s="272" t="str">
        <f>[1]JUNI!K81</f>
        <v>K08</v>
      </c>
      <c r="D80" s="271">
        <f>[1]JUNI!J81</f>
        <v>11</v>
      </c>
      <c r="E80" s="272" t="str">
        <f>[1]JUNI!I81</f>
        <v>L</v>
      </c>
      <c r="F80" s="273" t="str">
        <f>[1]JUNI!L81</f>
        <v>BARU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 x14ac:dyDescent="0.3">
      <c r="A81" s="270">
        <f>[1]JUNI!A82</f>
        <v>45812</v>
      </c>
      <c r="B81" s="271">
        <f>[1]JUNI!B82</f>
        <v>1</v>
      </c>
      <c r="C81" s="272" t="str">
        <f>[1]JUNI!K82</f>
        <v>K02</v>
      </c>
      <c r="D81" s="271">
        <f>[1]JUNI!J82</f>
        <v>55</v>
      </c>
      <c r="E81" s="272" t="str">
        <f>[1]JUNI!I82</f>
        <v>P</v>
      </c>
      <c r="F81" s="273" t="str">
        <f>[1]JUNI!L82</f>
        <v>LAMA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 x14ac:dyDescent="0.3">
      <c r="A82" s="270">
        <f>[1]JUNI!A83</f>
        <v>0</v>
      </c>
      <c r="B82" s="271">
        <f>[1]JUNI!B83</f>
        <v>2</v>
      </c>
      <c r="C82" s="272" t="str">
        <f>[1]JUNI!K83</f>
        <v>K01</v>
      </c>
      <c r="D82" s="271">
        <f>[1]JUNI!J83</f>
        <v>25</v>
      </c>
      <c r="E82" s="272" t="str">
        <f>[1]JUNI!I83</f>
        <v>L</v>
      </c>
      <c r="F82" s="273" t="str">
        <f>[1]JUNI!L83</f>
        <v>BARU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 x14ac:dyDescent="0.3">
      <c r="A83" s="270">
        <f>[1]JUNI!A84</f>
        <v>0</v>
      </c>
      <c r="B83" s="271">
        <f>[1]JUNI!B84</f>
        <v>3</v>
      </c>
      <c r="C83" s="272" t="str">
        <f>[1]JUNI!K84</f>
        <v>K04</v>
      </c>
      <c r="D83" s="271">
        <f>[1]JUNI!J84</f>
        <v>55</v>
      </c>
      <c r="E83" s="272" t="str">
        <f>[1]JUNI!I84</f>
        <v>P</v>
      </c>
      <c r="F83" s="273" t="str">
        <f>[1]JUNI!L84</f>
        <v>BARU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 x14ac:dyDescent="0.3">
      <c r="A84" s="270">
        <f>[1]JUNI!A85</f>
        <v>0</v>
      </c>
      <c r="B84" s="271">
        <f>[1]JUNI!B85</f>
        <v>4</v>
      </c>
      <c r="C84" s="272" t="str">
        <f>[1]JUNI!K85</f>
        <v>K04</v>
      </c>
      <c r="D84" s="271">
        <f>[1]JUNI!J85</f>
        <v>19</v>
      </c>
      <c r="E84" s="272" t="str">
        <f>[1]JUNI!I85</f>
        <v>L</v>
      </c>
      <c r="F84" s="273" t="str">
        <f>[1]JUNI!L85</f>
        <v>LAMA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 x14ac:dyDescent="0.3">
      <c r="A85" s="270">
        <f>[1]JUNI!A86</f>
        <v>0</v>
      </c>
      <c r="B85" s="271">
        <f>[1]JUNI!B86</f>
        <v>5</v>
      </c>
      <c r="C85" s="272" t="str">
        <f>[1]JUNI!K86</f>
        <v>K03</v>
      </c>
      <c r="D85" s="271">
        <f>[1]JUNI!J86</f>
        <v>25</v>
      </c>
      <c r="E85" s="272" t="str">
        <f>[1]JUNI!I86</f>
        <v>P</v>
      </c>
      <c r="F85" s="273" t="str">
        <f>[1]JUNI!L86</f>
        <v>BARU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 x14ac:dyDescent="0.3">
      <c r="A86" s="270">
        <f>[1]JUNI!A87</f>
        <v>0</v>
      </c>
      <c r="B86" s="271">
        <f>[1]JUNI!B87</f>
        <v>6</v>
      </c>
      <c r="C86" s="272" t="str">
        <f>[1]JUNI!K87</f>
        <v>K08</v>
      </c>
      <c r="D86" s="271">
        <f>[1]JUNI!J87</f>
        <v>49</v>
      </c>
      <c r="E86" s="272" t="str">
        <f>[1]JUNI!I87</f>
        <v>P</v>
      </c>
      <c r="F86" s="273" t="str">
        <f>[1]JUNI!L87</f>
        <v>BARU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 x14ac:dyDescent="0.3">
      <c r="A87" s="270">
        <f>[1]JUNI!A88</f>
        <v>0</v>
      </c>
      <c r="B87" s="271">
        <f>[1]JUNI!B88</f>
        <v>6</v>
      </c>
      <c r="C87" s="272" t="str">
        <f>[1]JUNI!K88</f>
        <v>K08</v>
      </c>
      <c r="D87" s="271">
        <f>[1]JUNI!J88</f>
        <v>49</v>
      </c>
      <c r="E87" s="272" t="str">
        <f>[1]JUNI!I88</f>
        <v>P</v>
      </c>
      <c r="F87" s="273" t="str">
        <f>[1]JUNI!L88</f>
        <v>BARU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 x14ac:dyDescent="0.3">
      <c r="A88" s="270">
        <f>[1]JUNI!A89</f>
        <v>0</v>
      </c>
      <c r="B88" s="271">
        <f>[1]JUNI!B89</f>
        <v>7</v>
      </c>
      <c r="C88" s="272" t="str">
        <f>[1]JUNI!K89</f>
        <v>K04</v>
      </c>
      <c r="D88" s="271">
        <f>[1]JUNI!J89</f>
        <v>52</v>
      </c>
      <c r="E88" s="272" t="str">
        <f>[1]JUNI!I89</f>
        <v>L</v>
      </c>
      <c r="F88" s="273" t="str">
        <f>[1]JUNI!L89</f>
        <v>BARU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 x14ac:dyDescent="0.3">
      <c r="A89" s="270">
        <f>[1]JUNI!A90</f>
        <v>0</v>
      </c>
      <c r="B89" s="271">
        <f>[1]JUNI!B90</f>
        <v>8</v>
      </c>
      <c r="C89" s="272" t="str">
        <f>[1]JUNI!K90</f>
        <v>K04</v>
      </c>
      <c r="D89" s="271">
        <f>[1]JUNI!J90</f>
        <v>22</v>
      </c>
      <c r="E89" s="272" t="str">
        <f>[1]JUNI!I90</f>
        <v>P</v>
      </c>
      <c r="F89" s="273" t="str">
        <f>[1]JUNI!L90</f>
        <v>BARU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 x14ac:dyDescent="0.3">
      <c r="A90" s="270">
        <f>[1]JUNI!A91</f>
        <v>0</v>
      </c>
      <c r="B90" s="271">
        <f>[1]JUNI!B91</f>
        <v>9</v>
      </c>
      <c r="C90" s="272" t="str">
        <f>[1]JUNI!K91</f>
        <v>K05</v>
      </c>
      <c r="D90" s="271">
        <f>[1]JUNI!J91</f>
        <v>52</v>
      </c>
      <c r="E90" s="272" t="str">
        <f>[1]JUNI!I91</f>
        <v>L</v>
      </c>
      <c r="F90" s="273" t="str">
        <f>[1]JUNI!L91</f>
        <v>BARU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 x14ac:dyDescent="0.3">
      <c r="A91" s="270">
        <f>[1]JUNI!A92</f>
        <v>0</v>
      </c>
      <c r="B91" s="271">
        <f>[1]JUNI!B92</f>
        <v>10</v>
      </c>
      <c r="C91" s="272" t="str">
        <f>[1]JUNI!K92</f>
        <v>K02</v>
      </c>
      <c r="D91" s="271">
        <f>[1]JUNI!J92</f>
        <v>54</v>
      </c>
      <c r="E91" s="272" t="str">
        <f>[1]JUNI!I92</f>
        <v>L</v>
      </c>
      <c r="F91" s="273" t="str">
        <f>[1]JUNI!L92</f>
        <v>BARU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 x14ac:dyDescent="0.3">
      <c r="A92" s="270">
        <f>[1]JUNI!A93</f>
        <v>0</v>
      </c>
      <c r="B92" s="271">
        <f>[1]JUNI!B93</f>
        <v>11</v>
      </c>
      <c r="C92" s="272" t="str">
        <f>[1]JUNI!K93</f>
        <v>K02</v>
      </c>
      <c r="D92" s="271">
        <f>[1]JUNI!J93</f>
        <v>25</v>
      </c>
      <c r="E92" s="272" t="str">
        <f>[1]JUNI!I93</f>
        <v>L</v>
      </c>
      <c r="F92" s="273" t="str">
        <f>[1]JUNI!L93</f>
        <v>BARU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 x14ac:dyDescent="0.3">
      <c r="A93" s="270">
        <f>[1]JUNI!A94</f>
        <v>0</v>
      </c>
      <c r="B93" s="271">
        <f>[1]JUNI!B94</f>
        <v>12</v>
      </c>
      <c r="C93" s="272" t="str">
        <f>[1]JUNI!K94</f>
        <v>K03</v>
      </c>
      <c r="D93" s="271">
        <f>[1]JUNI!J94</f>
        <v>22</v>
      </c>
      <c r="E93" s="272" t="str">
        <f>[1]JUNI!I94</f>
        <v>P</v>
      </c>
      <c r="F93" s="273" t="str">
        <f>[1]JUNI!L94</f>
        <v>BARU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 x14ac:dyDescent="0.3">
      <c r="A94" s="270">
        <f>[1]JUNI!A95</f>
        <v>0</v>
      </c>
      <c r="B94" s="271">
        <f>[1]JUNI!B95</f>
        <v>13</v>
      </c>
      <c r="C94" s="272" t="str">
        <f>[1]JUNI!K95</f>
        <v>K04</v>
      </c>
      <c r="D94" s="271">
        <f>[1]JUNI!J95</f>
        <v>29</v>
      </c>
      <c r="E94" s="272" t="str">
        <f>[1]JUNI!I95</f>
        <v>P</v>
      </c>
      <c r="F94" s="273" t="str">
        <f>[1]JUNI!L95</f>
        <v>BARU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 x14ac:dyDescent="0.3">
      <c r="A95" s="270">
        <f>[1]JUNI!A96</f>
        <v>45813</v>
      </c>
      <c r="B95" s="271">
        <f>[1]JUNI!B96</f>
        <v>1</v>
      </c>
      <c r="C95" s="272" t="str">
        <f>[1]JUNI!K96</f>
        <v>K02</v>
      </c>
      <c r="D95" s="271">
        <f>[1]JUNI!J96</f>
        <v>7</v>
      </c>
      <c r="E95" s="272" t="str">
        <f>[1]JUNI!I96</f>
        <v>L</v>
      </c>
      <c r="F95" s="273" t="str">
        <f>[1]JUNI!L96</f>
        <v>LAMA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 x14ac:dyDescent="0.3">
      <c r="A96" s="270">
        <f>[1]JUNI!A97</f>
        <v>0</v>
      </c>
      <c r="B96" s="271">
        <f>[1]JUNI!B97</f>
        <v>2</v>
      </c>
      <c r="C96" s="272" t="str">
        <f>[1]JUNI!K97</f>
        <v>K08</v>
      </c>
      <c r="D96" s="271">
        <f>[1]JUNI!J97</f>
        <v>66</v>
      </c>
      <c r="E96" s="272" t="str">
        <f>[1]JUNI!I97</f>
        <v>L</v>
      </c>
      <c r="F96" s="273" t="str">
        <f>[1]JUNI!L97</f>
        <v>BARU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 x14ac:dyDescent="0.3">
      <c r="A97" s="270">
        <f>[1]JUNI!A98</f>
        <v>0</v>
      </c>
      <c r="B97" s="271">
        <f>[1]JUNI!B98</f>
        <v>3</v>
      </c>
      <c r="C97" s="272" t="str">
        <f>[1]JUNI!K98</f>
        <v>K05</v>
      </c>
      <c r="D97" s="271">
        <f>[1]JUNI!J98</f>
        <v>57</v>
      </c>
      <c r="E97" s="272" t="str">
        <f>[1]JUNI!I98</f>
        <v>L</v>
      </c>
      <c r="F97" s="273" t="str">
        <f>[1]JUNI!L98</f>
        <v>BARU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 x14ac:dyDescent="0.3">
      <c r="A98" s="270">
        <f>[1]JUNI!A99</f>
        <v>0</v>
      </c>
      <c r="B98" s="271">
        <f>[1]JUNI!B99</f>
        <v>4</v>
      </c>
      <c r="C98" s="272" t="str">
        <f>[1]JUNI!K99</f>
        <v>K04</v>
      </c>
      <c r="D98" s="271">
        <f>[1]JUNI!J99</f>
        <v>18</v>
      </c>
      <c r="E98" s="272" t="str">
        <f>[1]JUNI!I99</f>
        <v>L</v>
      </c>
      <c r="F98" s="273" t="str">
        <f>[1]JUNI!L99</f>
        <v>BARU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 x14ac:dyDescent="0.3">
      <c r="A99" s="270">
        <f>[1]JUNI!A100</f>
        <v>0</v>
      </c>
      <c r="B99" s="271">
        <f>[1]JUNI!B100</f>
        <v>5</v>
      </c>
      <c r="C99" s="272" t="str">
        <f>[1]JUNI!K100</f>
        <v>K08</v>
      </c>
      <c r="D99" s="271">
        <f>[1]JUNI!J100</f>
        <v>29</v>
      </c>
      <c r="E99" s="272" t="str">
        <f>[1]JUNI!I100</f>
        <v>P</v>
      </c>
      <c r="F99" s="273" t="str">
        <f>[1]JUNI!L100</f>
        <v>BARU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 x14ac:dyDescent="0.3">
      <c r="A100" s="270">
        <f>[1]JUNI!A101</f>
        <v>0</v>
      </c>
      <c r="B100" s="271">
        <f>[1]JUNI!B101</f>
        <v>6</v>
      </c>
      <c r="C100" s="272" t="str">
        <f>[1]JUNI!K101</f>
        <v>K05</v>
      </c>
      <c r="D100" s="271">
        <f>[1]JUNI!J101</f>
        <v>27</v>
      </c>
      <c r="E100" s="272" t="str">
        <f>[1]JUNI!I101</f>
        <v>L</v>
      </c>
      <c r="F100" s="273" t="str">
        <f>[1]JUNI!L101</f>
        <v>BARU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 x14ac:dyDescent="0.3">
      <c r="A101" s="270">
        <f>[1]JUNI!A102</f>
        <v>0</v>
      </c>
      <c r="B101" s="271">
        <f>[1]JUNI!B102</f>
        <v>7</v>
      </c>
      <c r="C101" s="272" t="str">
        <f>[1]JUNI!K102</f>
        <v>K05</v>
      </c>
      <c r="D101" s="271">
        <f>[1]JUNI!J102</f>
        <v>54</v>
      </c>
      <c r="E101" s="272" t="str">
        <f>[1]JUNI!I102</f>
        <v>P</v>
      </c>
      <c r="F101" s="273" t="str">
        <f>[1]JUNI!L102</f>
        <v>BARU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 x14ac:dyDescent="0.3">
      <c r="A102" s="270">
        <f>[1]JUNI!A103</f>
        <v>0</v>
      </c>
      <c r="B102" s="271">
        <f>[1]JUNI!B103</f>
        <v>8</v>
      </c>
      <c r="C102" s="272" t="str">
        <f>[1]JUNI!K103</f>
        <v>K08</v>
      </c>
      <c r="D102" s="271">
        <f>[1]JUNI!J103</f>
        <v>50</v>
      </c>
      <c r="E102" s="272" t="str">
        <f>[1]JUNI!I103</f>
        <v>P</v>
      </c>
      <c r="F102" s="273" t="str">
        <f>[1]JUNI!L103</f>
        <v>BARU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 x14ac:dyDescent="0.3">
      <c r="A103" s="270">
        <f>[1]JUNI!A104</f>
        <v>0</v>
      </c>
      <c r="B103" s="271">
        <f>[1]JUNI!B104</f>
        <v>9</v>
      </c>
      <c r="C103" s="272" t="str">
        <f>[1]JUNI!K104</f>
        <v>K04</v>
      </c>
      <c r="D103" s="271">
        <f>[1]JUNI!J104</f>
        <v>50</v>
      </c>
      <c r="E103" s="272" t="str">
        <f>[1]JUNI!I104</f>
        <v>P</v>
      </c>
      <c r="F103" s="273" t="str">
        <f>[1]JUNI!L104</f>
        <v>LAMA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 x14ac:dyDescent="0.3">
      <c r="A104" s="270">
        <f>[1]JUNI!A105</f>
        <v>0</v>
      </c>
      <c r="B104" s="271">
        <f>[1]JUNI!B105</f>
        <v>10</v>
      </c>
      <c r="C104" s="272" t="str">
        <f>[1]JUNI!K105</f>
        <v>K00</v>
      </c>
      <c r="D104" s="271">
        <f>[1]JUNI!J105</f>
        <v>7</v>
      </c>
      <c r="E104" s="272" t="str">
        <f>[1]JUNI!I105</f>
        <v>L</v>
      </c>
      <c r="F104" s="273" t="str">
        <f>[1]JUNI!L105</f>
        <v>BARU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 x14ac:dyDescent="0.3">
      <c r="A105" s="270">
        <f>[1]JUNI!A106</f>
        <v>0</v>
      </c>
      <c r="B105" s="271">
        <f>[1]JUNI!B106</f>
        <v>11</v>
      </c>
      <c r="C105" s="272" t="str">
        <f>[1]JUNI!K106</f>
        <v>K04</v>
      </c>
      <c r="D105" s="271">
        <f>[1]JUNI!J106</f>
        <v>29</v>
      </c>
      <c r="E105" s="272" t="str">
        <f>[1]JUNI!I106</f>
        <v>P</v>
      </c>
      <c r="F105" s="273" t="str">
        <f>[1]JUNI!L106</f>
        <v>BARU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 x14ac:dyDescent="0.3">
      <c r="A106" s="270">
        <f>[1]JUNI!A107</f>
        <v>0</v>
      </c>
      <c r="B106" s="271">
        <f>[1]JUNI!B107</f>
        <v>12</v>
      </c>
      <c r="C106" s="272" t="str">
        <f>[1]JUNI!K107</f>
        <v>K04</v>
      </c>
      <c r="D106" s="271">
        <f>[1]JUNI!J107</f>
        <v>28</v>
      </c>
      <c r="E106" s="272" t="str">
        <f>[1]JUNI!I107</f>
        <v>P</v>
      </c>
      <c r="F106" s="273" t="str">
        <f>[1]JUNI!L107</f>
        <v>BARU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 x14ac:dyDescent="0.3">
      <c r="A107" s="270">
        <f>[1]JUNI!A108</f>
        <v>0</v>
      </c>
      <c r="B107" s="271">
        <f>[1]JUNI!B108</f>
        <v>13</v>
      </c>
      <c r="C107" s="272" t="str">
        <f>[1]JUNI!K108</f>
        <v>K04</v>
      </c>
      <c r="D107" s="271">
        <f>[1]JUNI!J108</f>
        <v>34</v>
      </c>
      <c r="E107" s="272" t="str">
        <f>[1]JUNI!I108</f>
        <v>P</v>
      </c>
      <c r="F107" s="273" t="str">
        <f>[1]JUNI!L108</f>
        <v>BARU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 x14ac:dyDescent="0.3">
      <c r="A108" s="270">
        <f>[1]JUNI!A109</f>
        <v>45844</v>
      </c>
      <c r="B108" s="271">
        <f>[1]JUNI!B109</f>
        <v>1</v>
      </c>
      <c r="C108" s="272" t="str">
        <f>[1]JUNI!K109</f>
        <v>K04</v>
      </c>
      <c r="D108" s="271">
        <f>[1]JUNI!J109</f>
        <v>5</v>
      </c>
      <c r="E108" s="272" t="str">
        <f>[1]JUNI!I109</f>
        <v>L</v>
      </c>
      <c r="F108" s="273" t="str">
        <f>[1]JUNI!L109</f>
        <v>BARU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 x14ac:dyDescent="0.3">
      <c r="A109" s="270">
        <f>[1]JUNI!A110</f>
        <v>0</v>
      </c>
      <c r="B109" s="271">
        <f>[1]JUNI!B110</f>
        <v>2</v>
      </c>
      <c r="C109" s="272" t="str">
        <f>[1]JUNI!K110</f>
        <v>K05</v>
      </c>
      <c r="D109" s="271">
        <f>[1]JUNI!J110</f>
        <v>33</v>
      </c>
      <c r="E109" s="272" t="str">
        <f>[1]JUNI!I110</f>
        <v>L</v>
      </c>
      <c r="F109" s="273" t="str">
        <f>[1]JUNI!L110</f>
        <v>LAMA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 x14ac:dyDescent="0.3">
      <c r="A110" s="270">
        <f>[1]JUNI!A111</f>
        <v>0</v>
      </c>
      <c r="B110" s="271">
        <f>[1]JUNI!B111</f>
        <v>3</v>
      </c>
      <c r="C110" s="272" t="str">
        <f>[1]JUNI!K111</f>
        <v>K04</v>
      </c>
      <c r="D110" s="271">
        <f>[1]JUNI!J111</f>
        <v>22</v>
      </c>
      <c r="E110" s="272" t="str">
        <f>[1]JUNI!I111</f>
        <v>P</v>
      </c>
      <c r="F110" s="273" t="str">
        <f>[1]JUNI!L111</f>
        <v>BARU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 x14ac:dyDescent="0.3">
      <c r="A111" s="270">
        <f>[1]JUNI!A112</f>
        <v>0</v>
      </c>
      <c r="B111" s="271">
        <f>[1]JUNI!B112</f>
        <v>4</v>
      </c>
      <c r="C111" s="272" t="str">
        <f>[1]JUNI!K112</f>
        <v>K04</v>
      </c>
      <c r="D111" s="271">
        <f>[1]JUNI!J112</f>
        <v>29</v>
      </c>
      <c r="E111" s="272" t="str">
        <f>[1]JUNI!I112</f>
        <v>P</v>
      </c>
      <c r="F111" s="273" t="str">
        <f>[1]JUNI!L112</f>
        <v>BARU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 x14ac:dyDescent="0.3">
      <c r="A112" s="270">
        <f>[1]JUNI!A113</f>
        <v>0</v>
      </c>
      <c r="B112" s="271">
        <f>[1]JUNI!B113</f>
        <v>5</v>
      </c>
      <c r="C112" s="272" t="str">
        <f>[1]JUNI!K113</f>
        <v>K04</v>
      </c>
      <c r="D112" s="271">
        <f>[1]JUNI!J113</f>
        <v>29</v>
      </c>
      <c r="E112" s="272" t="str">
        <f>[1]JUNI!I113</f>
        <v>P</v>
      </c>
      <c r="F112" s="273" t="str">
        <f>[1]JUNI!L113</f>
        <v>BARU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 x14ac:dyDescent="0.3">
      <c r="A113" s="270">
        <f>[1]JUNI!A114</f>
        <v>0</v>
      </c>
      <c r="B113" s="271">
        <f>[1]JUNI!B114</f>
        <v>6</v>
      </c>
      <c r="C113" s="272" t="str">
        <f>[1]JUNI!K114</f>
        <v>K04</v>
      </c>
      <c r="D113" s="271">
        <f>[1]JUNI!J114</f>
        <v>28</v>
      </c>
      <c r="E113" s="272" t="str">
        <f>[1]JUNI!I114</f>
        <v>P</v>
      </c>
      <c r="F113" s="273" t="str">
        <f>[1]JUNI!L114</f>
        <v>BARU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 x14ac:dyDescent="0.3">
      <c r="A114" s="270">
        <f>[1]JUNI!A115</f>
        <v>0</v>
      </c>
      <c r="B114" s="271">
        <f>[1]JUNI!B115</f>
        <v>7</v>
      </c>
      <c r="C114" s="272" t="str">
        <f>[1]JUNI!K115</f>
        <v>K05</v>
      </c>
      <c r="D114" s="271">
        <f>[1]JUNI!J115</f>
        <v>27</v>
      </c>
      <c r="E114" s="272" t="str">
        <f>[1]JUNI!I115</f>
        <v>L</v>
      </c>
      <c r="F114" s="273" t="str">
        <f>[1]JUNI!L115</f>
        <v>BARU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 x14ac:dyDescent="0.3">
      <c r="A115" s="270">
        <f>[1]JUNI!A116</f>
        <v>0</v>
      </c>
      <c r="B115" s="271">
        <f>[1]JUNI!B116</f>
        <v>8</v>
      </c>
      <c r="C115" s="272" t="str">
        <f>[1]JUNI!K116</f>
        <v>K05</v>
      </c>
      <c r="D115" s="271">
        <f>[1]JUNI!J116</f>
        <v>9</v>
      </c>
      <c r="E115" s="272" t="str">
        <f>[1]JUNI!I116</f>
        <v>L</v>
      </c>
      <c r="F115" s="273" t="str">
        <f>[1]JUNI!L116</f>
        <v>BARU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 x14ac:dyDescent="0.3">
      <c r="A116" s="270">
        <f>[1]JUNI!A117</f>
        <v>0</v>
      </c>
      <c r="B116" s="271">
        <f>[1]JUNI!B117</f>
        <v>9</v>
      </c>
      <c r="C116" s="272" t="str">
        <f>[1]JUNI!K117</f>
        <v>K02</v>
      </c>
      <c r="D116" s="271">
        <f>[1]JUNI!J117</f>
        <v>11</v>
      </c>
      <c r="E116" s="272" t="str">
        <f>[1]JUNI!I117</f>
        <v>P</v>
      </c>
      <c r="F116" s="273" t="str">
        <f>[1]JUNI!L117</f>
        <v>BARU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 x14ac:dyDescent="0.3">
      <c r="A117" s="270">
        <f>[1]JUNI!A118</f>
        <v>0</v>
      </c>
      <c r="B117" s="271">
        <f>[1]JUNI!B118</f>
        <v>10</v>
      </c>
      <c r="C117" s="272" t="str">
        <f>[1]JUNI!K118</f>
        <v>K02</v>
      </c>
      <c r="D117" s="271">
        <f>[1]JUNI!J118</f>
        <v>46</v>
      </c>
      <c r="E117" s="272" t="str">
        <f>[1]JUNI!I118</f>
        <v>P</v>
      </c>
      <c r="F117" s="273" t="str">
        <f>[1]JUNI!L118</f>
        <v>BARU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 x14ac:dyDescent="0.3">
      <c r="A118" s="270">
        <f>[1]JUNI!A119</f>
        <v>45818</v>
      </c>
      <c r="B118" s="271">
        <f>[1]JUNI!B119</f>
        <v>1</v>
      </c>
      <c r="C118" s="272" t="str">
        <f>[1]JUNI!K119</f>
        <v>K04</v>
      </c>
      <c r="D118" s="271">
        <f>[1]JUNI!J119</f>
        <v>27</v>
      </c>
      <c r="E118" s="272" t="str">
        <f>[1]JUNI!I119</f>
        <v>P</v>
      </c>
      <c r="F118" s="273" t="str">
        <f>[1]JUNI!L119</f>
        <v>BARU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 x14ac:dyDescent="0.3">
      <c r="A119" s="270">
        <f>[1]JUNI!A120</f>
        <v>0</v>
      </c>
      <c r="B119" s="271">
        <f>[1]JUNI!B120</f>
        <v>2</v>
      </c>
      <c r="C119" s="272" t="str">
        <f>[1]JUNI!K120</f>
        <v>K05</v>
      </c>
      <c r="D119" s="271">
        <f>[1]JUNI!J120</f>
        <v>62</v>
      </c>
      <c r="E119" s="272" t="str">
        <f>[1]JUNI!I120</f>
        <v>L</v>
      </c>
      <c r="F119" s="273" t="str">
        <f>[1]JUNI!L120</f>
        <v>BARU</v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 x14ac:dyDescent="0.3">
      <c r="A120" s="270">
        <f>[1]JUNI!A121</f>
        <v>0</v>
      </c>
      <c r="B120" s="271">
        <f>[1]JUNI!B121</f>
        <v>3</v>
      </c>
      <c r="C120" s="272" t="str">
        <f>[1]JUNI!K121</f>
        <v>K05</v>
      </c>
      <c r="D120" s="271">
        <f>[1]JUNI!J121</f>
        <v>55</v>
      </c>
      <c r="E120" s="272" t="str">
        <f>[1]JUNI!I121</f>
        <v>L</v>
      </c>
      <c r="F120" s="273" t="str">
        <f>[1]JUNI!L121</f>
        <v>BARU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 x14ac:dyDescent="0.3">
      <c r="A121" s="270">
        <f>[1]JUNI!A122</f>
        <v>0</v>
      </c>
      <c r="B121" s="271">
        <f>[1]JUNI!B122</f>
        <v>4</v>
      </c>
      <c r="C121" s="272" t="str">
        <f>[1]JUNI!K122</f>
        <v>K05</v>
      </c>
      <c r="D121" s="271">
        <f>[1]JUNI!J122</f>
        <v>70</v>
      </c>
      <c r="E121" s="272" t="str">
        <f>[1]JUNI!I122</f>
        <v>P</v>
      </c>
      <c r="F121" s="273" t="str">
        <f>[1]JUNI!L122</f>
        <v>BARU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 x14ac:dyDescent="0.3">
      <c r="A122" s="270">
        <f>[1]JUNI!A123</f>
        <v>0</v>
      </c>
      <c r="B122" s="271">
        <f>[1]JUNI!B123</f>
        <v>5</v>
      </c>
      <c r="C122" s="272" t="str">
        <f>[1]JUNI!K123</f>
        <v>K04</v>
      </c>
      <c r="D122" s="271">
        <f>[1]JUNI!J123</f>
        <v>70</v>
      </c>
      <c r="E122" s="272" t="str">
        <f>[1]JUNI!I123</f>
        <v>P</v>
      </c>
      <c r="F122" s="273" t="str">
        <f>[1]JUNI!L123</f>
        <v>LAMA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 x14ac:dyDescent="0.3">
      <c r="A123" s="270">
        <f>[1]JUNI!A124</f>
        <v>0</v>
      </c>
      <c r="B123" s="271">
        <f>[1]JUNI!B124</f>
        <v>6</v>
      </c>
      <c r="C123" s="272" t="str">
        <f>[1]JUNI!K124</f>
        <v>K05</v>
      </c>
      <c r="D123" s="271">
        <f>[1]JUNI!J124</f>
        <v>54</v>
      </c>
      <c r="E123" s="272" t="str">
        <f>[1]JUNI!I124</f>
        <v>P</v>
      </c>
      <c r="F123" s="273" t="str">
        <f>[1]JUNI!L124</f>
        <v>BARU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 x14ac:dyDescent="0.3">
      <c r="A124" s="270">
        <f>[1]JUNI!A125</f>
        <v>0</v>
      </c>
      <c r="B124" s="271">
        <f>[1]JUNI!B125</f>
        <v>7</v>
      </c>
      <c r="C124" s="272" t="str">
        <f>[1]JUNI!K125</f>
        <v>K08</v>
      </c>
      <c r="D124" s="271">
        <f>[1]JUNI!J125</f>
        <v>36</v>
      </c>
      <c r="E124" s="272" t="str">
        <f>[1]JUNI!I125</f>
        <v>P</v>
      </c>
      <c r="F124" s="273" t="str">
        <f>[1]JUNI!L125</f>
        <v>BARU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 x14ac:dyDescent="0.3">
      <c r="A125" s="270">
        <f>[1]JUNI!A126</f>
        <v>0</v>
      </c>
      <c r="B125" s="271">
        <f>[1]JUNI!B126</f>
        <v>8</v>
      </c>
      <c r="C125" s="272" t="str">
        <f>[1]JUNI!K126</f>
        <v>K08</v>
      </c>
      <c r="D125" s="271">
        <f>[1]JUNI!J126</f>
        <v>25</v>
      </c>
      <c r="E125" s="272" t="str">
        <f>[1]JUNI!I126</f>
        <v>P</v>
      </c>
      <c r="F125" s="273" t="str">
        <f>[1]JUNI!L126</f>
        <v>BARU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 x14ac:dyDescent="0.3">
      <c r="A126" s="270">
        <f>[1]JUNI!A127</f>
        <v>0</v>
      </c>
      <c r="B126" s="271">
        <f>[1]JUNI!B127</f>
        <v>9</v>
      </c>
      <c r="C126" s="272" t="str">
        <f>[1]JUNI!K127</f>
        <v>K02</v>
      </c>
      <c r="D126" s="271">
        <f>[1]JUNI!J127</f>
        <v>50</v>
      </c>
      <c r="E126" s="272" t="str">
        <f>[1]JUNI!I127</f>
        <v>P</v>
      </c>
      <c r="F126" s="273" t="str">
        <f>[1]JUNI!L127</f>
        <v>BARU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 x14ac:dyDescent="0.3">
      <c r="A127" s="270">
        <f>[1]JUNI!A128</f>
        <v>0</v>
      </c>
      <c r="B127" s="271">
        <f>[1]JUNI!B128</f>
        <v>10</v>
      </c>
      <c r="C127" s="272" t="str">
        <f>[1]JUNI!K128</f>
        <v>K08</v>
      </c>
      <c r="D127" s="271">
        <f>[1]JUNI!J128</f>
        <v>22</v>
      </c>
      <c r="E127" s="272" t="str">
        <f>[1]JUNI!I128</f>
        <v>P</v>
      </c>
      <c r="F127" s="273" t="str">
        <f>[1]JUNI!L128</f>
        <v>BARU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 x14ac:dyDescent="0.3">
      <c r="A128" s="270">
        <f>[1]JUNI!A129</f>
        <v>0</v>
      </c>
      <c r="B128" s="271">
        <f>[1]JUNI!B129</f>
        <v>11</v>
      </c>
      <c r="C128" s="272" t="str">
        <f>[1]JUNI!K129</f>
        <v>K03</v>
      </c>
      <c r="D128" s="271">
        <f>[1]JUNI!J129</f>
        <v>30</v>
      </c>
      <c r="E128" s="272" t="str">
        <f>[1]JUNI!I129</f>
        <v>P</v>
      </c>
      <c r="F128" s="273" t="str">
        <f>[1]JUNI!L129</f>
        <v>BARU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 x14ac:dyDescent="0.3">
      <c r="A129" s="270">
        <f>[1]JUNI!A130</f>
        <v>0</v>
      </c>
      <c r="B129" s="271">
        <f>[1]JUNI!B130</f>
        <v>12</v>
      </c>
      <c r="C129" s="272" t="str">
        <f>[1]JUNI!K130</f>
        <v>K02</v>
      </c>
      <c r="D129" s="271">
        <f>[1]JUNI!J130</f>
        <v>38</v>
      </c>
      <c r="E129" s="272" t="str">
        <f>[1]JUNI!I130</f>
        <v>L</v>
      </c>
      <c r="F129" s="273" t="str">
        <f>[1]JUNI!L130</f>
        <v>LAMA</v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 x14ac:dyDescent="0.3">
      <c r="A130" s="270">
        <f>[1]JUNI!A131</f>
        <v>0</v>
      </c>
      <c r="B130" s="271">
        <f>[1]JUNI!B131</f>
        <v>13</v>
      </c>
      <c r="C130" s="272" t="str">
        <f>[1]JUNI!K131</f>
        <v>K08</v>
      </c>
      <c r="D130" s="271">
        <f>[1]JUNI!J131</f>
        <v>54</v>
      </c>
      <c r="E130" s="272" t="str">
        <f>[1]JUNI!I131</f>
        <v>L</v>
      </c>
      <c r="F130" s="273" t="str">
        <f>[1]JUNI!L131</f>
        <v>BARU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 x14ac:dyDescent="0.3">
      <c r="A131" s="270">
        <f>[1]JUNI!A132</f>
        <v>0</v>
      </c>
      <c r="B131" s="271">
        <f>[1]JUNI!B132</f>
        <v>14</v>
      </c>
      <c r="C131" s="272" t="str">
        <f>[1]JUNI!K132</f>
        <v>K04</v>
      </c>
      <c r="D131" s="271">
        <f>[1]JUNI!J132</f>
        <v>23</v>
      </c>
      <c r="E131" s="272" t="str">
        <f>[1]JUNI!I132</f>
        <v>P</v>
      </c>
      <c r="F131" s="273" t="str">
        <f>[1]JUNI!L132</f>
        <v>BARU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 x14ac:dyDescent="0.3">
      <c r="A132" s="270">
        <f>[1]JUNI!A133</f>
        <v>45819</v>
      </c>
      <c r="B132" s="271">
        <f>[1]JUNI!B133</f>
        <v>1</v>
      </c>
      <c r="C132" s="272" t="str">
        <f>[1]JUNI!K133</f>
        <v>K04</v>
      </c>
      <c r="D132" s="271">
        <f>[1]JUNI!J133</f>
        <v>11</v>
      </c>
      <c r="E132" s="272" t="str">
        <f>[1]JUNI!I133</f>
        <v>L</v>
      </c>
      <c r="F132" s="273" t="str">
        <f>[1]JUNI!L133</f>
        <v>BARU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 x14ac:dyDescent="0.3">
      <c r="A133" s="270">
        <f>[1]JUNI!A134</f>
        <v>0</v>
      </c>
      <c r="B133" s="271">
        <f>[1]JUNI!B134</f>
        <v>2</v>
      </c>
      <c r="C133" s="272" t="str">
        <f>[1]JUNI!K134</f>
        <v>K04</v>
      </c>
      <c r="D133" s="271">
        <f>[1]JUNI!J134</f>
        <v>13</v>
      </c>
      <c r="E133" s="272" t="str">
        <f>[1]JUNI!I134</f>
        <v>L</v>
      </c>
      <c r="F133" s="273" t="str">
        <f>[1]JUNI!L134</f>
        <v>LAMA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 x14ac:dyDescent="0.3">
      <c r="A134" s="270">
        <f>[1]JUNI!A135</f>
        <v>0</v>
      </c>
      <c r="B134" s="271">
        <f>[1]JUNI!B135</f>
        <v>3</v>
      </c>
      <c r="C134" s="272" t="str">
        <f>[1]JUNI!K135</f>
        <v>K08</v>
      </c>
      <c r="D134" s="271">
        <f>[1]JUNI!J135</f>
        <v>61</v>
      </c>
      <c r="E134" s="272" t="str">
        <f>[1]JUNI!I135</f>
        <v>P</v>
      </c>
      <c r="F134" s="273" t="str">
        <f>[1]JUNI!L135</f>
        <v>BARU</v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 x14ac:dyDescent="0.3">
      <c r="A135" s="270">
        <f>[1]JUNI!A136</f>
        <v>0</v>
      </c>
      <c r="B135" s="271">
        <f>[1]JUNI!B136</f>
        <v>4</v>
      </c>
      <c r="C135" s="272" t="str">
        <f>[1]JUNI!K136</f>
        <v>K04</v>
      </c>
      <c r="D135" s="271">
        <f>[1]JUNI!J136</f>
        <v>61</v>
      </c>
      <c r="E135" s="272" t="str">
        <f>[1]JUNI!I136</f>
        <v>P</v>
      </c>
      <c r="F135" s="273" t="str">
        <f>[1]JUNI!L136</f>
        <v>BARU</v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 x14ac:dyDescent="0.3">
      <c r="A136" s="270">
        <f>[1]JUNI!A137</f>
        <v>0</v>
      </c>
      <c r="B136" s="271">
        <f>[1]JUNI!B137</f>
        <v>5</v>
      </c>
      <c r="C136" s="272" t="str">
        <f>[1]JUNI!K137</f>
        <v>K04</v>
      </c>
      <c r="D136" s="271">
        <f>[1]JUNI!J137</f>
        <v>72</v>
      </c>
      <c r="E136" s="272" t="str">
        <f>[1]JUNI!I137</f>
        <v>P</v>
      </c>
      <c r="F136" s="273" t="str">
        <f>[1]JUNI!L137</f>
        <v>BARU</v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 x14ac:dyDescent="0.3">
      <c r="A137" s="270">
        <f>[1]JUNI!A138</f>
        <v>0</v>
      </c>
      <c r="B137" s="271">
        <f>[1]JUNI!B138</f>
        <v>6</v>
      </c>
      <c r="C137" s="272" t="str">
        <f>[1]JUNI!K138</f>
        <v>K00</v>
      </c>
      <c r="D137" s="271">
        <f>[1]JUNI!J138</f>
        <v>9</v>
      </c>
      <c r="E137" s="272" t="str">
        <f>[1]JUNI!I138</f>
        <v>L</v>
      </c>
      <c r="F137" s="273" t="str">
        <f>[1]JUNI!L138</f>
        <v>BARU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 x14ac:dyDescent="0.3">
      <c r="A138" s="270">
        <f>[1]JUNI!A139</f>
        <v>0</v>
      </c>
      <c r="B138" s="271">
        <f>[1]JUNI!B139</f>
        <v>7</v>
      </c>
      <c r="C138" s="272" t="str">
        <f>[1]JUNI!K139</f>
        <v>K08</v>
      </c>
      <c r="D138" s="271">
        <f>[1]JUNI!J139</f>
        <v>29</v>
      </c>
      <c r="E138" s="272" t="str">
        <f>[1]JUNI!I139</f>
        <v>P</v>
      </c>
      <c r="F138" s="273" t="str">
        <f>[1]JUNI!L139</f>
        <v>BARU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 x14ac:dyDescent="0.3">
      <c r="A139" s="270">
        <f>[1]JUNI!A140</f>
        <v>0</v>
      </c>
      <c r="B139" s="271">
        <f>[1]JUNI!B140</f>
        <v>8</v>
      </c>
      <c r="C139" s="272" t="str">
        <f>[1]JUNI!K140</f>
        <v>K02</v>
      </c>
      <c r="D139" s="271">
        <f>[1]JUNI!J140</f>
        <v>46</v>
      </c>
      <c r="E139" s="272" t="str">
        <f>[1]JUNI!I140</f>
        <v>P</v>
      </c>
      <c r="F139" s="273" t="str">
        <f>[1]JUNI!L140</f>
        <v>BARU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 x14ac:dyDescent="0.3">
      <c r="A140" s="270">
        <f>[1]JUNI!A141</f>
        <v>0</v>
      </c>
      <c r="B140" s="271">
        <f>[1]JUNI!B141</f>
        <v>9</v>
      </c>
      <c r="C140" s="272" t="str">
        <f>[1]JUNI!K141</f>
        <v>K04</v>
      </c>
      <c r="D140" s="271">
        <f>[1]JUNI!J141</f>
        <v>62</v>
      </c>
      <c r="E140" s="272" t="str">
        <f>[1]JUNI!I141</f>
        <v>P</v>
      </c>
      <c r="F140" s="273" t="str">
        <f>[1]JUNI!L141</f>
        <v>BARU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 x14ac:dyDescent="0.3">
      <c r="A141" s="270">
        <f>[1]JUNI!A142</f>
        <v>0</v>
      </c>
      <c r="B141" s="271">
        <f>[1]JUNI!B142</f>
        <v>10</v>
      </c>
      <c r="C141" s="272" t="str">
        <f>[1]JUNI!K142</f>
        <v>K04</v>
      </c>
      <c r="D141" s="271">
        <f>[1]JUNI!J142</f>
        <v>16</v>
      </c>
      <c r="E141" s="272" t="str">
        <f>[1]JUNI!I142</f>
        <v>L</v>
      </c>
      <c r="F141" s="273" t="str">
        <f>[1]JUNI!L142</f>
        <v>BARU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 x14ac:dyDescent="0.3">
      <c r="A142" s="270">
        <f>[1]JUNI!A143</f>
        <v>0</v>
      </c>
      <c r="B142" s="271">
        <f>[1]JUNI!B143</f>
        <v>11</v>
      </c>
      <c r="C142" s="272" t="str">
        <f>[1]JUNI!K143</f>
        <v>K02</v>
      </c>
      <c r="D142" s="271">
        <f>[1]JUNI!J143</f>
        <v>20</v>
      </c>
      <c r="E142" s="272" t="str">
        <f>[1]JUNI!I143</f>
        <v>L</v>
      </c>
      <c r="F142" s="273" t="str">
        <f>[1]JUNI!L143</f>
        <v>LAMA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 x14ac:dyDescent="0.3">
      <c r="A143" s="270">
        <f>[1]JUNI!A144</f>
        <v>0</v>
      </c>
      <c r="B143" s="271">
        <f>[1]JUNI!B144</f>
        <v>12</v>
      </c>
      <c r="C143" s="272" t="str">
        <f>[1]JUNI!K144</f>
        <v>K04</v>
      </c>
      <c r="D143" s="271">
        <f>[1]JUNI!J144</f>
        <v>59</v>
      </c>
      <c r="E143" s="272" t="str">
        <f>[1]JUNI!I144</f>
        <v>P</v>
      </c>
      <c r="F143" s="273" t="str">
        <f>[1]JUNI!L144</f>
        <v>BARU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 x14ac:dyDescent="0.3">
      <c r="A144" s="270">
        <f>[1]JUNI!A145</f>
        <v>0</v>
      </c>
      <c r="B144" s="271">
        <f>[1]JUNI!B145</f>
        <v>13</v>
      </c>
      <c r="C144" s="272" t="str">
        <f>[1]JUNI!K145</f>
        <v>K03</v>
      </c>
      <c r="D144" s="271">
        <f>[1]JUNI!J145</f>
        <v>19</v>
      </c>
      <c r="E144" s="272" t="str">
        <f>[1]JUNI!I145</f>
        <v>L</v>
      </c>
      <c r="F144" s="273" t="str">
        <f>[1]JUNI!L145</f>
        <v>BARU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 x14ac:dyDescent="0.3">
      <c r="A145" s="270">
        <f>[1]JUNI!A146</f>
        <v>0</v>
      </c>
      <c r="B145" s="271">
        <f>[1]JUNI!B146</f>
        <v>14</v>
      </c>
      <c r="C145" s="272" t="str">
        <f>[1]JUNI!K146</f>
        <v>K04</v>
      </c>
      <c r="D145" s="271">
        <f>[1]JUNI!J146</f>
        <v>38</v>
      </c>
      <c r="E145" s="272" t="str">
        <f>[1]JUNI!I146</f>
        <v>P</v>
      </c>
      <c r="F145" s="273" t="str">
        <f>[1]JUNI!L146</f>
        <v>BARU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 x14ac:dyDescent="0.3">
      <c r="A146" s="270">
        <f>[1]JUNI!A147</f>
        <v>0</v>
      </c>
      <c r="B146" s="271">
        <f>[1]JUNI!B147</f>
        <v>15</v>
      </c>
      <c r="C146" s="272" t="str">
        <f>[1]JUNI!K147</f>
        <v>K00</v>
      </c>
      <c r="D146" s="271">
        <f>[1]JUNI!J147</f>
        <v>5</v>
      </c>
      <c r="E146" s="272" t="str">
        <f>[1]JUNI!I147</f>
        <v>P</v>
      </c>
      <c r="F146" s="273" t="str">
        <f>[1]JUNI!L147</f>
        <v>BARU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 x14ac:dyDescent="0.3">
      <c r="A147" s="270">
        <f>[1]JUNI!A148</f>
        <v>0</v>
      </c>
      <c r="B147" s="271">
        <f>[1]JUNI!B148</f>
        <v>16</v>
      </c>
      <c r="C147" s="272" t="str">
        <f>[1]JUNI!K148</f>
        <v>K00</v>
      </c>
      <c r="D147" s="271">
        <f>[1]JUNI!J148</f>
        <v>5</v>
      </c>
      <c r="E147" s="272" t="str">
        <f>[1]JUNI!I148</f>
        <v>P</v>
      </c>
      <c r="F147" s="273" t="str">
        <f>[1]JUNI!L148</f>
        <v>BARU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 x14ac:dyDescent="0.3">
      <c r="A148" s="270">
        <f>[1]JUNI!A149</f>
        <v>0</v>
      </c>
      <c r="B148" s="271">
        <f>[1]JUNI!B149</f>
        <v>17</v>
      </c>
      <c r="C148" s="272" t="str">
        <f>[1]JUNI!K149</f>
        <v>K03</v>
      </c>
      <c r="D148" s="271">
        <f>[1]JUNI!J149</f>
        <v>24</v>
      </c>
      <c r="E148" s="272" t="str">
        <f>[1]JUNI!I149</f>
        <v>P</v>
      </c>
      <c r="F148" s="273" t="str">
        <f>[1]JUNI!L149</f>
        <v>BARU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 x14ac:dyDescent="0.3">
      <c r="A149" s="270">
        <f>[1]JUNI!A150</f>
        <v>0</v>
      </c>
      <c r="B149" s="271">
        <f>[1]JUNI!B150</f>
        <v>18</v>
      </c>
      <c r="C149" s="272" t="str">
        <f>[1]JUNI!K150</f>
        <v>K00</v>
      </c>
      <c r="D149" s="271">
        <f>[1]JUNI!J150</f>
        <v>71</v>
      </c>
      <c r="E149" s="272" t="str">
        <f>[1]JUNI!I150</f>
        <v>P</v>
      </c>
      <c r="F149" s="273" t="str">
        <f>[1]JUNI!L150</f>
        <v>BARU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 x14ac:dyDescent="0.3">
      <c r="A150" s="270">
        <f>[1]JUNI!A151</f>
        <v>45820</v>
      </c>
      <c r="B150" s="271">
        <f>[1]JUNI!B151</f>
        <v>1</v>
      </c>
      <c r="C150" s="272" t="str">
        <f>[1]JUNI!K151</f>
        <v>K01</v>
      </c>
      <c r="D150" s="271">
        <f>[1]JUNI!J151</f>
        <v>25</v>
      </c>
      <c r="E150" s="272" t="str">
        <f>[1]JUNI!I151</f>
        <v>P</v>
      </c>
      <c r="F150" s="273" t="str">
        <f>[1]JUNI!L151</f>
        <v>BARU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 x14ac:dyDescent="0.3">
      <c r="A151" s="270">
        <f>[1]JUNI!A152</f>
        <v>0</v>
      </c>
      <c r="B151" s="271">
        <f>[1]JUNI!B152</f>
        <v>2</v>
      </c>
      <c r="C151" s="272" t="str">
        <f>[1]JUNI!K152</f>
        <v>K04</v>
      </c>
      <c r="D151" s="271">
        <f>[1]JUNI!J152</f>
        <v>40</v>
      </c>
      <c r="E151" s="272" t="str">
        <f>[1]JUNI!I152</f>
        <v>P</v>
      </c>
      <c r="F151" s="273" t="str">
        <f>[1]JUNI!L152</f>
        <v>BARU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 x14ac:dyDescent="0.3">
      <c r="A152" s="270">
        <f>[1]JUNI!A153</f>
        <v>0</v>
      </c>
      <c r="B152" s="271">
        <f>[1]JUNI!B153</f>
        <v>3</v>
      </c>
      <c r="C152" s="272" t="str">
        <f>[1]JUNI!K153</f>
        <v>K04</v>
      </c>
      <c r="D152" s="271">
        <f>[1]JUNI!J153</f>
        <v>9</v>
      </c>
      <c r="E152" s="272" t="str">
        <f>[1]JUNI!I153</f>
        <v>L</v>
      </c>
      <c r="F152" s="273" t="str">
        <f>[1]JUNI!L153</f>
        <v>BARU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 x14ac:dyDescent="0.3">
      <c r="A153" s="270">
        <f>[1]JUNI!A154</f>
        <v>0</v>
      </c>
      <c r="B153" s="271">
        <f>[1]JUNI!B154</f>
        <v>4</v>
      </c>
      <c r="C153" s="272" t="str">
        <f>[1]JUNI!K154</f>
        <v>K08</v>
      </c>
      <c r="D153" s="271">
        <f>[1]JUNI!J154</f>
        <v>34</v>
      </c>
      <c r="E153" s="272" t="str">
        <f>[1]JUNI!I154</f>
        <v>P</v>
      </c>
      <c r="F153" s="273" t="str">
        <f>[1]JUNI!L154</f>
        <v>BARU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 x14ac:dyDescent="0.3">
      <c r="A154" s="270">
        <f>[1]JUNI!A155</f>
        <v>0</v>
      </c>
      <c r="B154" s="271">
        <f>[1]JUNI!B155</f>
        <v>5</v>
      </c>
      <c r="C154" s="272" t="str">
        <f>[1]JUNI!K155</f>
        <v>K04</v>
      </c>
      <c r="D154" s="271">
        <f>[1]JUNI!J155</f>
        <v>68</v>
      </c>
      <c r="E154" s="272" t="str">
        <f>[1]JUNI!I155</f>
        <v>P</v>
      </c>
      <c r="F154" s="273" t="str">
        <f>[1]JUNI!L155</f>
        <v>BARU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 x14ac:dyDescent="0.3">
      <c r="A155" s="270">
        <f>[1]JUNI!A156</f>
        <v>0</v>
      </c>
      <c r="B155" s="271">
        <f>[1]JUNI!B156</f>
        <v>6</v>
      </c>
      <c r="C155" s="272" t="str">
        <f>[1]JUNI!K156</f>
        <v>K04</v>
      </c>
      <c r="D155" s="271">
        <f>[1]JUNI!J156</f>
        <v>43</v>
      </c>
      <c r="E155" s="272" t="str">
        <f>[1]JUNI!I156</f>
        <v>P</v>
      </c>
      <c r="F155" s="273" t="str">
        <f>[1]JUNI!L156</f>
        <v>LAMA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 x14ac:dyDescent="0.3">
      <c r="A156" s="270">
        <f>[1]JUNI!A157</f>
        <v>0</v>
      </c>
      <c r="B156" s="271">
        <f>[1]JUNI!B157</f>
        <v>7</v>
      </c>
      <c r="C156" s="272" t="str">
        <f>[1]JUNI!K157</f>
        <v>K03</v>
      </c>
      <c r="D156" s="271">
        <f>[1]JUNI!J157</f>
        <v>34</v>
      </c>
      <c r="E156" s="272" t="str">
        <f>[1]JUNI!I157</f>
        <v>P</v>
      </c>
      <c r="F156" s="273" t="str">
        <f>[1]JUNI!L157</f>
        <v>BARU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 x14ac:dyDescent="0.3">
      <c r="A157" s="270">
        <f>[1]JUNI!A158</f>
        <v>0</v>
      </c>
      <c r="B157" s="271">
        <f>[1]JUNI!B158</f>
        <v>8</v>
      </c>
      <c r="C157" s="272" t="str">
        <f>[1]JUNI!K158</f>
        <v>K04</v>
      </c>
      <c r="D157" s="271">
        <f>[1]JUNI!J158</f>
        <v>31</v>
      </c>
      <c r="E157" s="272" t="str">
        <f>[1]JUNI!I158</f>
        <v>L</v>
      </c>
      <c r="F157" s="273" t="str">
        <f>[1]JUNI!L158</f>
        <v>BARU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 x14ac:dyDescent="0.3">
      <c r="A158" s="270">
        <f>[1]JUNI!A159</f>
        <v>0</v>
      </c>
      <c r="B158" s="271">
        <f>[1]JUNI!B159</f>
        <v>9</v>
      </c>
      <c r="C158" s="272" t="str">
        <f>[1]JUNI!K159</f>
        <v>K02</v>
      </c>
      <c r="D158" s="271">
        <f>[1]JUNI!J159</f>
        <v>34</v>
      </c>
      <c r="E158" s="272" t="str">
        <f>[1]JUNI!I159</f>
        <v>P</v>
      </c>
      <c r="F158" s="273" t="str">
        <f>[1]JUNI!L159</f>
        <v>LAMA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 x14ac:dyDescent="0.3">
      <c r="A159" s="270">
        <f>[1]JUNI!A160</f>
        <v>0</v>
      </c>
      <c r="B159" s="271">
        <f>[1]JUNI!B160</f>
        <v>10</v>
      </c>
      <c r="C159" s="272" t="str">
        <f>[1]JUNI!K160</f>
        <v>K04</v>
      </c>
      <c r="D159" s="271">
        <f>[1]JUNI!J160</f>
        <v>50</v>
      </c>
      <c r="E159" s="272" t="str">
        <f>[1]JUNI!I160</f>
        <v>P</v>
      </c>
      <c r="F159" s="273" t="str">
        <f>[1]JUNI!L160</f>
        <v>LAMA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 x14ac:dyDescent="0.3">
      <c r="A160" s="270">
        <f>[1]JUNI!A161</f>
        <v>0</v>
      </c>
      <c r="B160" s="271">
        <f>[1]JUNI!B161</f>
        <v>11</v>
      </c>
      <c r="C160" s="272" t="str">
        <f>[1]JUNI!K161</f>
        <v>K04</v>
      </c>
      <c r="D160" s="271">
        <f>[1]JUNI!J161</f>
        <v>32</v>
      </c>
      <c r="E160" s="272" t="str">
        <f>[1]JUNI!I161</f>
        <v>P</v>
      </c>
      <c r="F160" s="273" t="str">
        <f>[1]JUNI!L161</f>
        <v>BARU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 x14ac:dyDescent="0.3">
      <c r="A161" s="270">
        <f>[1]JUNI!A162</f>
        <v>0</v>
      </c>
      <c r="B161" s="271">
        <f>[1]JUNI!B162</f>
        <v>12</v>
      </c>
      <c r="C161" s="272" t="str">
        <f>[1]JUNI!K162</f>
        <v>K02</v>
      </c>
      <c r="D161" s="271">
        <f>[1]JUNI!J162</f>
        <v>25</v>
      </c>
      <c r="E161" s="272" t="str">
        <f>[1]JUNI!I162</f>
        <v>L</v>
      </c>
      <c r="F161" s="273" t="str">
        <f>[1]JUNI!L162</f>
        <v>BARU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 x14ac:dyDescent="0.3">
      <c r="A162" s="270">
        <f>[1]JUNI!A163</f>
        <v>0</v>
      </c>
      <c r="B162" s="271">
        <f>[1]JUNI!B163</f>
        <v>13</v>
      </c>
      <c r="C162" s="272" t="str">
        <f>[1]JUNI!K163</f>
        <v>K04</v>
      </c>
      <c r="D162" s="271">
        <f>[1]JUNI!J163</f>
        <v>25</v>
      </c>
      <c r="E162" s="272" t="str">
        <f>[1]JUNI!I163</f>
        <v>P</v>
      </c>
      <c r="F162" s="273" t="str">
        <f>[1]JUNI!L163</f>
        <v>BARU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 x14ac:dyDescent="0.3">
      <c r="A163" s="270">
        <f>[1]JUNI!A164</f>
        <v>45821</v>
      </c>
      <c r="B163" s="271">
        <f>[1]JUNI!B164</f>
        <v>1</v>
      </c>
      <c r="C163" s="272" t="str">
        <f>[1]JUNI!K164</f>
        <v>K02</v>
      </c>
      <c r="D163" s="271">
        <f>[1]JUNI!J164</f>
        <v>3</v>
      </c>
      <c r="E163" s="272" t="str">
        <f>[1]JUNI!I164</f>
        <v>P</v>
      </c>
      <c r="F163" s="273" t="str">
        <f>[1]JUNI!L164</f>
        <v>BARU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 x14ac:dyDescent="0.3">
      <c r="A164" s="270">
        <f>[1]JUNI!A165</f>
        <v>0</v>
      </c>
      <c r="B164" s="271">
        <f>[1]JUNI!B165</f>
        <v>2</v>
      </c>
      <c r="C164" s="272" t="str">
        <f>[1]JUNI!K165</f>
        <v>K04</v>
      </c>
      <c r="D164" s="271">
        <f>[1]JUNI!J165</f>
        <v>47</v>
      </c>
      <c r="E164" s="272" t="str">
        <f>[1]JUNI!I165</f>
        <v>P</v>
      </c>
      <c r="F164" s="273" t="str">
        <f>[1]JUNI!L165</f>
        <v>BARU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 x14ac:dyDescent="0.3">
      <c r="A165" s="270">
        <f>[1]JUNI!A166</f>
        <v>0</v>
      </c>
      <c r="B165" s="271">
        <f>[1]JUNI!B166</f>
        <v>3</v>
      </c>
      <c r="C165" s="272" t="str">
        <f>[1]JUNI!K166</f>
        <v>K02</v>
      </c>
      <c r="D165" s="271">
        <f>[1]JUNI!J166</f>
        <v>38</v>
      </c>
      <c r="E165" s="272" t="str">
        <f>[1]JUNI!I166</f>
        <v>L</v>
      </c>
      <c r="F165" s="273" t="str">
        <f>[1]JUNI!L166</f>
        <v>BARU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 x14ac:dyDescent="0.3">
      <c r="A166" s="270">
        <f>[1]JUNI!A167</f>
        <v>0</v>
      </c>
      <c r="B166" s="271">
        <f>[1]JUNI!B167</f>
        <v>4</v>
      </c>
      <c r="C166" s="272" t="str">
        <f>[1]JUNI!K167</f>
        <v>K03</v>
      </c>
      <c r="D166" s="271">
        <f>[1]JUNI!J167</f>
        <v>32</v>
      </c>
      <c r="E166" s="272" t="str">
        <f>[1]JUNI!I167</f>
        <v>P</v>
      </c>
      <c r="F166" s="273" t="str">
        <f>[1]JUNI!L167</f>
        <v>BARU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 x14ac:dyDescent="0.3">
      <c r="A167" s="270">
        <f>[1]JUNI!A168</f>
        <v>0</v>
      </c>
      <c r="B167" s="271">
        <f>[1]JUNI!B168</f>
        <v>5</v>
      </c>
      <c r="C167" s="272" t="str">
        <f>[1]JUNI!K168</f>
        <v>K03</v>
      </c>
      <c r="D167" s="271">
        <f>[1]JUNI!J168</f>
        <v>2</v>
      </c>
      <c r="E167" s="272" t="str">
        <f>[1]JUNI!I168</f>
        <v>P</v>
      </c>
      <c r="F167" s="273" t="str">
        <f>[1]JUNI!L168</f>
        <v>BARU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 x14ac:dyDescent="0.3">
      <c r="A168" s="270">
        <f>[1]JUNI!A169</f>
        <v>0</v>
      </c>
      <c r="B168" s="271">
        <f>[1]JUNI!B169</f>
        <v>6</v>
      </c>
      <c r="C168" s="272" t="str">
        <f>[1]JUNI!K169</f>
        <v>K02</v>
      </c>
      <c r="D168" s="271">
        <f>[1]JUNI!J169</f>
        <v>2</v>
      </c>
      <c r="E168" s="272" t="str">
        <f>[1]JUNI!I169</f>
        <v>L</v>
      </c>
      <c r="F168" s="273" t="str">
        <f>[1]JUNI!L169</f>
        <v>BARU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 x14ac:dyDescent="0.3">
      <c r="A169" s="270">
        <f>[1]JUNI!A170</f>
        <v>0</v>
      </c>
      <c r="B169" s="271">
        <f>[1]JUNI!B170</f>
        <v>7</v>
      </c>
      <c r="C169" s="272" t="str">
        <f>[1]JUNI!K170</f>
        <v>K03</v>
      </c>
      <c r="D169" s="271">
        <f>[1]JUNI!J170</f>
        <v>4</v>
      </c>
      <c r="E169" s="272" t="str">
        <f>[1]JUNI!I170</f>
        <v>L</v>
      </c>
      <c r="F169" s="273" t="str">
        <f>[1]JUNI!L170</f>
        <v>BARU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 x14ac:dyDescent="0.3">
      <c r="A170" s="270">
        <f>[1]JUNI!A171</f>
        <v>0</v>
      </c>
      <c r="B170" s="271">
        <f>[1]JUNI!B171</f>
        <v>8</v>
      </c>
      <c r="C170" s="272" t="str">
        <f>[1]JUNI!K171</f>
        <v>K03</v>
      </c>
      <c r="D170" s="271">
        <f>[1]JUNI!J171</f>
        <v>3</v>
      </c>
      <c r="E170" s="272" t="str">
        <f>[1]JUNI!I171</f>
        <v>P</v>
      </c>
      <c r="F170" s="273" t="str">
        <f>[1]JUNI!L171</f>
        <v>BARU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 x14ac:dyDescent="0.3">
      <c r="A171" s="270">
        <f>[1]JUNI!A172</f>
        <v>0</v>
      </c>
      <c r="B171" s="271">
        <f>[1]JUNI!B172</f>
        <v>9</v>
      </c>
      <c r="C171" s="272" t="str">
        <f>[1]JUNI!K172</f>
        <v>K02</v>
      </c>
      <c r="D171" s="271">
        <f>[1]JUNI!J172</f>
        <v>2</v>
      </c>
      <c r="E171" s="272" t="str">
        <f>[1]JUNI!I172</f>
        <v>L</v>
      </c>
      <c r="F171" s="273" t="str">
        <f>[1]JUNI!L172</f>
        <v>BARU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 x14ac:dyDescent="0.3">
      <c r="A172" s="270">
        <f>[1]JUNI!A173</f>
        <v>0</v>
      </c>
      <c r="B172" s="271">
        <f>[1]JUNI!B173</f>
        <v>10</v>
      </c>
      <c r="C172" s="272" t="str">
        <f>[1]JUNI!K173</f>
        <v>K03</v>
      </c>
      <c r="D172" s="271">
        <f>[1]JUNI!J173</f>
        <v>26</v>
      </c>
      <c r="E172" s="272" t="str">
        <f>[1]JUNI!I173</f>
        <v>P</v>
      </c>
      <c r="F172" s="273" t="str">
        <f>[1]JUNI!L173</f>
        <v>BARU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 x14ac:dyDescent="0.3">
      <c r="A173" s="270">
        <f>[1]JUNI!A174</f>
        <v>45457</v>
      </c>
      <c r="B173" s="271">
        <f>[1]JUNI!B174</f>
        <v>1</v>
      </c>
      <c r="C173" s="272" t="str">
        <f>[1]JUNI!K174</f>
        <v>K04</v>
      </c>
      <c r="D173" s="271">
        <f>[1]JUNI!J174</f>
        <v>59</v>
      </c>
      <c r="E173" s="272" t="str">
        <f>[1]JUNI!I174</f>
        <v>P</v>
      </c>
      <c r="F173" s="273" t="str">
        <f>[1]JUNI!L174</f>
        <v>BARU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 x14ac:dyDescent="0.3">
      <c r="A174" s="270">
        <f>[1]JUNI!A175</f>
        <v>0</v>
      </c>
      <c r="B174" s="271">
        <f>[1]JUNI!B175</f>
        <v>2</v>
      </c>
      <c r="C174" s="272" t="str">
        <f>[1]JUNI!K175</f>
        <v>K00</v>
      </c>
      <c r="D174" s="271">
        <f>[1]JUNI!J175</f>
        <v>10</v>
      </c>
      <c r="E174" s="272" t="str">
        <f>[1]JUNI!I175</f>
        <v>L</v>
      </c>
      <c r="F174" s="273" t="str">
        <f>[1]JUNI!L175</f>
        <v>BARU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 x14ac:dyDescent="0.3">
      <c r="A175" s="270">
        <f>[1]JUNI!A176</f>
        <v>0</v>
      </c>
      <c r="B175" s="271">
        <f>[1]JUNI!B176</f>
        <v>3</v>
      </c>
      <c r="C175" s="272" t="str">
        <f>[1]JUNI!K176</f>
        <v>K08</v>
      </c>
      <c r="D175" s="271">
        <f>[1]JUNI!J176</f>
        <v>61</v>
      </c>
      <c r="E175" s="272" t="str">
        <f>[1]JUNI!I176</f>
        <v>P</v>
      </c>
      <c r="F175" s="273" t="str">
        <f>[1]JUNI!L176</f>
        <v>BARU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 x14ac:dyDescent="0.3">
      <c r="A176" s="270">
        <f>[1]JUNI!A177</f>
        <v>0</v>
      </c>
      <c r="B176" s="271">
        <f>[1]JUNI!B177</f>
        <v>4</v>
      </c>
      <c r="C176" s="272" t="str">
        <f>[1]JUNI!K177</f>
        <v>K04</v>
      </c>
      <c r="D176" s="271">
        <f>[1]JUNI!J177</f>
        <v>16</v>
      </c>
      <c r="E176" s="272" t="str">
        <f>[1]JUNI!I177</f>
        <v>P</v>
      </c>
      <c r="F176" s="273" t="str">
        <f>[1]JUNI!L177</f>
        <v>LAMA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 x14ac:dyDescent="0.3">
      <c r="A177" s="270">
        <f>[1]JUNI!A178</f>
        <v>0</v>
      </c>
      <c r="B177" s="271">
        <f>[1]JUNI!B178</f>
        <v>5</v>
      </c>
      <c r="C177" s="272" t="str">
        <f>[1]JUNI!K178</f>
        <v>K01</v>
      </c>
      <c r="D177" s="271">
        <f>[1]JUNI!J178</f>
        <v>20</v>
      </c>
      <c r="E177" s="272" t="str">
        <f>[1]JUNI!I178</f>
        <v>P</v>
      </c>
      <c r="F177" s="273" t="str">
        <f>[1]JUNI!L178</f>
        <v>LAMA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 x14ac:dyDescent="0.3">
      <c r="A178" s="270">
        <f>[1]JUNI!A179</f>
        <v>0</v>
      </c>
      <c r="B178" s="271">
        <f>[1]JUNI!B179</f>
        <v>6</v>
      </c>
      <c r="C178" s="272" t="str">
        <f>[1]JUNI!K179</f>
        <v>K03</v>
      </c>
      <c r="D178" s="271">
        <f>[1]JUNI!J179</f>
        <v>29</v>
      </c>
      <c r="E178" s="272" t="str">
        <f>[1]JUNI!I179</f>
        <v>P</v>
      </c>
      <c r="F178" s="273" t="str">
        <f>[1]JUNI!L179</f>
        <v>BARU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 x14ac:dyDescent="0.3">
      <c r="A179" s="270">
        <f>[1]JUNI!A180</f>
        <v>45824</v>
      </c>
      <c r="B179" s="271">
        <f>[1]JUNI!B180</f>
        <v>1</v>
      </c>
      <c r="C179" s="272" t="str">
        <f>[1]JUNI!K180</f>
        <v>K04</v>
      </c>
      <c r="D179" s="271">
        <f>[1]JUNI!J180</f>
        <v>69</v>
      </c>
      <c r="E179" s="272" t="str">
        <f>[1]JUNI!I180</f>
        <v>P</v>
      </c>
      <c r="F179" s="273" t="str">
        <f>[1]JUNI!L180</f>
        <v>BARU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 x14ac:dyDescent="0.3">
      <c r="A180" s="270">
        <f>[1]JUNI!A181</f>
        <v>0</v>
      </c>
      <c r="B180" s="271">
        <f>[1]JUNI!B181</f>
        <v>2</v>
      </c>
      <c r="C180" s="272" t="str">
        <f>[1]JUNI!K181</f>
        <v>K03</v>
      </c>
      <c r="D180" s="271">
        <f>[1]JUNI!J181</f>
        <v>27</v>
      </c>
      <c r="E180" s="272" t="str">
        <f>[1]JUNI!I181</f>
        <v>P</v>
      </c>
      <c r="F180" s="273" t="str">
        <f>[1]JUNI!L181</f>
        <v>BARU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 x14ac:dyDescent="0.3">
      <c r="A181" s="270">
        <f>[1]JUNI!A182</f>
        <v>0</v>
      </c>
      <c r="B181" s="271">
        <f>[1]JUNI!B182</f>
        <v>3</v>
      </c>
      <c r="C181" s="272" t="str">
        <f>[1]JUNI!K182</f>
        <v>K04</v>
      </c>
      <c r="D181" s="271">
        <f>[1]JUNI!J182</f>
        <v>21</v>
      </c>
      <c r="E181" s="272" t="str">
        <f>[1]JUNI!I182</f>
        <v>L</v>
      </c>
      <c r="F181" s="273" t="str">
        <f>[1]JUNI!L182</f>
        <v>BARU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 x14ac:dyDescent="0.3">
      <c r="A182" s="270">
        <f>[1]JUNI!A183</f>
        <v>0</v>
      </c>
      <c r="B182" s="271">
        <f>[1]JUNI!B183</f>
        <v>4</v>
      </c>
      <c r="C182" s="272" t="str">
        <f>[1]JUNI!K183</f>
        <v>K02</v>
      </c>
      <c r="D182" s="271">
        <f>[1]JUNI!J183</f>
        <v>23</v>
      </c>
      <c r="E182" s="272" t="str">
        <f>[1]JUNI!I183</f>
        <v>P</v>
      </c>
      <c r="F182" s="273" t="str">
        <f>[1]JUNI!L183</f>
        <v>BARU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 x14ac:dyDescent="0.3">
      <c r="A183" s="270">
        <f>[1]JUNI!A184</f>
        <v>0</v>
      </c>
      <c r="B183" s="271">
        <f>[1]JUNI!B184</f>
        <v>5</v>
      </c>
      <c r="C183" s="272" t="str">
        <f>[1]JUNI!K184</f>
        <v>K02</v>
      </c>
      <c r="D183" s="271">
        <f>[1]JUNI!J184</f>
        <v>18</v>
      </c>
      <c r="E183" s="272" t="str">
        <f>[1]JUNI!I184</f>
        <v>L</v>
      </c>
      <c r="F183" s="273" t="str">
        <f>[1]JUNI!L184</f>
        <v>BARU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 x14ac:dyDescent="0.3">
      <c r="A184" s="270">
        <f>[1]JUNI!A185</f>
        <v>0</v>
      </c>
      <c r="B184" s="271">
        <f>[1]JUNI!B185</f>
        <v>6</v>
      </c>
      <c r="C184" s="272" t="str">
        <f>[1]JUNI!K185</f>
        <v>K04</v>
      </c>
      <c r="D184" s="271">
        <f>[1]JUNI!J185</f>
        <v>59</v>
      </c>
      <c r="E184" s="272" t="str">
        <f>[1]JUNI!I185</f>
        <v>P</v>
      </c>
      <c r="F184" s="273" t="str">
        <f>[1]JUNI!L185</f>
        <v>LAMA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 x14ac:dyDescent="0.3">
      <c r="A185" s="270">
        <f>[1]JUNI!A186</f>
        <v>0</v>
      </c>
      <c r="B185" s="271">
        <f>[1]JUNI!B186</f>
        <v>7</v>
      </c>
      <c r="C185" s="272" t="str">
        <f>[1]JUNI!K186</f>
        <v>K00</v>
      </c>
      <c r="D185" s="271">
        <f>[1]JUNI!J186</f>
        <v>8</v>
      </c>
      <c r="E185" s="272" t="str">
        <f>[1]JUNI!I186</f>
        <v>L</v>
      </c>
      <c r="F185" s="273" t="str">
        <f>[1]JUNI!L186</f>
        <v>BARU</v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 x14ac:dyDescent="0.3">
      <c r="A186" s="270">
        <f>[1]JUNI!A187</f>
        <v>0</v>
      </c>
      <c r="B186" s="271">
        <f>[1]JUNI!B187</f>
        <v>8</v>
      </c>
      <c r="C186" s="272" t="str">
        <f>[1]JUNI!K187</f>
        <v>K00</v>
      </c>
      <c r="D186" s="271">
        <f>[1]JUNI!J187</f>
        <v>8</v>
      </c>
      <c r="E186" s="272" t="str">
        <f>[1]JUNI!I187</f>
        <v>L</v>
      </c>
      <c r="F186" s="273" t="str">
        <f>[1]JUNI!L187</f>
        <v>BARU</v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 x14ac:dyDescent="0.3">
      <c r="A187" s="270">
        <f>[1]JUNI!A188</f>
        <v>0</v>
      </c>
      <c r="B187" s="271">
        <f>[1]JUNI!B188</f>
        <v>9</v>
      </c>
      <c r="C187" s="272" t="str">
        <f>[1]JUNI!K188</f>
        <v>K00</v>
      </c>
      <c r="D187" s="271">
        <f>[1]JUNI!J188</f>
        <v>7</v>
      </c>
      <c r="E187" s="272" t="str">
        <f>[1]JUNI!I188</f>
        <v>P</v>
      </c>
      <c r="F187" s="273" t="str">
        <f>[1]JUNI!L188</f>
        <v>BARU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 x14ac:dyDescent="0.3">
      <c r="A188" s="270">
        <f>[1]JUNI!A189</f>
        <v>0</v>
      </c>
      <c r="B188" s="271">
        <f>[1]JUNI!B189</f>
        <v>10</v>
      </c>
      <c r="C188" s="272" t="str">
        <f>[1]JUNI!K189</f>
        <v>K04</v>
      </c>
      <c r="D188" s="271">
        <f>[1]JUNI!J189</f>
        <v>26</v>
      </c>
      <c r="E188" s="272" t="str">
        <f>[1]JUNI!I189</f>
        <v>P</v>
      </c>
      <c r="F188" s="273" t="str">
        <f>[1]JUNI!L189</f>
        <v>BARU</v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 x14ac:dyDescent="0.3">
      <c r="A189" s="270">
        <f>[1]JUNI!A190</f>
        <v>0</v>
      </c>
      <c r="B189" s="271">
        <f>[1]JUNI!B190</f>
        <v>11</v>
      </c>
      <c r="C189" s="272" t="str">
        <f>[1]JUNI!K190</f>
        <v>K05</v>
      </c>
      <c r="D189" s="271">
        <f>[1]JUNI!J190</f>
        <v>35</v>
      </c>
      <c r="E189" s="272" t="str">
        <f>[1]JUNI!I190</f>
        <v>P</v>
      </c>
      <c r="F189" s="273" t="str">
        <f>[1]JUNI!L190</f>
        <v>BARU</v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 x14ac:dyDescent="0.3">
      <c r="A190" s="270">
        <f>[1]JUNI!A191</f>
        <v>45825</v>
      </c>
      <c r="B190" s="271">
        <f>[1]JUNI!B191</f>
        <v>1</v>
      </c>
      <c r="C190" s="272" t="str">
        <f>[1]JUNI!K191</f>
        <v>K00</v>
      </c>
      <c r="D190" s="271">
        <f>[1]JUNI!J191</f>
        <v>7</v>
      </c>
      <c r="E190" s="272" t="str">
        <f>[1]JUNI!I191</f>
        <v>L</v>
      </c>
      <c r="F190" s="273" t="str">
        <f>[1]JUNI!L191</f>
        <v>BARU</v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 x14ac:dyDescent="0.3">
      <c r="A191" s="270">
        <f>[1]JUNI!A192</f>
        <v>0</v>
      </c>
      <c r="B191" s="271">
        <f>[1]JUNI!B192</f>
        <v>2</v>
      </c>
      <c r="C191" s="272" t="str">
        <f>[1]JUNI!K192</f>
        <v>K05</v>
      </c>
      <c r="D191" s="271">
        <f>[1]JUNI!J192</f>
        <v>36</v>
      </c>
      <c r="E191" s="272" t="str">
        <f>[1]JUNI!I192</f>
        <v>L</v>
      </c>
      <c r="F191" s="273" t="str">
        <f>[1]JUNI!L192</f>
        <v>BARU</v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 x14ac:dyDescent="0.3">
      <c r="A192" s="270">
        <f>[1]JUNI!A193</f>
        <v>0</v>
      </c>
      <c r="B192" s="271">
        <f>[1]JUNI!B193</f>
        <v>3</v>
      </c>
      <c r="C192" s="272" t="str">
        <f>[1]JUNI!K193</f>
        <v>K02</v>
      </c>
      <c r="D192" s="271">
        <f>[1]JUNI!J193</f>
        <v>36</v>
      </c>
      <c r="E192" s="272" t="str">
        <f>[1]JUNI!I193</f>
        <v>P</v>
      </c>
      <c r="F192" s="273" t="str">
        <f>[1]JUNI!L193</f>
        <v>BARU</v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 x14ac:dyDescent="0.3">
      <c r="A193" s="270">
        <f>[1]JUNI!A194</f>
        <v>0</v>
      </c>
      <c r="B193" s="271">
        <f>[1]JUNI!B194</f>
        <v>4</v>
      </c>
      <c r="C193" s="272" t="str">
        <f>[1]JUNI!K194</f>
        <v>K04</v>
      </c>
      <c r="D193" s="271">
        <f>[1]JUNI!J194</f>
        <v>43</v>
      </c>
      <c r="E193" s="272" t="str">
        <f>[1]JUNI!I194</f>
        <v>P</v>
      </c>
      <c r="F193" s="273" t="str">
        <f>[1]JUNI!L194</f>
        <v>LAMA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 x14ac:dyDescent="0.3">
      <c r="A194" s="270">
        <f>[1]JUNI!A195</f>
        <v>0</v>
      </c>
      <c r="B194" s="271">
        <f>[1]JUNI!B195</f>
        <v>5</v>
      </c>
      <c r="C194" s="272" t="str">
        <f>[1]JUNI!K195</f>
        <v>K08</v>
      </c>
      <c r="D194" s="271">
        <f>[1]JUNI!J195</f>
        <v>70</v>
      </c>
      <c r="E194" s="272" t="str">
        <f>[1]JUNI!I195</f>
        <v>P</v>
      </c>
      <c r="F194" s="273" t="str">
        <f>[1]JUNI!L195</f>
        <v>BARU</v>
      </c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 x14ac:dyDescent="0.3">
      <c r="A195" s="270">
        <f>[1]JUNI!A196</f>
        <v>0</v>
      </c>
      <c r="B195" s="271">
        <f>[1]JUNI!B196</f>
        <v>6</v>
      </c>
      <c r="C195" s="272" t="str">
        <f>[1]JUNI!K196</f>
        <v>K03</v>
      </c>
      <c r="D195" s="271">
        <f>[1]JUNI!J196</f>
        <v>18</v>
      </c>
      <c r="E195" s="272" t="str">
        <f>[1]JUNI!I196</f>
        <v>P</v>
      </c>
      <c r="F195" s="273" t="str">
        <f>[1]JUNI!L196</f>
        <v>BARU</v>
      </c>
    </row>
    <row r="196" spans="1:26" ht="15.75" customHeight="1" x14ac:dyDescent="0.3">
      <c r="A196" s="270">
        <f>[1]JUNI!A197</f>
        <v>0</v>
      </c>
      <c r="B196" s="271">
        <f>[1]JUNI!B197</f>
        <v>7</v>
      </c>
      <c r="C196" s="272" t="str">
        <f>[1]JUNI!K197</f>
        <v>K03</v>
      </c>
      <c r="D196" s="271">
        <f>[1]JUNI!J197</f>
        <v>22</v>
      </c>
      <c r="E196" s="272" t="str">
        <f>[1]JUNI!I197</f>
        <v>L</v>
      </c>
      <c r="F196" s="273" t="str">
        <f>[1]JUNI!L197</f>
        <v>BARU</v>
      </c>
    </row>
    <row r="197" spans="1:26" ht="15.75" customHeight="1" x14ac:dyDescent="0.3">
      <c r="A197" s="270">
        <f>[1]JUNI!A198</f>
        <v>0</v>
      </c>
      <c r="B197" s="271">
        <f>[1]JUNI!B198</f>
        <v>8</v>
      </c>
      <c r="C197" s="272" t="str">
        <f>[1]JUNI!K198</f>
        <v>K06</v>
      </c>
      <c r="D197" s="271">
        <f>[1]JUNI!J198</f>
        <v>61</v>
      </c>
      <c r="E197" s="272" t="str">
        <f>[1]JUNI!I198</f>
        <v>P</v>
      </c>
      <c r="F197" s="273" t="str">
        <f>[1]JUNI!L198</f>
        <v>BARU</v>
      </c>
    </row>
    <row r="198" spans="1:26" ht="15.75" customHeight="1" x14ac:dyDescent="0.3">
      <c r="A198" s="270">
        <f>[1]JUNI!A199</f>
        <v>0</v>
      </c>
      <c r="B198" s="271">
        <f>[1]JUNI!B199</f>
        <v>9</v>
      </c>
      <c r="C198" s="272" t="str">
        <f>[1]JUNI!K199</f>
        <v>K03</v>
      </c>
      <c r="D198" s="271">
        <f>[1]JUNI!J199</f>
        <v>31</v>
      </c>
      <c r="E198" s="272" t="str">
        <f>[1]JUNI!I199</f>
        <v>P</v>
      </c>
      <c r="F198" s="273" t="str">
        <f>[1]JUNI!L199</f>
        <v>BARU</v>
      </c>
    </row>
    <row r="199" spans="1:26" ht="15.75" customHeight="1" x14ac:dyDescent="0.3">
      <c r="A199" s="270">
        <f>[1]JUNI!A200</f>
        <v>0</v>
      </c>
      <c r="B199" s="271">
        <f>[1]JUNI!B200</f>
        <v>10</v>
      </c>
      <c r="C199" s="272" t="str">
        <f>[1]JUNI!K200</f>
        <v>K08</v>
      </c>
      <c r="D199" s="271">
        <f>[1]JUNI!J200</f>
        <v>69</v>
      </c>
      <c r="E199" s="272" t="str">
        <f>[1]JUNI!I200</f>
        <v>P</v>
      </c>
      <c r="F199" s="273" t="str">
        <f>[1]JUNI!L200</f>
        <v>LAMA</v>
      </c>
    </row>
    <row r="200" spans="1:26" ht="15.75" customHeight="1" x14ac:dyDescent="0.3">
      <c r="A200" s="270">
        <f>[1]JUNI!A201</f>
        <v>0</v>
      </c>
      <c r="B200" s="271">
        <f>[1]JUNI!B201</f>
        <v>11</v>
      </c>
      <c r="C200" s="272" t="str">
        <f>[1]JUNI!K201</f>
        <v>K04</v>
      </c>
      <c r="D200" s="271">
        <f>[1]JUNI!J201</f>
        <v>40</v>
      </c>
      <c r="E200" s="272" t="str">
        <f>[1]JUNI!I201</f>
        <v>P</v>
      </c>
      <c r="F200" s="273" t="str">
        <f>[1]JUNI!L201</f>
        <v>BARU</v>
      </c>
    </row>
    <row r="201" spans="1:26" ht="15.75" customHeight="1" x14ac:dyDescent="0.3">
      <c r="A201" s="270">
        <f>[1]JUNI!A202</f>
        <v>0</v>
      </c>
      <c r="B201" s="271">
        <f>[1]JUNI!B202</f>
        <v>12</v>
      </c>
      <c r="C201" s="272" t="str">
        <f>[1]JUNI!K202</f>
        <v>K04</v>
      </c>
      <c r="D201" s="271">
        <f>[1]JUNI!J202</f>
        <v>64</v>
      </c>
      <c r="E201" s="272" t="str">
        <f>[1]JUNI!I202</f>
        <v>L</v>
      </c>
      <c r="F201" s="273" t="str">
        <f>[1]JUNI!L202</f>
        <v>BARU</v>
      </c>
    </row>
    <row r="202" spans="1:26" ht="15.75" customHeight="1" x14ac:dyDescent="0.3">
      <c r="A202" s="270">
        <f>[1]JUNI!A203</f>
        <v>0</v>
      </c>
      <c r="B202" s="271">
        <f>[1]JUNI!B203</f>
        <v>13</v>
      </c>
      <c r="C202" s="272" t="str">
        <f>[1]JUNI!K203</f>
        <v>K04</v>
      </c>
      <c r="D202" s="271">
        <f>[1]JUNI!J203</f>
        <v>5</v>
      </c>
      <c r="E202" s="272" t="str">
        <f>[1]JUNI!I203</f>
        <v>L</v>
      </c>
      <c r="F202" s="273" t="str">
        <f>[1]JUNI!L203</f>
        <v>LAMA</v>
      </c>
    </row>
    <row r="203" spans="1:26" ht="15.75" customHeight="1" x14ac:dyDescent="0.3">
      <c r="A203" s="270">
        <f>[1]JUNI!A204</f>
        <v>0</v>
      </c>
      <c r="B203" s="271">
        <f>[1]JUNI!B204</f>
        <v>14</v>
      </c>
      <c r="C203" s="272" t="str">
        <f>[1]JUNI!K204</f>
        <v>K04</v>
      </c>
      <c r="D203" s="271">
        <f>[1]JUNI!J204</f>
        <v>34</v>
      </c>
      <c r="E203" s="272" t="str">
        <f>[1]JUNI!I204</f>
        <v>P</v>
      </c>
      <c r="F203" s="273" t="str">
        <f>[1]JUNI!L204</f>
        <v>LAMA</v>
      </c>
    </row>
    <row r="204" spans="1:26" ht="15.75" customHeight="1" x14ac:dyDescent="0.3">
      <c r="A204" s="270">
        <f>[1]JUNI!A205</f>
        <v>0</v>
      </c>
      <c r="B204" s="271">
        <f>[1]JUNI!B205</f>
        <v>15</v>
      </c>
      <c r="C204" s="272" t="str">
        <f>[1]JUNI!K205</f>
        <v>K08</v>
      </c>
      <c r="D204" s="271">
        <f>[1]JUNI!J205</f>
        <v>23</v>
      </c>
      <c r="E204" s="272" t="str">
        <f>[1]JUNI!I205</f>
        <v>P</v>
      </c>
      <c r="F204" s="273" t="str">
        <f>[1]JUNI!L205</f>
        <v>BARU</v>
      </c>
    </row>
    <row r="205" spans="1:26" ht="15.75" customHeight="1" x14ac:dyDescent="0.3">
      <c r="A205" s="270">
        <f>[1]JUNI!A206</f>
        <v>0</v>
      </c>
      <c r="B205" s="271">
        <f>[1]JUNI!B206</f>
        <v>16</v>
      </c>
      <c r="C205" s="272" t="str">
        <f>[1]JUNI!K206</f>
        <v>K02</v>
      </c>
      <c r="D205" s="271">
        <f>[1]JUNI!J206</f>
        <v>4</v>
      </c>
      <c r="E205" s="272" t="str">
        <f>[1]JUNI!I206</f>
        <v>L</v>
      </c>
      <c r="F205" s="273" t="str">
        <f>[1]JUNI!L206</f>
        <v>LAMA</v>
      </c>
    </row>
    <row r="206" spans="1:26" ht="15.75" customHeight="1" x14ac:dyDescent="0.3">
      <c r="A206" s="270">
        <f>[1]JUNI!A207</f>
        <v>0</v>
      </c>
      <c r="B206" s="271">
        <f>[1]JUNI!B207</f>
        <v>17</v>
      </c>
      <c r="C206" s="272" t="str">
        <f>[1]JUNI!K207</f>
        <v>K02</v>
      </c>
      <c r="D206" s="271">
        <f>[1]JUNI!J207</f>
        <v>2</v>
      </c>
      <c r="E206" s="272" t="str">
        <f>[1]JUNI!I207</f>
        <v>L</v>
      </c>
      <c r="F206" s="273" t="str">
        <f>[1]JUNI!L207</f>
        <v>LAMA</v>
      </c>
    </row>
    <row r="207" spans="1:26" ht="15.75" customHeight="1" x14ac:dyDescent="0.3">
      <c r="A207" s="270">
        <f>[1]JUNI!A208</f>
        <v>0</v>
      </c>
      <c r="B207" s="271">
        <f>[1]JUNI!B208</f>
        <v>18</v>
      </c>
      <c r="C207" s="272" t="str">
        <f>[1]JUNI!K208</f>
        <v>K02</v>
      </c>
      <c r="D207" s="271">
        <f>[1]JUNI!J208</f>
        <v>2</v>
      </c>
      <c r="E207" s="272" t="str">
        <f>[1]JUNI!I208</f>
        <v>L</v>
      </c>
      <c r="F207" s="273" t="str">
        <f>[1]JUNI!L208</f>
        <v>LAMA</v>
      </c>
    </row>
    <row r="208" spans="1:26" ht="15.75" customHeight="1" x14ac:dyDescent="0.3">
      <c r="A208" s="270">
        <f>[1]JUNI!A209</f>
        <v>0</v>
      </c>
      <c r="B208" s="271">
        <f>[1]JUNI!B209</f>
        <v>19</v>
      </c>
      <c r="C208" s="272" t="str">
        <f>[1]JUNI!K209</f>
        <v>K00</v>
      </c>
      <c r="D208" s="271">
        <f>[1]JUNI!J209</f>
        <v>1</v>
      </c>
      <c r="E208" s="272" t="str">
        <f>[1]JUNI!I209</f>
        <v>P</v>
      </c>
      <c r="F208" s="273" t="str">
        <f>[1]JUNI!L209</f>
        <v>BARU</v>
      </c>
    </row>
    <row r="209" spans="1:26" ht="15.75" customHeight="1" x14ac:dyDescent="0.3">
      <c r="A209" s="270">
        <f>[1]JUNI!A210</f>
        <v>0</v>
      </c>
      <c r="B209" s="271">
        <f>[1]JUNI!B210</f>
        <v>20</v>
      </c>
      <c r="C209" s="272" t="str">
        <f>[1]JUNI!K210</f>
        <v>K00</v>
      </c>
      <c r="D209" s="271">
        <f>[1]JUNI!J210</f>
        <v>1</v>
      </c>
      <c r="E209" s="272" t="str">
        <f>[1]JUNI!I210</f>
        <v>P</v>
      </c>
      <c r="F209" s="273" t="str">
        <f>[1]JUNI!L210</f>
        <v>BARU</v>
      </c>
    </row>
    <row r="210" spans="1:26" ht="15.75" customHeight="1" x14ac:dyDescent="0.3">
      <c r="A210" s="270">
        <f>[1]JUNI!A211</f>
        <v>0</v>
      </c>
      <c r="B210" s="271">
        <f>[1]JUNI!B211</f>
        <v>21</v>
      </c>
      <c r="C210" s="272" t="str">
        <f>[1]JUNI!K211</f>
        <v>K00</v>
      </c>
      <c r="D210" s="271">
        <f>[1]JUNI!J211</f>
        <v>1</v>
      </c>
      <c r="E210" s="272" t="str">
        <f>[1]JUNI!I211</f>
        <v>P</v>
      </c>
      <c r="F210" s="273" t="str">
        <f>[1]JUNI!L211</f>
        <v>BARU</v>
      </c>
    </row>
    <row r="211" spans="1:26" ht="15.75" customHeight="1" x14ac:dyDescent="0.3">
      <c r="A211" s="270">
        <f>[1]JUNI!A212</f>
        <v>0</v>
      </c>
      <c r="B211" s="271">
        <f>[1]JUNI!B212</f>
        <v>22</v>
      </c>
      <c r="C211" s="272" t="str">
        <f>[1]JUNI!K212</f>
        <v>K02</v>
      </c>
      <c r="D211" s="271">
        <f>[1]JUNI!J212</f>
        <v>2</v>
      </c>
      <c r="E211" s="272" t="str">
        <f>[1]JUNI!I212</f>
        <v>P</v>
      </c>
      <c r="F211" s="273" t="str">
        <f>[1]JUNI!L212</f>
        <v>LAMA</v>
      </c>
    </row>
    <row r="212" spans="1:26" ht="15.75" customHeight="1" x14ac:dyDescent="0.3">
      <c r="A212" s="270">
        <f>[1]JUNI!A213</f>
        <v>0</v>
      </c>
      <c r="B212" s="271">
        <f>[1]JUNI!B213</f>
        <v>23</v>
      </c>
      <c r="C212" s="272" t="str">
        <f>[1]JUNI!K213</f>
        <v>K00</v>
      </c>
      <c r="D212" s="271">
        <f>[1]JUNI!J213</f>
        <v>1</v>
      </c>
      <c r="E212" s="272" t="str">
        <f>[1]JUNI!I213</f>
        <v>L</v>
      </c>
      <c r="F212" s="273" t="str">
        <f>[1]JUNI!L213</f>
        <v>LAMA</v>
      </c>
    </row>
    <row r="213" spans="1:26" ht="15.75" customHeight="1" x14ac:dyDescent="0.3">
      <c r="A213" s="270">
        <f>[1]JUNI!A214</f>
        <v>0</v>
      </c>
      <c r="B213" s="271">
        <f>[1]JUNI!B214</f>
        <v>24</v>
      </c>
      <c r="C213" s="272" t="str">
        <f>[1]JUNI!K214</f>
        <v>K00</v>
      </c>
      <c r="D213" s="271">
        <f>[1]JUNI!J214</f>
        <v>1</v>
      </c>
      <c r="E213" s="272" t="str">
        <f>[1]JUNI!I214</f>
        <v>L</v>
      </c>
      <c r="F213" s="273" t="str">
        <f>[1]JUNI!L214</f>
        <v>LAMA</v>
      </c>
    </row>
    <row r="214" spans="1:26" ht="15.75" customHeight="1" x14ac:dyDescent="0.3">
      <c r="A214" s="270">
        <f>[1]JUNI!A215</f>
        <v>0</v>
      </c>
      <c r="B214" s="271">
        <f>[1]JUNI!B215</f>
        <v>25</v>
      </c>
      <c r="C214" s="272" t="str">
        <f>[1]JUNI!K215</f>
        <v>K04</v>
      </c>
      <c r="D214" s="271">
        <f>[1]JUNI!J215</f>
        <v>5</v>
      </c>
      <c r="E214" s="272" t="str">
        <f>[1]JUNI!I215</f>
        <v>L</v>
      </c>
      <c r="F214" s="273" t="str">
        <f>[1]JUNI!L215</f>
        <v>LAMA</v>
      </c>
    </row>
    <row r="215" spans="1:26" ht="15.75" customHeight="1" x14ac:dyDescent="0.3">
      <c r="A215" s="270">
        <f>[1]JUNI!A216</f>
        <v>0</v>
      </c>
      <c r="B215" s="271">
        <f>[1]JUNI!B216</f>
        <v>26</v>
      </c>
      <c r="C215" s="272" t="str">
        <f>[1]JUNI!K216</f>
        <v>K00</v>
      </c>
      <c r="D215" s="271">
        <f>[1]JUNI!J216</f>
        <v>1</v>
      </c>
      <c r="E215" s="272" t="str">
        <f>[1]JUNI!I216</f>
        <v>L</v>
      </c>
      <c r="F215" s="273" t="str">
        <f>[1]JUNI!L216</f>
        <v>BARU</v>
      </c>
    </row>
    <row r="216" spans="1:26" ht="15.75" customHeight="1" x14ac:dyDescent="0.3">
      <c r="A216" s="270">
        <f>[1]JUNI!A217</f>
        <v>0</v>
      </c>
      <c r="B216" s="271">
        <f>[1]JUNI!B217</f>
        <v>27</v>
      </c>
      <c r="C216" s="272" t="str">
        <f>[1]JUNI!K217</f>
        <v>K00</v>
      </c>
      <c r="D216" s="271">
        <f>[1]JUNI!J217</f>
        <v>2</v>
      </c>
      <c r="E216" s="272" t="str">
        <f>[1]JUNI!I217</f>
        <v>P</v>
      </c>
      <c r="F216" s="273" t="str">
        <f>[1]JUNI!L217</f>
        <v>LAMA</v>
      </c>
    </row>
    <row r="217" spans="1:26" ht="15" customHeight="1" x14ac:dyDescent="0.3">
      <c r="A217" s="270">
        <f>[1]JUNI!A218</f>
        <v>0</v>
      </c>
      <c r="B217" s="271">
        <f>[1]JUNI!B218</f>
        <v>28</v>
      </c>
      <c r="C217" s="272" t="str">
        <f>[1]JUNI!K218</f>
        <v>K00</v>
      </c>
      <c r="D217" s="271">
        <f>[1]JUNI!J218</f>
        <v>3</v>
      </c>
      <c r="E217" s="272" t="str">
        <f>[1]JUNI!I218</f>
        <v>P</v>
      </c>
      <c r="F217" s="273" t="str">
        <f>[1]JUNI!L218</f>
        <v>LAMA</v>
      </c>
    </row>
    <row r="218" spans="1:26" ht="15.75" customHeight="1" x14ac:dyDescent="0.3">
      <c r="A218" s="270">
        <f>[1]JUNI!A219</f>
        <v>0</v>
      </c>
      <c r="B218" s="271">
        <f>[1]JUNI!B219</f>
        <v>29</v>
      </c>
      <c r="C218" s="272" t="str">
        <f>[1]JUNI!K219</f>
        <v>K04</v>
      </c>
      <c r="D218" s="271">
        <f>[1]JUNI!J219</f>
        <v>3</v>
      </c>
      <c r="E218" s="272" t="str">
        <f>[1]JUNI!I219</f>
        <v>P</v>
      </c>
      <c r="F218" s="273" t="str">
        <f>[1]JUNI!L219</f>
        <v>LAMA</v>
      </c>
      <c r="G218" s="322"/>
      <c r="H218" s="322"/>
      <c r="I218" s="322"/>
      <c r="J218" s="322"/>
      <c r="K218" s="322"/>
      <c r="L218" s="322"/>
      <c r="M218" s="322"/>
      <c r="N218" s="322"/>
      <c r="O218" s="322"/>
      <c r="P218" s="322"/>
      <c r="Q218" s="322"/>
      <c r="R218" s="322"/>
      <c r="S218" s="322"/>
      <c r="T218" s="322"/>
      <c r="U218" s="322"/>
      <c r="V218" s="322"/>
      <c r="W218" s="322"/>
      <c r="X218" s="322"/>
      <c r="Y218" s="322"/>
      <c r="Z218" s="322"/>
    </row>
    <row r="219" spans="1:26" ht="15.75" customHeight="1" x14ac:dyDescent="0.3">
      <c r="A219" s="270">
        <f>[1]JUNI!A220</f>
        <v>0</v>
      </c>
      <c r="B219" s="271">
        <f>[1]JUNI!B220</f>
        <v>30</v>
      </c>
      <c r="C219" s="272" t="str">
        <f>[1]JUNI!K220</f>
        <v>K00</v>
      </c>
      <c r="D219" s="271">
        <f>[1]JUNI!J220</f>
        <v>1</v>
      </c>
      <c r="E219" s="272" t="str">
        <f>[1]JUNI!I220</f>
        <v>L</v>
      </c>
      <c r="F219" s="273" t="str">
        <f>[1]JUNI!L220</f>
        <v>BARU</v>
      </c>
    </row>
    <row r="220" spans="1:26" ht="15.75" customHeight="1" x14ac:dyDescent="0.3">
      <c r="A220" s="270">
        <f>[1]JUNI!A221</f>
        <v>0</v>
      </c>
      <c r="B220" s="271">
        <f>[1]JUNI!B221</f>
        <v>31</v>
      </c>
      <c r="C220" s="272" t="str">
        <f>[1]JUNI!K221</f>
        <v>K02</v>
      </c>
      <c r="D220" s="271">
        <f>[1]JUNI!J221</f>
        <v>5</v>
      </c>
      <c r="E220" s="272" t="str">
        <f>[1]JUNI!I221</f>
        <v>L</v>
      </c>
      <c r="F220" s="273" t="str">
        <f>[1]JUNI!L221</f>
        <v>BARU</v>
      </c>
    </row>
    <row r="221" spans="1:26" ht="15.75" customHeight="1" x14ac:dyDescent="0.3">
      <c r="A221" s="270">
        <f>[1]JUNI!A222</f>
        <v>0</v>
      </c>
      <c r="B221" s="271">
        <f>[1]JUNI!B222</f>
        <v>32</v>
      </c>
      <c r="C221" s="272" t="str">
        <f>[1]JUNI!K222</f>
        <v>K02</v>
      </c>
      <c r="D221" s="271">
        <f>[1]JUNI!J222</f>
        <v>3</v>
      </c>
      <c r="E221" s="272" t="str">
        <f>[1]JUNI!I222</f>
        <v>L</v>
      </c>
      <c r="F221" s="273" t="str">
        <f>[1]JUNI!L222</f>
        <v>LAMA</v>
      </c>
    </row>
    <row r="222" spans="1:26" ht="15.75" customHeight="1" x14ac:dyDescent="0.3">
      <c r="A222" s="270">
        <f>[1]JUNI!A223</f>
        <v>0</v>
      </c>
      <c r="B222" s="271">
        <f>[1]JUNI!B223</f>
        <v>33</v>
      </c>
      <c r="C222" s="272" t="str">
        <f>[1]JUNI!K223</f>
        <v>K00</v>
      </c>
      <c r="D222" s="271">
        <f>[1]JUNI!J223</f>
        <v>3</v>
      </c>
      <c r="E222" s="272" t="str">
        <f>[1]JUNI!I223</f>
        <v>L</v>
      </c>
      <c r="F222" s="273" t="str">
        <f>[1]JUNI!L223</f>
        <v>LAMA</v>
      </c>
    </row>
    <row r="223" spans="1:26" ht="15.75" customHeight="1" x14ac:dyDescent="0.3">
      <c r="A223" s="270">
        <f>[1]JUNI!A224</f>
        <v>0</v>
      </c>
      <c r="B223" s="271">
        <f>[1]JUNI!B224</f>
        <v>34</v>
      </c>
      <c r="C223" s="272" t="str">
        <f>[1]JUNI!K224</f>
        <v>K00</v>
      </c>
      <c r="D223" s="271">
        <f>[1]JUNI!J224</f>
        <v>2</v>
      </c>
      <c r="E223" s="272" t="str">
        <f>[1]JUNI!I224</f>
        <v>P</v>
      </c>
      <c r="F223" s="273" t="str">
        <f>[1]JUNI!L224</f>
        <v>LAMA</v>
      </c>
    </row>
    <row r="224" spans="1:26" ht="15.75" customHeight="1" x14ac:dyDescent="0.3">
      <c r="A224" s="270">
        <f>[1]JUNI!A225</f>
        <v>0</v>
      </c>
      <c r="B224" s="271">
        <f>[1]JUNI!B225</f>
        <v>35</v>
      </c>
      <c r="C224" s="272" t="str">
        <f>[1]JUNI!K225</f>
        <v>K00</v>
      </c>
      <c r="D224" s="271">
        <f>[1]JUNI!J225</f>
        <v>4</v>
      </c>
      <c r="E224" s="272" t="str">
        <f>[1]JUNI!I225</f>
        <v>P</v>
      </c>
      <c r="F224" s="273" t="str">
        <f>[1]JUNI!L225</f>
        <v>LAMA</v>
      </c>
    </row>
    <row r="225" spans="1:26" ht="15.75" customHeight="1" x14ac:dyDescent="0.3">
      <c r="A225" s="270">
        <f>[1]JUNI!A226</f>
        <v>0</v>
      </c>
      <c r="B225" s="271">
        <f>[1]JUNI!B226</f>
        <v>36</v>
      </c>
      <c r="C225" s="272" t="str">
        <f>[1]JUNI!K226</f>
        <v>K00</v>
      </c>
      <c r="D225" s="271">
        <f>[1]JUNI!J226</f>
        <v>2</v>
      </c>
      <c r="E225" s="272" t="str">
        <f>[1]JUNI!I226</f>
        <v>L</v>
      </c>
      <c r="F225" s="273" t="str">
        <f>[1]JUNI!L226</f>
        <v>LAMA</v>
      </c>
    </row>
    <row r="226" spans="1:26" ht="15.75" customHeight="1" x14ac:dyDescent="0.3">
      <c r="A226" s="270">
        <f>[1]JUNI!A227</f>
        <v>0</v>
      </c>
      <c r="B226" s="271">
        <f>[1]JUNI!B227</f>
        <v>37</v>
      </c>
      <c r="C226" s="272" t="str">
        <f>[1]JUNI!K227</f>
        <v>K02</v>
      </c>
      <c r="D226" s="271">
        <f>[1]JUNI!J227</f>
        <v>2</v>
      </c>
      <c r="E226" s="272" t="str">
        <f>[1]JUNI!I227</f>
        <v>L</v>
      </c>
      <c r="F226" s="273" t="str">
        <f>[1]JUNI!L227</f>
        <v>LAMA</v>
      </c>
    </row>
    <row r="227" spans="1:26" ht="15.75" customHeight="1" x14ac:dyDescent="0.3">
      <c r="A227" s="270">
        <f>[1]JUNI!A228</f>
        <v>0</v>
      </c>
      <c r="B227" s="271">
        <f>[1]JUNI!B228</f>
        <v>38</v>
      </c>
      <c r="C227" s="272" t="str">
        <f>[1]JUNI!K228</f>
        <v>K03</v>
      </c>
      <c r="D227" s="271">
        <f>[1]JUNI!J228</f>
        <v>4</v>
      </c>
      <c r="E227" s="272" t="str">
        <f>[1]JUNI!I228</f>
        <v>P</v>
      </c>
      <c r="F227" s="273" t="str">
        <f>[1]JUNI!L228</f>
        <v>LAMA</v>
      </c>
    </row>
    <row r="228" spans="1:26" ht="15.75" customHeight="1" x14ac:dyDescent="0.3">
      <c r="A228" s="270">
        <f>[1]JUNI!A229</f>
        <v>0</v>
      </c>
      <c r="B228" s="271">
        <f>[1]JUNI!B229</f>
        <v>39</v>
      </c>
      <c r="C228" s="272" t="str">
        <f>[1]JUNI!K229</f>
        <v>K00</v>
      </c>
      <c r="D228" s="271">
        <f>[1]JUNI!J229</f>
        <v>1</v>
      </c>
      <c r="E228" s="272" t="str">
        <f>[1]JUNI!I229</f>
        <v>L</v>
      </c>
      <c r="F228" s="273" t="str">
        <f>[1]JUNI!L229</f>
        <v>LAMA</v>
      </c>
    </row>
    <row r="229" spans="1:26" ht="15.75" customHeight="1" x14ac:dyDescent="0.3">
      <c r="A229" s="270">
        <f>[1]JUNI!A230</f>
        <v>0</v>
      </c>
      <c r="B229" s="271">
        <f>[1]JUNI!B230</f>
        <v>40</v>
      </c>
      <c r="C229" s="272" t="str">
        <f>[1]JUNI!K230</f>
        <v>K00</v>
      </c>
      <c r="D229" s="271">
        <f>[1]JUNI!J230</f>
        <v>1</v>
      </c>
      <c r="E229" s="272" t="str">
        <f>[1]JUNI!I230</f>
        <v>P</v>
      </c>
      <c r="F229" s="273" t="str">
        <f>[1]JUNI!L230</f>
        <v>BARU</v>
      </c>
    </row>
    <row r="230" spans="1:26" ht="15.75" customHeight="1" x14ac:dyDescent="0.3">
      <c r="A230" s="270">
        <f>[1]JUNI!A231</f>
        <v>0</v>
      </c>
      <c r="B230" s="271">
        <f>[1]JUNI!B231</f>
        <v>41</v>
      </c>
      <c r="C230" s="272" t="str">
        <f>[1]JUNI!K231</f>
        <v>K02</v>
      </c>
      <c r="D230" s="271">
        <f>[1]JUNI!J231</f>
        <v>5</v>
      </c>
      <c r="E230" s="272" t="str">
        <f>[1]JUNI!I231</f>
        <v>P</v>
      </c>
      <c r="F230" s="273" t="str">
        <f>[1]JUNI!L231</f>
        <v>LAMA</v>
      </c>
    </row>
    <row r="231" spans="1:26" ht="15.75" customHeight="1" x14ac:dyDescent="0.3">
      <c r="A231" s="270">
        <f>[1]JUNI!A232</f>
        <v>0</v>
      </c>
      <c r="B231" s="271">
        <f>[1]JUNI!B232</f>
        <v>42</v>
      </c>
      <c r="C231" s="272" t="str">
        <f>[1]JUNI!K232</f>
        <v>K00</v>
      </c>
      <c r="D231" s="271">
        <f>[1]JUNI!J232</f>
        <v>2</v>
      </c>
      <c r="E231" s="272" t="str">
        <f>[1]JUNI!I232</f>
        <v>L</v>
      </c>
      <c r="F231" s="273" t="str">
        <f>[1]JUNI!L232</f>
        <v>LAMA</v>
      </c>
      <c r="G231" s="322"/>
      <c r="H231" s="322"/>
      <c r="I231" s="322"/>
      <c r="J231" s="322"/>
      <c r="K231" s="322"/>
      <c r="L231" s="322"/>
      <c r="M231" s="322"/>
      <c r="N231" s="322"/>
      <c r="O231" s="322"/>
      <c r="P231" s="322"/>
      <c r="Q231" s="322"/>
      <c r="R231" s="322"/>
      <c r="S231" s="322"/>
      <c r="T231" s="322"/>
      <c r="U231" s="322"/>
      <c r="V231" s="322"/>
      <c r="W231" s="322"/>
      <c r="X231" s="322"/>
      <c r="Y231" s="322"/>
      <c r="Z231" s="322"/>
    </row>
    <row r="232" spans="1:26" ht="15.75" customHeight="1" x14ac:dyDescent="0.3">
      <c r="A232" s="270">
        <f>[1]JUNI!A233</f>
        <v>0</v>
      </c>
      <c r="B232" s="271">
        <f>[1]JUNI!B233</f>
        <v>43</v>
      </c>
      <c r="C232" s="272" t="str">
        <f>[1]JUNI!K233</f>
        <v>K00</v>
      </c>
      <c r="D232" s="271">
        <f>[1]JUNI!J233</f>
        <v>1</v>
      </c>
      <c r="E232" s="272" t="str">
        <f>[1]JUNI!I233</f>
        <v>P</v>
      </c>
      <c r="F232" s="273" t="str">
        <f>[1]JUNI!L233</f>
        <v>LAMA</v>
      </c>
    </row>
    <row r="233" spans="1:26" ht="15.75" customHeight="1" x14ac:dyDescent="0.3">
      <c r="A233" s="270">
        <f>[1]JUNI!A234</f>
        <v>0</v>
      </c>
      <c r="B233" s="271">
        <f>[1]JUNI!B234</f>
        <v>44</v>
      </c>
      <c r="C233" s="272" t="str">
        <f>[1]JUNI!K234</f>
        <v>K00</v>
      </c>
      <c r="D233" s="271">
        <f>[1]JUNI!J234</f>
        <v>1</v>
      </c>
      <c r="E233" s="272" t="str">
        <f>[1]JUNI!I234</f>
        <v>P</v>
      </c>
      <c r="F233" s="273" t="str">
        <f>[1]JUNI!L234</f>
        <v>BARU</v>
      </c>
    </row>
    <row r="234" spans="1:26" ht="15.75" customHeight="1" x14ac:dyDescent="0.3">
      <c r="A234" s="270">
        <f>[1]JUNI!A235</f>
        <v>0</v>
      </c>
      <c r="B234" s="271">
        <f>[1]JUNI!B235</f>
        <v>45</v>
      </c>
      <c r="C234" s="272" t="str">
        <f>[1]JUNI!K235</f>
        <v>K00</v>
      </c>
      <c r="D234" s="271">
        <f>[1]JUNI!J235</f>
        <v>1</v>
      </c>
      <c r="E234" s="272" t="str">
        <f>[1]JUNI!I235</f>
        <v>L</v>
      </c>
      <c r="F234" s="273" t="str">
        <f>[1]JUNI!L235</f>
        <v>BARU</v>
      </c>
    </row>
    <row r="235" spans="1:26" ht="15.75" customHeight="1" x14ac:dyDescent="0.3">
      <c r="A235" s="270">
        <f>[1]JUNI!A236</f>
        <v>0</v>
      </c>
      <c r="B235" s="271">
        <f>[1]JUNI!B236</f>
        <v>46</v>
      </c>
      <c r="C235" s="272" t="str">
        <f>[1]JUNI!K236</f>
        <v>K00</v>
      </c>
      <c r="D235" s="271">
        <f>[1]JUNI!J236</f>
        <v>1</v>
      </c>
      <c r="E235" s="272" t="str">
        <f>[1]JUNI!I236</f>
        <v>P</v>
      </c>
      <c r="F235" s="273" t="str">
        <f>[1]JUNI!L236</f>
        <v>BARU</v>
      </c>
    </row>
    <row r="236" spans="1:26" ht="15.75" customHeight="1" x14ac:dyDescent="0.3">
      <c r="A236" s="270">
        <f>[1]JUNI!A237</f>
        <v>0</v>
      </c>
      <c r="B236" s="271">
        <f>[1]JUNI!B237</f>
        <v>47</v>
      </c>
      <c r="C236" s="272" t="str">
        <f>[1]JUNI!K237</f>
        <v>K00</v>
      </c>
      <c r="D236" s="271">
        <f>[1]JUNI!J237</f>
        <v>1</v>
      </c>
      <c r="E236" s="272" t="str">
        <f>[1]JUNI!I237</f>
        <v>P</v>
      </c>
      <c r="F236" s="273" t="str">
        <f>[1]JUNI!L237</f>
        <v>LAMA</v>
      </c>
    </row>
    <row r="237" spans="1:26" ht="15.75" customHeight="1" x14ac:dyDescent="0.3">
      <c r="A237" s="270">
        <f>[1]JUNI!A238</f>
        <v>0</v>
      </c>
      <c r="B237" s="271">
        <f>[1]JUNI!B238</f>
        <v>48</v>
      </c>
      <c r="C237" s="272" t="str">
        <f>[1]JUNI!K238</f>
        <v>K01</v>
      </c>
      <c r="D237" s="271">
        <f>[1]JUNI!J238</f>
        <v>5</v>
      </c>
      <c r="E237" s="272" t="str">
        <f>[1]JUNI!I238</f>
        <v>L</v>
      </c>
      <c r="F237" s="273" t="str">
        <f>[1]JUNI!L238</f>
        <v>LAMA</v>
      </c>
    </row>
    <row r="238" spans="1:26" ht="15.75" customHeight="1" x14ac:dyDescent="0.3">
      <c r="A238" s="270">
        <f>[1]JUNI!A239</f>
        <v>0</v>
      </c>
      <c r="B238" s="271">
        <f>[1]JUNI!B239</f>
        <v>49</v>
      </c>
      <c r="C238" s="272" t="str">
        <f>[1]JUNI!K239</f>
        <v>K00</v>
      </c>
      <c r="D238" s="271">
        <f>[1]JUNI!J239</f>
        <v>2</v>
      </c>
      <c r="E238" s="272" t="str">
        <f>[1]JUNI!I239</f>
        <v>L</v>
      </c>
      <c r="F238" s="273" t="str">
        <f>[1]JUNI!L239</f>
        <v>LAMA</v>
      </c>
    </row>
    <row r="239" spans="1:26" ht="15.75" customHeight="1" x14ac:dyDescent="0.3">
      <c r="A239" s="270">
        <f>[1]JUNI!A240</f>
        <v>0</v>
      </c>
      <c r="B239" s="271">
        <f>[1]JUNI!B240</f>
        <v>50</v>
      </c>
      <c r="C239" s="272" t="str">
        <f>[1]JUNI!K240</f>
        <v>K02</v>
      </c>
      <c r="D239" s="271">
        <f>[1]JUNI!J240</f>
        <v>3</v>
      </c>
      <c r="E239" s="272" t="str">
        <f>[1]JUNI!I240</f>
        <v>P</v>
      </c>
      <c r="F239" s="273" t="str">
        <f>[1]JUNI!L240</f>
        <v>LAMA</v>
      </c>
    </row>
    <row r="240" spans="1:26" ht="15.75" customHeight="1" x14ac:dyDescent="0.3">
      <c r="A240" s="270">
        <f>[1]JUNI!A241</f>
        <v>0</v>
      </c>
      <c r="B240" s="271">
        <f>[1]JUNI!B241</f>
        <v>51</v>
      </c>
      <c r="C240" s="272" t="str">
        <f>[1]JUNI!K241</f>
        <v>K02</v>
      </c>
      <c r="D240" s="271">
        <f>[1]JUNI!J241</f>
        <v>2</v>
      </c>
      <c r="E240" s="272" t="str">
        <f>[1]JUNI!I241</f>
        <v>L</v>
      </c>
      <c r="F240" s="273" t="str">
        <f>[1]JUNI!L241</f>
        <v>LAMA</v>
      </c>
    </row>
    <row r="241" spans="1:6" ht="15.75" customHeight="1" x14ac:dyDescent="0.3">
      <c r="A241" s="270">
        <f>[1]JUNI!A242</f>
        <v>0</v>
      </c>
      <c r="B241" s="271">
        <f>[1]JUNI!B242</f>
        <v>52</v>
      </c>
      <c r="C241" s="272" t="str">
        <f>[1]JUNI!K242</f>
        <v>K00</v>
      </c>
      <c r="D241" s="271">
        <f>[1]JUNI!J242</f>
        <v>1</v>
      </c>
      <c r="E241" s="272" t="str">
        <f>[1]JUNI!I242</f>
        <v>L</v>
      </c>
      <c r="F241" s="273" t="str">
        <f>[1]JUNI!L242</f>
        <v>LAMA</v>
      </c>
    </row>
    <row r="242" spans="1:6" ht="15.75" customHeight="1" x14ac:dyDescent="0.3">
      <c r="A242" s="270">
        <f>[1]JUNI!A243</f>
        <v>0</v>
      </c>
      <c r="B242" s="271">
        <f>[1]JUNI!B243</f>
        <v>53</v>
      </c>
      <c r="C242" s="272" t="str">
        <f>[1]JUNI!K243</f>
        <v>K02</v>
      </c>
      <c r="D242" s="271">
        <f>[1]JUNI!J243</f>
        <v>2</v>
      </c>
      <c r="E242" s="272" t="str">
        <f>[1]JUNI!I243</f>
        <v>L</v>
      </c>
      <c r="F242" s="273" t="str">
        <f>[1]JUNI!L243</f>
        <v>LAMA</v>
      </c>
    </row>
    <row r="243" spans="1:6" ht="15.75" customHeight="1" x14ac:dyDescent="0.3">
      <c r="A243" s="270">
        <f>[1]JUNI!A244</f>
        <v>0</v>
      </c>
      <c r="B243" s="271">
        <f>[1]JUNI!B244</f>
        <v>54</v>
      </c>
      <c r="C243" s="272" t="str">
        <f>[1]JUNI!K244</f>
        <v>K02</v>
      </c>
      <c r="D243" s="271">
        <f>[1]JUNI!J244</f>
        <v>2</v>
      </c>
      <c r="E243" s="272" t="str">
        <f>[1]JUNI!I244</f>
        <v>L</v>
      </c>
      <c r="F243" s="273" t="str">
        <f>[1]JUNI!L244</f>
        <v>LAMA</v>
      </c>
    </row>
    <row r="244" spans="1:6" ht="15.75" customHeight="1" x14ac:dyDescent="0.3">
      <c r="A244" s="270">
        <f>[1]JUNI!A245</f>
        <v>0</v>
      </c>
      <c r="B244" s="271">
        <f>[1]JUNI!B245</f>
        <v>55</v>
      </c>
      <c r="C244" s="272" t="str">
        <f>[1]JUNI!K245</f>
        <v>K02</v>
      </c>
      <c r="D244" s="271">
        <f>[1]JUNI!J245</f>
        <v>4</v>
      </c>
      <c r="E244" s="272" t="str">
        <f>[1]JUNI!I245</f>
        <v>P</v>
      </c>
      <c r="F244" s="273" t="str">
        <f>[1]JUNI!L245</f>
        <v>LAMA</v>
      </c>
    </row>
    <row r="245" spans="1:6" ht="15.75" customHeight="1" x14ac:dyDescent="0.3">
      <c r="A245" s="270">
        <f>[1]JUNI!A246</f>
        <v>0</v>
      </c>
      <c r="B245" s="271">
        <f>[1]JUNI!B246</f>
        <v>56</v>
      </c>
      <c r="C245" s="272" t="str">
        <f>[1]JUNI!K246</f>
        <v>K02</v>
      </c>
      <c r="D245" s="271">
        <f>[1]JUNI!J246</f>
        <v>5</v>
      </c>
      <c r="E245" s="272" t="str">
        <f>[1]JUNI!I246</f>
        <v>P</v>
      </c>
      <c r="F245" s="273" t="str">
        <f>[1]JUNI!L246</f>
        <v>LAMA</v>
      </c>
    </row>
    <row r="246" spans="1:6" ht="15.75" customHeight="1" x14ac:dyDescent="0.3">
      <c r="A246" s="270">
        <f>[1]JUNI!A247</f>
        <v>0</v>
      </c>
      <c r="B246" s="271">
        <f>[1]JUNI!B247</f>
        <v>57</v>
      </c>
      <c r="C246" s="272" t="str">
        <f>[1]JUNI!K247</f>
        <v>K00</v>
      </c>
      <c r="D246" s="271">
        <f>[1]JUNI!J247</f>
        <v>1</v>
      </c>
      <c r="E246" s="272" t="str">
        <f>[1]JUNI!I247</f>
        <v>L</v>
      </c>
      <c r="F246" s="273" t="str">
        <f>[1]JUNI!L247</f>
        <v>LAMA</v>
      </c>
    </row>
    <row r="247" spans="1:6" ht="15.75" customHeight="1" x14ac:dyDescent="0.3">
      <c r="A247" s="270">
        <f>[1]JUNI!A248</f>
        <v>0</v>
      </c>
      <c r="B247" s="271">
        <f>[1]JUNI!B248</f>
        <v>58</v>
      </c>
      <c r="C247" s="272" t="str">
        <f>[1]JUNI!K248</f>
        <v>K00</v>
      </c>
      <c r="D247" s="271">
        <f>[1]JUNI!J248</f>
        <v>1</v>
      </c>
      <c r="E247" s="272" t="str">
        <f>[1]JUNI!I248</f>
        <v>P</v>
      </c>
      <c r="F247" s="273" t="str">
        <f>[1]JUNI!L248</f>
        <v>LAMA</v>
      </c>
    </row>
    <row r="248" spans="1:6" ht="15.75" customHeight="1" x14ac:dyDescent="0.3">
      <c r="A248" s="270">
        <f>[1]JUNI!A249</f>
        <v>0</v>
      </c>
      <c r="B248" s="271">
        <f>[1]JUNI!B249</f>
        <v>59</v>
      </c>
      <c r="C248" s="272" t="str">
        <f>[1]JUNI!K249</f>
        <v>K00</v>
      </c>
      <c r="D248" s="271">
        <f>[1]JUNI!J249</f>
        <v>3</v>
      </c>
      <c r="E248" s="272" t="str">
        <f>[1]JUNI!I249</f>
        <v>L</v>
      </c>
      <c r="F248" s="273" t="str">
        <f>[1]JUNI!L249</f>
        <v>LAMA</v>
      </c>
    </row>
    <row r="249" spans="1:6" ht="15.75" customHeight="1" x14ac:dyDescent="0.3">
      <c r="A249" s="270">
        <f>[1]JUNI!A250</f>
        <v>0</v>
      </c>
      <c r="B249" s="271">
        <f>[1]JUNI!B250</f>
        <v>60</v>
      </c>
      <c r="C249" s="272" t="str">
        <f>[1]JUNI!K250</f>
        <v>K00</v>
      </c>
      <c r="D249" s="271">
        <f>[1]JUNI!J250</f>
        <v>1</v>
      </c>
      <c r="E249" s="272" t="str">
        <f>[1]JUNI!I250</f>
        <v>L</v>
      </c>
      <c r="F249" s="273" t="str">
        <f>[1]JUNI!L250</f>
        <v>LAMA</v>
      </c>
    </row>
    <row r="250" spans="1:6" ht="15.75" customHeight="1" x14ac:dyDescent="0.3">
      <c r="A250" s="270">
        <f>[1]JUNI!A251</f>
        <v>0</v>
      </c>
      <c r="B250" s="271">
        <f>[1]JUNI!B251</f>
        <v>61</v>
      </c>
      <c r="C250" s="272" t="str">
        <f>[1]JUNI!K251</f>
        <v>K00</v>
      </c>
      <c r="D250" s="271">
        <f>[1]JUNI!J251</f>
        <v>3</v>
      </c>
      <c r="E250" s="272" t="str">
        <f>[1]JUNI!I251</f>
        <v>L</v>
      </c>
      <c r="F250" s="273" t="str">
        <f>[1]JUNI!L251</f>
        <v>LAMA</v>
      </c>
    </row>
    <row r="251" spans="1:6" ht="15.75" customHeight="1" x14ac:dyDescent="0.3">
      <c r="A251" s="270">
        <f>[1]JUNI!A252</f>
        <v>0</v>
      </c>
      <c r="B251" s="271">
        <f>[1]JUNI!B252</f>
        <v>62</v>
      </c>
      <c r="C251" s="272" t="str">
        <f>[1]JUNI!K252</f>
        <v>K00</v>
      </c>
      <c r="D251" s="271">
        <f>[1]JUNI!J252</f>
        <v>2</v>
      </c>
      <c r="E251" s="272" t="str">
        <f>[1]JUNI!I252</f>
        <v>P</v>
      </c>
      <c r="F251" s="273" t="str">
        <f>[1]JUNI!L252</f>
        <v>LAMA</v>
      </c>
    </row>
    <row r="252" spans="1:6" ht="15.75" customHeight="1" x14ac:dyDescent="0.3">
      <c r="A252" s="270">
        <f>[1]JUNI!A253</f>
        <v>0</v>
      </c>
      <c r="B252" s="271">
        <f>[1]JUNI!B253</f>
        <v>63</v>
      </c>
      <c r="C252" s="272" t="str">
        <f>[1]JUNI!K253</f>
        <v>K00</v>
      </c>
      <c r="D252" s="271">
        <f>[1]JUNI!J253</f>
        <v>1</v>
      </c>
      <c r="E252" s="272" t="str">
        <f>[1]JUNI!I253</f>
        <v>P</v>
      </c>
      <c r="F252" s="273" t="str">
        <f>[1]JUNI!L253</f>
        <v>BARU</v>
      </c>
    </row>
    <row r="253" spans="1:6" ht="15.75" customHeight="1" x14ac:dyDescent="0.3">
      <c r="A253" s="270">
        <f>[1]JUNI!A254</f>
        <v>0</v>
      </c>
      <c r="B253" s="271">
        <f>[1]JUNI!B254</f>
        <v>64</v>
      </c>
      <c r="C253" s="272" t="str">
        <f>[1]JUNI!K254</f>
        <v>K00</v>
      </c>
      <c r="D253" s="271">
        <f>[1]JUNI!J254</f>
        <v>1</v>
      </c>
      <c r="E253" s="272" t="str">
        <f>[1]JUNI!I254</f>
        <v>L</v>
      </c>
      <c r="F253" s="273" t="str">
        <f>[1]JUNI!L254</f>
        <v>BARU</v>
      </c>
    </row>
    <row r="254" spans="1:6" ht="15.75" customHeight="1" x14ac:dyDescent="0.3">
      <c r="A254" s="270">
        <f>[1]JUNI!A255</f>
        <v>0</v>
      </c>
      <c r="B254" s="271">
        <f>[1]JUNI!B255</f>
        <v>65</v>
      </c>
      <c r="C254" s="272" t="str">
        <f>[1]JUNI!K255</f>
        <v>K02</v>
      </c>
      <c r="D254" s="271">
        <f>[1]JUNI!J255</f>
        <v>3</v>
      </c>
      <c r="E254" s="272" t="str">
        <f>[1]JUNI!I255</f>
        <v>P</v>
      </c>
      <c r="F254" s="273" t="str">
        <f>[1]JUNI!L255</f>
        <v>LAMA</v>
      </c>
    </row>
    <row r="255" spans="1:6" ht="15.75" customHeight="1" x14ac:dyDescent="0.3">
      <c r="A255" s="270">
        <f>[1]JUNI!A256</f>
        <v>0</v>
      </c>
      <c r="B255" s="271">
        <f>[1]JUNI!B256</f>
        <v>66</v>
      </c>
      <c r="C255" s="272" t="str">
        <f>[1]JUNI!K256</f>
        <v>K02</v>
      </c>
      <c r="D255" s="271">
        <f>[1]JUNI!J256</f>
        <v>5</v>
      </c>
      <c r="E255" s="272" t="str">
        <f>[1]JUNI!I256</f>
        <v>P</v>
      </c>
      <c r="F255" s="273" t="str">
        <f>[1]JUNI!L256</f>
        <v>LAMA</v>
      </c>
    </row>
    <row r="256" spans="1:6" ht="15.75" customHeight="1" x14ac:dyDescent="0.3">
      <c r="A256" s="270">
        <f>[1]JUNI!A257</f>
        <v>0</v>
      </c>
      <c r="B256" s="271">
        <f>[1]JUNI!B257</f>
        <v>67</v>
      </c>
      <c r="C256" s="272" t="str">
        <f>[1]JUNI!K257</f>
        <v>K00</v>
      </c>
      <c r="D256" s="271">
        <f>[1]JUNI!J257</f>
        <v>2</v>
      </c>
      <c r="E256" s="272" t="str">
        <f>[1]JUNI!I257</f>
        <v>L</v>
      </c>
      <c r="F256" s="273" t="str">
        <f>[1]JUNI!L257</f>
        <v>LAMA</v>
      </c>
    </row>
    <row r="257" spans="1:6" ht="15.75" customHeight="1" x14ac:dyDescent="0.3">
      <c r="A257" s="270">
        <f>[1]JUNI!A258</f>
        <v>0</v>
      </c>
      <c r="B257" s="271">
        <f>[1]JUNI!B258</f>
        <v>68</v>
      </c>
      <c r="C257" s="272" t="str">
        <f>[1]JUNI!K258</f>
        <v>K02</v>
      </c>
      <c r="D257" s="271">
        <f>[1]JUNI!J258</f>
        <v>3</v>
      </c>
      <c r="E257" s="272" t="str">
        <f>[1]JUNI!I258</f>
        <v>L</v>
      </c>
      <c r="F257" s="273" t="str">
        <f>[1]JUNI!L258</f>
        <v>LAMA</v>
      </c>
    </row>
    <row r="258" spans="1:6" ht="15.75" customHeight="1" x14ac:dyDescent="0.3">
      <c r="A258" s="270">
        <f>[1]JUNI!A259</f>
        <v>0</v>
      </c>
      <c r="B258" s="271">
        <f>[1]JUNI!B259</f>
        <v>69</v>
      </c>
      <c r="C258" s="272" t="str">
        <f>[1]JUNI!K259</f>
        <v>K02</v>
      </c>
      <c r="D258" s="271">
        <f>[1]JUNI!J259</f>
        <v>4</v>
      </c>
      <c r="E258" s="272" t="str">
        <f>[1]JUNI!I259</f>
        <v>L</v>
      </c>
      <c r="F258" s="273" t="str">
        <f>[1]JUNI!L259</f>
        <v>LAMA</v>
      </c>
    </row>
    <row r="259" spans="1:6" ht="15.75" customHeight="1" x14ac:dyDescent="0.3">
      <c r="A259" s="270">
        <f>[1]JUNI!A260</f>
        <v>0</v>
      </c>
      <c r="B259" s="271">
        <f>[1]JUNI!B260</f>
        <v>70</v>
      </c>
      <c r="C259" s="272" t="str">
        <f>[1]JUNI!K260</f>
        <v>K00</v>
      </c>
      <c r="D259" s="271">
        <f>[1]JUNI!J260</f>
        <v>1</v>
      </c>
      <c r="E259" s="272" t="str">
        <f>[1]JUNI!I260</f>
        <v>P</v>
      </c>
      <c r="F259" s="273" t="str">
        <f>[1]JUNI!L260</f>
        <v>BARU</v>
      </c>
    </row>
    <row r="260" spans="1:6" ht="15.75" customHeight="1" x14ac:dyDescent="0.3">
      <c r="A260" s="270">
        <f>[1]JUNI!A261</f>
        <v>0</v>
      </c>
      <c r="B260" s="271">
        <f>[1]JUNI!B261</f>
        <v>71</v>
      </c>
      <c r="C260" s="272" t="str">
        <f>[1]JUNI!K261</f>
        <v>K00</v>
      </c>
      <c r="D260" s="271">
        <f>[1]JUNI!J261</f>
        <v>3</v>
      </c>
      <c r="E260" s="272" t="str">
        <f>[1]JUNI!I261</f>
        <v>L</v>
      </c>
      <c r="F260" s="273" t="str">
        <f>[1]JUNI!L261</f>
        <v>LAMA</v>
      </c>
    </row>
    <row r="261" spans="1:6" ht="15.75" customHeight="1" x14ac:dyDescent="0.3">
      <c r="A261" s="270">
        <f>[1]JUNI!A262</f>
        <v>0</v>
      </c>
      <c r="B261" s="271">
        <f>[1]JUNI!B262</f>
        <v>72</v>
      </c>
      <c r="C261" s="272" t="str">
        <f>[1]JUNI!K262</f>
        <v>K00</v>
      </c>
      <c r="D261" s="271">
        <f>[1]JUNI!J262</f>
        <v>1</v>
      </c>
      <c r="E261" s="272" t="str">
        <f>[1]JUNI!I262</f>
        <v>P</v>
      </c>
      <c r="F261" s="273" t="str">
        <f>[1]JUNI!L262</f>
        <v>LAMA</v>
      </c>
    </row>
    <row r="262" spans="1:6" ht="15.75" customHeight="1" x14ac:dyDescent="0.3">
      <c r="A262" s="270">
        <f>[1]JUNI!A263</f>
        <v>0</v>
      </c>
      <c r="B262" s="271">
        <f>[1]JUNI!B263</f>
        <v>73</v>
      </c>
      <c r="C262" s="272" t="str">
        <f>[1]JUNI!K263</f>
        <v>K00</v>
      </c>
      <c r="D262" s="271">
        <f>[1]JUNI!J263</f>
        <v>2</v>
      </c>
      <c r="E262" s="272" t="str">
        <f>[1]JUNI!I263</f>
        <v>P</v>
      </c>
      <c r="F262" s="273" t="str">
        <f>[1]JUNI!L263</f>
        <v>LAMA</v>
      </c>
    </row>
    <row r="263" spans="1:6" ht="15.75" customHeight="1" x14ac:dyDescent="0.3">
      <c r="A263" s="270">
        <f>[1]JUNI!A264</f>
        <v>0</v>
      </c>
      <c r="B263" s="271">
        <f>[1]JUNI!B264</f>
        <v>74</v>
      </c>
      <c r="C263" s="272" t="str">
        <f>[1]JUNI!K264</f>
        <v>K02</v>
      </c>
      <c r="D263" s="271">
        <f>[1]JUNI!J264</f>
        <v>4</v>
      </c>
      <c r="E263" s="272" t="str">
        <f>[1]JUNI!I264</f>
        <v>P</v>
      </c>
      <c r="F263" s="273" t="str">
        <f>[1]JUNI!L264</f>
        <v>LAMA</v>
      </c>
    </row>
    <row r="264" spans="1:6" ht="15.75" customHeight="1" x14ac:dyDescent="0.3">
      <c r="A264" s="270">
        <f>[1]JUNI!A265</f>
        <v>0</v>
      </c>
      <c r="B264" s="271">
        <f>[1]JUNI!B265</f>
        <v>75</v>
      </c>
      <c r="C264" s="272" t="str">
        <f>[1]JUNI!K265</f>
        <v>K00</v>
      </c>
      <c r="D264" s="271">
        <f>[1]JUNI!J265</f>
        <v>1</v>
      </c>
      <c r="E264" s="272" t="str">
        <f>[1]JUNI!I265</f>
        <v>P</v>
      </c>
      <c r="F264" s="273" t="str">
        <f>[1]JUNI!L265</f>
        <v>LAMA</v>
      </c>
    </row>
    <row r="265" spans="1:6" ht="15.75" customHeight="1" x14ac:dyDescent="0.3">
      <c r="A265" s="270">
        <f>[1]JUNI!A266</f>
        <v>0</v>
      </c>
      <c r="B265" s="271">
        <f>[1]JUNI!B266</f>
        <v>76</v>
      </c>
      <c r="C265" s="272" t="str">
        <f>[1]JUNI!K266</f>
        <v>K02</v>
      </c>
      <c r="D265" s="271">
        <f>[1]JUNI!J266</f>
        <v>3</v>
      </c>
      <c r="E265" s="272" t="str">
        <f>[1]JUNI!I266</f>
        <v>P</v>
      </c>
      <c r="F265" s="273" t="str">
        <f>[1]JUNI!L266</f>
        <v>LAMA</v>
      </c>
    </row>
    <row r="266" spans="1:6" ht="15.75" customHeight="1" x14ac:dyDescent="0.3">
      <c r="A266" s="270">
        <f>[1]JUNI!A267</f>
        <v>0</v>
      </c>
      <c r="B266" s="271">
        <f>[1]JUNI!B267</f>
        <v>77</v>
      </c>
      <c r="C266" s="272" t="str">
        <f>[1]JUNI!K267</f>
        <v>K00</v>
      </c>
      <c r="D266" s="271">
        <f>[1]JUNI!J267</f>
        <v>5</v>
      </c>
      <c r="E266" s="272" t="str">
        <f>[1]JUNI!I267</f>
        <v>P</v>
      </c>
      <c r="F266" s="273" t="str">
        <f>[1]JUNI!L267</f>
        <v>LAMA</v>
      </c>
    </row>
    <row r="267" spans="1:6" ht="15.75" customHeight="1" x14ac:dyDescent="0.3">
      <c r="A267" s="270">
        <f>[1]JUNI!A268</f>
        <v>0</v>
      </c>
      <c r="B267" s="271">
        <f>[1]JUNI!B268</f>
        <v>78</v>
      </c>
      <c r="C267" s="272" t="str">
        <f>[1]JUNI!K268</f>
        <v>K02</v>
      </c>
      <c r="D267" s="271">
        <f>[1]JUNI!J268</f>
        <v>4</v>
      </c>
      <c r="E267" s="272" t="str">
        <f>[1]JUNI!I268</f>
        <v>P</v>
      </c>
      <c r="F267" s="273" t="str">
        <f>[1]JUNI!L268</f>
        <v>LAMA</v>
      </c>
    </row>
    <row r="268" spans="1:6" ht="15.75" customHeight="1" x14ac:dyDescent="0.3">
      <c r="A268" s="270">
        <f>[1]JUNI!A269</f>
        <v>0</v>
      </c>
      <c r="B268" s="271">
        <f>[1]JUNI!B269</f>
        <v>79</v>
      </c>
      <c r="C268" s="272" t="str">
        <f>[1]JUNI!K269</f>
        <v>K00</v>
      </c>
      <c r="D268" s="271">
        <f>[1]JUNI!J269</f>
        <v>2</v>
      </c>
      <c r="E268" s="272" t="str">
        <f>[1]JUNI!I269</f>
        <v>P</v>
      </c>
      <c r="F268" s="273" t="str">
        <f>[1]JUNI!L269</f>
        <v>LAMA</v>
      </c>
    </row>
    <row r="269" spans="1:6" ht="15.75" customHeight="1" x14ac:dyDescent="0.3">
      <c r="A269" s="270">
        <f>[1]JUNI!A270</f>
        <v>0</v>
      </c>
      <c r="B269" s="271">
        <f>[1]JUNI!B270</f>
        <v>80</v>
      </c>
      <c r="C269" s="272" t="str">
        <f>[1]JUNI!K270</f>
        <v>K00</v>
      </c>
      <c r="D269" s="271">
        <f>[1]JUNI!J270</f>
        <v>2</v>
      </c>
      <c r="E269" s="272" t="str">
        <f>[1]JUNI!I270</f>
        <v>P</v>
      </c>
      <c r="F269" s="273" t="str">
        <f>[1]JUNI!L270</f>
        <v>LAMA</v>
      </c>
    </row>
    <row r="270" spans="1:6" ht="15.75" customHeight="1" x14ac:dyDescent="0.3">
      <c r="A270" s="270">
        <f>[1]JUNI!A271</f>
        <v>0</v>
      </c>
      <c r="B270" s="271">
        <f>[1]JUNI!B271</f>
        <v>81</v>
      </c>
      <c r="C270" s="272" t="str">
        <f>[1]JUNI!K271</f>
        <v>K00</v>
      </c>
      <c r="D270" s="271">
        <f>[1]JUNI!J271</f>
        <v>5</v>
      </c>
      <c r="E270" s="272" t="str">
        <f>[1]JUNI!I271</f>
        <v>P</v>
      </c>
      <c r="F270" s="273" t="str">
        <f>[1]JUNI!L271</f>
        <v>LAMA</v>
      </c>
    </row>
    <row r="271" spans="1:6" ht="15.75" customHeight="1" x14ac:dyDescent="0.3">
      <c r="A271" s="270">
        <f>[1]JUNI!A272</f>
        <v>0</v>
      </c>
      <c r="B271" s="271">
        <f>[1]JUNI!B272</f>
        <v>82</v>
      </c>
      <c r="C271" s="272" t="str">
        <f>[1]JUNI!K272</f>
        <v>K02</v>
      </c>
      <c r="D271" s="271">
        <f>[1]JUNI!J272</f>
        <v>4</v>
      </c>
      <c r="E271" s="272" t="str">
        <f>[1]JUNI!I272</f>
        <v>P</v>
      </c>
      <c r="F271" s="273" t="str">
        <f>[1]JUNI!L272</f>
        <v>LAMA</v>
      </c>
    </row>
    <row r="272" spans="1:6" ht="15.75" customHeight="1" x14ac:dyDescent="0.3">
      <c r="A272" s="270">
        <f>[1]JUNI!A273</f>
        <v>0</v>
      </c>
      <c r="B272" s="271">
        <f>[1]JUNI!B273</f>
        <v>83</v>
      </c>
      <c r="C272" s="272" t="str">
        <f>[1]JUNI!K273</f>
        <v>K02</v>
      </c>
      <c r="D272" s="271">
        <f>[1]JUNI!J273</f>
        <v>4</v>
      </c>
      <c r="E272" s="272" t="str">
        <f>[1]JUNI!I273</f>
        <v>P</v>
      </c>
      <c r="F272" s="273" t="str">
        <f>[1]JUNI!L273</f>
        <v>LAMA</v>
      </c>
    </row>
    <row r="273" spans="1:6" ht="15.75" customHeight="1" x14ac:dyDescent="0.3">
      <c r="A273" s="270">
        <f>[1]JUNI!A274</f>
        <v>0</v>
      </c>
      <c r="B273" s="271">
        <f>[1]JUNI!B274</f>
        <v>84</v>
      </c>
      <c r="C273" s="272" t="str">
        <f>[1]JUNI!K274</f>
        <v>K00</v>
      </c>
      <c r="D273" s="271">
        <f>[1]JUNI!J274</f>
        <v>1</v>
      </c>
      <c r="E273" s="272" t="str">
        <f>[1]JUNI!I274</f>
        <v>P</v>
      </c>
      <c r="F273" s="273" t="str">
        <f>[1]JUNI!L274</f>
        <v>LAMA</v>
      </c>
    </row>
    <row r="274" spans="1:6" ht="15.75" customHeight="1" x14ac:dyDescent="0.3">
      <c r="A274" s="270">
        <f>[1]JUNI!A275</f>
        <v>0</v>
      </c>
      <c r="B274" s="271">
        <f>[1]JUNI!B275</f>
        <v>85</v>
      </c>
      <c r="C274" s="272" t="str">
        <f>[1]JUNI!K275</f>
        <v>K02</v>
      </c>
      <c r="D274" s="271">
        <f>[1]JUNI!J275</f>
        <v>5</v>
      </c>
      <c r="E274" s="272" t="str">
        <f>[1]JUNI!I275</f>
        <v>P</v>
      </c>
      <c r="F274" s="273" t="str">
        <f>[1]JUNI!L275</f>
        <v>LAMA</v>
      </c>
    </row>
    <row r="275" spans="1:6" ht="15.75" customHeight="1" x14ac:dyDescent="0.3">
      <c r="A275" s="270">
        <f>[1]JUNI!A276</f>
        <v>0</v>
      </c>
      <c r="B275" s="271">
        <f>[1]JUNI!B276</f>
        <v>86</v>
      </c>
      <c r="C275" s="272" t="str">
        <f>[1]JUNI!K276</f>
        <v>K02</v>
      </c>
      <c r="D275" s="271">
        <f>[1]JUNI!J276</f>
        <v>3</v>
      </c>
      <c r="E275" s="272" t="str">
        <f>[1]JUNI!I276</f>
        <v>P</v>
      </c>
      <c r="F275" s="273" t="str">
        <f>[1]JUNI!L276</f>
        <v>LAMA</v>
      </c>
    </row>
    <row r="276" spans="1:6" ht="15.75" customHeight="1" x14ac:dyDescent="0.3">
      <c r="A276" s="270">
        <f>[1]JUNI!A277</f>
        <v>0</v>
      </c>
      <c r="B276" s="271">
        <f>[1]JUNI!B277</f>
        <v>87</v>
      </c>
      <c r="C276" s="272" t="str">
        <f>[1]JUNI!K277</f>
        <v>K00</v>
      </c>
      <c r="D276" s="271">
        <f>[1]JUNI!J277</f>
        <v>1</v>
      </c>
      <c r="E276" s="272" t="str">
        <f>[1]JUNI!I277</f>
        <v>L</v>
      </c>
      <c r="F276" s="273" t="str">
        <f>[1]JUNI!L277</f>
        <v>LAMA</v>
      </c>
    </row>
    <row r="277" spans="1:6" ht="15.75" customHeight="1" x14ac:dyDescent="0.3">
      <c r="A277" s="270">
        <f>[1]JUNI!A278</f>
        <v>0</v>
      </c>
      <c r="B277" s="271">
        <f>[1]JUNI!B278</f>
        <v>88</v>
      </c>
      <c r="C277" s="272" t="str">
        <f>[1]JUNI!K278</f>
        <v>K00</v>
      </c>
      <c r="D277" s="271">
        <f>[1]JUNI!J278</f>
        <v>2</v>
      </c>
      <c r="E277" s="272" t="str">
        <f>[1]JUNI!I278</f>
        <v>L</v>
      </c>
      <c r="F277" s="273" t="str">
        <f>[1]JUNI!L278</f>
        <v>LAMA</v>
      </c>
    </row>
    <row r="278" spans="1:6" ht="15.75" customHeight="1" x14ac:dyDescent="0.3">
      <c r="A278" s="270">
        <f>[1]JUNI!A279</f>
        <v>0</v>
      </c>
      <c r="B278" s="271">
        <f>[1]JUNI!B279</f>
        <v>89</v>
      </c>
      <c r="C278" s="272" t="str">
        <f>[1]JUNI!K279</f>
        <v>K00</v>
      </c>
      <c r="D278" s="271">
        <f>[1]JUNI!J279</f>
        <v>2</v>
      </c>
      <c r="E278" s="272" t="str">
        <f>[1]JUNI!I279</f>
        <v>P</v>
      </c>
      <c r="F278" s="273" t="str">
        <f>[1]JUNI!L279</f>
        <v>LAMA</v>
      </c>
    </row>
    <row r="279" spans="1:6" ht="15.75" customHeight="1" x14ac:dyDescent="0.3">
      <c r="A279" s="270">
        <f>[1]JUNI!A280</f>
        <v>0</v>
      </c>
      <c r="B279" s="271">
        <f>[1]JUNI!B280</f>
        <v>90</v>
      </c>
      <c r="C279" s="272" t="str">
        <f>[1]JUNI!K280</f>
        <v>K00</v>
      </c>
      <c r="D279" s="271">
        <f>[1]JUNI!J280</f>
        <v>2</v>
      </c>
      <c r="E279" s="272" t="str">
        <f>[1]JUNI!I280</f>
        <v>L</v>
      </c>
      <c r="F279" s="273" t="str">
        <f>[1]JUNI!L280</f>
        <v>LAMA</v>
      </c>
    </row>
    <row r="280" spans="1:6" ht="15.75" customHeight="1" x14ac:dyDescent="0.3">
      <c r="A280" s="270">
        <f>[1]JUNI!A281</f>
        <v>45826</v>
      </c>
      <c r="B280" s="271">
        <f>[1]JUNI!B281</f>
        <v>1</v>
      </c>
      <c r="C280" s="272" t="str">
        <f>[1]JUNI!K281</f>
        <v>K00</v>
      </c>
      <c r="D280" s="271">
        <f>[1]JUNI!J281</f>
        <v>7</v>
      </c>
      <c r="E280" s="272" t="str">
        <f>[1]JUNI!I281</f>
        <v>L</v>
      </c>
      <c r="F280" s="273" t="str">
        <f>[1]JUNI!L281</f>
        <v>BARU</v>
      </c>
    </row>
    <row r="281" spans="1:6" ht="15.75" customHeight="1" x14ac:dyDescent="0.3">
      <c r="A281" s="270">
        <f>[1]JUNI!A282</f>
        <v>0</v>
      </c>
      <c r="B281" s="271">
        <f>[1]JUNI!B282</f>
        <v>2</v>
      </c>
      <c r="C281" s="272" t="str">
        <f>[1]JUNI!K282</f>
        <v>K03</v>
      </c>
      <c r="D281" s="271">
        <f>[1]JUNI!J282</f>
        <v>54</v>
      </c>
      <c r="E281" s="272" t="str">
        <f>[1]JUNI!I282</f>
        <v>P</v>
      </c>
      <c r="F281" s="273" t="str">
        <f>[1]JUNI!L282</f>
        <v>BARU</v>
      </c>
    </row>
    <row r="282" spans="1:6" ht="15.75" customHeight="1" x14ac:dyDescent="0.3">
      <c r="A282" s="270">
        <f>[1]JUNI!A283</f>
        <v>0</v>
      </c>
      <c r="B282" s="271">
        <f>[1]JUNI!B283</f>
        <v>3</v>
      </c>
      <c r="C282" s="272" t="str">
        <f>[1]JUNI!K283</f>
        <v>K05</v>
      </c>
      <c r="D282" s="271">
        <f>[1]JUNI!J283</f>
        <v>45</v>
      </c>
      <c r="E282" s="272" t="str">
        <f>[1]JUNI!I283</f>
        <v>P</v>
      </c>
      <c r="F282" s="273" t="str">
        <f>[1]JUNI!L283</f>
        <v>BARU</v>
      </c>
    </row>
    <row r="283" spans="1:6" ht="15.75" customHeight="1" x14ac:dyDescent="0.3">
      <c r="A283" s="270">
        <f>[1]JUNI!A284</f>
        <v>0</v>
      </c>
      <c r="B283" s="271">
        <f>[1]JUNI!B284</f>
        <v>4</v>
      </c>
      <c r="C283" s="272" t="str">
        <f>[1]JUNI!K284</f>
        <v>K04</v>
      </c>
      <c r="D283" s="271">
        <f>[1]JUNI!J284</f>
        <v>10</v>
      </c>
      <c r="E283" s="272" t="str">
        <f>[1]JUNI!I284</f>
        <v>P</v>
      </c>
      <c r="F283" s="273" t="str">
        <f>[1]JUNI!L284</f>
        <v>BARU</v>
      </c>
    </row>
    <row r="284" spans="1:6" ht="15.75" customHeight="1" x14ac:dyDescent="0.3">
      <c r="A284" s="270">
        <f>[1]JUNI!A285</f>
        <v>0</v>
      </c>
      <c r="B284" s="271">
        <f>[1]JUNI!B285</f>
        <v>5</v>
      </c>
      <c r="C284" s="272" t="str">
        <f>[1]JUNI!K285</f>
        <v>K02</v>
      </c>
      <c r="D284" s="271">
        <f>[1]JUNI!J285</f>
        <v>21</v>
      </c>
      <c r="E284" s="272" t="str">
        <f>[1]JUNI!I285</f>
        <v>L</v>
      </c>
      <c r="F284" s="273" t="str">
        <f>[1]JUNI!L285</f>
        <v>BARU</v>
      </c>
    </row>
    <row r="285" spans="1:6" ht="15.75" customHeight="1" x14ac:dyDescent="0.3">
      <c r="A285" s="270">
        <f>[1]JUNI!A286</f>
        <v>0</v>
      </c>
      <c r="B285" s="271">
        <f>[1]JUNI!B286</f>
        <v>6</v>
      </c>
      <c r="C285" s="272" t="str">
        <f>[1]JUNI!K286</f>
        <v>K02</v>
      </c>
      <c r="D285" s="271">
        <f>[1]JUNI!J286</f>
        <v>50</v>
      </c>
      <c r="E285" s="272" t="str">
        <f>[1]JUNI!I286</f>
        <v>P</v>
      </c>
      <c r="F285" s="273" t="str">
        <f>[1]JUNI!L286</f>
        <v>LAMA</v>
      </c>
    </row>
    <row r="286" spans="1:6" ht="15.75" customHeight="1" x14ac:dyDescent="0.3">
      <c r="A286" s="270">
        <f>[1]JUNI!A287</f>
        <v>0</v>
      </c>
      <c r="B286" s="271">
        <f>[1]JUNI!B287</f>
        <v>7</v>
      </c>
      <c r="C286" s="272" t="str">
        <f>[1]JUNI!K287</f>
        <v>K02</v>
      </c>
      <c r="D286" s="271">
        <f>[1]JUNI!J287</f>
        <v>5</v>
      </c>
      <c r="E286" s="272" t="str">
        <f>[1]JUNI!I287</f>
        <v>P</v>
      </c>
      <c r="F286" s="273" t="str">
        <f>[1]JUNI!L287</f>
        <v>LAMA</v>
      </c>
    </row>
    <row r="287" spans="1:6" ht="15.75" customHeight="1" x14ac:dyDescent="0.3">
      <c r="A287" s="270">
        <f>[1]JUNI!A288</f>
        <v>0</v>
      </c>
      <c r="B287" s="271">
        <f>[1]JUNI!B288</f>
        <v>8</v>
      </c>
      <c r="C287" s="272" t="str">
        <f>[1]JUNI!K288</f>
        <v>K02</v>
      </c>
      <c r="D287" s="271">
        <f>[1]JUNI!J288</f>
        <v>40</v>
      </c>
      <c r="E287" s="272" t="str">
        <f>[1]JUNI!I288</f>
        <v>P</v>
      </c>
      <c r="F287" s="273" t="str">
        <f>[1]JUNI!L288</f>
        <v>BARU</v>
      </c>
    </row>
    <row r="288" spans="1:6" ht="15.75" customHeight="1" x14ac:dyDescent="0.3">
      <c r="A288" s="270">
        <f>[1]JUNI!A289</f>
        <v>0</v>
      </c>
      <c r="B288" s="271">
        <f>[1]JUNI!B289</f>
        <v>9</v>
      </c>
      <c r="C288" s="272" t="str">
        <f>[1]JUNI!K289</f>
        <v>K04</v>
      </c>
      <c r="D288" s="271">
        <f>[1]JUNI!J289</f>
        <v>6</v>
      </c>
      <c r="E288" s="272" t="str">
        <f>[1]JUNI!I289</f>
        <v>P</v>
      </c>
      <c r="F288" s="273" t="str">
        <f>[1]JUNI!L289</f>
        <v>BARU</v>
      </c>
    </row>
    <row r="289" spans="1:6" ht="15.75" customHeight="1" x14ac:dyDescent="0.3">
      <c r="A289" s="270">
        <f>[1]JUNI!A290</f>
        <v>0</v>
      </c>
      <c r="B289" s="271">
        <f>[1]JUNI!B290</f>
        <v>10</v>
      </c>
      <c r="C289" s="272" t="str">
        <f>[1]JUNI!K290</f>
        <v>K00</v>
      </c>
      <c r="D289" s="271">
        <f>[1]JUNI!J290</f>
        <v>7</v>
      </c>
      <c r="E289" s="272" t="str">
        <f>[1]JUNI!I290</f>
        <v>L</v>
      </c>
      <c r="F289" s="273" t="str">
        <f>[1]JUNI!L290</f>
        <v>BARU</v>
      </c>
    </row>
    <row r="290" spans="1:6" ht="15.75" customHeight="1" x14ac:dyDescent="0.3">
      <c r="A290" s="270">
        <f>[1]JUNI!A291</f>
        <v>0</v>
      </c>
      <c r="B290" s="271">
        <f>[1]JUNI!B291</f>
        <v>11</v>
      </c>
      <c r="C290" s="272" t="str">
        <f>[1]JUNI!K291</f>
        <v>K04</v>
      </c>
      <c r="D290" s="271">
        <f>[1]JUNI!J291</f>
        <v>57</v>
      </c>
      <c r="E290" s="272" t="str">
        <f>[1]JUNI!I291</f>
        <v>P</v>
      </c>
      <c r="F290" s="273" t="str">
        <f>[1]JUNI!L291</f>
        <v>BARU</v>
      </c>
    </row>
    <row r="291" spans="1:6" ht="15.75" customHeight="1" x14ac:dyDescent="0.3">
      <c r="A291" s="270">
        <f>[1]JUNI!A292</f>
        <v>0</v>
      </c>
      <c r="B291" s="271">
        <f>[1]JUNI!B292</f>
        <v>12</v>
      </c>
      <c r="C291" s="272" t="str">
        <f>[1]JUNI!K292</f>
        <v>K02</v>
      </c>
      <c r="D291" s="271">
        <f>[1]JUNI!J292</f>
        <v>38</v>
      </c>
      <c r="E291" s="272" t="str">
        <f>[1]JUNI!I292</f>
        <v>P</v>
      </c>
      <c r="F291" s="273" t="str">
        <f>[1]JUNI!L292</f>
        <v>BARU</v>
      </c>
    </row>
    <row r="292" spans="1:6" ht="15.75" customHeight="1" x14ac:dyDescent="0.3">
      <c r="A292" s="270">
        <f>[1]JUNI!A293</f>
        <v>0</v>
      </c>
      <c r="B292" s="271">
        <f>[1]JUNI!B293</f>
        <v>13</v>
      </c>
      <c r="C292" s="272" t="str">
        <f>[1]JUNI!K293</f>
        <v>K08</v>
      </c>
      <c r="D292" s="271">
        <f>[1]JUNI!J293</f>
        <v>37</v>
      </c>
      <c r="E292" s="272" t="str">
        <f>[1]JUNI!I293</f>
        <v>P</v>
      </c>
      <c r="F292" s="273" t="str">
        <f>[1]JUNI!L293</f>
        <v>BARU</v>
      </c>
    </row>
    <row r="293" spans="1:6" ht="15.75" customHeight="1" x14ac:dyDescent="0.3">
      <c r="A293" s="270">
        <f>[1]JUNI!A294</f>
        <v>0</v>
      </c>
      <c r="B293" s="271">
        <f>[1]JUNI!B294</f>
        <v>14</v>
      </c>
      <c r="C293" s="272" t="str">
        <f>[1]JUNI!K294</f>
        <v>K08</v>
      </c>
      <c r="D293" s="271">
        <f>[1]JUNI!J294</f>
        <v>36</v>
      </c>
      <c r="E293" s="272" t="str">
        <f>[1]JUNI!I294</f>
        <v>P</v>
      </c>
      <c r="F293" s="273" t="str">
        <f>[1]JUNI!L294</f>
        <v>BARU</v>
      </c>
    </row>
    <row r="294" spans="1:6" ht="15.75" customHeight="1" x14ac:dyDescent="0.3">
      <c r="A294" s="270">
        <f>[1]JUNI!A295</f>
        <v>45827</v>
      </c>
      <c r="B294" s="271">
        <f>[1]JUNI!B295</f>
        <v>1</v>
      </c>
      <c r="C294" s="272" t="str">
        <f>[1]JUNI!K295</f>
        <v>K04</v>
      </c>
      <c r="D294" s="271">
        <f>[1]JUNI!J295</f>
        <v>24</v>
      </c>
      <c r="E294" s="272" t="str">
        <f>[1]JUNI!I295</f>
        <v>L</v>
      </c>
      <c r="F294" s="273" t="str">
        <f>[1]JUNI!L295</f>
        <v>BARU</v>
      </c>
    </row>
    <row r="295" spans="1:6" ht="15.75" customHeight="1" x14ac:dyDescent="0.3">
      <c r="A295" s="270">
        <f>[1]JUNI!A296</f>
        <v>0</v>
      </c>
      <c r="B295" s="271">
        <f>[1]JUNI!B296</f>
        <v>2</v>
      </c>
      <c r="C295" s="272" t="str">
        <f>[1]JUNI!K296</f>
        <v>K02</v>
      </c>
      <c r="D295" s="271">
        <f>[1]JUNI!J296</f>
        <v>21</v>
      </c>
      <c r="E295" s="272" t="str">
        <f>[1]JUNI!I296</f>
        <v>L</v>
      </c>
      <c r="F295" s="273" t="str">
        <f>[1]JUNI!L296</f>
        <v>BARU</v>
      </c>
    </row>
    <row r="296" spans="1:6" ht="15.75" customHeight="1" x14ac:dyDescent="0.3">
      <c r="A296" s="270">
        <f>[1]JUNI!A297</f>
        <v>0</v>
      </c>
      <c r="B296" s="271">
        <f>[1]JUNI!B297</f>
        <v>3</v>
      </c>
      <c r="C296" s="272" t="str">
        <f>[1]JUNI!K297</f>
        <v>K00</v>
      </c>
      <c r="D296" s="271">
        <f>[1]JUNI!J297</f>
        <v>7</v>
      </c>
      <c r="E296" s="272" t="str">
        <f>[1]JUNI!I297</f>
        <v>L</v>
      </c>
      <c r="F296" s="273" t="str">
        <f>[1]JUNI!L297</f>
        <v>BARU</v>
      </c>
    </row>
    <row r="297" spans="1:6" ht="15.75" customHeight="1" x14ac:dyDescent="0.3">
      <c r="A297" s="270">
        <f>[1]JUNI!A298</f>
        <v>0</v>
      </c>
      <c r="B297" s="271">
        <f>[1]JUNI!B298</f>
        <v>4</v>
      </c>
      <c r="C297" s="272" t="str">
        <f>[1]JUNI!K298</f>
        <v>K05</v>
      </c>
      <c r="D297" s="271">
        <f>[1]JUNI!J298</f>
        <v>4</v>
      </c>
      <c r="E297" s="272" t="str">
        <f>[1]JUNI!I298</f>
        <v>L</v>
      </c>
      <c r="F297" s="273" t="str">
        <f>[1]JUNI!L298</f>
        <v>BARU</v>
      </c>
    </row>
    <row r="298" spans="1:6" ht="15.75" customHeight="1" x14ac:dyDescent="0.3">
      <c r="A298" s="270">
        <f>[1]JUNI!A299</f>
        <v>0</v>
      </c>
      <c r="B298" s="271">
        <f>[1]JUNI!B299</f>
        <v>5</v>
      </c>
      <c r="C298" s="272" t="str">
        <f>[1]JUNI!K299</f>
        <v>K02</v>
      </c>
      <c r="D298" s="271">
        <f>[1]JUNI!J299</f>
        <v>57</v>
      </c>
      <c r="E298" s="272" t="str">
        <f>[1]JUNI!I299</f>
        <v>P</v>
      </c>
      <c r="F298" s="273" t="str">
        <f>[1]JUNI!L299</f>
        <v>BARU</v>
      </c>
    </row>
    <row r="299" spans="1:6" ht="15.75" customHeight="1" x14ac:dyDescent="0.3">
      <c r="A299" s="270">
        <f>[1]JUNI!A300</f>
        <v>45828</v>
      </c>
      <c r="B299" s="271">
        <f>[1]JUNI!B300</f>
        <v>1</v>
      </c>
      <c r="C299" s="272" t="str">
        <f>[1]JUNI!K300</f>
        <v>K04</v>
      </c>
      <c r="D299" s="271">
        <f>[1]JUNI!J300</f>
        <v>62</v>
      </c>
      <c r="E299" s="272" t="str">
        <f>[1]JUNI!I300</f>
        <v>L</v>
      </c>
      <c r="F299" s="273" t="str">
        <f>[1]JUNI!L300</f>
        <v>BARU</v>
      </c>
    </row>
    <row r="300" spans="1:6" ht="15.75" customHeight="1" x14ac:dyDescent="0.3">
      <c r="A300" s="270">
        <f>[1]JUNI!A301</f>
        <v>0</v>
      </c>
      <c r="B300" s="271">
        <f>[1]JUNI!B301</f>
        <v>2</v>
      </c>
      <c r="C300" s="272" t="str">
        <f>[1]JUNI!K301</f>
        <v>K04</v>
      </c>
      <c r="D300" s="271">
        <f>[1]JUNI!J301</f>
        <v>7</v>
      </c>
      <c r="E300" s="272" t="str">
        <f>[1]JUNI!I301</f>
        <v>L</v>
      </c>
      <c r="F300" s="273" t="str">
        <f>[1]JUNI!L301</f>
        <v>BARU</v>
      </c>
    </row>
    <row r="301" spans="1:6" ht="15.75" customHeight="1" x14ac:dyDescent="0.3">
      <c r="A301" s="270">
        <f>[1]JUNI!A302</f>
        <v>0</v>
      </c>
      <c r="B301" s="271">
        <f>[1]JUNI!B302</f>
        <v>3</v>
      </c>
      <c r="C301" s="272" t="str">
        <f>[1]JUNI!K302</f>
        <v>K04</v>
      </c>
      <c r="D301" s="271">
        <f>[1]JUNI!J302</f>
        <v>27</v>
      </c>
      <c r="E301" s="272" t="str">
        <f>[1]JUNI!I302</f>
        <v>P</v>
      </c>
      <c r="F301" s="273" t="str">
        <f>[1]JUNI!L302</f>
        <v>LAMA</v>
      </c>
    </row>
    <row r="302" spans="1:6" ht="15.75" customHeight="1" x14ac:dyDescent="0.3">
      <c r="A302" s="270">
        <f>[1]JUNI!A303</f>
        <v>0</v>
      </c>
      <c r="B302" s="271">
        <f>[1]JUNI!B303</f>
        <v>4</v>
      </c>
      <c r="C302" s="272" t="str">
        <f>[1]JUNI!K303</f>
        <v>K00</v>
      </c>
      <c r="D302" s="271">
        <f>[1]JUNI!J303</f>
        <v>7</v>
      </c>
      <c r="E302" s="272" t="str">
        <f>[1]JUNI!I303</f>
        <v>L</v>
      </c>
      <c r="F302" s="273" t="str">
        <f>[1]JUNI!L303</f>
        <v>BARU</v>
      </c>
    </row>
    <row r="303" spans="1:6" ht="15.75" customHeight="1" x14ac:dyDescent="0.3">
      <c r="A303" s="270">
        <f>[1]JUNI!A304</f>
        <v>0</v>
      </c>
      <c r="B303" s="271">
        <f>[1]JUNI!B304</f>
        <v>4</v>
      </c>
      <c r="C303" s="272" t="str">
        <f>[1]JUNI!K304</f>
        <v>K00</v>
      </c>
      <c r="D303" s="271">
        <f>[1]JUNI!J304</f>
        <v>7</v>
      </c>
      <c r="E303" s="272" t="str">
        <f>[1]JUNI!I304</f>
        <v>L</v>
      </c>
      <c r="F303" s="273" t="str">
        <f>[1]JUNI!L304</f>
        <v>BARU</v>
      </c>
    </row>
    <row r="304" spans="1:6" ht="15.75" customHeight="1" x14ac:dyDescent="0.3">
      <c r="A304" s="270">
        <f>[1]JUNI!A305</f>
        <v>0</v>
      </c>
      <c r="B304" s="271">
        <f>[1]JUNI!B305</f>
        <v>5</v>
      </c>
      <c r="C304" s="272" t="str">
        <f>[1]JUNI!K305</f>
        <v>K00</v>
      </c>
      <c r="D304" s="271">
        <f>[1]JUNI!J305</f>
        <v>8</v>
      </c>
      <c r="E304" s="272" t="str">
        <f>[1]JUNI!I305</f>
        <v>L</v>
      </c>
      <c r="F304" s="273" t="str">
        <f>[1]JUNI!L305</f>
        <v>BARU</v>
      </c>
    </row>
    <row r="305" spans="1:6" ht="15.75" customHeight="1" x14ac:dyDescent="0.3">
      <c r="A305" s="270">
        <f>[1]JUNI!A306</f>
        <v>0</v>
      </c>
      <c r="B305" s="271">
        <f>[1]JUNI!B306</f>
        <v>6</v>
      </c>
      <c r="C305" s="272" t="str">
        <f>[1]JUNI!K306</f>
        <v>K03</v>
      </c>
      <c r="D305" s="271">
        <f>[1]JUNI!J306</f>
        <v>32</v>
      </c>
      <c r="E305" s="272" t="str">
        <f>[1]JUNI!I306</f>
        <v>P</v>
      </c>
      <c r="F305" s="273" t="str">
        <f>[1]JUNI!L306</f>
        <v>BARU</v>
      </c>
    </row>
    <row r="306" spans="1:6" ht="15.75" customHeight="1" x14ac:dyDescent="0.3">
      <c r="A306" s="270">
        <f>[1]JUNI!A307</f>
        <v>0</v>
      </c>
      <c r="B306" s="271">
        <f>[1]JUNI!B307</f>
        <v>7</v>
      </c>
      <c r="C306" s="272" t="str">
        <f>[1]JUNI!K307</f>
        <v>K04</v>
      </c>
      <c r="D306" s="271">
        <f>[1]JUNI!J307</f>
        <v>41</v>
      </c>
      <c r="E306" s="272" t="str">
        <f>[1]JUNI!I307</f>
        <v>P</v>
      </c>
      <c r="F306" s="273" t="str">
        <f>[1]JUNI!L307</f>
        <v>BARU</v>
      </c>
    </row>
    <row r="307" spans="1:6" ht="15.75" customHeight="1" x14ac:dyDescent="0.3">
      <c r="A307" s="270">
        <f>[1]JUNI!A308</f>
        <v>0</v>
      </c>
      <c r="B307" s="271">
        <f>[1]JUNI!B308</f>
        <v>8</v>
      </c>
      <c r="C307" s="272" t="str">
        <f>[1]JUNI!K308</f>
        <v>K04</v>
      </c>
      <c r="D307" s="271">
        <f>[1]JUNI!J308</f>
        <v>38</v>
      </c>
      <c r="E307" s="272" t="str">
        <f>[1]JUNI!I308</f>
        <v>P</v>
      </c>
      <c r="F307" s="273" t="str">
        <f>[1]JUNI!L308</f>
        <v>BARU</v>
      </c>
    </row>
    <row r="308" spans="1:6" ht="15.75" customHeight="1" x14ac:dyDescent="0.3">
      <c r="A308" s="270">
        <f>[1]JUNI!A309</f>
        <v>0</v>
      </c>
      <c r="B308" s="271">
        <f>[1]JUNI!B309</f>
        <v>9</v>
      </c>
      <c r="C308" s="272" t="str">
        <f>[1]JUNI!K309</f>
        <v>K04</v>
      </c>
      <c r="D308" s="271">
        <f>[1]JUNI!J309</f>
        <v>26</v>
      </c>
      <c r="E308" s="272" t="str">
        <f>[1]JUNI!I309</f>
        <v>P</v>
      </c>
      <c r="F308" s="273" t="str">
        <f>[1]JUNI!L309</f>
        <v>BARU</v>
      </c>
    </row>
    <row r="309" spans="1:6" ht="15.75" customHeight="1" x14ac:dyDescent="0.3">
      <c r="A309" s="270">
        <f>[1]JUNI!A310</f>
        <v>45829</v>
      </c>
      <c r="B309" s="271">
        <f>[1]JUNI!B310</f>
        <v>1</v>
      </c>
      <c r="C309" s="272" t="str">
        <f>[1]JUNI!K310</f>
        <v>S02</v>
      </c>
      <c r="D309" s="271">
        <f>[1]JUNI!J310</f>
        <v>58</v>
      </c>
      <c r="E309" s="272" t="str">
        <f>[1]JUNI!I310</f>
        <v>L</v>
      </c>
      <c r="F309" s="273" t="str">
        <f>[1]JUNI!L310</f>
        <v>BARU</v>
      </c>
    </row>
    <row r="310" spans="1:6" ht="15.75" customHeight="1" x14ac:dyDescent="0.3">
      <c r="A310" s="270">
        <f>[1]JUNI!A311</f>
        <v>0</v>
      </c>
      <c r="B310" s="271">
        <f>[1]JUNI!B311</f>
        <v>2</v>
      </c>
      <c r="C310" s="272" t="str">
        <f>[1]JUNI!K311</f>
        <v>K04</v>
      </c>
      <c r="D310" s="271">
        <f>[1]JUNI!J311</f>
        <v>4</v>
      </c>
      <c r="E310" s="272" t="str">
        <f>[1]JUNI!I311</f>
        <v>P</v>
      </c>
      <c r="F310" s="273" t="str">
        <f>[1]JUNI!L311</f>
        <v>BARU</v>
      </c>
    </row>
    <row r="311" spans="1:6" ht="15.75" customHeight="1" x14ac:dyDescent="0.3">
      <c r="A311" s="270">
        <f>[1]JUNI!A312</f>
        <v>0</v>
      </c>
      <c r="B311" s="271">
        <f>[1]JUNI!B312</f>
        <v>3</v>
      </c>
      <c r="C311" s="272" t="str">
        <f>[1]JUNI!K312</f>
        <v>K08</v>
      </c>
      <c r="D311" s="271">
        <f>[1]JUNI!J312</f>
        <v>58</v>
      </c>
      <c r="E311" s="272" t="str">
        <f>[1]JUNI!I312</f>
        <v>P</v>
      </c>
      <c r="F311" s="273" t="str">
        <f>[1]JUNI!L312</f>
        <v>BARU</v>
      </c>
    </row>
    <row r="312" spans="1:6" ht="15.75" customHeight="1" x14ac:dyDescent="0.3">
      <c r="A312" s="270">
        <f>[1]JUNI!A313</f>
        <v>0</v>
      </c>
      <c r="B312" s="271">
        <f>[1]JUNI!B313</f>
        <v>4</v>
      </c>
      <c r="C312" s="272" t="str">
        <f>[1]JUNI!K313</f>
        <v>K03</v>
      </c>
      <c r="D312" s="271">
        <f>[1]JUNI!J313</f>
        <v>22</v>
      </c>
      <c r="E312" s="272" t="str">
        <f>[1]JUNI!I313</f>
        <v>L</v>
      </c>
      <c r="F312" s="273" t="str">
        <f>[1]JUNI!L313</f>
        <v>BARU</v>
      </c>
    </row>
    <row r="313" spans="1:6" ht="15.75" customHeight="1" x14ac:dyDescent="0.3">
      <c r="A313" s="270">
        <f>[1]JUNI!A314</f>
        <v>0</v>
      </c>
      <c r="B313" s="271">
        <f>[1]JUNI!B314</f>
        <v>5</v>
      </c>
      <c r="C313" s="272" t="str">
        <f>[1]JUNI!K314</f>
        <v>K03</v>
      </c>
      <c r="D313" s="271">
        <f>[1]JUNI!J314</f>
        <v>42</v>
      </c>
      <c r="E313" s="272" t="str">
        <f>[1]JUNI!I314</f>
        <v>P</v>
      </c>
      <c r="F313" s="273" t="str">
        <f>[1]JUNI!L314</f>
        <v>BARU</v>
      </c>
    </row>
    <row r="314" spans="1:6" ht="15.75" customHeight="1" x14ac:dyDescent="0.3">
      <c r="A314" s="270">
        <f>[1]JUNI!A315</f>
        <v>0</v>
      </c>
      <c r="B314" s="271">
        <f>[1]JUNI!B315</f>
        <v>6</v>
      </c>
      <c r="C314" s="272" t="str">
        <f>[1]JUNI!K315</f>
        <v>K02</v>
      </c>
      <c r="D314" s="271">
        <f>[1]JUNI!J315</f>
        <v>18</v>
      </c>
      <c r="E314" s="272" t="str">
        <f>[1]JUNI!I315</f>
        <v>P</v>
      </c>
      <c r="F314" s="273" t="str">
        <f>[1]JUNI!L315</f>
        <v>BARU</v>
      </c>
    </row>
    <row r="315" spans="1:6" ht="15.75" customHeight="1" x14ac:dyDescent="0.3">
      <c r="A315" s="270">
        <f>[1]JUNI!A316</f>
        <v>0</v>
      </c>
      <c r="B315" s="271">
        <f>[1]JUNI!B316</f>
        <v>7</v>
      </c>
      <c r="C315" s="272" t="str">
        <f>[1]JUNI!K316</f>
        <v>K00</v>
      </c>
      <c r="D315" s="271">
        <f>[1]JUNI!J316</f>
        <v>6</v>
      </c>
      <c r="E315" s="272" t="str">
        <f>[1]JUNI!I316</f>
        <v>L</v>
      </c>
      <c r="F315" s="273" t="str">
        <f>[1]JUNI!L316</f>
        <v>BARU</v>
      </c>
    </row>
    <row r="316" spans="1:6" ht="15.75" customHeight="1" x14ac:dyDescent="0.3">
      <c r="A316" s="270">
        <f>[1]JUNI!A317</f>
        <v>45831</v>
      </c>
      <c r="B316" s="271">
        <f>[1]JUNI!B317</f>
        <v>1</v>
      </c>
      <c r="C316" s="272" t="str">
        <f>[1]JUNI!K317</f>
        <v>K05</v>
      </c>
      <c r="D316" s="271">
        <f>[1]JUNI!J317</f>
        <v>63</v>
      </c>
      <c r="E316" s="272" t="str">
        <f>[1]JUNI!I317</f>
        <v>P</v>
      </c>
      <c r="F316" s="273" t="str">
        <f>[1]JUNI!L317</f>
        <v>BARU</v>
      </c>
    </row>
    <row r="317" spans="1:6" ht="15.75" customHeight="1" x14ac:dyDescent="0.3">
      <c r="A317" s="270">
        <f>[1]JUNI!A318</f>
        <v>0</v>
      </c>
      <c r="B317" s="271">
        <f>[1]JUNI!B318</f>
        <v>2</v>
      </c>
      <c r="C317" s="272" t="str">
        <f>[1]JUNI!K318</f>
        <v>K04</v>
      </c>
      <c r="D317" s="271">
        <f>[1]JUNI!J318</f>
        <v>17</v>
      </c>
      <c r="E317" s="272" t="str">
        <f>[1]JUNI!I318</f>
        <v>P</v>
      </c>
      <c r="F317" s="273" t="str">
        <f>[1]JUNI!L318</f>
        <v>LAMA</v>
      </c>
    </row>
    <row r="318" spans="1:6" ht="15.75" customHeight="1" x14ac:dyDescent="0.3">
      <c r="A318" s="270">
        <f>[1]JUNI!A319</f>
        <v>0</v>
      </c>
      <c r="B318" s="271">
        <f>[1]JUNI!B319</f>
        <v>3</v>
      </c>
      <c r="C318" s="272" t="str">
        <f>[1]JUNI!K319</f>
        <v>K04</v>
      </c>
      <c r="D318" s="271">
        <f>[1]JUNI!J319</f>
        <v>38</v>
      </c>
      <c r="E318" s="272" t="str">
        <f>[1]JUNI!I319</f>
        <v>P</v>
      </c>
      <c r="F318" s="273" t="str">
        <f>[1]JUNI!L319</f>
        <v>LAMA</v>
      </c>
    </row>
    <row r="319" spans="1:6" ht="15.75" customHeight="1" x14ac:dyDescent="0.3">
      <c r="A319" s="270">
        <f>[1]JUNI!A320</f>
        <v>0</v>
      </c>
      <c r="B319" s="271">
        <f>[1]JUNI!B320</f>
        <v>4</v>
      </c>
      <c r="C319" s="272" t="str">
        <f>[1]JUNI!K320</f>
        <v>K04</v>
      </c>
      <c r="D319" s="271">
        <f>[1]JUNI!J320</f>
        <v>29</v>
      </c>
      <c r="E319" s="272" t="str">
        <f>[1]JUNI!I320</f>
        <v>L</v>
      </c>
      <c r="F319" s="273" t="str">
        <f>[1]JUNI!L320</f>
        <v>BARU</v>
      </c>
    </row>
    <row r="320" spans="1:6" ht="15.75" customHeight="1" x14ac:dyDescent="0.3">
      <c r="A320" s="270">
        <f>[1]JUNI!A321</f>
        <v>0</v>
      </c>
      <c r="B320" s="271">
        <f>[1]JUNI!B321</f>
        <v>5</v>
      </c>
      <c r="C320" s="272" t="str">
        <f>[1]JUNI!K321</f>
        <v>K04</v>
      </c>
      <c r="D320" s="271">
        <f>[1]JUNI!J321</f>
        <v>21</v>
      </c>
      <c r="E320" s="272" t="str">
        <f>[1]JUNI!I321</f>
        <v>P</v>
      </c>
      <c r="F320" s="273" t="str">
        <f>[1]JUNI!L321</f>
        <v>BARU</v>
      </c>
    </row>
    <row r="321" spans="1:6" ht="15.75" customHeight="1" x14ac:dyDescent="0.3">
      <c r="A321" s="270">
        <f>[1]JUNI!A322</f>
        <v>0</v>
      </c>
      <c r="B321" s="271">
        <f>[1]JUNI!B322</f>
        <v>6</v>
      </c>
      <c r="C321" s="272" t="str">
        <f>[1]JUNI!K322</f>
        <v>K04</v>
      </c>
      <c r="D321" s="271">
        <f>[1]JUNI!J322</f>
        <v>39</v>
      </c>
      <c r="E321" s="272" t="str">
        <f>[1]JUNI!I322</f>
        <v>L</v>
      </c>
      <c r="F321" s="273" t="str">
        <f>[1]JUNI!L322</f>
        <v>BARU</v>
      </c>
    </row>
    <row r="322" spans="1:6" ht="15.75" customHeight="1" x14ac:dyDescent="0.3">
      <c r="A322" s="270">
        <f>[1]JUNI!A323</f>
        <v>0</v>
      </c>
      <c r="B322" s="271">
        <f>[1]JUNI!B323</f>
        <v>7</v>
      </c>
      <c r="C322" s="272" t="str">
        <f>[1]JUNI!K323</f>
        <v>K04</v>
      </c>
      <c r="D322" s="271">
        <f>[1]JUNI!J323</f>
        <v>39</v>
      </c>
      <c r="E322" s="272" t="str">
        <f>[1]JUNI!I323</f>
        <v>L</v>
      </c>
      <c r="F322" s="273" t="str">
        <f>[1]JUNI!L323</f>
        <v>LAMA</v>
      </c>
    </row>
    <row r="323" spans="1:6" ht="15.75" customHeight="1" x14ac:dyDescent="0.3">
      <c r="A323" s="270">
        <f>[1]JUNI!A324</f>
        <v>0</v>
      </c>
      <c r="B323" s="271">
        <f>[1]JUNI!B324</f>
        <v>8</v>
      </c>
      <c r="C323" s="272" t="str">
        <f>[1]JUNI!K324</f>
        <v>K04</v>
      </c>
      <c r="D323" s="271">
        <f>[1]JUNI!J324</f>
        <v>44</v>
      </c>
      <c r="E323" s="272" t="str">
        <f>[1]JUNI!I324</f>
        <v>L</v>
      </c>
      <c r="F323" s="273" t="str">
        <f>[1]JUNI!L324</f>
        <v>LAMA</v>
      </c>
    </row>
    <row r="324" spans="1:6" ht="15.75" customHeight="1" x14ac:dyDescent="0.3">
      <c r="A324" s="270">
        <f>[1]JUNI!A325</f>
        <v>0</v>
      </c>
      <c r="B324" s="271">
        <f>[1]JUNI!B325</f>
        <v>9</v>
      </c>
      <c r="C324" s="272" t="str">
        <f>[1]JUNI!K325</f>
        <v>K04</v>
      </c>
      <c r="D324" s="271">
        <f>[1]JUNI!J325</f>
        <v>77</v>
      </c>
      <c r="E324" s="272" t="str">
        <f>[1]JUNI!I325</f>
        <v>L</v>
      </c>
      <c r="F324" s="273" t="str">
        <f>[1]JUNI!L325</f>
        <v>BARU</v>
      </c>
    </row>
    <row r="325" spans="1:6" ht="15.75" customHeight="1" x14ac:dyDescent="0.3">
      <c r="A325" s="270">
        <f>[1]JUNI!A326</f>
        <v>0</v>
      </c>
      <c r="B325" s="271">
        <f>[1]JUNI!B326</f>
        <v>10</v>
      </c>
      <c r="C325" s="272" t="str">
        <f>[1]JUNI!K326</f>
        <v>K04</v>
      </c>
      <c r="D325" s="271">
        <f>[1]JUNI!J326</f>
        <v>25</v>
      </c>
      <c r="E325" s="272" t="str">
        <f>[1]JUNI!I326</f>
        <v>P</v>
      </c>
      <c r="F325" s="273" t="str">
        <f>[1]JUNI!L326</f>
        <v>BARU</v>
      </c>
    </row>
    <row r="326" spans="1:6" ht="15.75" customHeight="1" x14ac:dyDescent="0.3">
      <c r="A326" s="270">
        <f>[1]JUNI!A327</f>
        <v>0</v>
      </c>
      <c r="B326" s="271">
        <f>[1]JUNI!B327</f>
        <v>11</v>
      </c>
      <c r="C326" s="272" t="str">
        <f>[1]JUNI!K327</f>
        <v>K04</v>
      </c>
      <c r="D326" s="271">
        <f>[1]JUNI!J327</f>
        <v>25</v>
      </c>
      <c r="E326" s="272" t="str">
        <f>[1]JUNI!I327</f>
        <v>P</v>
      </c>
      <c r="F326" s="273" t="str">
        <f>[1]JUNI!L327</f>
        <v>BARU</v>
      </c>
    </row>
    <row r="327" spans="1:6" ht="15.75" customHeight="1" x14ac:dyDescent="0.3">
      <c r="A327" s="270">
        <f>[1]JUNI!A328</f>
        <v>0</v>
      </c>
      <c r="B327" s="271">
        <f>[1]JUNI!B328</f>
        <v>12</v>
      </c>
      <c r="C327" s="272" t="str">
        <f>[1]JUNI!K328</f>
        <v>K04</v>
      </c>
      <c r="D327" s="271">
        <f>[1]JUNI!J328</f>
        <v>27</v>
      </c>
      <c r="E327" s="272" t="str">
        <f>[1]JUNI!I328</f>
        <v>P</v>
      </c>
      <c r="F327" s="273" t="str">
        <f>[1]JUNI!L328</f>
        <v>BARU</v>
      </c>
    </row>
    <row r="328" spans="1:6" ht="15.75" customHeight="1" x14ac:dyDescent="0.3">
      <c r="A328" s="270">
        <f>[1]JUNI!A329</f>
        <v>0</v>
      </c>
      <c r="B328" s="271">
        <f>[1]JUNI!B329</f>
        <v>13</v>
      </c>
      <c r="C328" s="272" t="str">
        <f>[1]JUNI!K329</f>
        <v>K02</v>
      </c>
      <c r="D328" s="271">
        <f>[1]JUNI!J329</f>
        <v>20</v>
      </c>
      <c r="E328" s="272" t="str">
        <f>[1]JUNI!I329</f>
        <v>P</v>
      </c>
      <c r="F328" s="273" t="str">
        <f>[1]JUNI!L329</f>
        <v>LAMA</v>
      </c>
    </row>
    <row r="329" spans="1:6" ht="15.75" customHeight="1" x14ac:dyDescent="0.3">
      <c r="A329" s="270">
        <f>[1]JUNI!A330</f>
        <v>45832</v>
      </c>
      <c r="B329" s="271">
        <f>[1]JUNI!B330</f>
        <v>1</v>
      </c>
      <c r="C329" s="272" t="str">
        <f>[1]JUNI!K330</f>
        <v>K08</v>
      </c>
      <c r="D329" s="271">
        <f>[1]JUNI!J330</f>
        <v>72</v>
      </c>
      <c r="E329" s="272" t="str">
        <f>[1]JUNI!I330</f>
        <v>L</v>
      </c>
      <c r="F329" s="273" t="str">
        <f>[1]JUNI!L330</f>
        <v>BARU</v>
      </c>
    </row>
    <row r="330" spans="1:6" ht="15.75" customHeight="1" x14ac:dyDescent="0.3">
      <c r="A330" s="270">
        <f>[1]JUNI!A331</f>
        <v>0</v>
      </c>
      <c r="B330" s="271">
        <f>[1]JUNI!B331</f>
        <v>2</v>
      </c>
      <c r="C330" s="272" t="str">
        <f>[1]JUNI!K331</f>
        <v>K04</v>
      </c>
      <c r="D330" s="271">
        <f>[1]JUNI!J331</f>
        <v>27</v>
      </c>
      <c r="E330" s="272" t="str">
        <f>[1]JUNI!I331</f>
        <v>P</v>
      </c>
      <c r="F330" s="273" t="str">
        <f>[1]JUNI!L331</f>
        <v>BARU</v>
      </c>
    </row>
    <row r="331" spans="1:6" ht="15.75" customHeight="1" x14ac:dyDescent="0.3">
      <c r="A331" s="270">
        <f>[1]JUNI!A332</f>
        <v>0</v>
      </c>
      <c r="B331" s="271">
        <f>[1]JUNI!B332</f>
        <v>3</v>
      </c>
      <c r="C331" s="272" t="str">
        <f>[1]JUNI!K332</f>
        <v>K02</v>
      </c>
      <c r="D331" s="271">
        <f>[1]JUNI!J332</f>
        <v>57</v>
      </c>
      <c r="E331" s="272" t="str">
        <f>[1]JUNI!I332</f>
        <v>P</v>
      </c>
      <c r="F331" s="273" t="str">
        <f>[1]JUNI!L332</f>
        <v>BARU</v>
      </c>
    </row>
    <row r="332" spans="1:6" ht="15.75" customHeight="1" x14ac:dyDescent="0.3">
      <c r="A332" s="270">
        <f>[1]JUNI!A333</f>
        <v>0</v>
      </c>
      <c r="B332" s="271">
        <f>[1]JUNI!B333</f>
        <v>4</v>
      </c>
      <c r="C332" s="272" t="str">
        <f>[1]JUNI!K333</f>
        <v>K02</v>
      </c>
      <c r="D332" s="271">
        <f>[1]JUNI!J333</f>
        <v>35</v>
      </c>
      <c r="E332" s="272" t="str">
        <f>[1]JUNI!I333</f>
        <v>P</v>
      </c>
      <c r="F332" s="273" t="str">
        <f>[1]JUNI!L333</f>
        <v>BARU</v>
      </c>
    </row>
    <row r="333" spans="1:6" ht="15.75" customHeight="1" x14ac:dyDescent="0.3">
      <c r="A333" s="270">
        <f>[1]JUNI!A334</f>
        <v>0</v>
      </c>
      <c r="B333" s="271">
        <f>[1]JUNI!B334</f>
        <v>5</v>
      </c>
      <c r="C333" s="272" t="str">
        <f>[1]JUNI!K334</f>
        <v>K02</v>
      </c>
      <c r="D333" s="271">
        <f>[1]JUNI!J334</f>
        <v>41</v>
      </c>
      <c r="E333" s="272" t="str">
        <f>[1]JUNI!I334</f>
        <v>L</v>
      </c>
      <c r="F333" s="273" t="str">
        <f>[1]JUNI!L334</f>
        <v>BARU</v>
      </c>
    </row>
    <row r="334" spans="1:6" ht="15.75" customHeight="1" x14ac:dyDescent="0.3">
      <c r="A334" s="270">
        <f>[1]JUNI!A335</f>
        <v>0</v>
      </c>
      <c r="B334" s="271">
        <f>[1]JUNI!B335</f>
        <v>6</v>
      </c>
      <c r="C334" s="272" t="str">
        <f>[1]JUNI!K335</f>
        <v>K00</v>
      </c>
      <c r="D334" s="271">
        <f>[1]JUNI!J335</f>
        <v>6</v>
      </c>
      <c r="E334" s="272" t="str">
        <f>[1]JUNI!I335</f>
        <v>P</v>
      </c>
      <c r="F334" s="273" t="str">
        <f>[1]JUNI!L335</f>
        <v>BARU</v>
      </c>
    </row>
    <row r="335" spans="1:6" ht="15.75" customHeight="1" x14ac:dyDescent="0.3">
      <c r="A335" s="270">
        <f>[1]JUNI!A336</f>
        <v>0</v>
      </c>
      <c r="B335" s="271">
        <f>[1]JUNI!B336</f>
        <v>7</v>
      </c>
      <c r="C335" s="272" t="str">
        <f>[1]JUNI!K336</f>
        <v>K04</v>
      </c>
      <c r="D335" s="271">
        <f>[1]JUNI!J336</f>
        <v>43</v>
      </c>
      <c r="E335" s="272" t="str">
        <f>[1]JUNI!I336</f>
        <v>P</v>
      </c>
      <c r="F335" s="273" t="str">
        <f>[1]JUNI!L336</f>
        <v>BARU</v>
      </c>
    </row>
    <row r="336" spans="1:6" ht="15.75" customHeight="1" x14ac:dyDescent="0.3">
      <c r="A336" s="270">
        <f>[1]JUNI!A337</f>
        <v>0</v>
      </c>
      <c r="B336" s="271">
        <f>[1]JUNI!B337</f>
        <v>8</v>
      </c>
      <c r="C336" s="272" t="str">
        <f>[1]JUNI!K337</f>
        <v>K02</v>
      </c>
      <c r="D336" s="271">
        <f>[1]JUNI!J337</f>
        <v>42</v>
      </c>
      <c r="E336" s="272" t="str">
        <f>[1]JUNI!I337</f>
        <v>P</v>
      </c>
      <c r="F336" s="273" t="str">
        <f>[1]JUNI!L337</f>
        <v>BARU</v>
      </c>
    </row>
    <row r="337" spans="1:6" ht="15.75" customHeight="1" x14ac:dyDescent="0.3">
      <c r="A337" s="270">
        <f>[1]JUNI!A338</f>
        <v>0</v>
      </c>
      <c r="B337" s="271">
        <f>[1]JUNI!B338</f>
        <v>9</v>
      </c>
      <c r="C337" s="272" t="str">
        <f>[1]JUNI!K338</f>
        <v>K04</v>
      </c>
      <c r="D337" s="271">
        <f>[1]JUNI!J338</f>
        <v>20</v>
      </c>
      <c r="E337" s="272" t="str">
        <f>[1]JUNI!I338</f>
        <v>P</v>
      </c>
      <c r="F337" s="273" t="str">
        <f>[1]JUNI!L338</f>
        <v>BARU</v>
      </c>
    </row>
    <row r="338" spans="1:6" ht="15.75" customHeight="1" x14ac:dyDescent="0.3">
      <c r="A338" s="270">
        <f>[1]JUNI!A339</f>
        <v>0</v>
      </c>
      <c r="B338" s="271">
        <f>[1]JUNI!B339</f>
        <v>10</v>
      </c>
      <c r="C338" s="272" t="str">
        <f>[1]JUNI!K339</f>
        <v>K02</v>
      </c>
      <c r="D338" s="271">
        <f>[1]JUNI!J339</f>
        <v>27</v>
      </c>
      <c r="E338" s="272" t="str">
        <f>[1]JUNI!I339</f>
        <v>P</v>
      </c>
      <c r="F338" s="273" t="str">
        <f>[1]JUNI!L339</f>
        <v>BARU</v>
      </c>
    </row>
    <row r="339" spans="1:6" ht="15.75" customHeight="1" x14ac:dyDescent="0.3">
      <c r="A339" s="270">
        <f>[1]JUNI!A340</f>
        <v>0</v>
      </c>
      <c r="B339" s="271">
        <f>[1]JUNI!B340</f>
        <v>11</v>
      </c>
      <c r="C339" s="272" t="str">
        <f>[1]JUNI!K340</f>
        <v>K02</v>
      </c>
      <c r="D339" s="271">
        <f>[1]JUNI!J340</f>
        <v>13</v>
      </c>
      <c r="E339" s="272" t="str">
        <f>[1]JUNI!I340</f>
        <v>L</v>
      </c>
      <c r="F339" s="273" t="str">
        <f>[1]JUNI!L340</f>
        <v>BARU</v>
      </c>
    </row>
    <row r="340" spans="1:6" ht="15.75" customHeight="1" x14ac:dyDescent="0.3">
      <c r="A340" s="270">
        <f>[1]JUNI!A341</f>
        <v>0</v>
      </c>
      <c r="B340" s="271">
        <f>[1]JUNI!B341</f>
        <v>11</v>
      </c>
      <c r="C340" s="272" t="str">
        <f>[1]JUNI!K341</f>
        <v>K02</v>
      </c>
      <c r="D340" s="271">
        <f>[1]JUNI!J341</f>
        <v>13</v>
      </c>
      <c r="E340" s="272" t="str">
        <f>[1]JUNI!I341</f>
        <v>L</v>
      </c>
      <c r="F340" s="273" t="str">
        <f>[1]JUNI!L341</f>
        <v>BARU</v>
      </c>
    </row>
    <row r="341" spans="1:6" ht="15.75" customHeight="1" x14ac:dyDescent="0.3">
      <c r="A341" s="270">
        <f>[1]JUNI!A342</f>
        <v>0</v>
      </c>
      <c r="B341" s="271">
        <f>[1]JUNI!B342</f>
        <v>12</v>
      </c>
      <c r="C341" s="272" t="str">
        <f>[1]JUNI!K342</f>
        <v>K11</v>
      </c>
      <c r="D341" s="271">
        <f>[1]JUNI!J342</f>
        <v>9</v>
      </c>
      <c r="E341" s="272" t="str">
        <f>[1]JUNI!I342</f>
        <v>P</v>
      </c>
      <c r="F341" s="273" t="str">
        <f>[1]JUNI!L342</f>
        <v>BARU</v>
      </c>
    </row>
    <row r="342" spans="1:6" ht="15.75" customHeight="1" x14ac:dyDescent="0.3">
      <c r="A342" s="270">
        <f>[1]JUNI!A343</f>
        <v>0</v>
      </c>
      <c r="B342" s="271">
        <f>[1]JUNI!B343</f>
        <v>13</v>
      </c>
      <c r="C342" s="272" t="str">
        <f>[1]JUNI!K343</f>
        <v>K02</v>
      </c>
      <c r="D342" s="271">
        <f>[1]JUNI!J343</f>
        <v>11</v>
      </c>
      <c r="E342" s="272" t="str">
        <f>[1]JUNI!I343</f>
        <v>P</v>
      </c>
      <c r="F342" s="273" t="str">
        <f>[1]JUNI!L343</f>
        <v>BARU</v>
      </c>
    </row>
    <row r="343" spans="1:6" ht="15.75" customHeight="1" x14ac:dyDescent="0.3">
      <c r="A343" s="270">
        <f>[1]JUNI!A344</f>
        <v>0</v>
      </c>
      <c r="B343" s="271">
        <f>[1]JUNI!B344</f>
        <v>14</v>
      </c>
      <c r="C343" s="272" t="str">
        <f>[1]JUNI!K344</f>
        <v>K04</v>
      </c>
      <c r="D343" s="271">
        <f>[1]JUNI!J344</f>
        <v>16</v>
      </c>
      <c r="E343" s="272" t="str">
        <f>[1]JUNI!I344</f>
        <v>L</v>
      </c>
      <c r="F343" s="273" t="str">
        <f>[1]JUNI!L344</f>
        <v>BARU</v>
      </c>
    </row>
    <row r="344" spans="1:6" ht="15.75" customHeight="1" x14ac:dyDescent="0.3">
      <c r="A344" s="270">
        <f>[1]JUNI!A345</f>
        <v>0</v>
      </c>
      <c r="B344" s="271">
        <f>[1]JUNI!B345</f>
        <v>15</v>
      </c>
      <c r="C344" s="272" t="str">
        <f>[1]JUNI!K345</f>
        <v>K00</v>
      </c>
      <c r="D344" s="271">
        <f>[1]JUNI!J345</f>
        <v>8</v>
      </c>
      <c r="E344" s="272" t="str">
        <f>[1]JUNI!I345</f>
        <v>P</v>
      </c>
      <c r="F344" s="273" t="str">
        <f>[1]JUNI!L345</f>
        <v>BARU</v>
      </c>
    </row>
    <row r="345" spans="1:6" ht="15.75" customHeight="1" x14ac:dyDescent="0.3">
      <c r="A345" s="270">
        <f>[1]JUNI!A346</f>
        <v>0</v>
      </c>
      <c r="B345" s="271">
        <f>[1]JUNI!B346</f>
        <v>16</v>
      </c>
      <c r="C345" s="272" t="str">
        <f>[1]JUNI!K346</f>
        <v>K08</v>
      </c>
      <c r="D345" s="271">
        <f>[1]JUNI!J346</f>
        <v>29</v>
      </c>
      <c r="E345" s="272" t="str">
        <f>[1]JUNI!I346</f>
        <v>L</v>
      </c>
      <c r="F345" s="273" t="str">
        <f>[1]JUNI!L346</f>
        <v>BARU</v>
      </c>
    </row>
    <row r="346" spans="1:6" ht="15.75" customHeight="1" x14ac:dyDescent="0.3">
      <c r="A346" s="270">
        <f>[1]JUNI!A347</f>
        <v>0</v>
      </c>
      <c r="B346" s="271">
        <f>[1]JUNI!B347</f>
        <v>17</v>
      </c>
      <c r="C346" s="272" t="str">
        <f>[1]JUNI!K347</f>
        <v>K04</v>
      </c>
      <c r="D346" s="271">
        <f>[1]JUNI!J347</f>
        <v>15</v>
      </c>
      <c r="E346" s="272" t="str">
        <f>[1]JUNI!I347</f>
        <v>P</v>
      </c>
      <c r="F346" s="273" t="str">
        <f>[1]JUNI!L347</f>
        <v>BARU</v>
      </c>
    </row>
    <row r="347" spans="1:6" ht="15.75" customHeight="1" x14ac:dyDescent="0.3">
      <c r="A347" s="270">
        <f>[1]JUNI!A348</f>
        <v>0</v>
      </c>
      <c r="B347" s="271">
        <f>[1]JUNI!B348</f>
        <v>18</v>
      </c>
      <c r="C347" s="272" t="str">
        <f>[1]JUNI!K348</f>
        <v>K03</v>
      </c>
      <c r="D347" s="271">
        <f>[1]JUNI!J348</f>
        <v>29</v>
      </c>
      <c r="E347" s="272" t="str">
        <f>[1]JUNI!I348</f>
        <v>P</v>
      </c>
      <c r="F347" s="273" t="str">
        <f>[1]JUNI!L348</f>
        <v>BARU</v>
      </c>
    </row>
    <row r="348" spans="1:6" ht="15.75" customHeight="1" x14ac:dyDescent="0.3">
      <c r="A348" s="270">
        <f>[1]JUNI!A349</f>
        <v>0</v>
      </c>
      <c r="B348" s="271">
        <f>[1]JUNI!B349</f>
        <v>19</v>
      </c>
      <c r="C348" s="272" t="str">
        <f>[1]JUNI!K349</f>
        <v>K03</v>
      </c>
      <c r="D348" s="271">
        <f>[1]JUNI!J349</f>
        <v>34</v>
      </c>
      <c r="E348" s="272" t="str">
        <f>[1]JUNI!I349</f>
        <v>P</v>
      </c>
      <c r="F348" s="273" t="str">
        <f>[1]JUNI!L349</f>
        <v>LAMA</v>
      </c>
    </row>
    <row r="349" spans="1:6" ht="15.75" customHeight="1" x14ac:dyDescent="0.3">
      <c r="A349" s="270">
        <f>[1]JUNI!A350</f>
        <v>0</v>
      </c>
      <c r="B349" s="271">
        <f>[1]JUNI!B350</f>
        <v>20</v>
      </c>
      <c r="C349" s="272" t="str">
        <f>[1]JUNI!K350</f>
        <v>K08</v>
      </c>
      <c r="D349" s="271">
        <f>[1]JUNI!J350</f>
        <v>22</v>
      </c>
      <c r="E349" s="272" t="str">
        <f>[1]JUNI!I350</f>
        <v>P</v>
      </c>
      <c r="F349" s="273" t="str">
        <f>[1]JUNI!L350</f>
        <v>BARU</v>
      </c>
    </row>
    <row r="350" spans="1:6" ht="15.75" customHeight="1" x14ac:dyDescent="0.3">
      <c r="A350" s="270">
        <f>[1]JUNI!A351</f>
        <v>45833</v>
      </c>
      <c r="B350" s="271">
        <f>[1]JUNI!B351</f>
        <v>1</v>
      </c>
      <c r="C350" s="272" t="str">
        <f>[1]JUNI!K351</f>
        <v>K04</v>
      </c>
      <c r="D350" s="271">
        <f>[1]JUNI!J351</f>
        <v>26</v>
      </c>
      <c r="E350" s="272" t="str">
        <f>[1]JUNI!I351</f>
        <v>L</v>
      </c>
      <c r="F350" s="273" t="str">
        <f>[1]JUNI!L351</f>
        <v>LAMA</v>
      </c>
    </row>
    <row r="351" spans="1:6" ht="15.75" customHeight="1" x14ac:dyDescent="0.3">
      <c r="A351" s="270">
        <f>[1]JUNI!A352</f>
        <v>0</v>
      </c>
      <c r="B351" s="271">
        <f>[1]JUNI!B352</f>
        <v>2</v>
      </c>
      <c r="C351" s="272" t="str">
        <f>[1]JUNI!K352</f>
        <v>K08</v>
      </c>
      <c r="D351" s="271">
        <f>[1]JUNI!J352</f>
        <v>61</v>
      </c>
      <c r="E351" s="272" t="str">
        <f>[1]JUNI!I352</f>
        <v>P</v>
      </c>
      <c r="F351" s="273" t="str">
        <f>[1]JUNI!L352</f>
        <v>BARU</v>
      </c>
    </row>
    <row r="352" spans="1:6" ht="15.75" customHeight="1" x14ac:dyDescent="0.3">
      <c r="A352" s="270">
        <f>[1]JUNI!A353</f>
        <v>0</v>
      </c>
      <c r="B352" s="271">
        <f>[1]JUNI!B353</f>
        <v>3</v>
      </c>
      <c r="C352" s="272" t="str">
        <f>[1]JUNI!K353</f>
        <v>K02</v>
      </c>
      <c r="D352" s="271">
        <f>[1]JUNI!J353</f>
        <v>17</v>
      </c>
      <c r="E352" s="272" t="str">
        <f>[1]JUNI!I353</f>
        <v>P</v>
      </c>
      <c r="F352" s="273" t="str">
        <f>[1]JUNI!L353</f>
        <v>BARU</v>
      </c>
    </row>
    <row r="353" spans="1:6" ht="15.75" customHeight="1" x14ac:dyDescent="0.3">
      <c r="A353" s="270">
        <f>[1]JUNI!A354</f>
        <v>0</v>
      </c>
      <c r="B353" s="271">
        <f>[1]JUNI!B354</f>
        <v>3</v>
      </c>
      <c r="C353" s="272" t="str">
        <f>[1]JUNI!K354</f>
        <v>K02</v>
      </c>
      <c r="D353" s="271">
        <f>[1]JUNI!J354</f>
        <v>17</v>
      </c>
      <c r="E353" s="272" t="str">
        <f>[1]JUNI!I354</f>
        <v>P</v>
      </c>
      <c r="F353" s="273" t="str">
        <f>[1]JUNI!L354</f>
        <v>BARU</v>
      </c>
    </row>
    <row r="354" spans="1:6" ht="15.75" customHeight="1" x14ac:dyDescent="0.3">
      <c r="A354" s="270">
        <f>[1]JUNI!A355</f>
        <v>0</v>
      </c>
      <c r="B354" s="271">
        <f>[1]JUNI!B355</f>
        <v>3</v>
      </c>
      <c r="C354" s="272" t="str">
        <f>[1]JUNI!K355</f>
        <v>K02</v>
      </c>
      <c r="D354" s="271">
        <f>[1]JUNI!J355</f>
        <v>17</v>
      </c>
      <c r="E354" s="272" t="str">
        <f>[1]JUNI!I355</f>
        <v>P</v>
      </c>
      <c r="F354" s="273" t="str">
        <f>[1]JUNI!L355</f>
        <v>BARU</v>
      </c>
    </row>
    <row r="355" spans="1:6" ht="15.75" customHeight="1" x14ac:dyDescent="0.3">
      <c r="A355" s="270">
        <f>[1]JUNI!A356</f>
        <v>0</v>
      </c>
      <c r="B355" s="271">
        <f>[1]JUNI!B356</f>
        <v>4</v>
      </c>
      <c r="C355" s="272" t="str">
        <f>[1]JUNI!K356</f>
        <v>K05</v>
      </c>
      <c r="D355" s="271">
        <f>[1]JUNI!J356</f>
        <v>68</v>
      </c>
      <c r="E355" s="272" t="str">
        <f>[1]JUNI!I356</f>
        <v>L</v>
      </c>
      <c r="F355" s="273" t="str">
        <f>[1]JUNI!L356</f>
        <v>BARU</v>
      </c>
    </row>
    <row r="356" spans="1:6" ht="15.75" customHeight="1" x14ac:dyDescent="0.3">
      <c r="A356" s="270">
        <f>[1]JUNI!A357</f>
        <v>0</v>
      </c>
      <c r="B356" s="271">
        <f>[1]JUNI!B357</f>
        <v>5</v>
      </c>
      <c r="C356" s="272" t="str">
        <f>[1]JUNI!K357</f>
        <v>K00</v>
      </c>
      <c r="D356" s="271">
        <f>[1]JUNI!J357</f>
        <v>6</v>
      </c>
      <c r="E356" s="272" t="str">
        <f>[1]JUNI!I357</f>
        <v>P</v>
      </c>
      <c r="F356" s="273" t="str">
        <f>[1]JUNI!L357</f>
        <v>BARU</v>
      </c>
    </row>
    <row r="357" spans="1:6" ht="15.75" customHeight="1" x14ac:dyDescent="0.3">
      <c r="A357" s="270">
        <f>[1]JUNI!A358</f>
        <v>0</v>
      </c>
      <c r="B357" s="271">
        <f>[1]JUNI!B358</f>
        <v>6</v>
      </c>
      <c r="C357" s="272" t="str">
        <f>[1]JUNI!K358</f>
        <v>K06</v>
      </c>
      <c r="D357" s="271">
        <f>[1]JUNI!J358</f>
        <v>6</v>
      </c>
      <c r="E357" s="272" t="str">
        <f>[1]JUNI!I358</f>
        <v>L</v>
      </c>
      <c r="F357" s="273" t="str">
        <f>[1]JUNI!L358</f>
        <v>BARU</v>
      </c>
    </row>
    <row r="358" spans="1:6" ht="15.75" customHeight="1" x14ac:dyDescent="0.3">
      <c r="A358" s="270">
        <f>[1]JUNI!A359</f>
        <v>0</v>
      </c>
      <c r="B358" s="271">
        <f>[1]JUNI!B359</f>
        <v>7</v>
      </c>
      <c r="C358" s="272" t="str">
        <f>[1]JUNI!K359</f>
        <v>K02</v>
      </c>
      <c r="D358" s="271">
        <f>[1]JUNI!J359</f>
        <v>36</v>
      </c>
      <c r="E358" s="272" t="str">
        <f>[1]JUNI!I359</f>
        <v>P</v>
      </c>
      <c r="F358" s="273" t="str">
        <f>[1]JUNI!L359</f>
        <v>LAMA</v>
      </c>
    </row>
    <row r="359" spans="1:6" ht="15.75" customHeight="1" x14ac:dyDescent="0.3">
      <c r="A359" s="270">
        <f>[1]JUNI!A360</f>
        <v>0</v>
      </c>
      <c r="B359" s="271">
        <f>[1]JUNI!B360</f>
        <v>8</v>
      </c>
      <c r="C359" s="272" t="str">
        <f>[1]JUNI!K360</f>
        <v>K00</v>
      </c>
      <c r="D359" s="271">
        <f>[1]JUNI!J360</f>
        <v>6</v>
      </c>
      <c r="E359" s="272" t="str">
        <f>[1]JUNI!I360</f>
        <v>P</v>
      </c>
      <c r="F359" s="273" t="str">
        <f>[1]JUNI!L360</f>
        <v>BARU</v>
      </c>
    </row>
    <row r="360" spans="1:6" ht="15.75" customHeight="1" x14ac:dyDescent="0.3">
      <c r="A360" s="270">
        <f>[1]JUNI!A361</f>
        <v>0</v>
      </c>
      <c r="B360" s="271">
        <f>[1]JUNI!B361</f>
        <v>9</v>
      </c>
      <c r="C360" s="272" t="str">
        <f>[1]JUNI!K361</f>
        <v>K00</v>
      </c>
      <c r="D360" s="271">
        <f>[1]JUNI!J361</f>
        <v>6</v>
      </c>
      <c r="E360" s="272" t="str">
        <f>[1]JUNI!I361</f>
        <v>P</v>
      </c>
      <c r="F360" s="273" t="str">
        <f>[1]JUNI!L361</f>
        <v>BARU</v>
      </c>
    </row>
    <row r="361" spans="1:6" ht="15.75" customHeight="1" x14ac:dyDescent="0.3">
      <c r="A361" s="270">
        <f>[1]JUNI!A362</f>
        <v>0</v>
      </c>
      <c r="B361" s="271">
        <f>[1]JUNI!B362</f>
        <v>10</v>
      </c>
      <c r="C361" s="272" t="str">
        <f>[1]JUNI!K362</f>
        <v>K04</v>
      </c>
      <c r="D361" s="271">
        <f>[1]JUNI!J362</f>
        <v>40</v>
      </c>
      <c r="E361" s="272" t="str">
        <f>[1]JUNI!I362</f>
        <v>P</v>
      </c>
      <c r="F361" s="273" t="str">
        <f>[1]JUNI!L362</f>
        <v>BARU</v>
      </c>
    </row>
    <row r="362" spans="1:6" ht="15.75" customHeight="1" x14ac:dyDescent="0.3">
      <c r="A362" s="270">
        <f>[1]JUNI!A363</f>
        <v>0</v>
      </c>
      <c r="B362" s="271">
        <f>[1]JUNI!B363</f>
        <v>11</v>
      </c>
      <c r="C362" s="272" t="str">
        <f>[1]JUNI!K363</f>
        <v>K03</v>
      </c>
      <c r="D362" s="271">
        <f>[1]JUNI!J363</f>
        <v>16</v>
      </c>
      <c r="E362" s="272" t="str">
        <f>[1]JUNI!I363</f>
        <v>P</v>
      </c>
      <c r="F362" s="273" t="str">
        <f>[1]JUNI!L363</f>
        <v>BARU</v>
      </c>
    </row>
    <row r="363" spans="1:6" ht="15.75" customHeight="1" x14ac:dyDescent="0.3">
      <c r="A363" s="270">
        <f>[1]JUNI!A364</f>
        <v>0</v>
      </c>
      <c r="B363" s="271">
        <f>[1]JUNI!B364</f>
        <v>12</v>
      </c>
      <c r="C363" s="272" t="str">
        <f>[1]JUNI!K364</f>
        <v>K04</v>
      </c>
      <c r="D363" s="271">
        <f>[1]JUNI!J364</f>
        <v>40</v>
      </c>
      <c r="E363" s="272" t="str">
        <f>[1]JUNI!I364</f>
        <v>P</v>
      </c>
      <c r="F363" s="273" t="str">
        <f>[1]JUNI!L364</f>
        <v>BARU</v>
      </c>
    </row>
    <row r="364" spans="1:6" ht="15.75" customHeight="1" x14ac:dyDescent="0.3">
      <c r="A364" s="270">
        <f>[1]JUNI!A365</f>
        <v>0</v>
      </c>
      <c r="B364" s="271">
        <f>[1]JUNI!B365</f>
        <v>13</v>
      </c>
      <c r="C364" s="272" t="str">
        <f>[1]JUNI!K365</f>
        <v>K02</v>
      </c>
      <c r="D364" s="271">
        <f>[1]JUNI!J365</f>
        <v>11</v>
      </c>
      <c r="E364" s="272" t="str">
        <f>[1]JUNI!I365</f>
        <v>P</v>
      </c>
      <c r="F364" s="273" t="str">
        <f>[1]JUNI!L365</f>
        <v>BARU</v>
      </c>
    </row>
    <row r="365" spans="1:6" ht="15.75" customHeight="1" x14ac:dyDescent="0.3">
      <c r="A365" s="270">
        <f>[1]JUNI!A366</f>
        <v>0</v>
      </c>
      <c r="B365" s="271">
        <f>[1]JUNI!B366</f>
        <v>14</v>
      </c>
      <c r="C365" s="272" t="str">
        <f>[1]JUNI!K366</f>
        <v>K02</v>
      </c>
      <c r="D365" s="271">
        <f>[1]JUNI!J366</f>
        <v>20</v>
      </c>
      <c r="E365" s="272" t="str">
        <f>[1]JUNI!I366</f>
        <v>L</v>
      </c>
      <c r="F365" s="273" t="str">
        <f>[1]JUNI!L366</f>
        <v>LAMA</v>
      </c>
    </row>
    <row r="366" spans="1:6" ht="15.75" customHeight="1" x14ac:dyDescent="0.3">
      <c r="A366" s="270">
        <f>[1]JUNI!A367</f>
        <v>45828</v>
      </c>
      <c r="B366" s="271">
        <f>[1]JUNI!B367</f>
        <v>1</v>
      </c>
      <c r="C366" s="272" t="str">
        <f>[1]JUNI!K367</f>
        <v>K02</v>
      </c>
      <c r="D366" s="271">
        <f>[1]JUNI!J367</f>
        <v>31</v>
      </c>
      <c r="E366" s="272" t="str">
        <f>[1]JUNI!I367</f>
        <v>P</v>
      </c>
      <c r="F366" s="273" t="str">
        <f>[1]JUNI!L367</f>
        <v>BARU</v>
      </c>
    </row>
    <row r="367" spans="1:6" ht="15.75" customHeight="1" x14ac:dyDescent="0.3">
      <c r="A367" s="270">
        <f>[1]JUNI!A368</f>
        <v>0</v>
      </c>
      <c r="B367" s="271">
        <f>[1]JUNI!B368</f>
        <v>2</v>
      </c>
      <c r="C367" s="272" t="str">
        <f>[1]JUNI!K368</f>
        <v>K02</v>
      </c>
      <c r="D367" s="271">
        <f>[1]JUNI!J368</f>
        <v>35</v>
      </c>
      <c r="E367" s="272" t="str">
        <f>[1]JUNI!I368</f>
        <v>P</v>
      </c>
      <c r="F367" s="273" t="str">
        <f>[1]JUNI!L368</f>
        <v>BARU</v>
      </c>
    </row>
    <row r="368" spans="1:6" ht="15.75" customHeight="1" x14ac:dyDescent="0.3">
      <c r="A368" s="270">
        <f>[1]JUNI!A369</f>
        <v>0</v>
      </c>
      <c r="B368" s="271">
        <f>[1]JUNI!B369</f>
        <v>3</v>
      </c>
      <c r="C368" s="272" t="str">
        <f>[1]JUNI!K369</f>
        <v>K02</v>
      </c>
      <c r="D368" s="271">
        <f>[1]JUNI!J369</f>
        <v>23</v>
      </c>
      <c r="E368" s="272" t="str">
        <f>[1]JUNI!I369</f>
        <v>P</v>
      </c>
      <c r="F368" s="273" t="str">
        <f>[1]JUNI!L369</f>
        <v>BARU</v>
      </c>
    </row>
    <row r="369" spans="1:6" ht="15.75" customHeight="1" x14ac:dyDescent="0.3">
      <c r="A369" s="270">
        <f>[1]JUNI!A370</f>
        <v>0</v>
      </c>
      <c r="B369" s="271">
        <f>[1]JUNI!B370</f>
        <v>4</v>
      </c>
      <c r="C369" s="272" t="str">
        <f>[1]JUNI!K370</f>
        <v>K02</v>
      </c>
      <c r="D369" s="271">
        <f>[1]JUNI!J370</f>
        <v>27</v>
      </c>
      <c r="E369" s="272" t="str">
        <f>[1]JUNI!I370</f>
        <v>P</v>
      </c>
      <c r="F369" s="273" t="str">
        <f>[1]JUNI!L370</f>
        <v>BARU</v>
      </c>
    </row>
    <row r="370" spans="1:6" ht="15.75" customHeight="1" x14ac:dyDescent="0.3">
      <c r="A370" s="270">
        <f>[1]JUNI!A373</f>
        <v>0</v>
      </c>
      <c r="B370" s="271">
        <f>[1]JUNI!B373</f>
        <v>0</v>
      </c>
      <c r="C370" s="272">
        <f>[1]JUNI!K373</f>
        <v>0</v>
      </c>
      <c r="D370" s="271">
        <f>[1]JUNI!J373</f>
        <v>0</v>
      </c>
      <c r="E370" s="272">
        <f>[1]JUNI!I373</f>
        <v>0</v>
      </c>
      <c r="F370" s="273">
        <f>[1]JUNI!L373</f>
        <v>0</v>
      </c>
    </row>
    <row r="371" spans="1:6" ht="15.75" customHeight="1" x14ac:dyDescent="0.3">
      <c r="A371" s="270">
        <f>[1]JUNI!A374</f>
        <v>0</v>
      </c>
      <c r="B371" s="271">
        <f>[1]JUNI!B374</f>
        <v>0</v>
      </c>
      <c r="C371" s="272">
        <f>[1]JUNI!K374</f>
        <v>0</v>
      </c>
      <c r="D371" s="271">
        <f>[1]JUNI!J374</f>
        <v>0</v>
      </c>
      <c r="E371" s="272">
        <f>[1]JUNI!I374</f>
        <v>0</v>
      </c>
      <c r="F371" s="273">
        <f>[1]JUNI!L374</f>
        <v>0</v>
      </c>
    </row>
    <row r="372" spans="1:6" ht="15.75" customHeight="1" x14ac:dyDescent="0.3">
      <c r="A372" s="270">
        <f>[1]JUNI!A375</f>
        <v>0</v>
      </c>
      <c r="B372" s="271">
        <f>[1]JUNI!B375</f>
        <v>0</v>
      </c>
      <c r="C372" s="272">
        <f>[1]JUNI!K375</f>
        <v>0</v>
      </c>
      <c r="D372" s="271">
        <f>[1]JUNI!J375</f>
        <v>0</v>
      </c>
      <c r="E372" s="272">
        <f>[1]JUNI!I375</f>
        <v>0</v>
      </c>
      <c r="F372" s="273">
        <f>[1]JUNI!L375</f>
        <v>0</v>
      </c>
    </row>
    <row r="373" spans="1:6" ht="15.75" customHeight="1" x14ac:dyDescent="0.3">
      <c r="A373" s="270">
        <f>[1]JUNI!A376</f>
        <v>0</v>
      </c>
      <c r="B373" s="271">
        <f>[1]JUNI!B376</f>
        <v>0</v>
      </c>
      <c r="C373" s="272">
        <f>[1]JUNI!K376</f>
        <v>0</v>
      </c>
      <c r="D373" s="271">
        <f>[1]JUNI!J376</f>
        <v>0</v>
      </c>
      <c r="E373" s="272">
        <f>[1]JUNI!I376</f>
        <v>0</v>
      </c>
      <c r="F373" s="273">
        <f>[1]JUNI!L376</f>
        <v>0</v>
      </c>
    </row>
    <row r="374" spans="1:6" ht="15.75" customHeight="1" x14ac:dyDescent="0.3">
      <c r="A374" s="270">
        <f>[1]JUNI!A377</f>
        <v>0</v>
      </c>
      <c r="B374" s="271">
        <f>[1]JUNI!B377</f>
        <v>0</v>
      </c>
      <c r="C374" s="272">
        <f>[1]JUNI!K377</f>
        <v>0</v>
      </c>
      <c r="D374" s="271">
        <f>[1]JUNI!J377</f>
        <v>0</v>
      </c>
      <c r="E374" s="272">
        <f>[1]JUNI!I377</f>
        <v>0</v>
      </c>
      <c r="F374" s="273">
        <f>[1]JUNI!L377</f>
        <v>0</v>
      </c>
    </row>
    <row r="375" spans="1:6" ht="15.75" customHeight="1" x14ac:dyDescent="0.3">
      <c r="A375" s="270">
        <f>[1]JUNI!A378</f>
        <v>0</v>
      </c>
      <c r="B375" s="271">
        <f>[1]JUNI!B378</f>
        <v>0</v>
      </c>
      <c r="C375" s="272">
        <f>[1]JUNI!K378</f>
        <v>0</v>
      </c>
      <c r="D375" s="271">
        <f>[1]JUNI!J378</f>
        <v>0</v>
      </c>
      <c r="E375" s="272">
        <f>[1]JUNI!I378</f>
        <v>0</v>
      </c>
      <c r="F375" s="273">
        <f>[1]JUNI!L378</f>
        <v>0</v>
      </c>
    </row>
    <row r="376" spans="1:6" ht="15.75" customHeight="1" x14ac:dyDescent="0.3">
      <c r="A376" s="270">
        <f>[1]JUNI!A379</f>
        <v>0</v>
      </c>
      <c r="B376" s="271">
        <f>[1]JUNI!B379</f>
        <v>0</v>
      </c>
      <c r="C376" s="272">
        <f>[1]JUNI!K379</f>
        <v>0</v>
      </c>
      <c r="D376" s="271">
        <f>[1]JUNI!J379</f>
        <v>0</v>
      </c>
      <c r="E376" s="272">
        <f>[1]JUNI!I379</f>
        <v>0</v>
      </c>
      <c r="F376" s="273">
        <f>[1]JUNI!L379</f>
        <v>0</v>
      </c>
    </row>
    <row r="377" spans="1:6" ht="15.75" customHeight="1" x14ac:dyDescent="0.3">
      <c r="A377" s="270">
        <f>[1]JUNI!A380</f>
        <v>0</v>
      </c>
      <c r="B377" s="271">
        <f>[1]JUNI!B380</f>
        <v>0</v>
      </c>
      <c r="C377" s="272">
        <f>[1]JUNI!K380</f>
        <v>0</v>
      </c>
      <c r="D377" s="271">
        <f>[1]JUNI!J380</f>
        <v>0</v>
      </c>
      <c r="E377" s="272">
        <f>[1]JUNI!I380</f>
        <v>0</v>
      </c>
      <c r="F377" s="273">
        <f>[1]JUNI!L380</f>
        <v>0</v>
      </c>
    </row>
    <row r="378" spans="1:6" ht="15.75" customHeight="1" x14ac:dyDescent="0.3">
      <c r="A378" s="270">
        <f>[1]JUNI!A381</f>
        <v>0</v>
      </c>
      <c r="B378" s="271">
        <f>[1]JUNI!B381</f>
        <v>0</v>
      </c>
      <c r="C378" s="272">
        <f>[1]JUNI!K381</f>
        <v>0</v>
      </c>
      <c r="D378" s="271">
        <f>[1]JUNI!J381</f>
        <v>0</v>
      </c>
      <c r="E378" s="272">
        <f>[1]JUNI!I381</f>
        <v>0</v>
      </c>
      <c r="F378" s="273">
        <f>[1]JUNI!L381</f>
        <v>0</v>
      </c>
    </row>
    <row r="379" spans="1:6" ht="15.75" customHeight="1" x14ac:dyDescent="0.3">
      <c r="A379" s="270">
        <f>[1]JUNI!A382</f>
        <v>0</v>
      </c>
      <c r="B379" s="271">
        <f>[1]JUNI!B382</f>
        <v>0</v>
      </c>
      <c r="C379" s="272">
        <f>[1]JUNI!K382</f>
        <v>0</v>
      </c>
      <c r="D379" s="271">
        <f>[1]JUNI!J382</f>
        <v>0</v>
      </c>
      <c r="E379" s="272">
        <f>[1]JUNI!I382</f>
        <v>0</v>
      </c>
      <c r="F379" s="273">
        <f>[1]JUNI!L382</f>
        <v>0</v>
      </c>
    </row>
    <row r="380" spans="1:6" ht="15.75" customHeight="1" x14ac:dyDescent="0.3">
      <c r="A380" s="270">
        <f>[1]JUNI!A383</f>
        <v>0</v>
      </c>
      <c r="B380" s="271">
        <f>[1]JUNI!B383</f>
        <v>0</v>
      </c>
      <c r="C380" s="272">
        <f>[1]JUNI!K383</f>
        <v>0</v>
      </c>
      <c r="D380" s="271">
        <f>[1]JUNI!J383</f>
        <v>0</v>
      </c>
      <c r="E380" s="272">
        <f>[1]JUNI!I383</f>
        <v>0</v>
      </c>
      <c r="F380" s="273">
        <f>[1]JUNI!L383</f>
        <v>0</v>
      </c>
    </row>
    <row r="381" spans="1:6" ht="15.75" customHeight="1" x14ac:dyDescent="0.3">
      <c r="A381" s="270">
        <f>[1]JUNI!A384</f>
        <v>0</v>
      </c>
      <c r="B381" s="271">
        <f>[1]JUNI!B384</f>
        <v>0</v>
      </c>
      <c r="C381" s="272">
        <f>[1]JUNI!K384</f>
        <v>0</v>
      </c>
      <c r="D381" s="271">
        <f>[1]JUNI!J384</f>
        <v>0</v>
      </c>
      <c r="E381" s="272">
        <f>[1]JUNI!I384</f>
        <v>0</v>
      </c>
      <c r="F381" s="273">
        <f>[1]JUNI!L384</f>
        <v>0</v>
      </c>
    </row>
    <row r="382" spans="1:6" ht="15.75" customHeight="1" x14ac:dyDescent="0.3">
      <c r="A382" s="270">
        <f>[1]JUNI!A385</f>
        <v>0</v>
      </c>
      <c r="B382" s="271">
        <f>[1]JUNI!B385</f>
        <v>0</v>
      </c>
      <c r="C382" s="272">
        <f>[1]JUNI!K385</f>
        <v>0</v>
      </c>
      <c r="D382" s="271">
        <f>[1]JUNI!J385</f>
        <v>0</v>
      </c>
      <c r="E382" s="272">
        <f>[1]JUNI!I385</f>
        <v>0</v>
      </c>
      <c r="F382" s="273">
        <f>[1]JUNI!L385</f>
        <v>0</v>
      </c>
    </row>
    <row r="383" spans="1:6" ht="15.75" customHeight="1" x14ac:dyDescent="0.3">
      <c r="A383" s="270">
        <f>[1]JUNI!A386</f>
        <v>0</v>
      </c>
      <c r="B383" s="271">
        <f>[1]JUNI!B386</f>
        <v>0</v>
      </c>
      <c r="C383" s="272">
        <f>[1]JUNI!K386</f>
        <v>0</v>
      </c>
      <c r="D383" s="271">
        <f>[1]JUNI!J386</f>
        <v>0</v>
      </c>
      <c r="E383" s="272">
        <f>[1]JUNI!I386</f>
        <v>0</v>
      </c>
      <c r="F383" s="273">
        <f>[1]JUNI!L386</f>
        <v>0</v>
      </c>
    </row>
    <row r="384" spans="1:6" ht="15.75" customHeight="1" x14ac:dyDescent="0.3">
      <c r="A384" s="270">
        <f>[1]JUNI!A387</f>
        <v>0</v>
      </c>
      <c r="B384" s="271">
        <f>[1]JUNI!B387</f>
        <v>0</v>
      </c>
      <c r="C384" s="272">
        <f>[1]JUNI!K387</f>
        <v>0</v>
      </c>
      <c r="D384" s="271">
        <f>[1]JUNI!J387</f>
        <v>0</v>
      </c>
      <c r="E384" s="272">
        <f>[1]JUNI!I387</f>
        <v>0</v>
      </c>
      <c r="F384" s="273">
        <f>[1]JUNI!L387</f>
        <v>0</v>
      </c>
    </row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</sheetData>
  <autoFilter ref="A3:F139" xr:uid="{00000000-0009-0000-0000-00000E000000}"/>
  <mergeCells count="6">
    <mergeCell ref="K1:R1"/>
    <mergeCell ref="S1:T2"/>
    <mergeCell ref="K2:L2"/>
    <mergeCell ref="M2:N2"/>
    <mergeCell ref="O2:P2"/>
    <mergeCell ref="Q2:R2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51</vt:i4>
      </vt:variant>
    </vt:vector>
  </HeadingPairs>
  <TitlesOfParts>
    <vt:vector size="66" baseType="lpstr">
      <vt:lpstr>REGISTER</vt:lpstr>
      <vt:lpstr>PKP</vt:lpstr>
      <vt:lpstr>LAPORAN</vt:lpstr>
      <vt:lpstr>Dx. JAN</vt:lpstr>
      <vt:lpstr>Dx. FEB</vt:lpstr>
      <vt:lpstr>Dx. MART</vt:lpstr>
      <vt:lpstr>Dx.APRL</vt:lpstr>
      <vt:lpstr>Dx.MEI</vt:lpstr>
      <vt:lpstr>Dx.JUNI</vt:lpstr>
      <vt:lpstr>Dx.JULI</vt:lpstr>
      <vt:lpstr>Dx. AGUST</vt:lpstr>
      <vt:lpstr>Dx. SEPT</vt:lpstr>
      <vt:lpstr>Dx. OKT</vt:lpstr>
      <vt:lpstr>Dx NOV</vt:lpstr>
      <vt:lpstr>Dx DES</vt:lpstr>
      <vt:lpstr>'Dx DES'!BARULAMA</vt:lpstr>
      <vt:lpstr>'Dx NOV'!BARULAMA</vt:lpstr>
      <vt:lpstr>'Dx. AGUST'!BARULAMA</vt:lpstr>
      <vt:lpstr>'Dx. OKT'!BARULAMA</vt:lpstr>
      <vt:lpstr>'Dx. SEPT'!BARULAMA</vt:lpstr>
      <vt:lpstr>Dx.JULI!BARULAMA</vt:lpstr>
      <vt:lpstr>Dx.JUNI!BARULAMA</vt:lpstr>
      <vt:lpstr>Dx.MEI!BARULAMA</vt:lpstr>
      <vt:lpstr>'Dx DES'!DIAGNOSA</vt:lpstr>
      <vt:lpstr>'Dx NOV'!DIAGNOSA</vt:lpstr>
      <vt:lpstr>'Dx. AGUST'!DIAGNOSA</vt:lpstr>
      <vt:lpstr>'Dx. FEB'!DIAGNOSA</vt:lpstr>
      <vt:lpstr>'Dx. MART'!DIAGNOSA</vt:lpstr>
      <vt:lpstr>'Dx. OKT'!DIAGNOSA</vt:lpstr>
      <vt:lpstr>'Dx. SEPT'!DIAGNOSA</vt:lpstr>
      <vt:lpstr>Dx.APRL!DIAGNOSA</vt:lpstr>
      <vt:lpstr>Dx.JULI!DIAGNOSA</vt:lpstr>
      <vt:lpstr>Dx.JUNI!DIAGNOSA</vt:lpstr>
      <vt:lpstr>Dx.MEI!DIAGNOSA</vt:lpstr>
      <vt:lpstr>'Dx DES'!GENDER</vt:lpstr>
      <vt:lpstr>'Dx NOV'!GENDER</vt:lpstr>
      <vt:lpstr>'Dx. AGUST'!GENDER</vt:lpstr>
      <vt:lpstr>'Dx. OKT'!GENDER</vt:lpstr>
      <vt:lpstr>'Dx. SEPT'!GENDER</vt:lpstr>
      <vt:lpstr>Dx.JULI!GENDER</vt:lpstr>
      <vt:lpstr>Dx.JUNI!GENDER</vt:lpstr>
      <vt:lpstr>Dx.MEI!GENDER</vt:lpstr>
      <vt:lpstr>'Dx DES'!kasusbaru</vt:lpstr>
      <vt:lpstr>'Dx NOV'!kasusbaru</vt:lpstr>
      <vt:lpstr>'Dx. AGUST'!kasusbaru</vt:lpstr>
      <vt:lpstr>'Dx. FEB'!kasusbaru</vt:lpstr>
      <vt:lpstr>'Dx. MART'!kasusbaru</vt:lpstr>
      <vt:lpstr>'Dx. OKT'!kasusbaru</vt:lpstr>
      <vt:lpstr>'Dx. SEPT'!kasusbaru</vt:lpstr>
      <vt:lpstr>Dx.APRL!kasusbaru</vt:lpstr>
      <vt:lpstr>Dx.JULI!kasusbaru</vt:lpstr>
      <vt:lpstr>Dx.JUNI!kasusbaru</vt:lpstr>
      <vt:lpstr>Dx.MEI!kasusbaru</vt:lpstr>
      <vt:lpstr>'Dx. FEB'!kasuslama</vt:lpstr>
      <vt:lpstr>'Dx. MART'!kasuslama</vt:lpstr>
      <vt:lpstr>'Dx DES'!UMUR</vt:lpstr>
      <vt:lpstr>'Dx NOV'!UMUR</vt:lpstr>
      <vt:lpstr>'Dx. AGUST'!UMUR</vt:lpstr>
      <vt:lpstr>'Dx. FEB'!UMUR</vt:lpstr>
      <vt:lpstr>'Dx. MART'!UMUR</vt:lpstr>
      <vt:lpstr>'Dx. OKT'!UMUR</vt:lpstr>
      <vt:lpstr>'Dx. SEPT'!UMUR</vt:lpstr>
      <vt:lpstr>Dx.APRL!UMUR</vt:lpstr>
      <vt:lpstr>Dx.JULI!UMUR</vt:lpstr>
      <vt:lpstr>Dx.JUNI!UMUR</vt:lpstr>
      <vt:lpstr>Dx.MEI!UMUR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 E L L</dc:creator>
  <cp:lastModifiedBy>D E L L</cp:lastModifiedBy>
  <dcterms:created xsi:type="dcterms:W3CDTF">2026-01-05T04:21:05Z</dcterms:created>
  <dcterms:modified xsi:type="dcterms:W3CDTF">2026-01-05T04:26:29Z</dcterms:modified>
</cp:coreProperties>
</file>