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wmf" ContentType="image/x-wmf"/>
  <Default Extension="jpg" ContentType="image/jpeg"/>
  <Default Extension="jpeg" ContentType="image/jpeg"/>
  <Default Extension="png" ContentType="image/png"/>
  <Default Extension="tiff" ContentType="image/tiff"/>
  <Default Extension="gif" ContentType="image/gif"/>
  <Default Extension="emf" ContentType="image/x-emf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IKU TAHUNAN\"/>
    </mc:Choice>
  </mc:AlternateContent>
  <xr:revisionPtr revIDLastSave="0" documentId="13_ncr:1_{86FA431F-32BC-41DB-814D-0908A3BB8CA5}" xr6:coauthVersionLast="45" xr6:coauthVersionMax="45" xr10:uidLastSave="{00000000-0000-0000-0000-000000000000}"/>
  <bookViews>
    <workbookView activeTab="0" windowHeight="11760" windowWidth="20730" xWindow="-120" xr2:uid="{00000000-000D-0000-FFFF-FFFF00000000}" yWindow="-120"/>
  </bookViews>
  <sheets>
    <sheet name="202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<sst xmlns="http://schemas.openxmlformats.org/spreadsheetml/2006/main" count="51" uniqueCount="51">
  <si>
    <t>No.</t>
  </si>
  <si>
    <t>Jenis Komoditas</t>
  </si>
  <si>
    <t>BERAS</t>
  </si>
  <si>
    <t>GULA PASIR</t>
  </si>
  <si>
    <t>MINYAK GORENG</t>
  </si>
  <si>
    <t>- Daging Sapi Murni</t>
  </si>
  <si>
    <t>- Daging Ayam Broiler</t>
  </si>
  <si>
    <t>TELUR AYAM</t>
  </si>
  <si>
    <t>TEPUNG TERIGU</t>
  </si>
  <si>
    <t>KACANG KEDELAI</t>
  </si>
  <si>
    <t>- BAWANG MERAH</t>
  </si>
  <si>
    <t>IKAN SEGAR</t>
  </si>
  <si>
    <t>Standar Deviasi</t>
  </si>
  <si>
    <t>Koefisien Variasi Antar Waktu</t>
  </si>
  <si>
    <t>Rata-Rata Koef.Var antar waktu</t>
  </si>
  <si>
    <t>Maret</t>
  </si>
  <si>
    <t>SD1</t>
  </si>
  <si>
    <t>SD2</t>
  </si>
  <si>
    <t>SD3</t>
  </si>
  <si>
    <t>SD4</t>
  </si>
  <si>
    <t>Koef.Var1</t>
  </si>
  <si>
    <t>Koef.Var2</t>
  </si>
  <si>
    <t>Koef.Var3</t>
  </si>
  <si>
    <t>Koef.Var4</t>
  </si>
  <si>
    <t>April</t>
  </si>
  <si>
    <t>Mei</t>
  </si>
  <si>
    <t>Juni</t>
  </si>
  <si>
    <t>Jumlah Koef Total</t>
  </si>
  <si>
    <t>Rata-Rata Koef Total</t>
  </si>
  <si>
    <t>Januari</t>
  </si>
  <si>
    <t>Februari</t>
  </si>
  <si>
    <t>Harga Rata-rata Per-Bulan  2022</t>
  </si>
  <si>
    <t>Juli</t>
  </si>
  <si>
    <t>Agustus</t>
  </si>
  <si>
    <t>September</t>
  </si>
  <si>
    <t>SD5</t>
  </si>
  <si>
    <t>SD6</t>
  </si>
  <si>
    <t>SD7</t>
  </si>
  <si>
    <t>SD8</t>
  </si>
  <si>
    <t>SD9</t>
  </si>
  <si>
    <t>Koef.Var5</t>
  </si>
  <si>
    <t>Koef.Var6</t>
  </si>
  <si>
    <t>Koef.Var7</t>
  </si>
  <si>
    <t>Koef.Var8</t>
  </si>
  <si>
    <t>Koef.Var9</t>
  </si>
  <si>
    <t>DATA CAPAIAN IKU 2022</t>
  </si>
  <si>
    <t>Harga Rata-Rata Komoditas Kota Malang (Rp)</t>
  </si>
  <si>
    <t>Total Harga Komoditas Kota Malang (Rp)</t>
  </si>
  <si>
    <t>E.SD</t>
  </si>
  <si>
    <t>E.Harga Rata-Rata</t>
  </si>
  <si>
    <t>%</t>
  </si>
</sst>
</file>

<file path=xl/styles.xml><?xml version="1.0" encoding="utf-8"?>
<styleSheet xmlns="http://schemas.openxmlformats.org/spreadsheetml/2006/main" xmlns:a="http://schemas.openxmlformats.org/drawingml/2006/main" xmlns:mc="http://schemas.openxmlformats.org/markup-compatibility/2006" xmlns:x14ac="http://schemas.microsoft.com/office/spreadsheetml/2009/9/ac" xmlns:x16r2="http://schemas.microsoft.com/office/spreadsheetml/2015/02/main" xmlns:xdr="http://schemas.openxmlformats.org/drawingml/2006/spreadsheetDrawing" xmlns:xr="http://schemas.microsoft.com/office/spreadsheetml/2014/revision" count="2" mc:Ignorable="x14ac x16r2 xr">
  <numFmts count="10">
    <numFmt numFmtId="5" formatCode="&quot;$&quot;#,##0_);(&quot;$&quot;#,##0)"/>
    <numFmt numFmtId="6" formatCode="&quot;$&quot;#,##0_);[Red](&quot;$&quot;#,##0)"/>
    <numFmt numFmtId="7" formatCode="&quot;$&quot;#,##0.00_);(&quot;$&quot;#,##0.00)"/>
    <numFmt numFmtId="8" formatCode="&quot;$&quot;#,##0.00_);[Red](&quot;$&quot;#,##0.00)"/>
    <numFmt numFmtId="41" formatCode="_(* #,##0_);_(* (#,##0);_(* &quot;-&quot;_);_(@_)"/>
    <numFmt numFmtId="42" formatCode="_(&quot;$&quot;* #,##0_);_(&quot;$&quot;* (#,##0);_(&quot;$&quot;* &quot;-&quot;_);_(@_)"/>
    <numFmt numFmtId="43" formatCode="_(* #,##0.00_);_(* (#,##0.00);_(* &quot;-&quot;??_);_(@_)"/>
    <numFmt numFmtId="44" formatCode="_(&quot;$&quot;* #,##0.00_);_(&quot;$&quot;* (#,##0.00);_(&quot;$&quot;* &quot;-&quot;??_);_(@_)"/>
    <numFmt numFmtId="164" formatCode="0.0%"/>
    <numFmt numFmtId="165" formatCode="0.000"/>
  </numFmts>
  <fonts count="7">
    <font>
      <name val="Calibri"/>
      <family val="2"/>
      <color rgb="FF000000"/>
      <sz val="11"/>
      <scheme val="minor"/>
    </font>
    <font>
      <name val="Calibri"/>
      <family val="2"/>
      <color rgb="FF000000"/>
      <sz val="11"/>
      <scheme val="minor"/>
    </font>
    <font>
      <name val="Calibri"/>
      <family val="2"/>
      <color rgb="FF000000"/>
      <sz val="8"/>
      <scheme val="minor"/>
    </font>
    <font>
      <name val="Calibri"/>
      <family val="2"/>
      <color rgb="FF000000"/>
      <sz val="11"/>
      <scheme val="minor"/>
    </font>
    <font>
      <name val="Calibri"/>
      <family val="2"/>
      <b/>
      <color rgb="FF000000"/>
      <sz val="18"/>
      <scheme val="minor"/>
    </font>
    <font>
      <name val="Calibri"/>
      <family val="2"/>
      <b/>
      <color rgb="FF000000"/>
      <sz val="11"/>
      <scheme val="minor"/>
    </font>
    <font>
      <name val="Calibri"/>
      <family val="2"/>
      <b/>
      <color rgb="FF000000"/>
      <sz val="1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6E7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B8CCE4"/>
        <bgColor indexed="64"/>
      </patternFill>
    </fill>
  </fills>
  <borders count="12"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n"/>
      <right style="thin"/>
      <top style="thin"/>
      <bottom style="thin"/>
      <diagonal style="none">
        <color rgb="FF000000"/>
      </diagonal>
    </border>
    <border>
      <left style="thin"/>
      <right style="thin"/>
      <top style="thin"/>
      <bottom style="none">
        <color rgb="FF000000"/>
      </bottom>
      <diagonal style="none">
        <color rgb="FF000000"/>
      </diagonal>
    </border>
    <border>
      <left style="thin"/>
      <right style="none">
        <color rgb="FF000000"/>
      </right>
      <top style="thin"/>
      <bottom style="thin"/>
      <diagonal style="none">
        <color rgb="FF000000"/>
      </diagonal>
    </border>
    <border>
      <left style="none">
        <color rgb="FF000000"/>
      </left>
      <right style="thin"/>
      <top style="thin"/>
      <bottom style="thin"/>
      <diagonal style="none">
        <color rgb="FF000000"/>
      </diagonal>
    </border>
    <border>
      <left style="none">
        <color rgb="FF000000"/>
      </left>
      <right style="thin"/>
      <top style="thin"/>
      <bottom style="none">
        <color rgb="FF000000"/>
      </bottom>
      <diagonal style="none">
        <color rgb="FF000000"/>
      </diagonal>
    </border>
    <border>
      <left style="thin"/>
      <right style="thin"/>
      <top style="none">
        <color rgb="FF000000"/>
      </top>
      <bottom style="thin"/>
      <diagonal style="none">
        <color rgb="FF000000"/>
      </diagonal>
    </border>
    <border>
      <left style="none">
        <color rgb="FF000000"/>
      </left>
      <right style="none">
        <color rgb="FF000000"/>
      </right>
      <top style="thin"/>
      <bottom style="thin"/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thin"/>
      <diagonal style="none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thin"/>
      <right style="thin"/>
      <top style="non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</borders>
  <cellStyleXfs count="2">
    <xf numFmtId="0" fontId="0" fillId="0" borderId="0" xfId="0"/>
    <xf numFmtId="0" fontId="1" fillId="0" borderId="0" xfId="0" applyFont="1"/>
  </cellStyleXfs>
  <cellXfs count="32">
    <xf numFmtId="0" fontId="0" fillId="0" borderId="0" xfId="0"/>
    <xf numFmtId="0" fontId="3" fillId="0" borderId="0" xfId="0" applyFont="1"/>
    <xf numFmtId="3" fontId="3" fillId="0" borderId="1" xfId="0" applyNumberFormat="1" applyFont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/>
    </xf>
    <xf numFmtId="3" fontId="3" fillId="0" borderId="1" xfId="0" applyNumberFormat="1" applyFont="1" applyBorder="1"/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3" fontId="0" fillId="0" borderId="1" xfId="0" applyNumberFormat="1" applyBorder="1"/>
    <xf numFmtId="165" fontId="3" fillId="0" borderId="1" xfId="0" applyNumberFormat="1" applyFont="1" applyBorder="1" applyAlignment="1">
      <alignment horizontal="right"/>
    </xf>
    <xf numFmtId="11" fontId="3" fillId="0" borderId="9" xfId="0" applyNumberFormat="1" applyFont="1" applyBorder="1"/>
    <xf numFmtId="11" fontId="5" fillId="2" borderId="6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65" fontId="3" fillId="0" borderId="11" xfId="0" applyNumberFormat="1" applyFont="1" applyBorder="1"/>
    <xf numFmtId="0" fontId="5" fillId="2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10" fontId="6" fillId="4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5" fontId="3" fillId="3" borderId="1" xfId="0" applyNumberFormat="1" applyFont="1" applyFill="1" applyBorder="1"/>
    <xf numFmtId="165" fontId="3" fillId="3" borderId="3" xfId="0" applyNumberFormat="1" applyFont="1" applyFill="1" applyBorder="1"/>
    <xf numFmtId="0" fontId="0" fillId="3" borderId="1" xfId="0" applyFill="1" applyBorder="1"/>
    <xf numFmtId="164" fontId="0" fillId="3" borderId="1" xfId="0" applyNumberFormat="1" applyFill="1" applyBorder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 TargetMode="Internal"/><Relationship Id="rId2" Type="http://schemas.openxmlformats.org/officeDocument/2006/relationships/theme" Target="theme/theme1.xml" TargetMode="Internal"/><Relationship Id="rId3" Type="http://schemas.openxmlformats.org/officeDocument/2006/relationships/styles" Target="styles.xml" TargetMode="Internal"/><Relationship Id="rId4" Type="http://schemas.openxmlformats.org/officeDocument/2006/relationships/sharedStrings" Target="sharedStrings.xml" TargetMode="Internal"/><Relationship Id="rId5" Type="http://schemas.openxmlformats.org/officeDocument/2006/relationships/calcChain" Target="calcChain.xml" TargetMode="Interna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 TargetMode="Internal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0900B-2B5D-4F2A-AA73-98DA7DA89CB0}">
  <sheetViews>
    <sheetView topLeftCell="T1" workbookViewId="0" tabSelected="1">
      <selection pane="topLeft" activeCell="D8" sqref="D8"/>
    </sheetView>
  </sheetViews>
  <sheetFormatPr baseColWidth="8" defaultRowHeight="15"/>
  <cols>
    <col min="2" max="2" width="20.28515625" bestFit="1" customWidth="1"/>
    <col min="3" max="3" width="15.140625" customWidth="1"/>
    <col min="4" max="4" width="14.85546875" bestFit="1" customWidth="1"/>
    <col min="5" max="5" width="7.5703125" bestFit="1" customWidth="1"/>
    <col min="6" max="6" width="8.42578125" bestFit="1" customWidth="1"/>
    <col min="7" max="8" width="7.5703125" bestFit="1" customWidth="1"/>
    <col min="13" max="13" width="10.85546875" customWidth="1"/>
    <col min="15" max="15" width="10.28515625" bestFit="1" customWidth="1"/>
    <col min="24" max="24" width="10.5703125" bestFit="1" customWidth="1"/>
    <col min="25" max="25" width="12.28515625" bestFit="1" customWidth="1"/>
    <col min="26" max="27" width="13.140625" bestFit="1" customWidth="1"/>
    <col min="28" max="32" width="13.140625" customWidth="1"/>
    <col min="33" max="33" width="12.28515625" bestFit="1" customWidth="1"/>
    <col min="34" max="34" width="18.42578125" customWidth="1"/>
  </cols>
  <sheetData>
    <row ht="23.25" r="1" spans="1:34" x14ac:dyDescent="0.25">
      <c r="A1" s="19" t="s">
        <v>45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"/>
    </row>
    <row ht="31.5" customHeight="1" r="2" spans="1:34" x14ac:dyDescent="0.25">
      <c r="A2" s="17" t="s">
        <v>0</v>
      </c>
      <c r="B2" s="17" t="s">
        <v>1</v>
      </c>
      <c r="C2" s="17" t="s">
        <v>46</v>
      </c>
      <c r="D2" s="17" t="s">
        <v>47</v>
      </c>
      <c r="E2" s="23" t="s">
        <v>31</v>
      </c>
      <c r="F2" s="24"/>
      <c r="G2" s="24"/>
      <c r="H2" s="24"/>
      <c r="I2" s="24"/>
      <c r="J2" s="24"/>
      <c r="K2" s="24"/>
      <c r="L2" s="24"/>
      <c r="M2" s="25"/>
      <c r="N2" s="23" t="s">
        <v>12</v>
      </c>
      <c r="O2" s="24"/>
      <c r="P2" s="24"/>
      <c r="Q2" s="24"/>
      <c r="R2" s="24"/>
      <c r="S2" s="24"/>
      <c r="T2" s="24"/>
      <c r="U2" s="24"/>
      <c r="V2" s="25"/>
      <c r="W2" s="26" t="s">
        <v>48</v>
      </c>
      <c r="X2" s="26" t="s">
        <v>49</v>
      </c>
      <c r="Y2" s="21" t="s">
        <v>13</v>
      </c>
      <c r="Z2" s="21"/>
      <c r="AA2" s="21"/>
      <c r="AB2" s="21"/>
      <c r="AC2" s="21"/>
      <c r="AD2" s="21"/>
      <c r="AE2" s="21"/>
      <c r="AF2" s="21"/>
      <c r="AG2" s="22"/>
      <c r="AH2" s="17" t="s">
        <v>14</v>
      </c>
    </row>
    <row ht="23.7" customHeight="1" r="3" spans="1:34" x14ac:dyDescent="0.25">
      <c r="A3" s="20"/>
      <c r="B3" s="20"/>
      <c r="C3" s="20"/>
      <c r="D3" s="20"/>
      <c r="E3" s="3" t="s">
        <v>29</v>
      </c>
      <c r="F3" s="3" t="s">
        <v>30</v>
      </c>
      <c r="G3" s="3" t="s">
        <v>15</v>
      </c>
      <c r="H3" s="3" t="s">
        <v>24</v>
      </c>
      <c r="I3" s="3" t="s">
        <v>25</v>
      </c>
      <c r="J3" s="3" t="s">
        <v>26</v>
      </c>
      <c r="K3" s="3" t="s">
        <v>32</v>
      </c>
      <c r="L3" s="3" t="s">
        <v>33</v>
      </c>
      <c r="M3" s="3" t="s">
        <v>34</v>
      </c>
      <c r="N3" s="3" t="s">
        <v>16</v>
      </c>
      <c r="O3" s="3" t="s">
        <v>17</v>
      </c>
      <c r="P3" s="3" t="s">
        <v>18</v>
      </c>
      <c r="Q3" s="3" t="s">
        <v>19</v>
      </c>
      <c r="R3" s="3" t="s">
        <v>35</v>
      </c>
      <c r="S3" s="3" t="s">
        <v>36</v>
      </c>
      <c r="T3" s="3" t="s">
        <v>37</v>
      </c>
      <c r="U3" s="3" t="s">
        <v>38</v>
      </c>
      <c r="V3" s="3" t="s">
        <v>39</v>
      </c>
      <c r="W3" s="27"/>
      <c r="X3" s="27"/>
      <c r="Y3" s="14" t="s">
        <v>20</v>
      </c>
      <c r="Z3" s="12" t="s">
        <v>21</v>
      </c>
      <c r="AA3" s="12" t="s">
        <v>22</v>
      </c>
      <c r="AB3" s="12" t="s">
        <v>23</v>
      </c>
      <c r="AC3" s="12" t="s">
        <v>40</v>
      </c>
      <c r="AD3" s="12" t="s">
        <v>41</v>
      </c>
      <c r="AE3" s="12" t="s">
        <v>42</v>
      </c>
      <c r="AF3" s="12" t="s">
        <v>43</v>
      </c>
      <c r="AG3" s="12" t="s">
        <v>44</v>
      </c>
      <c r="AH3" s="18"/>
    </row>
    <row r="4" spans="1:34" x14ac:dyDescent="0.25">
      <c r="A4" s="4">
        <v>1</v>
      </c>
      <c r="B4" s="4" t="s">
        <v>2</v>
      </c>
      <c r="C4" s="2">
        <f>D4/9</f>
        <v>11272.4444444444</v>
      </c>
      <c r="D4" s="8">
        <f>E4+F4+G4+H4+I4+J4+K4+L4+M4</f>
        <v>101452</v>
      </c>
      <c r="E4" s="8">
        <v>11335</v>
      </c>
      <c r="F4" s="8">
        <v>10550</v>
      </c>
      <c r="G4" s="5">
        <v>11346</v>
      </c>
      <c r="H4" s="5">
        <v>11333</v>
      </c>
      <c r="I4" s="5">
        <v>11333</v>
      </c>
      <c r="J4" s="5">
        <v>11333</v>
      </c>
      <c r="K4" s="5">
        <v>11375</v>
      </c>
      <c r="L4" s="5">
        <v>11380</v>
      </c>
      <c r="M4" s="5">
        <v>11467</v>
      </c>
      <c r="N4" s="9">
        <f>(E4-C4)/7</f>
        <v>8.93650793650782</v>
      </c>
      <c r="O4" s="9">
        <f>(F4-C4)/7</f>
        <v>-103.206349206349</v>
      </c>
      <c r="P4" s="9">
        <f>(G4-C4)/7</f>
        <v>10.5079365079364</v>
      </c>
      <c r="Q4" s="9">
        <f>(H4-C4)/7</f>
        <v>8.65079365079353</v>
      </c>
      <c r="R4" s="9">
        <f>(I4-C4)/7</f>
        <v>8.65079365079353</v>
      </c>
      <c r="S4" s="9">
        <f>(J4-C4)/7</f>
        <v>8.65079365079353</v>
      </c>
      <c r="T4" s="9">
        <f>(K4-C4)/7</f>
        <v>14.6507936507935</v>
      </c>
      <c r="U4" s="9">
        <f>(L4-C4)/7</f>
        <v>15.3650793650793</v>
      </c>
      <c r="V4" s="9">
        <f>(M4-C4)/7</f>
        <v>27.7936507936507</v>
      </c>
      <c r="W4" s="9">
        <f>SUM(N4:U4)</f>
        <v>-27.7936507936517</v>
      </c>
      <c r="X4" s="9">
        <v>11272.4444444444</v>
      </c>
      <c r="Y4" s="13">
        <f>N4/C4</f>
        <v>0.000792774626705934</v>
      </c>
      <c r="Z4" s="13">
        <f>O4/C4</f>
        <v>-0.00915563165691306</v>
      </c>
      <c r="AA4" s="13">
        <f>P4/C4</f>
        <v>0.000932179045966837</v>
      </c>
      <c r="AB4" s="13">
        <f>Q4/C4</f>
        <v>0.000767428368658497</v>
      </c>
      <c r="AC4" s="13">
        <f>R4/C4</f>
        <v>0.000767428368658497</v>
      </c>
      <c r="AD4" s="13">
        <f>S4/C4</f>
        <v>0.000767428368658497</v>
      </c>
      <c r="AE4" s="13">
        <f>T4/C4</f>
        <v>0.00129969978765467</v>
      </c>
      <c r="AF4" s="13">
        <f>U4/C4</f>
        <v>0.00136306543277326</v>
      </c>
      <c r="AG4" s="13">
        <f>V4/C4</f>
        <v>0.00246562765783677</v>
      </c>
      <c r="AH4" s="10">
        <f>SUM(Y4:AG4)</f>
        <v>-9.19403442267708e-17</v>
      </c>
    </row>
    <row r="5" spans="1:34" x14ac:dyDescent="0.25">
      <c r="A5" s="4">
        <v>2</v>
      </c>
      <c r="B5" s="4" t="s">
        <v>3</v>
      </c>
      <c r="C5" s="2">
        <f>D5/9</f>
        <v>13351.1111111111</v>
      </c>
      <c r="D5" s="8">
        <f>E5+F5+G5+H5+I5+J5+K5+L5+M5</f>
        <v>120160</v>
      </c>
      <c r="E5" s="8">
        <v>13241</v>
      </c>
      <c r="F5" s="8">
        <v>13363</v>
      </c>
      <c r="G5" s="5">
        <v>13495</v>
      </c>
      <c r="H5" s="5">
        <v>13519</v>
      </c>
      <c r="I5" s="5">
        <v>13542</v>
      </c>
      <c r="J5" s="5">
        <v>13269</v>
      </c>
      <c r="K5" s="5">
        <v>13269</v>
      </c>
      <c r="L5" s="5">
        <v>13232</v>
      </c>
      <c r="M5" s="5">
        <v>13230</v>
      </c>
      <c r="N5" s="9">
        <f>(E5-C5)/7</f>
        <v>-15.7301587301588</v>
      </c>
      <c r="O5" s="9">
        <f>(F5-C5)/7</f>
        <v>1.69841269841267</v>
      </c>
      <c r="P5" s="9">
        <f>(G5-C5)/7</f>
        <v>20.5555555555555</v>
      </c>
      <c r="Q5" s="9">
        <f>(H5-C5)/7</f>
        <v>23.984126984127</v>
      </c>
      <c r="R5" s="9">
        <f>(I5-C5)/7</f>
        <v>27.2698412698412</v>
      </c>
      <c r="S5" s="9">
        <f>(J5-C5)/7</f>
        <v>-11.7301587301588</v>
      </c>
      <c r="T5" s="9">
        <f>(K5-C5)/7</f>
        <v>-11.7301587301588</v>
      </c>
      <c r="U5" s="9">
        <f>(L5-C5)/7</f>
        <v>-17.015873015873</v>
      </c>
      <c r="V5" s="9">
        <f>(M5-C5)/7</f>
        <v>-17.3015873015873</v>
      </c>
      <c r="W5" s="9">
        <f>SUM(N5:U5)</f>
        <v>17.3015873015871</v>
      </c>
      <c r="X5" s="9">
        <v>13351.1111111111</v>
      </c>
      <c r="Y5" s="13">
        <f>N5/C5</f>
        <v>-0.00117819098345064</v>
      </c>
      <c r="Z5" s="13">
        <f>O5/C5</f>
        <v>0.000127211337264597</v>
      </c>
      <c r="AA5" s="13">
        <f>P5/C5</f>
        <v>0.00153961384820239</v>
      </c>
      <c r="AB5" s="13">
        <f>Q5/C5</f>
        <v>0.00179641430473654</v>
      </c>
      <c r="AC5" s="13">
        <f>R5/C5</f>
        <v>0.00204251474224843</v>
      </c>
      <c r="AD5" s="13">
        <f>S5/C5</f>
        <v>-0.00087859045082747</v>
      </c>
      <c r="AE5" s="13">
        <f>T5/C5</f>
        <v>-0.00087859045082747</v>
      </c>
      <c r="AF5" s="13">
        <f>U5/C5</f>
        <v>-0.00127449115465094</v>
      </c>
      <c r="AG5" s="13">
        <f>V5/C5</f>
        <v>-0.00129589119269546</v>
      </c>
      <c r="AH5" s="10">
        <f>SUM(Y5:AG5)</f>
        <v>-1.90819582357449e-17</v>
      </c>
    </row>
    <row r="6" spans="1:34" x14ac:dyDescent="0.25">
      <c r="A6" s="4">
        <v>3</v>
      </c>
      <c r="B6" s="4" t="s">
        <v>4</v>
      </c>
      <c r="C6" s="2">
        <f>D6/9</f>
        <v>15946.8888888889</v>
      </c>
      <c r="D6" s="8">
        <f>E6+F6+G6+H6+I6+J6+K6+L6+M6</f>
        <v>143522</v>
      </c>
      <c r="E6" s="8">
        <v>18402</v>
      </c>
      <c r="F6" s="8">
        <v>18457</v>
      </c>
      <c r="G6" s="5">
        <v>16381</v>
      </c>
      <c r="H6" s="5">
        <v>15641</v>
      </c>
      <c r="I6" s="5">
        <v>15993</v>
      </c>
      <c r="J6" s="5">
        <v>15519</v>
      </c>
      <c r="K6" s="5">
        <v>15365</v>
      </c>
      <c r="L6" s="5">
        <v>13779</v>
      </c>
      <c r="M6" s="5">
        <v>13985</v>
      </c>
      <c r="N6" s="9">
        <f>(E6-C6)/7</f>
        <v>350.730158730159</v>
      </c>
      <c r="O6" s="9">
        <f>(F6-C6)/7</f>
        <v>358.587301587302</v>
      </c>
      <c r="P6" s="9">
        <f>(G6-C6)/7</f>
        <v>62.015873015873</v>
      </c>
      <c r="Q6" s="9">
        <f>(H6-C6)/7</f>
        <v>-43.6984126984127</v>
      </c>
      <c r="R6" s="9">
        <f>(I6-C6)/7</f>
        <v>6.58730158730162</v>
      </c>
      <c r="S6" s="9">
        <f>(J6-C6)/7</f>
        <v>-61.1269841269841</v>
      </c>
      <c r="T6" s="9">
        <f>(K6-C6)/7</f>
        <v>-83.1269841269841</v>
      </c>
      <c r="U6" s="9">
        <f>(L6-C6)/7</f>
        <v>-309.698412698413</v>
      </c>
      <c r="V6" s="9">
        <f>(M6-C6)/7</f>
        <v>-280.269841269841</v>
      </c>
      <c r="W6" s="9">
        <f>SUM(N6:U6)</f>
        <v>280.269841269841</v>
      </c>
      <c r="X6" s="9">
        <v>15946.8888888889</v>
      </c>
      <c r="Y6" s="13">
        <f>N6/C6</f>
        <v>0.0219936415920307</v>
      </c>
      <c r="Z6" s="13">
        <f>O6/C6</f>
        <v>0.0224863485339231</v>
      </c>
      <c r="AA6" s="13">
        <f>P6/C6</f>
        <v>0.00388890105449239</v>
      </c>
      <c r="AB6" s="13">
        <f>Q6/C6</f>
        <v>-0.00274024689096943</v>
      </c>
      <c r="AC6" s="13">
        <f>R6/C6</f>
        <v>0.000413077537142142</v>
      </c>
      <c r="AD6" s="13">
        <f>S6/C6</f>
        <v>-0.00383316047116719</v>
      </c>
      <c r="AE6" s="13">
        <f>T6/C6</f>
        <v>-0.005212739908466</v>
      </c>
      <c r="AF6" s="13">
        <f>U6/C6</f>
        <v>-0.0194206164510369</v>
      </c>
      <c r="AG6" s="13">
        <f>V6/C6</f>
        <v>-0.0175752049959489</v>
      </c>
      <c r="AH6" s="10">
        <f>SUM(Y6:AG6)</f>
        <v>1.73472347597681e-17</v>
      </c>
    </row>
    <row r="7" spans="1:34" x14ac:dyDescent="0.25">
      <c r="A7" s="4">
        <v>4</v>
      </c>
      <c r="B7" s="4" t="s">
        <v>5</v>
      </c>
      <c r="C7" s="2">
        <f>D7/9</f>
        <v>119857.111111111</v>
      </c>
      <c r="D7" s="8">
        <f>E7+F7+G7+H7+I7+J7+K7+L7+M7</f>
        <v>1078714</v>
      </c>
      <c r="E7" s="8">
        <v>117877</v>
      </c>
      <c r="F7" s="8">
        <v>117954</v>
      </c>
      <c r="G7" s="5">
        <v>117192</v>
      </c>
      <c r="H7" s="5">
        <v>133846</v>
      </c>
      <c r="I7" s="5">
        <v>120000</v>
      </c>
      <c r="J7" s="5">
        <v>119231</v>
      </c>
      <c r="K7" s="5">
        <v>118000</v>
      </c>
      <c r="L7" s="5">
        <v>119359</v>
      </c>
      <c r="M7" s="5">
        <v>115255</v>
      </c>
      <c r="N7" s="9">
        <f>(E7-C7)/7</f>
        <v>-282.873015873016</v>
      </c>
      <c r="O7" s="9">
        <f>(F7-C7)/7</f>
        <v>-271.873015873016</v>
      </c>
      <c r="P7" s="9">
        <f>(G7-C7)/7</f>
        <v>-380.730158730159</v>
      </c>
      <c r="Q7" s="9">
        <f>(H7-C7)/7</f>
        <v>1998.4126984127</v>
      </c>
      <c r="R7" s="9">
        <f>(I7-C7)/7</f>
        <v>20.4126984126986</v>
      </c>
      <c r="S7" s="9">
        <f>(J7-C7)/7</f>
        <v>-89.4444444444442</v>
      </c>
      <c r="T7" s="9">
        <f>(K7-C7)/7</f>
        <v>-265.301587301587</v>
      </c>
      <c r="U7" s="9">
        <f>(L7-C7)/7</f>
        <v>-71.1587301587299</v>
      </c>
      <c r="V7" s="9">
        <f>(M7-C7)/7</f>
        <v>-657.444444444444</v>
      </c>
      <c r="W7" s="9">
        <f>SUM(N7:U7)</f>
        <v>657.444444444446</v>
      </c>
      <c r="X7" s="9">
        <v>119857.111111111</v>
      </c>
      <c r="Y7" s="13">
        <f>N7/C7</f>
        <v>-0.00236008538209121</v>
      </c>
      <c r="Z7" s="13">
        <f>O7/C7</f>
        <v>-0.00226830943406421</v>
      </c>
      <c r="AA7" s="13">
        <f>P7/C7</f>
        <v>-0.00317653375090286</v>
      </c>
      <c r="AB7" s="13">
        <f>Q7/C7</f>
        <v>0.016673292722366</v>
      </c>
      <c r="AC7" s="13">
        <f>R7/C7</f>
        <v>0.000170308613510428</v>
      </c>
      <c r="AD7" s="13">
        <f>S7/C7</f>
        <v>-0.000746258971330675</v>
      </c>
      <c r="AE7" s="13">
        <f>T7/C7</f>
        <v>-0.00221348224433379</v>
      </c>
      <c r="AF7" s="13">
        <f>U7/C7</f>
        <v>-0.000593696356428645</v>
      </c>
      <c r="AG7" s="13">
        <f>V7/C7</f>
        <v>-0.00548523519672499</v>
      </c>
      <c r="AH7" s="10">
        <f>SUM(Y7:AG7)</f>
        <v>1.47451495458029e-17</v>
      </c>
    </row>
    <row r="8" spans="1:34" x14ac:dyDescent="0.25">
      <c r="A8" s="4">
        <v>5</v>
      </c>
      <c r="B8" s="4" t="s">
        <v>6</v>
      </c>
      <c r="C8" s="2">
        <f>D8/9</f>
        <v>34562.3333333333</v>
      </c>
      <c r="D8" s="8">
        <f>E8+F8+G8+H8+I8+J8+K8+L8+M8</f>
        <v>311061</v>
      </c>
      <c r="E8" s="8">
        <v>36318</v>
      </c>
      <c r="F8" s="8">
        <v>33218</v>
      </c>
      <c r="G8" s="5">
        <v>33668</v>
      </c>
      <c r="H8" s="5">
        <v>37241</v>
      </c>
      <c r="I8" s="5">
        <v>31236</v>
      </c>
      <c r="J8" s="5">
        <v>34269</v>
      </c>
      <c r="K8" s="5">
        <v>37634</v>
      </c>
      <c r="L8" s="5">
        <v>35567</v>
      </c>
      <c r="M8" s="5">
        <v>31910</v>
      </c>
      <c r="N8" s="9">
        <f>(E8-C8)/7</f>
        <v>250.809523809523</v>
      </c>
      <c r="O8" s="9">
        <f>(F8-C8)/7</f>
        <v>-192.047619047619</v>
      </c>
      <c r="P8" s="9">
        <f>(G8-C8)/7</f>
        <v>-127.761904761905</v>
      </c>
      <c r="Q8" s="9">
        <f>(H8-C8)/7</f>
        <v>382.666666666666</v>
      </c>
      <c r="R8" s="9">
        <f>(I8-C8)/7</f>
        <v>-475.190476190477</v>
      </c>
      <c r="S8" s="9">
        <f>(J8-C8)/7</f>
        <v>-41.9047619047623</v>
      </c>
      <c r="T8" s="9">
        <f>(K8-C8)/7</f>
        <v>438.809523809523</v>
      </c>
      <c r="U8" s="9">
        <f>(L8-C8)/7</f>
        <v>143.523809523809</v>
      </c>
      <c r="V8" s="9">
        <f>(M8-C8)/7</f>
        <v>-378.904761904762</v>
      </c>
      <c r="W8" s="9">
        <f>SUM(N8:U8)</f>
        <v>378.904761904759</v>
      </c>
      <c r="X8" s="9">
        <v>34758.6666666667</v>
      </c>
      <c r="Y8" s="13">
        <f>N8/C8</f>
        <v>0.00725673007636994</v>
      </c>
      <c r="Z8" s="13">
        <f>O8/C8</f>
        <v>-0.00555655826808431</v>
      </c>
      <c r="AA8" s="13">
        <f>P8/C8</f>
        <v>-0.00369656479872805</v>
      </c>
      <c r="AB8" s="13">
        <f>Q8/C8</f>
        <v>0.0110717833479607</v>
      </c>
      <c r="AC8" s="13">
        <f>R8/C8</f>
        <v>-0.0137487961708935</v>
      </c>
      <c r="AD8" s="13">
        <f>S8/C8</f>
        <v>-0.00121244018743224</v>
      </c>
      <c r="AE8" s="13">
        <f>T8/C8</f>
        <v>0.0126961776445318</v>
      </c>
      <c r="AF8" s="13">
        <f>U8/C8</f>
        <v>0.00415260764195538</v>
      </c>
      <c r="AG8" s="13">
        <f>V8/C8</f>
        <v>-0.0109629392856799</v>
      </c>
      <c r="AH8" s="10">
        <f>SUM(Y8:AG8)</f>
        <v>-9.0205620750794e-17</v>
      </c>
    </row>
    <row r="9" spans="1:34" x14ac:dyDescent="0.25">
      <c r="A9" s="4">
        <v>6</v>
      </c>
      <c r="B9" s="4" t="s">
        <v>7</v>
      </c>
      <c r="C9" s="2">
        <f>D9/9</f>
        <v>24002.5555555556</v>
      </c>
      <c r="D9" s="8">
        <f>E9+F9+G9+H9+I9+J9+K9+L9+M9</f>
        <v>216023</v>
      </c>
      <c r="E9" s="8">
        <v>21067</v>
      </c>
      <c r="F9" s="8">
        <v>19114</v>
      </c>
      <c r="G9" s="5">
        <v>22504</v>
      </c>
      <c r="H9" s="5">
        <v>24592</v>
      </c>
      <c r="I9" s="5">
        <v>26208</v>
      </c>
      <c r="J9" s="5">
        <v>26173</v>
      </c>
      <c r="K9" s="5">
        <v>26445</v>
      </c>
      <c r="L9" s="5">
        <v>27477</v>
      </c>
      <c r="M9" s="5">
        <v>22443</v>
      </c>
      <c r="N9" s="9">
        <f>(E9-C9)/7</f>
        <v>-419.365079365079</v>
      </c>
      <c r="O9" s="9">
        <f>(F9-C9)/7</f>
        <v>-698.365079365079</v>
      </c>
      <c r="P9" s="9">
        <f>(G9-C9)/7</f>
        <v>-214.079365079365</v>
      </c>
      <c r="Q9" s="9">
        <f>(H9-C9)/7</f>
        <v>84.2063492063493</v>
      </c>
      <c r="R9" s="9">
        <f>(I9-C9)/7</f>
        <v>315.063492063492</v>
      </c>
      <c r="S9" s="9">
        <f>(J9-C9)/7</f>
        <v>310.063492063492</v>
      </c>
      <c r="T9" s="9">
        <f>(K9-C9)/7</f>
        <v>348.920634920635</v>
      </c>
      <c r="U9" s="9">
        <f>(L9-C9)/7</f>
        <v>496.349206349206</v>
      </c>
      <c r="V9" s="9">
        <f>(M9-C9)/7</f>
        <v>-222.793650793651</v>
      </c>
      <c r="W9" s="9">
        <f>SUM(N9:U9)</f>
        <v>222.793650793652</v>
      </c>
      <c r="X9" s="9">
        <v>24317.2222222222</v>
      </c>
      <c r="Y9" s="13">
        <f>N9/C9</f>
        <v>-0.0174716845626888</v>
      </c>
      <c r="Z9" s="13">
        <f>O9/C9</f>
        <v>-0.0290954468472603</v>
      </c>
      <c r="AA9" s="13">
        <f>P9/C9</f>
        <v>-0.00891902383410232</v>
      </c>
      <c r="AB9" s="13">
        <f>Q9/C9</f>
        <v>0.00350822432267464</v>
      </c>
      <c r="AC9" s="13">
        <f>R9/C9</f>
        <v>0.0131262478003334</v>
      </c>
      <c r="AD9" s="13">
        <f>S9/C9</f>
        <v>0.0129179366482802</v>
      </c>
      <c r="AE9" s="13">
        <f>T9/C9</f>
        <v>0.014536811887094</v>
      </c>
      <c r="AF9" s="13">
        <f>U9/C9</f>
        <v>0.0206790149990643</v>
      </c>
      <c r="AG9" s="13">
        <f>V9/C9</f>
        <v>-0.00928208041339513</v>
      </c>
      <c r="AH9" s="10">
        <f>SUM(Y9:AG9)</f>
        <v>4.85722573273506e-17</v>
      </c>
    </row>
    <row r="10" spans="1:34" x14ac:dyDescent="0.25">
      <c r="A10" s="4">
        <v>7</v>
      </c>
      <c r="B10" s="4" t="s">
        <v>8</v>
      </c>
      <c r="C10" s="2">
        <f>D10/9</f>
        <v>10210.5555555556</v>
      </c>
      <c r="D10" s="8">
        <f>E10+F10+G10+H10+I10+J10+K10+L10+M10</f>
        <v>91895</v>
      </c>
      <c r="E10" s="8">
        <v>9229</v>
      </c>
      <c r="F10" s="8">
        <v>9269</v>
      </c>
      <c r="G10" s="5">
        <v>9477</v>
      </c>
      <c r="H10" s="5">
        <v>9782</v>
      </c>
      <c r="I10" s="5">
        <v>10298</v>
      </c>
      <c r="J10" s="5">
        <v>10692</v>
      </c>
      <c r="K10" s="5">
        <v>10862</v>
      </c>
      <c r="L10" s="5">
        <v>11079</v>
      </c>
      <c r="M10" s="5">
        <v>11207</v>
      </c>
      <c r="N10" s="9">
        <f>(E10-C10)/7</f>
        <v>-140.222222222222</v>
      </c>
      <c r="O10" s="9">
        <f>(F10-C10)/7</f>
        <v>-134.507936507936</v>
      </c>
      <c r="P10" s="9">
        <f>(G10-C10)/7</f>
        <v>-104.793650793651</v>
      </c>
      <c r="Q10" s="9">
        <f>(H10-C10)/7</f>
        <v>-61.2222222222221</v>
      </c>
      <c r="R10" s="9">
        <f>(I10-C10)/7</f>
        <v>12.4920634920636</v>
      </c>
      <c r="S10" s="9">
        <f>(J10-C10)/7</f>
        <v>68.7777777777779</v>
      </c>
      <c r="T10" s="9">
        <f>(K10-C10)/7</f>
        <v>93.0634920634922</v>
      </c>
      <c r="U10" s="9">
        <f>(L10-C10)/7</f>
        <v>124.063492063492</v>
      </c>
      <c r="V10" s="9">
        <f>(M10-C10)/7</f>
        <v>142.349206349206</v>
      </c>
      <c r="W10" s="9">
        <f>SUM(N10:U10)</f>
        <v>-142.349206349205</v>
      </c>
      <c r="X10" s="9">
        <v>10210.5555555556</v>
      </c>
      <c r="Y10" s="13">
        <f>N10/C10</f>
        <v>-0.0137330649110398</v>
      </c>
      <c r="Z10" s="13">
        <f>O10/C10</f>
        <v>-0.0131734199746605</v>
      </c>
      <c r="AA10" s="13">
        <f>P10/C10</f>
        <v>-0.0102632663054884</v>
      </c>
      <c r="AB10" s="13">
        <f>Q10/C10</f>
        <v>-0.00599597366559659</v>
      </c>
      <c r="AC10" s="13">
        <f>R10/C10</f>
        <v>0.00122344601369577</v>
      </c>
      <c r="AD10" s="13">
        <f>S10/C10</f>
        <v>0.00673594863703141</v>
      </c>
      <c r="AE10" s="13">
        <f>T10/C10</f>
        <v>0.00911443961664323</v>
      </c>
      <c r="AF10" s="13">
        <f>U10/C10</f>
        <v>0.0121505133965007</v>
      </c>
      <c r="AG10" s="13">
        <f>V10/C10</f>
        <v>0.0139413771929143</v>
      </c>
      <c r="AH10" s="10">
        <f>SUM(Y10:AG10)</f>
        <v>1.05818132034585e-16</v>
      </c>
    </row>
    <row r="11" spans="1:34" x14ac:dyDescent="0.25">
      <c r="A11" s="4">
        <v>8</v>
      </c>
      <c r="B11" s="4" t="s">
        <v>9</v>
      </c>
      <c r="C11" s="2">
        <f>D11/9</f>
        <v>13246.1111111111</v>
      </c>
      <c r="D11" s="8">
        <f>E11+F11+G11+H11+I11+J11+K11+L11+M11</f>
        <v>119215</v>
      </c>
      <c r="E11" s="8">
        <v>12487</v>
      </c>
      <c r="F11" s="8">
        <v>12349</v>
      </c>
      <c r="G11" s="5">
        <v>12921</v>
      </c>
      <c r="H11" s="5">
        <v>13872</v>
      </c>
      <c r="I11" s="5">
        <v>13847</v>
      </c>
      <c r="J11" s="5">
        <v>13462</v>
      </c>
      <c r="K11" s="5">
        <v>13424</v>
      </c>
      <c r="L11" s="5">
        <v>13423</v>
      </c>
      <c r="M11" s="5">
        <v>13430</v>
      </c>
      <c r="N11" s="9">
        <f>(E11-C11)/7</f>
        <v>-108.444444444444</v>
      </c>
      <c r="O11" s="9">
        <f>(F11-C11)/7</f>
        <v>-128.15873015873</v>
      </c>
      <c r="P11" s="9">
        <f>(G11-C11)/7</f>
        <v>-46.4444444444445</v>
      </c>
      <c r="Q11" s="9">
        <f>(H11-C11)/7</f>
        <v>89.4126984126984</v>
      </c>
      <c r="R11" s="9">
        <f>(I11-C11)/7</f>
        <v>85.8412698412698</v>
      </c>
      <c r="S11" s="9">
        <f>(J11-C11)/7</f>
        <v>30.8412698412698</v>
      </c>
      <c r="T11" s="9">
        <f>(K11-C11)/7</f>
        <v>25.4126984126984</v>
      </c>
      <c r="U11" s="9">
        <f>(L11-C11)/7</f>
        <v>25.2698412698412</v>
      </c>
      <c r="V11" s="9">
        <f>(M11-C11)/7</f>
        <v>26.2698412698412</v>
      </c>
      <c r="W11" s="9">
        <f>SUM(N11:U11)</f>
        <v>-26.2698412698415</v>
      </c>
      <c r="X11" s="9">
        <v>13246.1111111111</v>
      </c>
      <c r="Y11" s="13">
        <f>N11/C11</f>
        <v>-0.00818688923373737</v>
      </c>
      <c r="Z11" s="13">
        <f>O11/C11</f>
        <v>-0.00967519667347709</v>
      </c>
      <c r="AA11" s="13">
        <f>P11/C11</f>
        <v>-0.00350627018412113</v>
      </c>
      <c r="AB11" s="13">
        <f>Q11/C11</f>
        <v>0.00675010934625916</v>
      </c>
      <c r="AC11" s="13">
        <f>R11/C11</f>
        <v>0.00648048843326283</v>
      </c>
      <c r="AD11" s="13">
        <f>S11/C11</f>
        <v>0.00232832637311939</v>
      </c>
      <c r="AE11" s="13">
        <f>T11/C11</f>
        <v>0.00191850258536497</v>
      </c>
      <c r="AF11" s="13">
        <f>U11/C11</f>
        <v>0.00190771774884512</v>
      </c>
      <c r="AG11" s="13">
        <f>V11/C11</f>
        <v>0.00198321160448409</v>
      </c>
      <c r="AH11" s="10">
        <f>SUM(Y11:AG11)</f>
        <v>-1.90819582357449e-17</v>
      </c>
    </row>
    <row r="12" spans="1:34" x14ac:dyDescent="0.25">
      <c r="A12" s="4">
        <v>9</v>
      </c>
      <c r="B12" s="4" t="s">
        <v>10</v>
      </c>
      <c r="C12" s="2">
        <f>D12/9</f>
        <v>36914.7777777778</v>
      </c>
      <c r="D12" s="8">
        <f>E12+F12+G12+H12+I12+J12+K12+L12+M12</f>
        <v>332233</v>
      </c>
      <c r="E12" s="8">
        <v>27046</v>
      </c>
      <c r="F12" s="8">
        <v>29424</v>
      </c>
      <c r="G12" s="5">
        <v>30274</v>
      </c>
      <c r="H12" s="5">
        <v>30174</v>
      </c>
      <c r="I12" s="5">
        <v>42500</v>
      </c>
      <c r="J12" s="5">
        <v>51320</v>
      </c>
      <c r="K12" s="5">
        <v>60737</v>
      </c>
      <c r="L12" s="5">
        <v>32432</v>
      </c>
      <c r="M12" s="5">
        <v>28326</v>
      </c>
      <c r="N12" s="9">
        <f>(E12-C12)/7</f>
        <v>-1409.8253968254</v>
      </c>
      <c r="O12" s="9">
        <f>(F12-C12)/7</f>
        <v>-1070.11111111111</v>
      </c>
      <c r="P12" s="9">
        <f>(G12-C12)/7</f>
        <v>-948.68253968254</v>
      </c>
      <c r="Q12" s="9">
        <f>(H12-C12)/7</f>
        <v>-962.968253968254</v>
      </c>
      <c r="R12" s="9">
        <f>(I12-C12)/7</f>
        <v>797.888888888888</v>
      </c>
      <c r="S12" s="9">
        <f>(J12-C12)/7</f>
        <v>2057.88888888889</v>
      </c>
      <c r="T12" s="9">
        <f>(K12-C12)/7</f>
        <v>3403.1746031746</v>
      </c>
      <c r="U12" s="9">
        <f>(L12-C12)/7</f>
        <v>-640.396825396826</v>
      </c>
      <c r="V12" s="9">
        <f>(M12-C12)/7</f>
        <v>-1226.96825396825</v>
      </c>
      <c r="W12" s="9">
        <f>SUM(N12:U12)</f>
        <v>1226.96825396825</v>
      </c>
      <c r="X12" s="9">
        <v>36914.7777777778</v>
      </c>
      <c r="Y12" s="13">
        <f>N12/C12</f>
        <v>-0.0381913553783898</v>
      </c>
      <c r="Z12" s="13">
        <f>O12/C12</f>
        <v>-0.0289886916712067</v>
      </c>
      <c r="AA12" s="13">
        <f>P12/C12</f>
        <v>-0.0256992618347451</v>
      </c>
      <c r="AB12" s="13">
        <f>Q12/C12</f>
        <v>-0.0260862535802111</v>
      </c>
      <c r="AC12" s="13">
        <f>R12/C12</f>
        <v>0.0216143489659365</v>
      </c>
      <c r="AD12" s="13">
        <f>S12/C12</f>
        <v>0.0557470209160438</v>
      </c>
      <c r="AE12" s="13">
        <f>T12/C12</f>
        <v>0.0921900335865836</v>
      </c>
      <c r="AF12" s="13">
        <f>U12/C12</f>
        <v>-0.0173479799675873</v>
      </c>
      <c r="AG12" s="13">
        <f>V12/C12</f>
        <v>-0.0332378610364241</v>
      </c>
      <c r="AH12" s="10">
        <f>SUM(Y12:AG12)</f>
        <v>-1.2490009027033e-16</v>
      </c>
    </row>
    <row r="13" spans="1:34" x14ac:dyDescent="0.25">
      <c r="A13" s="4">
        <v>10</v>
      </c>
      <c r="B13" s="4" t="s">
        <v>11</v>
      </c>
      <c r="C13" s="2">
        <f>D13/9</f>
        <v>37338.2222222222</v>
      </c>
      <c r="D13" s="8">
        <f>E13+F13+G13+H13+I13+J13+K13+L13+M13</f>
        <v>336044</v>
      </c>
      <c r="E13" s="8">
        <v>36872</v>
      </c>
      <c r="F13" s="8">
        <v>36723</v>
      </c>
      <c r="G13" s="5">
        <v>36539</v>
      </c>
      <c r="H13" s="5">
        <v>37901</v>
      </c>
      <c r="I13" s="5">
        <v>37055</v>
      </c>
      <c r="J13" s="5">
        <v>37692</v>
      </c>
      <c r="K13" s="5">
        <v>37692</v>
      </c>
      <c r="L13" s="5">
        <v>37775</v>
      </c>
      <c r="M13" s="5">
        <v>37795</v>
      </c>
      <c r="N13" s="9">
        <f>(E13-C13)/7</f>
        <v>-66.6031746031741</v>
      </c>
      <c r="O13" s="9">
        <f>(F13-C13)/7</f>
        <v>-87.8888888888884</v>
      </c>
      <c r="P13" s="9">
        <f>(G13-C13)/7</f>
        <v>-114.174603174603</v>
      </c>
      <c r="Q13" s="9">
        <f>(H13-C13)/7</f>
        <v>80.3968253968259</v>
      </c>
      <c r="R13" s="9">
        <f>(I13-C13)/7</f>
        <v>-40.460317460317</v>
      </c>
      <c r="S13" s="9">
        <f>(J13-C13)/7</f>
        <v>50.539682539683</v>
      </c>
      <c r="T13" s="9">
        <f>(K13-C13)/7</f>
        <v>50.539682539683</v>
      </c>
      <c r="U13" s="9">
        <f>(L13-C13)/7</f>
        <v>62.3968253968259</v>
      </c>
      <c r="V13" s="9">
        <f>(M13-C13)/7</f>
        <v>65.2539682539687</v>
      </c>
      <c r="W13" s="9">
        <f>SUM(N13:U13)</f>
        <v>-65.2539682539646</v>
      </c>
      <c r="X13" s="9">
        <v>37338.2222222222</v>
      </c>
      <c r="Y13" s="13">
        <f>N13/C13</f>
        <v>-0.00178378001520208</v>
      </c>
      <c r="Z13" s="13">
        <f>O13/C13</f>
        <v>-0.0023538584233017</v>
      </c>
      <c r="AA13" s="13">
        <f>P13/C13</f>
        <v>-0.00305784786686096</v>
      </c>
      <c r="AB13" s="13">
        <f>Q13/C13</f>
        <v>0.0021532044273114</v>
      </c>
      <c r="AC13" s="13">
        <f>R13/C13</f>
        <v>-0.00108361660122738</v>
      </c>
      <c r="AD13" s="13">
        <f>S13/C13</f>
        <v>0.00135356424413811</v>
      </c>
      <c r="AE13" s="13">
        <f>T13/C13</f>
        <v>0.00135356424413811</v>
      </c>
      <c r="AF13" s="13">
        <f>U13/C13</f>
        <v>0.00167112469965669</v>
      </c>
      <c r="AG13" s="13">
        <f>V13/C13</f>
        <v>0.00174764529134791</v>
      </c>
      <c r="AH13" s="10">
        <f>SUM(Y13:AG13)</f>
        <v>1.12323345069498e-16</v>
      </c>
    </row>
    <row ht="30" r="14" spans="1:34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29">
        <f>SUM(W4:W13)</f>
        <v>2522.01587301587</v>
      </c>
      <c r="X14" s="28">
        <f>SUM(X4:X13)</f>
        <v>317213.111111111</v>
      </c>
      <c r="Y14" s="1"/>
      <c r="Z14" s="1"/>
      <c r="AA14" s="1"/>
      <c r="AB14" s="1"/>
      <c r="AC14" s="1"/>
      <c r="AD14" s="1"/>
      <c r="AE14" s="1"/>
      <c r="AF14" s="1"/>
      <c r="AG14" s="6" t="s">
        <v>27</v>
      </c>
      <c r="AH14" s="11">
        <f>SUM(AH4:AH13)</f>
        <v>-4.64038529823796e-17</v>
      </c>
    </row>
    <row ht="30" r="15" spans="1:34" x14ac:dyDescent="0.25">
      <c r="X15" s="30">
        <f>(W14/X14)*100</f>
        <v>0.795054108634393</v>
      </c>
      <c r="AG15" s="7" t="s">
        <v>28</v>
      </c>
      <c r="AH15" s="11">
        <f>AH14/10</f>
        <v>-4.64038529823796e-18</v>
      </c>
    </row>
    <row r="16" spans="1:34" x14ac:dyDescent="0.25">
      <c r="X16" s="31">
        <v>0.006</v>
      </c>
      <c r="AG16" s="15" t="s">
        <v>50</v>
      </c>
      <c r="AH16" s="16">
        <v>0.0507</v>
      </c>
    </row>
  </sheetData>
  <mergeCells count="11">
    <mergeCell ref="AH2:AH3"/>
    <mergeCell ref="A1:AG1"/>
    <mergeCell ref="A2:A3"/>
    <mergeCell ref="B2:B3"/>
    <mergeCell ref="C2:C3"/>
    <mergeCell ref="Y2:AG2"/>
    <mergeCell ref="D2:D3"/>
    <mergeCell ref="E2:M2"/>
    <mergeCell ref="N2:V2"/>
    <mergeCell ref="W2:W3"/>
    <mergeCell ref="X2:X3"/>
  </mergeCells>
  <phoneticPr fontId="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Dinas Koperasi &amp; UM</dc:creator>
  <cp:lastModifiedBy>Administrator</cp:lastModifiedBy>
  <cp:lastPrinted>2021-04-15T04:53:16Z</cp:lastPrinted>
  <dcterms:created xsi:type="dcterms:W3CDTF">2021-04-15T04:38:06Z</dcterms:created>
  <dcterms:modified xsi:type="dcterms:W3CDTF">2022-09-26T11:28:03Z</dcterms:modified>
</cp:coreProperties>
</file>