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UGAS MAGANG\ATS\"/>
    </mc:Choice>
  </mc:AlternateContent>
  <xr:revisionPtr revIDLastSave="0" documentId="13_ncr:1_{8B726CAE-B354-44CA-B184-D9B13509DF46}" xr6:coauthVersionLast="47" xr6:coauthVersionMax="47" xr10:uidLastSave="{00000000-0000-0000-0000-000000000000}"/>
  <bookViews>
    <workbookView xWindow="-120" yWindow="-120" windowWidth="20730" windowHeight="11040" xr2:uid="{1225ABBD-D5E6-4648-BDA1-14FB7B8ABB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G16" i="1"/>
  <c r="E16" i="1"/>
  <c r="M16" i="1" s="1"/>
  <c r="D16" i="1"/>
  <c r="L16" i="1" s="1"/>
  <c r="C16" i="1"/>
  <c r="K16" i="1" s="1"/>
  <c r="O15" i="1"/>
  <c r="N15" i="1"/>
  <c r="M15" i="1"/>
  <c r="L15" i="1"/>
  <c r="K15" i="1"/>
  <c r="E15" i="1"/>
  <c r="N14" i="1"/>
  <c r="M14" i="1"/>
  <c r="O14" i="1" s="1"/>
  <c r="L14" i="1"/>
  <c r="K14" i="1"/>
  <c r="I14" i="1"/>
  <c r="G14" i="1"/>
  <c r="E14" i="1"/>
  <c r="N13" i="1"/>
  <c r="M13" i="1"/>
  <c r="G13" i="1"/>
  <c r="E13" i="1"/>
  <c r="D13" i="1"/>
  <c r="L13" i="1" s="1"/>
  <c r="C13" i="1"/>
  <c r="K13" i="1" s="1"/>
  <c r="O13" i="1" s="1"/>
  <c r="N12" i="1"/>
  <c r="L12" i="1"/>
  <c r="G12" i="1"/>
  <c r="E12" i="1"/>
  <c r="M12" i="1" s="1"/>
  <c r="C12" i="1"/>
  <c r="K12" i="1" s="1"/>
  <c r="N11" i="1"/>
  <c r="I11" i="1"/>
  <c r="G11" i="1"/>
  <c r="E11" i="1"/>
  <c r="M11" i="1" s="1"/>
  <c r="D11" i="1"/>
  <c r="L11" i="1" s="1"/>
  <c r="C11" i="1"/>
  <c r="K11" i="1" s="1"/>
  <c r="O11" i="1" s="1"/>
  <c r="N10" i="1"/>
  <c r="L10" i="1"/>
  <c r="I10" i="1"/>
  <c r="G10" i="1"/>
  <c r="K10" i="1" s="1"/>
  <c r="O10" i="1" s="1"/>
  <c r="E10" i="1"/>
  <c r="M10" i="1" s="1"/>
  <c r="C10" i="1"/>
  <c r="N9" i="1"/>
  <c r="L9" i="1"/>
  <c r="I9" i="1"/>
  <c r="G9" i="1"/>
  <c r="K9" i="1" s="1"/>
  <c r="O9" i="1" s="1"/>
  <c r="E9" i="1"/>
  <c r="M9" i="1" s="1"/>
  <c r="C9" i="1"/>
  <c r="N8" i="1"/>
  <c r="M8" i="1"/>
  <c r="L8" i="1"/>
  <c r="K8" i="1"/>
  <c r="O8" i="1" s="1"/>
  <c r="G8" i="1"/>
  <c r="E8" i="1"/>
  <c r="D8" i="1"/>
  <c r="C8" i="1"/>
  <c r="N7" i="1"/>
  <c r="M7" i="1"/>
  <c r="L7" i="1"/>
  <c r="K7" i="1"/>
  <c r="O7" i="1" s="1"/>
  <c r="E7" i="1"/>
  <c r="C7" i="1"/>
  <c r="N6" i="1"/>
  <c r="M6" i="1"/>
  <c r="L6" i="1"/>
  <c r="K6" i="1"/>
  <c r="O6" i="1" s="1"/>
  <c r="G6" i="1"/>
  <c r="E6" i="1"/>
  <c r="N5" i="1"/>
  <c r="I5" i="1"/>
  <c r="M5" i="1" s="1"/>
  <c r="G5" i="1"/>
  <c r="K5" i="1" s="1"/>
  <c r="E5" i="1"/>
  <c r="D5" i="1"/>
  <c r="L5" i="1" s="1"/>
  <c r="N4" i="1"/>
  <c r="L4" i="1"/>
  <c r="K4" i="1"/>
  <c r="I4" i="1"/>
  <c r="G4" i="1"/>
  <c r="E4" i="1"/>
  <c r="M4" i="1" s="1"/>
  <c r="D4" i="1"/>
  <c r="C4" i="1"/>
  <c r="O5" i="1" l="1"/>
  <c r="O12" i="1"/>
  <c r="O16" i="1"/>
  <c r="O4" i="1"/>
</calcChain>
</file>

<file path=xl/sharedStrings.xml><?xml version="1.0" encoding="utf-8"?>
<sst xmlns="http://schemas.openxmlformats.org/spreadsheetml/2006/main" count="33" uniqueCount="25">
  <si>
    <t>REKAPITULASI HASIL VERIFIKASI DASHBOARD ATS KEC. LOWOKWARU (OKTOBER 2024)</t>
  </si>
  <si>
    <t>NOMOR</t>
  </si>
  <si>
    <t xml:space="preserve">KELURAHAN </t>
  </si>
  <si>
    <t>BELUM VERIFIKASI</t>
  </si>
  <si>
    <t>SUDAH VERIFIKASI</t>
  </si>
  <si>
    <t xml:space="preserve">JUMLAH </t>
  </si>
  <si>
    <t>DINAS PENDIDIKAN</t>
  </si>
  <si>
    <t>KEMENAG</t>
  </si>
  <si>
    <t>PROVINSI</t>
  </si>
  <si>
    <t>BPB</t>
  </si>
  <si>
    <t>Total ATS</t>
  </si>
  <si>
    <t>VISUALISASI DASHBOARD DATA ATS</t>
  </si>
  <si>
    <t>Merjosari</t>
  </si>
  <si>
    <t>Dinoyo</t>
  </si>
  <si>
    <t>Sumbersari</t>
  </si>
  <si>
    <t>Ketawanggede</t>
  </si>
  <si>
    <t>Jatimulyo</t>
  </si>
  <si>
    <t>Lowokwaru</t>
  </si>
  <si>
    <t>Tulusrejo</t>
  </si>
  <si>
    <t>Mojolangu</t>
  </si>
  <si>
    <t>Tunjungsekar</t>
  </si>
  <si>
    <t>Tasikmadu</t>
  </si>
  <si>
    <t>Tunggulwulung</t>
  </si>
  <si>
    <t>Tlogomas</t>
  </si>
  <si>
    <t>Residu-Kec lowokwaru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</si>
</sst>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EAD1D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6D7A8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E4EAEC"/>
      </right>
      <top style="thin">
        <color rgb="FFE4EAEC"/>
      </top>
      <bottom/>
      <diagonal/>
    </border>
    <border>
      <left/>
      <right style="thin">
        <color rgb="FFE4EAEC"/>
      </right>
      <top style="thin">
        <color rgb="FFE4EAEC"/>
      </top>
      <bottom style="thin">
        <color rgb="FFE4EAE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4" borderId="0" xfId="0" applyFill="1"/>
    <xf numFmtId="0" fontId="1" fillId="0" borderId="0" xfId="0" applyFont="1"/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3" fillId="6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0" xfId="0" applyFont="1" applyFill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 applyAlignment="1">
      <alignment horizontal="center" vertical="center"/>
    </xf>
    <xf numFmtId="0" fontId="2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Perbandingan</a:t>
            </a:r>
            <a:r>
              <a:rPr lang="en-ID" b="1" baseline="0"/>
              <a:t> Data ATS tiap Kelurahan</a:t>
            </a:r>
          </a:p>
          <a:p>
            <a:pPr>
              <a:defRPr/>
            </a:pPr>
            <a:r>
              <a:rPr lang="en-ID" b="1" baseline="0"/>
              <a:t>'Belum Verifikasi'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DINAS PENDIDIKAN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Sheet1!$C$4:$C$16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02E-ADEC-6BC666D47B11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KEMENAG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Sheet1!$D$4:$D$16</c:f>
              <c:numCache>
                <c:formatCode>General</c:formatCode>
                <c:ptCount val="13"/>
                <c:pt idx="0">
                  <c:v>56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4-402E-ADEC-6BC666D47B1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PROVINSI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Sheet1!$E$4:$E$16</c:f>
              <c:numCache>
                <c:formatCode>General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12</c:v>
                </c:pt>
                <c:pt idx="5">
                  <c:v>17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4-402E-ADEC-6BC666D47B11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BPB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Sheet1!$F$4:$F$16</c:f>
              <c:numCache>
                <c:formatCode>General</c:formatCode>
                <c:ptCount val="13"/>
                <c:pt idx="0">
                  <c:v>43</c:v>
                </c:pt>
                <c:pt idx="1">
                  <c:v>26</c:v>
                </c:pt>
                <c:pt idx="2">
                  <c:v>23</c:v>
                </c:pt>
                <c:pt idx="3">
                  <c:v>15</c:v>
                </c:pt>
                <c:pt idx="4">
                  <c:v>37</c:v>
                </c:pt>
                <c:pt idx="5">
                  <c:v>48</c:v>
                </c:pt>
                <c:pt idx="6">
                  <c:v>57</c:v>
                </c:pt>
                <c:pt idx="7">
                  <c:v>58</c:v>
                </c:pt>
                <c:pt idx="8">
                  <c:v>39</c:v>
                </c:pt>
                <c:pt idx="9">
                  <c:v>27</c:v>
                </c:pt>
                <c:pt idx="10">
                  <c:v>30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24-402E-ADEC-6BC666D4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104511"/>
        <c:axId val="37104991"/>
        <c:axId val="0"/>
      </c:bar3DChart>
      <c:catAx>
        <c:axId val="371045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4991"/>
        <c:crosses val="autoZero"/>
        <c:auto val="1"/>
        <c:lblAlgn val="ctr"/>
        <c:lblOffset val="100"/>
        <c:noMultiLvlLbl val="0"/>
      </c:catAx>
      <c:valAx>
        <c:axId val="3710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0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b="1"/>
              <a:t>Perbandingan</a:t>
            </a:r>
            <a:r>
              <a:rPr lang="en-ID" b="1" baseline="0"/>
              <a:t> Data ATS tiap Kelurahan</a:t>
            </a:r>
          </a:p>
          <a:p>
            <a:pPr>
              <a:defRPr/>
            </a:pPr>
            <a:r>
              <a:rPr lang="en-ID" b="1" baseline="0"/>
              <a:t>'Sudah Verifikasi'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DINAS PENDIDIKAN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Sheet1!$G$4:$G$16</c:f>
              <c:numCache>
                <c:formatCode>General</c:formatCode>
                <c:ptCount val="13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12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0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7-49E6-917C-5D83CBBD9A7D}"/>
            </c:ext>
          </c:extLst>
        </c:ser>
        <c:ser>
          <c:idx val="1"/>
          <c:order val="1"/>
          <c:tx>
            <c:strRef>
              <c:f>Sheet1!$H$3</c:f>
              <c:strCache>
                <c:ptCount val="1"/>
                <c:pt idx="0">
                  <c:v>KEMENAG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Sheet1!$H$4:$H$16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7-49E6-917C-5D83CBBD9A7D}"/>
            </c:ext>
          </c:extLst>
        </c:ser>
        <c:ser>
          <c:idx val="2"/>
          <c:order val="2"/>
          <c:tx>
            <c:strRef>
              <c:f>Sheet1!$I$3</c:f>
              <c:strCache>
                <c:ptCount val="1"/>
                <c:pt idx="0">
                  <c:v>PROVINSI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Sheet1!$I$4:$I$16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7-49E6-917C-5D83CBBD9A7D}"/>
            </c:ext>
          </c:extLst>
        </c:ser>
        <c:ser>
          <c:idx val="3"/>
          <c:order val="3"/>
          <c:tx>
            <c:strRef>
              <c:f>Sheet1!$J$3</c:f>
              <c:strCache>
                <c:ptCount val="1"/>
                <c:pt idx="0">
                  <c:v>BPB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Sheet1!$J$4:$J$16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7-49E6-917C-5D83CBBD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834783"/>
        <c:axId val="1967835743"/>
        <c:axId val="0"/>
      </c:bar3DChart>
      <c:catAx>
        <c:axId val="1967834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35743"/>
        <c:crosses val="autoZero"/>
        <c:auto val="1"/>
        <c:lblAlgn val="ctr"/>
        <c:lblOffset val="100"/>
        <c:noMultiLvlLbl val="0"/>
      </c:catAx>
      <c:valAx>
        <c:axId val="196783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3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ATS tiap Kelurahan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Sheet1!$O$3</c:f>
              <c:strCache>
                <c:ptCount val="1"/>
                <c:pt idx="0">
                  <c:v>Total ATS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val>
            <c:numRef>
              <c:f>Sheet1!$O$4:$O$16</c:f>
              <c:numCache>
                <c:formatCode>General</c:formatCode>
                <c:ptCount val="13"/>
                <c:pt idx="0">
                  <c:v>129</c:v>
                </c:pt>
                <c:pt idx="1">
                  <c:v>40</c:v>
                </c:pt>
                <c:pt idx="2">
                  <c:v>28</c:v>
                </c:pt>
                <c:pt idx="3">
                  <c:v>20</c:v>
                </c:pt>
                <c:pt idx="4">
                  <c:v>65</c:v>
                </c:pt>
                <c:pt idx="5">
                  <c:v>76</c:v>
                </c:pt>
                <c:pt idx="6">
                  <c:v>81</c:v>
                </c:pt>
                <c:pt idx="7">
                  <c:v>93</c:v>
                </c:pt>
                <c:pt idx="8">
                  <c:v>58</c:v>
                </c:pt>
                <c:pt idx="9">
                  <c:v>42</c:v>
                </c:pt>
                <c:pt idx="10">
                  <c:v>43</c:v>
                </c:pt>
                <c:pt idx="11">
                  <c:v>36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F3B-91C0-6770F84A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7834303"/>
        <c:axId val="1967841023"/>
        <c:axId val="0"/>
      </c:bar3DChart>
      <c:catAx>
        <c:axId val="1967834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b="0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41023"/>
        <c:crosses val="autoZero"/>
        <c:auto val="1"/>
        <c:lblAlgn val="ctr"/>
        <c:lblOffset val="100"/>
        <c:noMultiLvlLbl val="0"/>
      </c:catAx>
      <c:valAx>
        <c:axId val="196784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7834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19</xdr:row>
      <xdr:rowOff>9524</xdr:rowOff>
    </xdr:from>
    <xdr:to>
      <xdr:col>6</xdr:col>
      <xdr:colOff>104774</xdr:colOff>
      <xdr:row>32</xdr:row>
      <xdr:rowOff>119061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507B2-528F-BA34-29AB-40EE3D94B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419099</xdr:colOff>
      <xdr:row>18</xdr:row>
      <xdr:rowOff>180975</xdr:rowOff>
    </xdr:from>
    <xdr:to>
      <xdr:col>13</xdr:col>
      <xdr:colOff>95249</xdr:colOff>
      <xdr:row>32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7E893E-0E7A-B575-0DD9-05778D1DEB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342900</xdr:colOff>
      <xdr:row>18</xdr:row>
      <xdr:rowOff>180974</xdr:rowOff>
    </xdr:from>
    <xdr:to>
      <xdr:col>20</xdr:col>
      <xdr:colOff>252412</xdr:colOff>
      <xdr:row>32</xdr:row>
      <xdr:rowOff>100011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93EE51-D54E-5191-9112-2B0B4ACFC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.data.kemdikbud.go.id/ATS/index.php/rangkuman/hasil-verifikasi/056105AH?tabulasi=wilayah&amp;lihat=individu" TargetMode="External"/><Relationship Id="rId13" Type="http://schemas.openxmlformats.org/officeDocument/2006/relationships/hyperlink" Target="https://pd.data.kemdikbud.go.id/ATS/index.php/rangkuman/hasil-verifikasi/056105/residu" TargetMode="External"/><Relationship Id="rId3" Type="http://schemas.openxmlformats.org/officeDocument/2006/relationships/hyperlink" Target="https://pd.data.kemdikbud.go.id/ATS/index.php/rangkuman/hasil-verifikasi/056105AC?tabulasi=wilayah&amp;lihat=individu" TargetMode="External"/><Relationship Id="rId7" Type="http://schemas.openxmlformats.org/officeDocument/2006/relationships/hyperlink" Target="https://pd.data.kemdikbud.go.id/ATS/index.php/rangkuman/hasil-verifikasi/056105AG?tabulasi=wilayah&amp;lihat=individu" TargetMode="External"/><Relationship Id="rId12" Type="http://schemas.openxmlformats.org/officeDocument/2006/relationships/hyperlink" Target="https://pd.data.kemdikbud.go.id/ATS/index.php/rangkuman/hasil-verifikasi/056105AL?tabulasi=wilayah&amp;lihat=individu" TargetMode="External"/><Relationship Id="rId2" Type="http://schemas.openxmlformats.org/officeDocument/2006/relationships/hyperlink" Target="https://pd.data.kemdikbud.go.id/ATS/index.php/rangkuman/hasil-verifikasi/056105AB?tabulasi=wilayah&amp;lihat=individu" TargetMode="External"/><Relationship Id="rId1" Type="http://schemas.openxmlformats.org/officeDocument/2006/relationships/hyperlink" Target="https://pd.data.kemdikbud.go.id/ATS/index.php/rangkuman/hasil-verifikasi/056105AA?tabulasi=wilayah&amp;lihat=individu" TargetMode="External"/><Relationship Id="rId6" Type="http://schemas.openxmlformats.org/officeDocument/2006/relationships/hyperlink" Target="https://pd.data.kemdikbud.go.id/ATS/index.php/rangkuman/hasil-verifikasi/056105AF?tabulasi=wilayah&amp;lihat=individu" TargetMode="External"/><Relationship Id="rId11" Type="http://schemas.openxmlformats.org/officeDocument/2006/relationships/hyperlink" Target="https://pd.data.kemdikbud.go.id/ATS/index.php/rangkuman/hasil-verifikasi/056105AK?tabulasi=wilayah&amp;lihat=individu" TargetMode="External"/><Relationship Id="rId5" Type="http://schemas.openxmlformats.org/officeDocument/2006/relationships/hyperlink" Target="https://pd.data.kemdikbud.go.id/ATS/index.php/rangkuman/hasil-verifikasi/056105AE?tabulasi=wilayah&amp;lihat=individu" TargetMode="External"/><Relationship Id="rId10" Type="http://schemas.openxmlformats.org/officeDocument/2006/relationships/hyperlink" Target="https://pd.data.kemdikbud.go.id/ATS/index.php/rangkuman/hasil-verifikasi/056105AJ?tabulasi=wilayah&amp;lihat=individu" TargetMode="External"/><Relationship Id="rId4" Type="http://schemas.openxmlformats.org/officeDocument/2006/relationships/hyperlink" Target="https://pd.data.kemdikbud.go.id/ATS/index.php/rangkuman/hasil-verifikasi/056105AD?tabulasi=wilayah&amp;lihat=individu" TargetMode="External"/><Relationship Id="rId9" Type="http://schemas.openxmlformats.org/officeDocument/2006/relationships/hyperlink" Target="https://pd.data.kemdikbud.go.id/ATS/index.php/rangkuman/hasil-verifikasi/056105AI?tabulasi=wilayah&amp;lihat=individu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21B6-C47D-4BD8-A509-F1CA0E896ACE}">
  <dimension ref="A1:V18"/>
  <sheetViews>
    <sheetView tabSelected="1" topLeftCell="B1" zoomScale="72" workbookViewId="0">
      <selection activeCell="V2" sqref="V2"/>
    </sheetView>
  </sheetViews>
  <sheetFormatPr defaultRowHeight="15" x14ac:dyDescent="0.25"/>
  <cols>
    <col min="2" max="2" width="23.5703125" customWidth="1"/>
    <col min="3" max="3" width="19.5703125" customWidth="1"/>
    <col min="4" max="5" width="15.42578125" customWidth="1"/>
    <col min="7" max="7" width="19.7109375" customWidth="1"/>
    <col min="8" max="8" width="17" customWidth="1"/>
    <col min="9" max="9" width="13.28515625" customWidth="1"/>
    <col min="11" max="11" width="17.140625" customWidth="1"/>
    <col min="12" max="12" width="14.140625" customWidth="1"/>
    <col min="13" max="13" width="13" customWidth="1"/>
    <col min="15" max="15" width="13" customWidth="1"/>
  </cols>
  <sheetData>
    <row r="1" spans="1:15" ht="23.25" x14ac:dyDescent="0.3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5.75" x14ac:dyDescent="0.25">
      <c r="A2" s="21" t="s">
        <v>1</v>
      </c>
      <c r="B2" s="23" t="s">
        <v>2</v>
      </c>
      <c r="C2" s="24" t="s">
        <v>3</v>
      </c>
      <c r="D2" s="25"/>
      <c r="E2" s="25"/>
      <c r="F2" s="25"/>
      <c r="G2" s="26" t="s">
        <v>4</v>
      </c>
      <c r="H2" s="27"/>
      <c r="I2" s="27"/>
      <c r="J2" s="27"/>
      <c r="K2" s="28" t="s">
        <v>5</v>
      </c>
      <c r="L2" s="29"/>
      <c r="M2" s="29"/>
      <c r="N2" s="29"/>
      <c r="O2" s="6"/>
    </row>
    <row r="3" spans="1:15" ht="31.5" x14ac:dyDescent="0.25">
      <c r="A3" s="22"/>
      <c r="B3" s="22"/>
      <c r="C3" s="7" t="s">
        <v>6</v>
      </c>
      <c r="D3" s="3" t="s">
        <v>7</v>
      </c>
      <c r="E3" s="3" t="s">
        <v>8</v>
      </c>
      <c r="F3" s="3" t="s">
        <v>9</v>
      </c>
      <c r="G3" s="8" t="s">
        <v>6</v>
      </c>
      <c r="H3" s="4" t="s">
        <v>7</v>
      </c>
      <c r="I3" s="4" t="s">
        <v>8</v>
      </c>
      <c r="J3" s="4" t="s">
        <v>9</v>
      </c>
      <c r="K3" s="9" t="s">
        <v>6</v>
      </c>
      <c r="L3" s="5" t="s">
        <v>7</v>
      </c>
      <c r="M3" s="5" t="s">
        <v>8</v>
      </c>
      <c r="N3" s="5" t="s">
        <v>9</v>
      </c>
      <c r="O3" s="10" t="s">
        <v>10</v>
      </c>
    </row>
    <row r="4" spans="1:15" ht="15.75" x14ac:dyDescent="0.25">
      <c r="A4" s="11">
        <v>1</v>
      </c>
      <c r="B4" s="12" t="s">
        <v>12</v>
      </c>
      <c r="C4" s="14">
        <f>1+1</f>
        <v>2</v>
      </c>
      <c r="D4" s="14">
        <f>54+2</f>
        <v>56</v>
      </c>
      <c r="E4" s="14">
        <f>16+1</f>
        <v>17</v>
      </c>
      <c r="F4" s="14">
        <v>43</v>
      </c>
      <c r="G4" s="15">
        <f>10</f>
        <v>10</v>
      </c>
      <c r="H4" s="15">
        <v>0</v>
      </c>
      <c r="I4" s="15">
        <f t="shared" ref="I4:I5" si="0">1</f>
        <v>1</v>
      </c>
      <c r="J4" s="15">
        <v>0</v>
      </c>
      <c r="K4" s="16">
        <f t="shared" ref="K4:N16" si="1">C4+G4</f>
        <v>12</v>
      </c>
      <c r="L4" s="16">
        <f t="shared" si="1"/>
        <v>56</v>
      </c>
      <c r="M4" s="16">
        <f t="shared" si="1"/>
        <v>18</v>
      </c>
      <c r="N4" s="16">
        <f t="shared" si="1"/>
        <v>43</v>
      </c>
      <c r="O4" s="17">
        <f t="shared" ref="O4:O16" si="2">SUM(K4:N4)</f>
        <v>129</v>
      </c>
    </row>
    <row r="5" spans="1:15" ht="15.75" x14ac:dyDescent="0.25">
      <c r="A5" s="11">
        <v>2</v>
      </c>
      <c r="B5" s="12" t="s">
        <v>13</v>
      </c>
      <c r="C5" s="14">
        <v>0</v>
      </c>
      <c r="D5" s="14">
        <f>1</f>
        <v>1</v>
      </c>
      <c r="E5" s="14">
        <f>7</f>
        <v>7</v>
      </c>
      <c r="F5" s="14">
        <v>26</v>
      </c>
      <c r="G5" s="15">
        <f>5</f>
        <v>5</v>
      </c>
      <c r="H5" s="15">
        <v>0</v>
      </c>
      <c r="I5" s="15">
        <f t="shared" si="0"/>
        <v>1</v>
      </c>
      <c r="J5" s="15">
        <v>0</v>
      </c>
      <c r="K5" s="16">
        <f t="shared" si="1"/>
        <v>5</v>
      </c>
      <c r="L5" s="16">
        <f t="shared" si="1"/>
        <v>1</v>
      </c>
      <c r="M5" s="16">
        <f t="shared" si="1"/>
        <v>8</v>
      </c>
      <c r="N5" s="16">
        <f t="shared" si="1"/>
        <v>26</v>
      </c>
      <c r="O5" s="17">
        <f t="shared" si="2"/>
        <v>40</v>
      </c>
    </row>
    <row r="6" spans="1:15" ht="15.75" x14ac:dyDescent="0.25">
      <c r="A6" s="11">
        <v>3</v>
      </c>
      <c r="B6" s="12" t="s">
        <v>14</v>
      </c>
      <c r="C6" s="14">
        <v>0</v>
      </c>
      <c r="D6" s="14">
        <v>0</v>
      </c>
      <c r="E6" s="14">
        <f>4</f>
        <v>4</v>
      </c>
      <c r="F6" s="14">
        <v>23</v>
      </c>
      <c r="G6" s="15">
        <f>1</f>
        <v>1</v>
      </c>
      <c r="H6" s="15">
        <v>0</v>
      </c>
      <c r="I6" s="15">
        <v>0</v>
      </c>
      <c r="J6" s="15">
        <v>0</v>
      </c>
      <c r="K6" s="16">
        <f t="shared" si="1"/>
        <v>1</v>
      </c>
      <c r="L6" s="16">
        <f t="shared" si="1"/>
        <v>0</v>
      </c>
      <c r="M6" s="16">
        <f t="shared" si="1"/>
        <v>4</v>
      </c>
      <c r="N6" s="16">
        <f t="shared" si="1"/>
        <v>23</v>
      </c>
      <c r="O6" s="17">
        <f t="shared" si="2"/>
        <v>28</v>
      </c>
    </row>
    <row r="7" spans="1:15" ht="15.75" x14ac:dyDescent="0.25">
      <c r="A7" s="11">
        <v>4</v>
      </c>
      <c r="B7" s="12" t="s">
        <v>15</v>
      </c>
      <c r="C7" s="14">
        <f t="shared" ref="C7:C8" si="3">2</f>
        <v>2</v>
      </c>
      <c r="D7" s="14">
        <v>0</v>
      </c>
      <c r="E7" s="14">
        <f>3</f>
        <v>3</v>
      </c>
      <c r="F7" s="14">
        <v>15</v>
      </c>
      <c r="G7" s="15">
        <v>0</v>
      </c>
      <c r="H7" s="15">
        <v>0</v>
      </c>
      <c r="I7" s="15">
        <v>0</v>
      </c>
      <c r="J7" s="15">
        <v>0</v>
      </c>
      <c r="K7" s="16">
        <f t="shared" si="1"/>
        <v>2</v>
      </c>
      <c r="L7" s="16">
        <f t="shared" si="1"/>
        <v>0</v>
      </c>
      <c r="M7" s="16">
        <f t="shared" si="1"/>
        <v>3</v>
      </c>
      <c r="N7" s="16">
        <f t="shared" si="1"/>
        <v>15</v>
      </c>
      <c r="O7" s="17">
        <f t="shared" si="2"/>
        <v>20</v>
      </c>
    </row>
    <row r="8" spans="1:15" ht="15.75" x14ac:dyDescent="0.25">
      <c r="A8" s="11">
        <v>5</v>
      </c>
      <c r="B8" s="12" t="s">
        <v>16</v>
      </c>
      <c r="C8" s="14">
        <f t="shared" si="3"/>
        <v>2</v>
      </c>
      <c r="D8" s="14">
        <f>2</f>
        <v>2</v>
      </c>
      <c r="E8" s="14">
        <f>12</f>
        <v>12</v>
      </c>
      <c r="F8" s="14">
        <v>37</v>
      </c>
      <c r="G8" s="15">
        <f>12</f>
        <v>12</v>
      </c>
      <c r="H8" s="15">
        <v>0</v>
      </c>
      <c r="I8" s="15">
        <v>0</v>
      </c>
      <c r="J8" s="15">
        <v>0</v>
      </c>
      <c r="K8" s="16">
        <f t="shared" si="1"/>
        <v>14</v>
      </c>
      <c r="L8" s="16">
        <f t="shared" si="1"/>
        <v>2</v>
      </c>
      <c r="M8" s="16">
        <f t="shared" si="1"/>
        <v>12</v>
      </c>
      <c r="N8" s="16">
        <f t="shared" si="1"/>
        <v>37</v>
      </c>
      <c r="O8" s="17">
        <f t="shared" si="2"/>
        <v>65</v>
      </c>
    </row>
    <row r="9" spans="1:15" ht="15.75" x14ac:dyDescent="0.25">
      <c r="A9" s="11">
        <v>6</v>
      </c>
      <c r="B9" s="12" t="s">
        <v>17</v>
      </c>
      <c r="C9" s="14">
        <f>3</f>
        <v>3</v>
      </c>
      <c r="D9" s="14">
        <v>0</v>
      </c>
      <c r="E9" s="14">
        <f>17</f>
        <v>17</v>
      </c>
      <c r="F9" s="14">
        <v>48</v>
      </c>
      <c r="G9" s="15">
        <f>6</f>
        <v>6</v>
      </c>
      <c r="H9" s="15">
        <v>0</v>
      </c>
      <c r="I9" s="15">
        <f t="shared" ref="I9:I10" si="4">2</f>
        <v>2</v>
      </c>
      <c r="J9" s="15">
        <v>0</v>
      </c>
      <c r="K9" s="16">
        <f t="shared" si="1"/>
        <v>9</v>
      </c>
      <c r="L9" s="16">
        <f t="shared" si="1"/>
        <v>0</v>
      </c>
      <c r="M9" s="16">
        <f t="shared" si="1"/>
        <v>19</v>
      </c>
      <c r="N9" s="16">
        <f t="shared" si="1"/>
        <v>48</v>
      </c>
      <c r="O9" s="17">
        <f t="shared" si="2"/>
        <v>76</v>
      </c>
    </row>
    <row r="10" spans="1:15" ht="15.75" x14ac:dyDescent="0.25">
      <c r="A10" s="11">
        <v>7</v>
      </c>
      <c r="B10" s="12" t="s">
        <v>18</v>
      </c>
      <c r="C10" s="14">
        <f>6</f>
        <v>6</v>
      </c>
      <c r="D10" s="14">
        <v>0</v>
      </c>
      <c r="E10" s="14">
        <f>8</f>
        <v>8</v>
      </c>
      <c r="F10" s="14">
        <v>57</v>
      </c>
      <c r="G10" s="15">
        <f t="shared" ref="G10:G11" si="5">8</f>
        <v>8</v>
      </c>
      <c r="H10" s="15">
        <v>0</v>
      </c>
      <c r="I10" s="15">
        <f t="shared" si="4"/>
        <v>2</v>
      </c>
      <c r="J10" s="15">
        <v>0</v>
      </c>
      <c r="K10" s="16">
        <f t="shared" si="1"/>
        <v>14</v>
      </c>
      <c r="L10" s="16">
        <f t="shared" si="1"/>
        <v>0</v>
      </c>
      <c r="M10" s="16">
        <f t="shared" si="1"/>
        <v>10</v>
      </c>
      <c r="N10" s="16">
        <f t="shared" si="1"/>
        <v>57</v>
      </c>
      <c r="O10" s="17">
        <f t="shared" si="2"/>
        <v>81</v>
      </c>
    </row>
    <row r="11" spans="1:15" ht="15.75" x14ac:dyDescent="0.25">
      <c r="A11" s="11">
        <v>8</v>
      </c>
      <c r="B11" s="12" t="s">
        <v>19</v>
      </c>
      <c r="C11" s="14">
        <f>2</f>
        <v>2</v>
      </c>
      <c r="D11" s="14">
        <f>17</f>
        <v>17</v>
      </c>
      <c r="E11" s="14">
        <f>7</f>
        <v>7</v>
      </c>
      <c r="F11" s="14">
        <v>58</v>
      </c>
      <c r="G11" s="15">
        <f t="shared" si="5"/>
        <v>8</v>
      </c>
      <c r="H11" s="15">
        <v>0</v>
      </c>
      <c r="I11" s="15">
        <f>1</f>
        <v>1</v>
      </c>
      <c r="J11" s="15">
        <v>0</v>
      </c>
      <c r="K11" s="16">
        <f t="shared" si="1"/>
        <v>10</v>
      </c>
      <c r="L11" s="16">
        <f t="shared" si="1"/>
        <v>17</v>
      </c>
      <c r="M11" s="16">
        <f t="shared" si="1"/>
        <v>8</v>
      </c>
      <c r="N11" s="16">
        <f t="shared" si="1"/>
        <v>58</v>
      </c>
      <c r="O11" s="17">
        <f t="shared" si="2"/>
        <v>93</v>
      </c>
    </row>
    <row r="12" spans="1:15" ht="15.75" x14ac:dyDescent="0.25">
      <c r="A12" s="11">
        <v>9</v>
      </c>
      <c r="B12" s="12" t="s">
        <v>20</v>
      </c>
      <c r="C12" s="14">
        <f>1</f>
        <v>1</v>
      </c>
      <c r="D12" s="14">
        <v>0</v>
      </c>
      <c r="E12" s="14">
        <f>9</f>
        <v>9</v>
      </c>
      <c r="F12" s="14">
        <v>39</v>
      </c>
      <c r="G12" s="15">
        <f>9</f>
        <v>9</v>
      </c>
      <c r="H12" s="15">
        <v>0</v>
      </c>
      <c r="I12" s="15">
        <v>0</v>
      </c>
      <c r="J12" s="15">
        <v>0</v>
      </c>
      <c r="K12" s="16">
        <f t="shared" si="1"/>
        <v>10</v>
      </c>
      <c r="L12" s="16">
        <f t="shared" si="1"/>
        <v>0</v>
      </c>
      <c r="M12" s="16">
        <f t="shared" si="1"/>
        <v>9</v>
      </c>
      <c r="N12" s="16">
        <f t="shared" si="1"/>
        <v>39</v>
      </c>
      <c r="O12" s="17">
        <f t="shared" si="2"/>
        <v>58</v>
      </c>
    </row>
    <row r="13" spans="1:15" ht="15.75" x14ac:dyDescent="0.25">
      <c r="A13" s="11">
        <v>10</v>
      </c>
      <c r="B13" s="12" t="s">
        <v>21</v>
      </c>
      <c r="C13" s="14">
        <f>2</f>
        <v>2</v>
      </c>
      <c r="D13" s="14">
        <f>3</f>
        <v>3</v>
      </c>
      <c r="E13" s="14">
        <f>4+1</f>
        <v>5</v>
      </c>
      <c r="F13" s="14">
        <v>27</v>
      </c>
      <c r="G13" s="15">
        <f>5</f>
        <v>5</v>
      </c>
      <c r="H13" s="15">
        <v>0</v>
      </c>
      <c r="I13" s="15">
        <v>0</v>
      </c>
      <c r="J13" s="15">
        <v>0</v>
      </c>
      <c r="K13" s="16">
        <f t="shared" si="1"/>
        <v>7</v>
      </c>
      <c r="L13" s="16">
        <f t="shared" si="1"/>
        <v>3</v>
      </c>
      <c r="M13" s="16">
        <f t="shared" si="1"/>
        <v>5</v>
      </c>
      <c r="N13" s="16">
        <f t="shared" si="1"/>
        <v>27</v>
      </c>
      <c r="O13" s="17">
        <f t="shared" si="2"/>
        <v>42</v>
      </c>
    </row>
    <row r="14" spans="1:15" ht="15.75" x14ac:dyDescent="0.25">
      <c r="A14" s="11">
        <v>11</v>
      </c>
      <c r="B14" s="12" t="s">
        <v>22</v>
      </c>
      <c r="C14" s="14">
        <v>0</v>
      </c>
      <c r="D14" s="14">
        <v>0</v>
      </c>
      <c r="E14" s="14">
        <f t="shared" ref="E14:E15" si="6">6</f>
        <v>6</v>
      </c>
      <c r="F14" s="14">
        <v>30</v>
      </c>
      <c r="G14" s="15">
        <f>6</f>
        <v>6</v>
      </c>
      <c r="H14" s="15">
        <v>0</v>
      </c>
      <c r="I14" s="15">
        <f>1</f>
        <v>1</v>
      </c>
      <c r="J14" s="15">
        <v>0</v>
      </c>
      <c r="K14" s="16">
        <f t="shared" si="1"/>
        <v>6</v>
      </c>
      <c r="L14" s="16">
        <f t="shared" si="1"/>
        <v>0</v>
      </c>
      <c r="M14" s="16">
        <f t="shared" si="1"/>
        <v>7</v>
      </c>
      <c r="N14" s="16">
        <f t="shared" si="1"/>
        <v>30</v>
      </c>
      <c r="O14" s="17">
        <f t="shared" si="2"/>
        <v>43</v>
      </c>
    </row>
    <row r="15" spans="1:15" ht="15.75" x14ac:dyDescent="0.25">
      <c r="A15" s="11">
        <v>12</v>
      </c>
      <c r="B15" s="12" t="s">
        <v>23</v>
      </c>
      <c r="C15" s="14">
        <v>0</v>
      </c>
      <c r="D15" s="14">
        <v>0</v>
      </c>
      <c r="E15" s="14">
        <f t="shared" si="6"/>
        <v>6</v>
      </c>
      <c r="F15" s="14">
        <v>30</v>
      </c>
      <c r="G15" s="15">
        <v>0</v>
      </c>
      <c r="H15" s="15">
        <v>0</v>
      </c>
      <c r="I15" s="15">
        <v>0</v>
      </c>
      <c r="J15" s="15">
        <v>0</v>
      </c>
      <c r="K15" s="16">
        <f t="shared" si="1"/>
        <v>0</v>
      </c>
      <c r="L15" s="16">
        <f t="shared" si="1"/>
        <v>0</v>
      </c>
      <c r="M15" s="16">
        <f t="shared" si="1"/>
        <v>6</v>
      </c>
      <c r="N15" s="16">
        <f t="shared" si="1"/>
        <v>30</v>
      </c>
      <c r="O15" s="17">
        <f t="shared" si="2"/>
        <v>36</v>
      </c>
    </row>
    <row r="16" spans="1:15" ht="15.75" x14ac:dyDescent="0.25">
      <c r="A16" s="11">
        <v>13</v>
      </c>
      <c r="B16" s="13" t="s">
        <v>24</v>
      </c>
      <c r="C16" s="14">
        <f>4+13</f>
        <v>17</v>
      </c>
      <c r="D16" s="14">
        <f>25</f>
        <v>25</v>
      </c>
      <c r="E16" s="14">
        <f>23</f>
        <v>23</v>
      </c>
      <c r="F16" s="14">
        <v>0</v>
      </c>
      <c r="G16" s="15">
        <f>35</f>
        <v>35</v>
      </c>
      <c r="H16" s="15">
        <v>0</v>
      </c>
      <c r="I16" s="15">
        <v>0</v>
      </c>
      <c r="J16" s="15">
        <v>0</v>
      </c>
      <c r="K16" s="16">
        <f t="shared" si="1"/>
        <v>52</v>
      </c>
      <c r="L16" s="16">
        <f t="shared" si="1"/>
        <v>25</v>
      </c>
      <c r="M16" s="16">
        <f t="shared" si="1"/>
        <v>23</v>
      </c>
      <c r="N16" s="16">
        <f t="shared" si="1"/>
        <v>0</v>
      </c>
      <c r="O16" s="17">
        <f t="shared" si="2"/>
        <v>100</v>
      </c>
    </row>
    <row r="17" spans="1:22" x14ac:dyDescent="0.25">
      <c r="K17" s="2"/>
      <c r="L17" s="2"/>
      <c r="M17" s="2"/>
      <c r="N17" s="2"/>
      <c r="O17" s="2"/>
    </row>
    <row r="18" spans="1:22" s="1" customFormat="1" ht="22.5" x14ac:dyDescent="0.25">
      <c r="A18" s="18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</sheetData>
  <sheetProtection algorithmName="SHA-512" hashValue="nKI3/fiQ8tfERqCs/EA5uE0VG11ok6L7H3ccuvsdaxRtqUEwUcwuUpdGSJP+Mv4nNHxlMUvWTvKjQJ6/HiRIuQ==" saltValue="5KEs/Sagy65XY8WXdqV/hQ==" spinCount="100000" sheet="1" objects="1" scenarios="1" selectLockedCells="1" selectUnlockedCells="1"/>
  <mergeCells count="7">
    <mergeCell ref="A18:V18"/>
    <mergeCell ref="A1:O1"/>
    <mergeCell ref="A2:A3"/>
    <mergeCell ref="B2:B3"/>
    <mergeCell ref="C2:F2"/>
    <mergeCell ref="G2:J2"/>
    <mergeCell ref="K2:N2"/>
  </mergeCells>
  <hyperlinks>
    <hyperlink ref="B4" r:id="rId1" xr:uid="{33228119-E0DA-4BB8-B754-13F7D3D9F6A7}"/>
    <hyperlink ref="B5" r:id="rId2" xr:uid="{B7C4B287-31E9-450D-AAD7-89CD238DCCCF}"/>
    <hyperlink ref="B6" r:id="rId3" xr:uid="{750986F7-ED65-40C9-AF7E-1007FB9BAAD5}"/>
    <hyperlink ref="B7" r:id="rId4" xr:uid="{D7BC1AC0-DE98-4E40-8FF7-DE3996B15419}"/>
    <hyperlink ref="B8" r:id="rId5" xr:uid="{A69AB467-4440-4B89-AAFF-E0C11A3B4831}"/>
    <hyperlink ref="B9" r:id="rId6" xr:uid="{AC45A54D-795B-4DAF-A724-D4D7BC2DCA25}"/>
    <hyperlink ref="B10" r:id="rId7" xr:uid="{9D73E7CD-FD5B-4372-A97D-21802E2FF5DA}"/>
    <hyperlink ref="B11" r:id="rId8" xr:uid="{A55FAF74-FB47-4564-82B5-728943AEA252}"/>
    <hyperlink ref="B12" r:id="rId9" xr:uid="{D2C60030-B106-4A0B-8F7A-47716E855587}"/>
    <hyperlink ref="B13" r:id="rId10" xr:uid="{D6A338A3-E040-499A-B685-89040240E4EA}"/>
    <hyperlink ref="B14" r:id="rId11" xr:uid="{A75346FD-A163-4D9F-83D4-1948152EAC91}"/>
    <hyperlink ref="B15" r:id="rId12" xr:uid="{3E168004-03D6-41A4-A1B0-39CD769D7B44}"/>
    <hyperlink ref="B16" r:id="rId13" xr:uid="{DFA14D4C-8503-4560-A548-2AF0C7675E7A}"/>
  </hyperlinks>
  <pageMargins left="0.7" right="0.7" top="0.75" bottom="0.75" header="0.3" footer="0.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 nabilah</dc:creator>
  <cp:lastModifiedBy>deva nabilah</cp:lastModifiedBy>
  <dcterms:created xsi:type="dcterms:W3CDTF">2024-10-24T02:12:43Z</dcterms:created>
  <dcterms:modified xsi:type="dcterms:W3CDTF">2024-10-24T08:00:20Z</dcterms:modified>
</cp:coreProperties>
</file>