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D E L L\Downloads\"/>
    </mc:Choice>
  </mc:AlternateContent>
  <xr:revisionPtr revIDLastSave="0" documentId="8_{B9958DD4-0A5E-4145-BEBC-665CF172F3CD}" xr6:coauthVersionLast="47" xr6:coauthVersionMax="47" xr10:uidLastSave="{00000000-0000-0000-0000-000000000000}"/>
  <bookViews>
    <workbookView xWindow="-108" yWindow="-108" windowWidth="23256" windowHeight="12456" xr2:uid="{D2851300-8684-4C0D-B07E-B7EEED30B7C7}"/>
  </bookViews>
  <sheets>
    <sheet name="KLASTER 1 HITUNG"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1" l="1"/>
  <c r="G42" i="1"/>
  <c r="AQ42" i="1" s="1"/>
  <c r="H41" i="1"/>
  <c r="G41" i="1"/>
  <c r="AQ41" i="1" s="1"/>
  <c r="H40" i="1"/>
  <c r="G40" i="1"/>
  <c r="AQ40" i="1" s="1"/>
  <c r="H39" i="1"/>
  <c r="I39" i="1" s="1"/>
  <c r="G39" i="1"/>
  <c r="AQ39" i="1" s="1"/>
  <c r="H38" i="1"/>
  <c r="I38" i="1" s="1"/>
  <c r="G38" i="1"/>
  <c r="AQ38" i="1" s="1"/>
  <c r="H37" i="1"/>
  <c r="I37" i="1" s="1"/>
  <c r="G37" i="1"/>
  <c r="AQ37" i="1" s="1"/>
  <c r="G36" i="1"/>
  <c r="AQ36" i="1" s="1"/>
  <c r="H35" i="1"/>
  <c r="G35" i="1"/>
  <c r="AQ35" i="1" s="1"/>
  <c r="H34" i="1"/>
  <c r="I34" i="1" s="1"/>
  <c r="G34" i="1"/>
  <c r="AQ34" i="1" s="1"/>
  <c r="H33" i="1"/>
  <c r="I33" i="1" s="1"/>
  <c r="G33" i="1"/>
  <c r="AQ33" i="1" s="1"/>
  <c r="AQ32" i="1"/>
  <c r="AC32" i="1" s="1"/>
  <c r="AG32" i="1"/>
  <c r="AE32" i="1"/>
  <c r="U32" i="1"/>
  <c r="S32" i="1"/>
  <c r="Q32" i="1"/>
  <c r="O32" i="1"/>
  <c r="H32" i="1"/>
  <c r="G32" i="1"/>
  <c r="AQ31" i="1"/>
  <c r="AA31" i="1" s="1"/>
  <c r="AC31" i="1"/>
  <c r="S31" i="1"/>
  <c r="M31" i="1"/>
  <c r="H31" i="1"/>
  <c r="G31" i="1"/>
  <c r="AQ30" i="1"/>
  <c r="Y30" i="1" s="1"/>
  <c r="AG30" i="1"/>
  <c r="AE30" i="1"/>
  <c r="AC30" i="1"/>
  <c r="AA30" i="1"/>
  <c r="S30" i="1"/>
  <c r="Q30" i="1"/>
  <c r="O30" i="1"/>
  <c r="M30" i="1"/>
  <c r="K30" i="1"/>
  <c r="H30" i="1"/>
  <c r="G30" i="1"/>
  <c r="AQ29" i="1"/>
  <c r="W29" i="1" s="1"/>
  <c r="AG29" i="1"/>
  <c r="AE29" i="1"/>
  <c r="AC29" i="1"/>
  <c r="AA29" i="1"/>
  <c r="Y29" i="1"/>
  <c r="S29" i="1"/>
  <c r="Q29" i="1"/>
  <c r="O29" i="1"/>
  <c r="M29" i="1"/>
  <c r="K29" i="1"/>
  <c r="I29" i="1"/>
  <c r="H29" i="1"/>
  <c r="G29" i="1"/>
  <c r="AQ28" i="1"/>
  <c r="W28" i="1" s="1"/>
  <c r="AG28" i="1"/>
  <c r="AE28" i="1"/>
  <c r="AC28" i="1"/>
  <c r="AA28" i="1"/>
  <c r="Y28" i="1"/>
  <c r="S28" i="1"/>
  <c r="Q28" i="1"/>
  <c r="O28" i="1"/>
  <c r="M28" i="1"/>
  <c r="K28" i="1"/>
  <c r="H28" i="1"/>
  <c r="G28" i="1"/>
  <c r="H27" i="1"/>
  <c r="G27" i="1"/>
  <c r="AQ27" i="1" s="1"/>
  <c r="H26" i="1"/>
  <c r="I26" i="1" s="1"/>
  <c r="G26" i="1"/>
  <c r="AQ26" i="1" s="1"/>
  <c r="AQ25" i="1"/>
  <c r="H24" i="1"/>
  <c r="I24" i="1" s="1"/>
  <c r="G24" i="1"/>
  <c r="AQ24" i="1" s="1"/>
  <c r="H23" i="1"/>
  <c r="I23" i="1" s="1"/>
  <c r="G23" i="1"/>
  <c r="AQ23" i="1" s="1"/>
  <c r="H22" i="1"/>
  <c r="I22" i="1" s="1"/>
  <c r="G22" i="1"/>
  <c r="AQ22" i="1" s="1"/>
  <c r="AQ21" i="1"/>
  <c r="AQ20" i="1"/>
  <c r="U20" i="1" s="1"/>
  <c r="AG20" i="1"/>
  <c r="AE20" i="1"/>
  <c r="AC20" i="1"/>
  <c r="AA20" i="1"/>
  <c r="Y20" i="1"/>
  <c r="W20" i="1"/>
  <c r="S20" i="1"/>
  <c r="Q20" i="1"/>
  <c r="O20" i="1"/>
  <c r="M20" i="1"/>
  <c r="K20" i="1"/>
  <c r="I20" i="1"/>
  <c r="H20" i="1"/>
  <c r="G20" i="1"/>
  <c r="AQ19" i="1"/>
  <c r="U19" i="1" s="1"/>
  <c r="AG19" i="1"/>
  <c r="AE19" i="1"/>
  <c r="AC19" i="1"/>
  <c r="AA19" i="1"/>
  <c r="Y19" i="1"/>
  <c r="W19" i="1"/>
  <c r="S19" i="1"/>
  <c r="Q19" i="1"/>
  <c r="O19" i="1"/>
  <c r="M19" i="1"/>
  <c r="K19" i="1"/>
  <c r="I19" i="1"/>
  <c r="H19" i="1"/>
  <c r="G19" i="1"/>
  <c r="AQ18" i="1"/>
  <c r="AQ17" i="1"/>
  <c r="W17" i="1" s="1"/>
  <c r="AG17" i="1"/>
  <c r="AE17" i="1"/>
  <c r="AC17" i="1"/>
  <c r="AA17" i="1"/>
  <c r="Y17" i="1"/>
  <c r="S17" i="1"/>
  <c r="Q17" i="1"/>
  <c r="O17" i="1"/>
  <c r="M17" i="1"/>
  <c r="K17" i="1"/>
  <c r="I17" i="1"/>
  <c r="H17" i="1"/>
  <c r="G17" i="1"/>
  <c r="AQ16" i="1"/>
  <c r="U16" i="1" s="1"/>
  <c r="AG16" i="1"/>
  <c r="AE16" i="1"/>
  <c r="AA16" i="1"/>
  <c r="Y16" i="1"/>
  <c r="W16" i="1"/>
  <c r="Q16" i="1"/>
  <c r="O16" i="1"/>
  <c r="M16" i="1"/>
  <c r="K16" i="1"/>
  <c r="I16" i="1"/>
  <c r="H16" i="1"/>
  <c r="G16" i="1"/>
  <c r="H15" i="1"/>
  <c r="G15" i="1"/>
  <c r="AQ15" i="1" s="1"/>
  <c r="AQ14" i="1"/>
  <c r="AG14" i="1" s="1"/>
  <c r="S14" i="1"/>
  <c r="I14" i="1"/>
  <c r="H14" i="1"/>
  <c r="G14" i="1"/>
  <c r="AQ13" i="1"/>
  <c r="AQ12" i="1"/>
  <c r="AG12" i="1" s="1"/>
  <c r="AA12" i="1"/>
  <c r="Y12" i="1"/>
  <c r="W12" i="1"/>
  <c r="U12" i="1"/>
  <c r="S12" i="1"/>
  <c r="K12" i="1"/>
  <c r="H12" i="1"/>
  <c r="I12" i="1" s="1"/>
  <c r="AQ11" i="1"/>
  <c r="AG11" i="1" s="1"/>
  <c r="S11" i="1"/>
  <c r="H11" i="1"/>
  <c r="G11" i="1"/>
  <c r="AQ10" i="1"/>
  <c r="AE10" i="1" s="1"/>
  <c r="AG10" i="1"/>
  <c r="W10" i="1"/>
  <c r="S10" i="1"/>
  <c r="Q10" i="1"/>
  <c r="H10" i="1"/>
  <c r="I10" i="1" s="1"/>
  <c r="G10" i="1"/>
  <c r="AQ9" i="1"/>
  <c r="AE9" i="1" s="1"/>
  <c r="AG9" i="1"/>
  <c r="W9" i="1"/>
  <c r="S9" i="1"/>
  <c r="Q9" i="1"/>
  <c r="H9" i="1"/>
  <c r="I9" i="1" s="1"/>
  <c r="G9" i="1"/>
  <c r="H8" i="1"/>
  <c r="G8" i="1"/>
  <c r="AQ8" i="1" s="1"/>
  <c r="U24" i="1" l="1"/>
  <c r="S24" i="1"/>
  <c r="AG24" i="1"/>
  <c r="Q24" i="1"/>
  <c r="M24" i="1"/>
  <c r="AE24" i="1"/>
  <c r="O24" i="1"/>
  <c r="AC24" i="1"/>
  <c r="AA24" i="1"/>
  <c r="K24" i="1"/>
  <c r="Y24" i="1"/>
  <c r="W24" i="1"/>
  <c r="S39" i="1"/>
  <c r="AG39" i="1"/>
  <c r="Q39" i="1"/>
  <c r="AE39" i="1"/>
  <c r="O39" i="1"/>
  <c r="AA39" i="1"/>
  <c r="AC39" i="1"/>
  <c r="M39" i="1"/>
  <c r="K39" i="1"/>
  <c r="U39" i="1"/>
  <c r="Y39" i="1"/>
  <c r="W39" i="1"/>
  <c r="AE35" i="1"/>
  <c r="O35" i="1"/>
  <c r="W35" i="1"/>
  <c r="AG35" i="1"/>
  <c r="Q35" i="1"/>
  <c r="AC35" i="1"/>
  <c r="M35" i="1"/>
  <c r="AA35" i="1"/>
  <c r="K35" i="1"/>
  <c r="Y35" i="1"/>
  <c r="U35" i="1"/>
  <c r="S35" i="1"/>
  <c r="S40" i="1"/>
  <c r="U40" i="1"/>
  <c r="AG40" i="1"/>
  <c r="Q40" i="1"/>
  <c r="AE40" i="1"/>
  <c r="O40" i="1"/>
  <c r="AC40" i="1"/>
  <c r="M40" i="1"/>
  <c r="AA40" i="1"/>
  <c r="K40" i="1"/>
  <c r="Y40" i="1"/>
  <c r="W40" i="1"/>
  <c r="S26" i="1"/>
  <c r="AA26" i="1"/>
  <c r="K26" i="1"/>
  <c r="U26" i="1"/>
  <c r="AG26" i="1"/>
  <c r="Q26" i="1"/>
  <c r="AE26" i="1"/>
  <c r="O26" i="1"/>
  <c r="AC26" i="1"/>
  <c r="M26" i="1"/>
  <c r="Y26" i="1"/>
  <c r="W26" i="1"/>
  <c r="S36" i="1"/>
  <c r="AA36" i="1"/>
  <c r="U36" i="1"/>
  <c r="AG36" i="1"/>
  <c r="Q36" i="1"/>
  <c r="AE36" i="1"/>
  <c r="O36" i="1"/>
  <c r="K36" i="1"/>
  <c r="AC36" i="1"/>
  <c r="M36" i="1"/>
  <c r="Y36" i="1"/>
  <c r="W36" i="1"/>
  <c r="U22" i="1"/>
  <c r="AC22" i="1"/>
  <c r="M22" i="1"/>
  <c r="W22" i="1"/>
  <c r="S22" i="1"/>
  <c r="AG22" i="1"/>
  <c r="Q22" i="1"/>
  <c r="AE22" i="1"/>
  <c r="O22" i="1"/>
  <c r="AA22" i="1"/>
  <c r="K22" i="1"/>
  <c r="Y22" i="1"/>
  <c r="S37" i="1"/>
  <c r="AA37" i="1"/>
  <c r="U37" i="1"/>
  <c r="AG37" i="1"/>
  <c r="Q37" i="1"/>
  <c r="AE37" i="1"/>
  <c r="O37" i="1"/>
  <c r="AC37" i="1"/>
  <c r="M37" i="1"/>
  <c r="K37" i="1"/>
  <c r="Y37" i="1"/>
  <c r="W37" i="1"/>
  <c r="S41" i="1"/>
  <c r="AA41" i="1"/>
  <c r="AG41" i="1"/>
  <c r="Q41" i="1"/>
  <c r="AE41" i="1"/>
  <c r="O41" i="1"/>
  <c r="K41" i="1"/>
  <c r="AC41" i="1"/>
  <c r="M41" i="1"/>
  <c r="Y41" i="1"/>
  <c r="W41" i="1"/>
  <c r="U41" i="1"/>
  <c r="AE8" i="1"/>
  <c r="O8" i="1"/>
  <c r="Q8" i="1"/>
  <c r="AC8" i="1"/>
  <c r="M8" i="1"/>
  <c r="AA8" i="1"/>
  <c r="K8" i="1"/>
  <c r="Y8" i="1"/>
  <c r="W8" i="1"/>
  <c r="U8" i="1"/>
  <c r="S8" i="1"/>
  <c r="AG8" i="1"/>
  <c r="U27" i="1"/>
  <c r="AC27" i="1"/>
  <c r="M27" i="1"/>
  <c r="W27" i="1"/>
  <c r="S27" i="1"/>
  <c r="AG27" i="1"/>
  <c r="Q27" i="1"/>
  <c r="AE27" i="1"/>
  <c r="O27" i="1"/>
  <c r="AA27" i="1"/>
  <c r="K27" i="1"/>
  <c r="Y27" i="1"/>
  <c r="AC33" i="1"/>
  <c r="M33" i="1"/>
  <c r="U33" i="1"/>
  <c r="AE33" i="1"/>
  <c r="O33" i="1"/>
  <c r="AA33" i="1"/>
  <c r="K33" i="1"/>
  <c r="Y33" i="1"/>
  <c r="W33" i="1"/>
  <c r="S33" i="1"/>
  <c r="AG33" i="1"/>
  <c r="Q33" i="1"/>
  <c r="U23" i="1"/>
  <c r="AC23" i="1"/>
  <c r="M23" i="1"/>
  <c r="W23" i="1"/>
  <c r="S23" i="1"/>
  <c r="AG23" i="1"/>
  <c r="Q23" i="1"/>
  <c r="AE23" i="1"/>
  <c r="O23" i="1"/>
  <c r="AA23" i="1"/>
  <c r="K23" i="1"/>
  <c r="Y23" i="1"/>
  <c r="S38" i="1"/>
  <c r="AA38" i="1"/>
  <c r="U38" i="1"/>
  <c r="AG38" i="1"/>
  <c r="Q38" i="1"/>
  <c r="AE38" i="1"/>
  <c r="O38" i="1"/>
  <c r="K38" i="1"/>
  <c r="AC38" i="1"/>
  <c r="M38" i="1"/>
  <c r="Y38" i="1"/>
  <c r="W38" i="1"/>
  <c r="S42" i="1"/>
  <c r="U42" i="1"/>
  <c r="AG42" i="1"/>
  <c r="Q42" i="1"/>
  <c r="AE42" i="1"/>
  <c r="O42" i="1"/>
  <c r="K42" i="1"/>
  <c r="AC42" i="1"/>
  <c r="M42" i="1"/>
  <c r="AA42" i="1"/>
  <c r="Y42" i="1"/>
  <c r="W42" i="1"/>
  <c r="U15" i="1"/>
  <c r="S15" i="1"/>
  <c r="Q15" i="1"/>
  <c r="K15" i="1"/>
  <c r="AG15" i="1"/>
  <c r="O15" i="1"/>
  <c r="AC15" i="1"/>
  <c r="AA15" i="1"/>
  <c r="W15" i="1"/>
  <c r="Y15" i="1"/>
  <c r="AC34" i="1"/>
  <c r="M34" i="1"/>
  <c r="U34" i="1"/>
  <c r="AE34" i="1"/>
  <c r="O34" i="1"/>
  <c r="AA34" i="1"/>
  <c r="K34" i="1"/>
  <c r="Y34" i="1"/>
  <c r="W34" i="1"/>
  <c r="S34" i="1"/>
  <c r="AG34" i="1"/>
  <c r="Q34" i="1"/>
  <c r="U11" i="1"/>
  <c r="U14" i="1"/>
  <c r="O31" i="1"/>
  <c r="AE31" i="1"/>
  <c r="U9" i="1"/>
  <c r="U10" i="1"/>
  <c r="W11" i="1"/>
  <c r="W14" i="1"/>
  <c r="Q31" i="1"/>
  <c r="AG31" i="1"/>
  <c r="I40" i="1"/>
  <c r="I41" i="1"/>
  <c r="I42" i="1"/>
  <c r="Y11" i="1"/>
  <c r="Y9" i="1"/>
  <c r="Y10" i="1"/>
  <c r="K11" i="1"/>
  <c r="AA11" i="1"/>
  <c r="M12" i="1"/>
  <c r="AC12" i="1"/>
  <c r="K14" i="1"/>
  <c r="AA14" i="1"/>
  <c r="U31" i="1"/>
  <c r="W32" i="1"/>
  <c r="K9" i="1"/>
  <c r="AA9" i="1"/>
  <c r="K10" i="1"/>
  <c r="AA10" i="1"/>
  <c r="M11" i="1"/>
  <c r="AC11" i="1"/>
  <c r="O12" i="1"/>
  <c r="AE12" i="1"/>
  <c r="M14" i="1"/>
  <c r="AC14" i="1"/>
  <c r="S16" i="1"/>
  <c r="U17" i="1"/>
  <c r="U30" i="1"/>
  <c r="W31" i="1"/>
  <c r="Y32" i="1"/>
  <c r="M9" i="1"/>
  <c r="AC9" i="1"/>
  <c r="M10" i="1"/>
  <c r="AC10" i="1"/>
  <c r="O11" i="1"/>
  <c r="AE11" i="1"/>
  <c r="Q12" i="1"/>
  <c r="O14" i="1"/>
  <c r="AE14" i="1"/>
  <c r="U28" i="1"/>
  <c r="U29" i="1"/>
  <c r="W30" i="1"/>
  <c r="Y31" i="1"/>
  <c r="K32" i="1"/>
  <c r="AA32" i="1"/>
  <c r="Y14" i="1"/>
  <c r="O9" i="1"/>
  <c r="O10" i="1"/>
  <c r="Q11" i="1"/>
  <c r="Q14" i="1"/>
  <c r="K31" i="1"/>
  <c r="M32" i="1"/>
</calcChain>
</file>

<file path=xl/sharedStrings.xml><?xml version="1.0" encoding="utf-8"?>
<sst xmlns="http://schemas.openxmlformats.org/spreadsheetml/2006/main" count="181" uniqueCount="133">
  <si>
    <t>CAPAIAN BULANAN</t>
  </si>
  <si>
    <t>ANALISA           AKAR           PENYEBAB           MASALAH</t>
  </si>
  <si>
    <t>RENCANA TINDAK LANJUT</t>
  </si>
  <si>
    <t>1.8.1  Jejaring berbasis wilayah administratif</t>
  </si>
  <si>
    <t>PENGHITUNGAN</t>
  </si>
  <si>
    <t>Jan</t>
  </si>
  <si>
    <t>Feb</t>
  </si>
  <si>
    <t>Mar</t>
  </si>
  <si>
    <t>Apr</t>
  </si>
  <si>
    <t>Mei</t>
  </si>
  <si>
    <t>Juni</t>
  </si>
  <si>
    <t>Juli</t>
  </si>
  <si>
    <t>Agust</t>
  </si>
  <si>
    <t>Sept</t>
  </si>
  <si>
    <t>Okt</t>
  </si>
  <si>
    <t>Nov</t>
  </si>
  <si>
    <t>Des</t>
  </si>
  <si>
    <t>LINGKUNGAN</t>
  </si>
  <si>
    <t>SASARAN</t>
  </si>
  <si>
    <t>MANUSIA</t>
  </si>
  <si>
    <t>DANA</t>
  </si>
  <si>
    <t>METODE</t>
  </si>
  <si>
    <t>1.8.1.1 Pelayanan Kesehatan Tradisional</t>
  </si>
  <si>
    <t>TOTAL SASARAN</t>
  </si>
  <si>
    <t>TARGET</t>
  </si>
  <si>
    <t>TARGET SASARAN</t>
  </si>
  <si>
    <t>CAPAIAN</t>
  </si>
  <si>
    <t>PROSENTASE</t>
  </si>
  <si>
    <t>NOTE</t>
  </si>
  <si>
    <t>1.</t>
  </si>
  <si>
    <t>Panti Sehat berkelompok yang berijin</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</si>
  <si>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</si>
  <si>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2.</t>
  </si>
  <si>
    <t>Penyehat Tradisional yang memiliki STPT</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</si>
  <si>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</si>
  <si>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t>
  </si>
  <si>
    <t>HATRA YANG BERPINDAH</t>
  </si>
  <si>
    <t>TIDAK MEMILIKI SERTIFIKAT KARENA KETERAMPILAN DI DAPAT DARI TURUN MENURUN</t>
  </si>
  <si>
    <t>BIAYA UNTUK MENGURUS REKOM ASOSIASI DIRASA MAHAL TIDAK SESUAI PENGHASILAN</t>
  </si>
  <si>
    <t>SOSIALISASI/PERTEMUAN</t>
  </si>
  <si>
    <t>3.</t>
  </si>
  <si>
    <t>Pembinaan Penyehat Tradisional</t>
  </si>
  <si>
    <t>Penyehat Tradisional yang ada di wilayah kerja Puskesmas yang mendapat pembinaan (Sosialisasi dan Kunjungan Lapangan) oleh petugas kesehatan.</t>
  </si>
  <si>
    <t>4.</t>
  </si>
  <si>
    <t>Kelompok Asuhan Mandiri yang terbentuk</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</si>
  <si>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</si>
  <si>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5.</t>
  </si>
  <si>
    <t>Kelompok Asuhan Mandiri yang mendukung Program Prioritas</t>
  </si>
  <si>
    <t>Kelompok Asman yang berpartisipasi dalam kegiatan Posyandu ILP di Wilayah Puskesmas</t>
  </si>
  <si>
    <t>1.8.1.2 Kesehatan Olah Raga</t>
  </si>
  <si>
    <t>Puskesmas
menyelenggarakan 
program aktivitas fisik</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</si>
  <si>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</si>
  <si>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</si>
  <si>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</si>
  <si>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Masyarakat kurang minat mengikuti kegiatan Akses lokasi Pustu jauh dari pemukiman warga belum dilakukan advokasi kepada lintas sektor</t>
  </si>
  <si>
    <t>Petugas belum terlatih membuat program aktivitas fisik petugas belum terlatih menjadi instruktur senam</t>
  </si>
  <si>
    <t>tidak ada sound sistem Tidak ada media edukasi (poster, banner, panduan gerakan ), belum
ada dana untuk membayar instruktursenam</t>
  </si>
  <si>
    <t>Program kurang variatif dan tidak menarik Promosi kegiatan kurang Perencanaan tidak tersusun berdasarkan kebutuhan masyarakat</t>
  </si>
  <si>
    <t>melakuka n pelatihan petugas pustu tentang program aktivitas fisik dan menjadi instruktur senam</t>
  </si>
  <si>
    <t>Pembinaan Kelompok Olahraga</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</si>
  <si>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</si>
  <si>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Pengukuran Kebugaran Calon Jamaah Haji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</si>
  <si>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</si>
  <si>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1.8.2  Jejaring berbasis satuan pendidikan</t>
  </si>
  <si>
    <t>Sosialisasi/penyuluhan tentang pencegahan &amp; penanggulangan bahaya penyalahgunaan NAPZA</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</si>
  <si>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</si>
  <si>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Pengukuran kebugaran Anak Usia Sekolah</t>
  </si>
  <si>
    <t>Pengukuran Kebugaran yang dilakukan bagi Anak Sekolah Dasar/sederajat kelas 4-6 tahun yang berusia 10 - 12 tahun sesuai dengan pedoman yang ada.
Jumlah SD/sederajat yang diukur kebugaran jasmani dibagi jumlah SD/sederajat yang ada di wilayah kerja x 100 %</t>
  </si>
  <si>
    <t>1.8.3  Jejaring berbasis tempat kerja</t>
  </si>
  <si>
    <t>Puskesmas melakukan pembinaan K3 Perkantoran tempat kerja formal</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</si>
  <si>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</si>
  <si>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Pos Upaya Kesehatan Kerja (Pos UKK) Aktif</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</si>
  <si>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</si>
  <si>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Tidak ada</t>
  </si>
  <si>
    <t>Jumlah pekerja yg mengikuti kegiatan mulai menurun</t>
  </si>
  <si>
    <t>Belum sadar akan pentingnya skrinning kesehatan</t>
  </si>
  <si>
    <t>Tidak ada dana kegiatan ukk</t>
  </si>
  <si>
    <t>Konsultasi kesehatan dg medis dan pengobatan umum</t>
  </si>
  <si>
    <t>Menjadwalkan kegiatan ukk dibulan berikutnya dan mengaktifkan kembali pekerja ukk untuk kegiatan ukk</t>
  </si>
  <si>
    <t>Puskesmas melakukan pembinaan GP2SP di tempat kerja formal
*bagi puskesmas yang memiliki perusahaan besar dan menengah dengan jumlah pekerja perempuan &gt; 50 orang</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</si>
  <si>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</si>
  <si>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1.9. Manajemen Pemberdayaan Masyarakat</t>
  </si>
  <si>
    <t>Rumah Tangga yang dikaji</t>
  </si>
  <si>
    <t xml:space="preserve">Rumah Tangga (RT) yang dikaji/dilaksanakan survey PHBS tatanan RT minimal 20 % di wilayah kerja Puskesmas pada kurun waktu satu tahun. </t>
  </si>
  <si>
    <t>11198</t>
  </si>
  <si>
    <t>Institusi Pendidikan yang dikaji</t>
  </si>
  <si>
    <t>Institusi Pendidikan (SD/ MI , SLTP / MTs, SLTA/ MA dan atau sederajat ) yang dikaji/dilaksanakan survey PHBS tatanan Instistusi Pendidikan minimal 50 % di wilayah kerja Puskesmas pada kurun waktu satu tahun.</t>
  </si>
  <si>
    <t>Pondok Pesantren (Ponpes) yang dikaji</t>
  </si>
  <si>
    <t xml:space="preserve">Pondok Pesantren yang dikaji/dilaksanakan survey PHBS tatanan Pondok Pesantren minimal 70% di wilayah kerja Puskesmas pada kurun waktu satu tahun. </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</si>
  <si>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</si>
  <si>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</si>
  <si>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</si>
  <si>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</si>
  <si>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6.</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</si>
  <si>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</si>
  <si>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</si>
  <si>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Kondisi jamban (lantai kotor dan bau) dan lingkungan kamar santri belum bersih (lembab, banyak cantolan baju dan handuk)</t>
  </si>
  <si>
    <t>Santri belum semua memiliki kesadaran untuk merapikan dan memebersihkan kamar, apalagi masih ditemukan jemuran handuk basah di kamar</t>
  </si>
  <si>
    <t>Saat melakukan pengkajian PHBS PONPES, tenaga kesehatan selalu menyampaikan hasilnya dan memberikan edukasi sesuai indikator PHBS yang belum terpenuhi kepada pengasuh pesantren/pendamping santri</t>
  </si>
  <si>
    <t>Telah dilakukan koordinasi dengan pengasuh ponpes dan para pendamping santri terkait edukasi kesehatan dan penerapan PHBS di ponpes darul falah)</t>
  </si>
  <si>
    <t>7.</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</si>
  <si>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</si>
  <si>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</si>
  <si>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</si>
  <si>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</si>
  <si>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</si>
  <si>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</si>
  <si>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</si>
  <si>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</si>
  <si>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</si>
  <si>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</si>
  <si>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</si>
  <si>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11.</t>
  </si>
  <si>
    <t>Poskestren Aktif</t>
  </si>
  <si>
    <t>Poskestren yang berstrata Madya, Purnama, Mandiri di wilayah kerja Puskesmas yang ada Pondok Pesantrennya dalam waktu  satu tahun.</t>
  </si>
  <si>
    <t>12.</t>
  </si>
  <si>
    <t>SBH Aktif</t>
  </si>
  <si>
    <t>Pangkalan SBH yang berstrata Madya, Purnama, Mandiri di wilayah kerja Puskesmas dalam waktu  satu tahun.</t>
  </si>
  <si>
    <t>13.</t>
  </si>
  <si>
    <t>Desa/Kelurahan Siaga Aktif  PURI (Purnama Mandiri)</t>
  </si>
  <si>
    <t>Desa/Kelurahan Siaga Aktif dengan Strata Purnama dan Mandiri di wilayah kerja Puskesmas dalam kurun waktu satu tahun.</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</si>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</sst>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scheme val="minor"/>
    </font>
    <font>
      <sz val="11"/>
      <color theme="1"/>
      <name val="Calibri"/>
      <scheme val="minor"/>
    </font>
    <font>
      <sz val="10"/>
      <color theme="1"/>
      <name val="Calibri"/>
      <scheme val="minor"/>
    </font>
    <font>
      <b/>
      <sz val="12"/>
      <color theme="1"/>
      <name val="Tahoma"/>
    </font>
    <font>
      <sz val="11"/>
      <name val="Calibri"/>
    </font>
    <font>
      <b/>
      <sz val="14"/>
      <color theme="1"/>
      <name val="Calibri"/>
      <scheme val="minor"/>
    </font>
    <font>
      <sz val="11"/>
      <color theme="1"/>
      <name val="Calibri"/>
    </font>
    <font>
      <b/>
      <sz val="21"/>
      <color theme="1"/>
      <name val="Calibri"/>
    </font>
    <font>
      <sz val="12"/>
      <color theme="1"/>
      <name val="Tahoma"/>
    </font>
    <font>
      <sz val="10"/>
      <color theme="1"/>
      <name val="Calibri"/>
    </font>
    <font>
      <sz val="11"/>
      <color theme="1"/>
      <name val="Tahoma"/>
    </font>
    <font>
      <sz val="12"/>
      <color rgb="FF000000"/>
      <name val="Tahoma"/>
    </font>
    <font>
      <sz val="13"/>
      <color theme="1"/>
      <name val="Tahoma"/>
    </font>
  </fonts>
  <fills count="10">
    <fill>
      <patternFill patternType="none"/>
    </fill>
    <fill>
      <patternFill patternType="gray125"/>
    </fill>
    <fill>
      <patternFill patternType="solid">
        <fgColor theme="1"/>
        <bgColor theme="1"/>
      </patternFill>
    </fill>
    <fill>
      <patternFill patternType="solid">
        <fgColor rgb="FFD6E3BC"/>
        <bgColor rgb="FFD6E3BC"/>
      </patternFill>
    </fill>
    <fill>
      <patternFill patternType="solid">
        <fgColor rgb="FF000000"/>
        <bgColor rgb="FF000000"/>
      </patternFill>
    </fill>
    <fill>
      <patternFill patternType="solid">
        <fgColor rgb="FFEAD1DC"/>
        <bgColor rgb="FFEAD1DC"/>
      </patternFill>
    </fill>
    <fill>
      <patternFill patternType="solid">
        <fgColor rgb="FFFFFF00"/>
        <bgColor rgb="FFFFFF00"/>
      </patternFill>
    </fill>
    <fill>
      <patternFill patternType="solid">
        <fgColor rgb="FFCCCCFF"/>
        <bgColor rgb="FFCCCCFF"/>
      </patternFill>
    </fill>
    <fill>
      <patternFill patternType="solid">
        <fgColor rgb="FFB6DDE8"/>
        <bgColor rgb="FFB6DDE8"/>
      </patternFill>
    </fill>
    <fill>
      <patternFill patternType="solid">
        <fgColor rgb="FFFABF8F"/>
        <bgColor rgb="FFFABF8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74">
    <xf numFmtId="0" fontId="0" fillId="0" borderId="0" xfId="0"/>
    <xf numFmtId="0" fontId="2" fillId="0" borderId="0" xfId="0" applyFont="1"/>
    <xf numFmtId="1" fontId="1" fillId="0" borderId="0" xfId="0" applyNumberFormat="1" applyFont="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3" fillId="2" borderId="0" xfId="0" applyFont="1" applyFill="1" applyAlignment="1">
      <alignment horizontal="center" vertical="center"/>
    </xf>
    <xf numFmtId="0" fontId="5"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vertical="center"/>
    </xf>
    <xf numFmtId="0" fontId="3" fillId="3" borderId="1" xfId="0" applyFont="1" applyFill="1" applyBorder="1" applyAlignment="1">
      <alignment horizontal="left" vertical="center" wrapText="1"/>
    </xf>
    <xf numFmtId="0" fontId="6" fillId="4" borderId="5" xfId="0" applyFont="1" applyFill="1" applyBorder="1" applyAlignment="1">
      <alignment horizontal="center" vertical="center"/>
    </xf>
    <xf numFmtId="0" fontId="7" fillId="3" borderId="1" xfId="0" applyFont="1" applyFill="1" applyBorder="1" applyAlignment="1">
      <alignment horizontal="center" vertical="center"/>
    </xf>
    <xf numFmtId="0" fontId="1" fillId="4" borderId="0" xfId="0" applyFont="1" applyFill="1"/>
    <xf numFmtId="164" fontId="8" fillId="0" borderId="1" xfId="0" applyNumberFormat="1" applyFont="1" applyBorder="1" applyAlignment="1">
      <alignment horizontal="center" vertical="center" wrapText="1"/>
    </xf>
    <xf numFmtId="164" fontId="8" fillId="2" borderId="0" xfId="0" applyNumberFormat="1" applyFont="1" applyFill="1" applyAlignment="1">
      <alignment horizontal="center" vertical="center" wrapText="1"/>
    </xf>
    <xf numFmtId="16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xf numFmtId="164"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3" fillId="5" borderId="1" xfId="0" applyFont="1" applyFill="1" applyBorder="1" applyAlignment="1">
      <alignment horizontal="left" vertical="center" wrapText="1"/>
    </xf>
    <xf numFmtId="0" fontId="6"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5" xfId="0" applyFont="1" applyFill="1" applyBorder="1" applyAlignment="1">
      <alignment horizontal="center" vertical="center" wrapText="1"/>
    </xf>
    <xf numFmtId="0" fontId="1" fillId="5" borderId="5" xfId="0" applyFont="1" applyFill="1" applyBorder="1" applyAlignment="1">
      <alignment horizontal="center" vertical="center"/>
    </xf>
    <xf numFmtId="164" fontId="8" fillId="0" borderId="5" xfId="0" applyNumberFormat="1" applyFont="1" applyBorder="1" applyAlignment="1">
      <alignment horizontal="center" vertical="center" wrapText="1"/>
    </xf>
    <xf numFmtId="0" fontId="4" fillId="0" borderId="7" xfId="0" applyFont="1" applyBorder="1"/>
    <xf numFmtId="0" fontId="8" fillId="6" borderId="5" xfId="0" applyFont="1" applyFill="1" applyBorder="1" applyAlignment="1">
      <alignment horizontal="center" vertical="center"/>
    </xf>
    <xf numFmtId="0" fontId="8" fillId="0" borderId="5" xfId="0" applyFont="1" applyBorder="1" applyAlignment="1">
      <alignment horizontal="left" vertical="center" wrapText="1"/>
    </xf>
    <xf numFmtId="0" fontId="8" fillId="4" borderId="5" xfId="0" applyFont="1" applyFill="1" applyBorder="1" applyAlignment="1">
      <alignment horizontal="center" vertical="center" wrapText="1"/>
    </xf>
    <xf numFmtId="3"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xf>
    <xf numFmtId="3" fontId="1" fillId="0" borderId="5" xfId="0" applyNumberFormat="1" applyFont="1" applyBorder="1" applyAlignment="1">
      <alignment horizontal="center" vertical="center"/>
    </xf>
    <xf numFmtId="9" fontId="1" fillId="0" borderId="5" xfId="0" applyNumberFormat="1" applyFont="1" applyBorder="1" applyAlignment="1">
      <alignment horizontal="center" vertical="center"/>
    </xf>
    <xf numFmtId="1" fontId="8" fillId="7" borderId="5" xfId="0" applyNumberFormat="1" applyFont="1" applyFill="1" applyBorder="1" applyAlignment="1">
      <alignment horizontal="center" vertical="center"/>
    </xf>
    <xf numFmtId="1" fontId="8" fillId="0" borderId="5" xfId="0" applyNumberFormat="1" applyFont="1" applyBorder="1" applyAlignment="1">
      <alignment horizontal="center" vertical="center"/>
    </xf>
    <xf numFmtId="0" fontId="10" fillId="2" borderId="5" xfId="0" applyFont="1" applyFill="1" applyBorder="1"/>
    <xf numFmtId="0" fontId="8" fillId="0" borderId="5" xfId="0" applyFont="1" applyBorder="1"/>
    <xf numFmtId="0" fontId="8" fillId="2" borderId="5" xfId="0" applyFont="1" applyFill="1" applyBorder="1"/>
    <xf numFmtId="0" fontId="8" fillId="0" borderId="5" xfId="0" applyFont="1" applyBorder="1" applyAlignment="1">
      <alignment wrapText="1"/>
    </xf>
    <xf numFmtId="0" fontId="8" fillId="2" borderId="0" xfId="0" applyFont="1" applyFill="1"/>
    <xf numFmtId="0" fontId="8" fillId="6" borderId="5" xfId="0" applyFont="1" applyFill="1" applyBorder="1" applyAlignment="1">
      <alignment horizontal="center" vertical="center" wrapText="1"/>
    </xf>
    <xf numFmtId="0" fontId="8" fillId="0" borderId="5" xfId="0" applyFont="1" applyBorder="1" applyAlignment="1">
      <alignment vertical="center" wrapText="1"/>
    </xf>
    <xf numFmtId="0" fontId="8" fillId="5" borderId="5" xfId="0" applyFont="1" applyFill="1" applyBorder="1" applyAlignment="1">
      <alignment horizontal="center" vertical="center" wrapText="1"/>
    </xf>
    <xf numFmtId="0" fontId="1" fillId="5" borderId="5" xfId="0" applyFont="1" applyFill="1" applyBorder="1"/>
    <xf numFmtId="9" fontId="11" fillId="0" borderId="5" xfId="0" applyNumberFormat="1" applyFont="1" applyBorder="1" applyAlignment="1">
      <alignment horizontal="center" vertical="center" wrapText="1"/>
    </xf>
    <xf numFmtId="1" fontId="1" fillId="0" borderId="5" xfId="0" applyNumberFormat="1" applyFont="1" applyBorder="1" applyAlignment="1">
      <alignment horizontal="center" vertical="center"/>
    </xf>
    <xf numFmtId="0" fontId="1" fillId="0" borderId="0" xfId="0" applyFont="1" applyAlignment="1">
      <alignment wrapText="1"/>
    </xf>
    <xf numFmtId="0" fontId="8" fillId="0" borderId="5" xfId="0" applyFont="1" applyBorder="1" applyAlignment="1">
      <alignment vertical="top" wrapText="1"/>
    </xf>
    <xf numFmtId="0" fontId="1" fillId="8" borderId="0" xfId="0" applyFont="1" applyFill="1"/>
    <xf numFmtId="1" fontId="8" fillId="2" borderId="5" xfId="0" applyNumberFormat="1" applyFont="1" applyFill="1" applyBorder="1" applyAlignment="1">
      <alignment horizontal="center" vertical="center"/>
    </xf>
    <xf numFmtId="0" fontId="6" fillId="3" borderId="5" xfId="0" applyFont="1" applyFill="1" applyBorder="1" applyAlignment="1">
      <alignment horizontal="center" vertical="center"/>
    </xf>
    <xf numFmtId="0" fontId="8" fillId="3" borderId="5" xfId="0" applyFont="1" applyFill="1" applyBorder="1" applyAlignment="1">
      <alignment horizontal="center" vertical="center" wrapText="1"/>
    </xf>
    <xf numFmtId="0" fontId="1" fillId="3" borderId="5" xfId="0" applyFont="1" applyFill="1" applyBorder="1"/>
    <xf numFmtId="0" fontId="8" fillId="0" borderId="5" xfId="0" quotePrefix="1" applyFont="1" applyBorder="1"/>
    <xf numFmtId="0" fontId="11" fillId="6" borderId="5"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left" vertical="top" wrapText="1"/>
    </xf>
    <xf numFmtId="0" fontId="3" fillId="0" borderId="5" xfId="0" applyFont="1" applyBorder="1" applyAlignment="1">
      <alignment vertical="center" wrapText="1"/>
    </xf>
    <xf numFmtId="0" fontId="3" fillId="9" borderId="1" xfId="0" applyFont="1" applyFill="1" applyBorder="1" applyAlignment="1">
      <alignment horizontal="left" vertical="center" wrapText="1"/>
    </xf>
    <xf numFmtId="0" fontId="6" fillId="9" borderId="5" xfId="0" applyFont="1" applyFill="1" applyBorder="1" applyAlignment="1">
      <alignment horizontal="center" vertical="center"/>
    </xf>
    <xf numFmtId="0" fontId="1" fillId="9" borderId="5" xfId="0" applyFont="1" applyFill="1" applyBorder="1"/>
    <xf numFmtId="49" fontId="8" fillId="0" borderId="5" xfId="0" applyNumberFormat="1" applyFont="1" applyBorder="1" applyAlignment="1">
      <alignment horizontal="center" vertical="center" wrapText="1"/>
    </xf>
    <xf numFmtId="0" fontId="1" fillId="0" borderId="0" xfId="0" applyFont="1" applyAlignment="1">
      <alignment horizontal="center" vertical="center"/>
    </xf>
    <xf numFmtId="0" fontId="12" fillId="0" borderId="0" xfId="0" applyFont="1" applyAlignment="1">
      <alignment vertical="top" wrapText="1"/>
    </xf>
    <xf numFmtId="0" fontId="8" fillId="0" borderId="5" xfId="0" applyFont="1" applyBorder="1" applyAlignment="1">
      <alignment horizontal="left" vertical="center"/>
    </xf>
    <xf numFmtId="0" fontId="1" fillId="0" borderId="5" xfId="0" applyFont="1" applyBorder="1" applyAlignment="1">
      <alignment horizontal="center" vertical="center"/>
    </xf>
    <xf numFmtId="0" fontId="8" fillId="0" borderId="5" xfId="0" quotePrefix="1" applyFont="1" applyBorder="1" applyAlignment="1">
      <alignment horizontal="left" vertical="center" wrapText="1"/>
    </xf>
    <xf numFmtId="10"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xf>
    <xf numFmtId="0" fontId="1"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28C4F-BF92-4812-9059-F592A2E6F334}">
  <sheetPr>
    <outlinePr summaryBelow="0" summaryRight="0"/>
  </sheetPr>
  <dimension ref="A1:AQ996"/>
  <sheetViews>
    <sheetView tabSelected="1" workbookViewId="0">
      <selection activeCell="B10" sqref="B10"/>
    </sheetView>
  </sheetViews>
  <sheetFormatPr defaultColWidth="14.44140625" defaultRowHeight="15" customHeight="1"/>
  <cols>
    <col min="1" max="1" width="4.109375" customWidth="1"/>
    <col min="2" max="2" width="43.33203125" customWidth="1"/>
    <col min="3" max="3" width="54.5546875" customWidth="1"/>
    <col min="4" max="4" width="1.109375" customWidth="1"/>
    <col min="10" max="10" width="1.44140625" customWidth="1"/>
    <col min="35" max="35" width="1.5546875" customWidth="1"/>
    <col min="36" max="36" width="17.5546875" customWidth="1"/>
    <col min="37" max="37" width="22.88671875" customWidth="1"/>
    <col min="39" max="39" width="26.44140625" customWidth="1"/>
    <col min="41" max="41" width="38.44140625" customWidth="1"/>
  </cols>
  <sheetData>
    <row r="1" spans="1:43" ht="14.4">
      <c r="A1" s="1"/>
      <c r="AQ1" s="2"/>
    </row>
    <row r="2" spans="1:43" ht="14.4">
      <c r="AQ2" s="2"/>
    </row>
    <row r="3" spans="1:43" ht="14.4">
      <c r="AQ3" s="2"/>
    </row>
    <row r="4" spans="1:43" ht="14.4">
      <c r="AQ4" s="2"/>
    </row>
    <row r="5" spans="1:43" ht="18">
      <c r="K5" s="3" t="s">
        <v>0</v>
      </c>
      <c r="L5" s="4"/>
      <c r="M5" s="4"/>
      <c r="N5" s="4"/>
      <c r="O5" s="4"/>
      <c r="P5" s="4"/>
      <c r="Q5" s="4"/>
      <c r="R5" s="4"/>
      <c r="S5" s="4"/>
      <c r="T5" s="4"/>
      <c r="U5" s="4"/>
      <c r="V5" s="4"/>
      <c r="W5" s="4"/>
      <c r="X5" s="4"/>
      <c r="Y5" s="4"/>
      <c r="Z5" s="4"/>
      <c r="AA5" s="4"/>
      <c r="AB5" s="4"/>
      <c r="AC5" s="4"/>
      <c r="AD5" s="4"/>
      <c r="AE5" s="4"/>
      <c r="AF5" s="4"/>
      <c r="AG5" s="4"/>
      <c r="AH5" s="5"/>
      <c r="AI5" s="6"/>
      <c r="AJ5" s="7" t="s">
        <v>1</v>
      </c>
      <c r="AK5" s="4"/>
      <c r="AL5" s="4"/>
      <c r="AM5" s="4"/>
      <c r="AN5" s="5"/>
      <c r="AO5" s="8" t="s">
        <v>2</v>
      </c>
      <c r="AP5" s="9"/>
      <c r="AQ5" s="10"/>
    </row>
    <row r="6" spans="1:43" ht="33" customHeight="1">
      <c r="A6" s="11" t="s">
        <v>3</v>
      </c>
      <c r="B6" s="4"/>
      <c r="C6" s="5"/>
      <c r="D6" s="12"/>
      <c r="E6" s="13" t="s">
        <v>4</v>
      </c>
      <c r="F6" s="4"/>
      <c r="G6" s="4"/>
      <c r="H6" s="4"/>
      <c r="I6" s="5"/>
      <c r="J6" s="14"/>
      <c r="K6" s="15" t="s">
        <v>5</v>
      </c>
      <c r="L6" s="5"/>
      <c r="M6" s="15" t="s">
        <v>6</v>
      </c>
      <c r="N6" s="5"/>
      <c r="O6" s="15" t="s">
        <v>7</v>
      </c>
      <c r="P6" s="5"/>
      <c r="Q6" s="15" t="s">
        <v>8</v>
      </c>
      <c r="R6" s="5"/>
      <c r="S6" s="15" t="s">
        <v>9</v>
      </c>
      <c r="T6" s="5"/>
      <c r="U6" s="15" t="s">
        <v>10</v>
      </c>
      <c r="V6" s="5"/>
      <c r="W6" s="15" t="s">
        <v>11</v>
      </c>
      <c r="X6" s="5"/>
      <c r="Y6" s="15" t="s">
        <v>12</v>
      </c>
      <c r="Z6" s="5"/>
      <c r="AA6" s="15" t="s">
        <v>13</v>
      </c>
      <c r="AB6" s="5"/>
      <c r="AC6" s="15" t="s">
        <v>14</v>
      </c>
      <c r="AD6" s="5"/>
      <c r="AE6" s="15" t="s">
        <v>15</v>
      </c>
      <c r="AF6" s="5"/>
      <c r="AG6" s="15" t="s">
        <v>16</v>
      </c>
      <c r="AH6" s="5"/>
      <c r="AI6" s="16"/>
      <c r="AJ6" s="17" t="s">
        <v>17</v>
      </c>
      <c r="AK6" s="18" t="s">
        <v>18</v>
      </c>
      <c r="AL6" s="18" t="s">
        <v>19</v>
      </c>
      <c r="AM6" s="18" t="s">
        <v>20</v>
      </c>
      <c r="AN6" s="18" t="s">
        <v>21</v>
      </c>
      <c r="AO6" s="19"/>
      <c r="AP6" s="20"/>
      <c r="AQ6" s="21"/>
    </row>
    <row r="7" spans="1:43" ht="33.75" customHeight="1">
      <c r="A7" s="22" t="s">
        <v>22</v>
      </c>
      <c r="B7" s="4"/>
      <c r="C7" s="5"/>
      <c r="D7" s="23"/>
      <c r="E7" s="24" t="s">
        <v>23</v>
      </c>
      <c r="F7" s="25" t="s">
        <v>24</v>
      </c>
      <c r="G7" s="24" t="s">
        <v>25</v>
      </c>
      <c r="H7" s="26" t="s">
        <v>26</v>
      </c>
      <c r="I7" s="26" t="s">
        <v>27</v>
      </c>
      <c r="J7" s="14"/>
      <c r="K7" s="27" t="s">
        <v>24</v>
      </c>
      <c r="L7" s="27" t="s">
        <v>26</v>
      </c>
      <c r="M7" s="27" t="s">
        <v>24</v>
      </c>
      <c r="N7" s="27" t="s">
        <v>26</v>
      </c>
      <c r="O7" s="27" t="s">
        <v>24</v>
      </c>
      <c r="P7" s="27" t="s">
        <v>26</v>
      </c>
      <c r="Q7" s="27" t="s">
        <v>24</v>
      </c>
      <c r="R7" s="27" t="s">
        <v>26</v>
      </c>
      <c r="S7" s="27" t="s">
        <v>24</v>
      </c>
      <c r="T7" s="27" t="s">
        <v>26</v>
      </c>
      <c r="U7" s="27" t="s">
        <v>24</v>
      </c>
      <c r="V7" s="27" t="s">
        <v>26</v>
      </c>
      <c r="W7" s="27" t="s">
        <v>24</v>
      </c>
      <c r="X7" s="27" t="s">
        <v>26</v>
      </c>
      <c r="Y7" s="27" t="s">
        <v>24</v>
      </c>
      <c r="Z7" s="27" t="s">
        <v>26</v>
      </c>
      <c r="AA7" s="27" t="s">
        <v>24</v>
      </c>
      <c r="AB7" s="27" t="s">
        <v>26</v>
      </c>
      <c r="AC7" s="27" t="s">
        <v>24</v>
      </c>
      <c r="AD7" s="27" t="s">
        <v>26</v>
      </c>
      <c r="AE7" s="27" t="s">
        <v>24</v>
      </c>
      <c r="AF7" s="27" t="s">
        <v>26</v>
      </c>
      <c r="AG7" s="27" t="s">
        <v>24</v>
      </c>
      <c r="AH7" s="27" t="s">
        <v>26</v>
      </c>
      <c r="AI7" s="16"/>
      <c r="AJ7" s="28"/>
      <c r="AK7" s="28"/>
      <c r="AL7" s="28"/>
      <c r="AM7" s="28"/>
      <c r="AN7" s="28"/>
      <c r="AO7" s="28"/>
      <c r="AP7" s="20"/>
      <c r="AQ7" s="21" t="s">
        <v>28</v>
      </c>
    </row>
    <row r="8" spans="1:43" ht="96" customHeight="1">
      <c r="A8" s="29" t="s">
        <v>29</v>
      </c>
      <c r="B8" s="30" t="s">
        <v>30</v>
      </c>
      <c r="C8" s="30" t="s">
        <v>31</v>
      </c>
      <c r="D8" s="31"/>
      <c r="E8" s="32">
        <v>3</v>
      </c>
      <c r="F8" s="33">
        <v>0.15</v>
      </c>
      <c r="G8" s="34">
        <f t="shared" ref="G8:G11" si="0">F8*E8</f>
        <v>0.44999999999999996</v>
      </c>
      <c r="H8" s="35">
        <f t="shared" ref="H8:H12" si="1">SUM(L8,N8,P8,R8,T8,V8,X8,Z8,AB8,AD8,AF8,AH8)</f>
        <v>3</v>
      </c>
      <c r="I8" s="36">
        <v>1</v>
      </c>
      <c r="J8" s="14"/>
      <c r="K8" s="37">
        <f t="shared" ref="K8:K12" si="2">AQ8*1</f>
        <v>3.7499999999999999E-2</v>
      </c>
      <c r="L8" s="38">
        <v>3</v>
      </c>
      <c r="M8" s="37">
        <f t="shared" ref="M8:M12" si="3">AQ8*2</f>
        <v>7.4999999999999997E-2</v>
      </c>
      <c r="N8" s="38">
        <v>0</v>
      </c>
      <c r="O8" s="37">
        <f t="shared" ref="O8:O12" si="4">AQ8*3</f>
        <v>0.11249999999999999</v>
      </c>
      <c r="P8" s="38">
        <v>0</v>
      </c>
      <c r="Q8" s="37">
        <f t="shared" ref="Q8:Q12" si="5">AQ8*4</f>
        <v>0.15</v>
      </c>
      <c r="R8" s="38">
        <v>0</v>
      </c>
      <c r="S8" s="37">
        <f t="shared" ref="S8:S12" si="6">AQ8*5</f>
        <v>0.1875</v>
      </c>
      <c r="T8" s="38">
        <v>0</v>
      </c>
      <c r="U8" s="37">
        <f t="shared" ref="U8:U12" si="7">AQ8*6</f>
        <v>0.22499999999999998</v>
      </c>
      <c r="V8" s="38">
        <v>0</v>
      </c>
      <c r="W8" s="37">
        <f t="shared" ref="W8:W12" si="8">AQ8*7</f>
        <v>0.26250000000000001</v>
      </c>
      <c r="X8" s="38">
        <v>0</v>
      </c>
      <c r="Y8" s="37">
        <f t="shared" ref="Y8:Y12" si="9">AQ8*8</f>
        <v>0.3</v>
      </c>
      <c r="Z8" s="38">
        <v>0</v>
      </c>
      <c r="AA8" s="37">
        <f t="shared" ref="AA8:AA12" si="10">AQ8*9</f>
        <v>0.33749999999999997</v>
      </c>
      <c r="AB8" s="38">
        <v>0</v>
      </c>
      <c r="AC8" s="37">
        <f t="shared" ref="AC8:AC12" si="11">AQ8*10</f>
        <v>0.375</v>
      </c>
      <c r="AD8" s="38">
        <v>0</v>
      </c>
      <c r="AE8" s="37">
        <f t="shared" ref="AE8:AE12" si="12">AQ8*11</f>
        <v>0.41249999999999998</v>
      </c>
      <c r="AF8" s="38">
        <v>0</v>
      </c>
      <c r="AG8" s="37">
        <f t="shared" ref="AG8:AG12" si="13">AQ8*12</f>
        <v>0.44999999999999996</v>
      </c>
      <c r="AH8" s="38">
        <v>0</v>
      </c>
      <c r="AI8" s="39"/>
      <c r="AJ8" s="40"/>
      <c r="AK8" s="40"/>
      <c r="AL8" s="40"/>
      <c r="AM8" s="40"/>
      <c r="AN8" s="40"/>
      <c r="AO8" s="40"/>
      <c r="AQ8" s="2">
        <f t="shared" ref="AQ8:AQ42" si="14">G8/12</f>
        <v>3.7499999999999999E-2</v>
      </c>
    </row>
    <row r="9" spans="1:43" ht="117" customHeight="1">
      <c r="A9" s="29" t="s">
        <v>32</v>
      </c>
      <c r="B9" s="30" t="s">
        <v>33</v>
      </c>
      <c r="C9" s="30" t="s">
        <v>34</v>
      </c>
      <c r="D9" s="31"/>
      <c r="E9" s="32">
        <v>36</v>
      </c>
      <c r="F9" s="33">
        <v>0.3</v>
      </c>
      <c r="G9" s="34">
        <f t="shared" si="0"/>
        <v>10.799999999999999</v>
      </c>
      <c r="H9" s="35">
        <f t="shared" si="1"/>
        <v>6</v>
      </c>
      <c r="I9" s="36">
        <f>H9/E9</f>
        <v>0.16666666666666666</v>
      </c>
      <c r="J9" s="14"/>
      <c r="K9" s="37">
        <f t="shared" si="2"/>
        <v>0.89999999999999991</v>
      </c>
      <c r="L9" s="38">
        <v>5</v>
      </c>
      <c r="M9" s="37">
        <f t="shared" si="3"/>
        <v>1.7999999999999998</v>
      </c>
      <c r="N9" s="38">
        <v>0</v>
      </c>
      <c r="O9" s="37">
        <f t="shared" si="4"/>
        <v>2.6999999999999997</v>
      </c>
      <c r="P9" s="38">
        <v>0</v>
      </c>
      <c r="Q9" s="37">
        <f t="shared" si="5"/>
        <v>3.5999999999999996</v>
      </c>
      <c r="R9" s="38">
        <v>0</v>
      </c>
      <c r="S9" s="37">
        <f t="shared" si="6"/>
        <v>4.5</v>
      </c>
      <c r="T9" s="38">
        <v>0</v>
      </c>
      <c r="U9" s="37">
        <f t="shared" si="7"/>
        <v>5.3999999999999995</v>
      </c>
      <c r="V9" s="38">
        <v>0</v>
      </c>
      <c r="W9" s="37">
        <f t="shared" si="8"/>
        <v>6.2999999999999989</v>
      </c>
      <c r="X9" s="38">
        <v>0</v>
      </c>
      <c r="Y9" s="37">
        <f t="shared" si="9"/>
        <v>7.1999999999999993</v>
      </c>
      <c r="Z9" s="38">
        <v>0</v>
      </c>
      <c r="AA9" s="37">
        <f t="shared" si="10"/>
        <v>8.1</v>
      </c>
      <c r="AB9" s="38">
        <v>0</v>
      </c>
      <c r="AC9" s="37">
        <f t="shared" si="11"/>
        <v>9</v>
      </c>
      <c r="AD9" s="38">
        <v>1</v>
      </c>
      <c r="AE9" s="37">
        <f t="shared" si="12"/>
        <v>9.8999999999999986</v>
      </c>
      <c r="AF9" s="38">
        <v>0</v>
      </c>
      <c r="AG9" s="37">
        <f t="shared" si="13"/>
        <v>10.799999999999999</v>
      </c>
      <c r="AH9" s="38">
        <v>0</v>
      </c>
      <c r="AI9" s="41">
        <v>0</v>
      </c>
      <c r="AJ9" s="40" t="s">
        <v>35</v>
      </c>
      <c r="AK9" s="42" t="s">
        <v>36</v>
      </c>
      <c r="AL9" s="42" t="s">
        <v>37</v>
      </c>
      <c r="AM9" s="42" t="s">
        <v>38</v>
      </c>
      <c r="AN9" s="42" t="s">
        <v>39</v>
      </c>
      <c r="AO9" s="40"/>
      <c r="AQ9" s="2">
        <f t="shared" si="14"/>
        <v>0.89999999999999991</v>
      </c>
    </row>
    <row r="10" spans="1:43" ht="96" customHeight="1">
      <c r="A10" s="29" t="s">
        <v>40</v>
      </c>
      <c r="B10" s="30" t="s">
        <v>41</v>
      </c>
      <c r="C10" s="30" t="s">
        <v>42</v>
      </c>
      <c r="D10" s="31"/>
      <c r="E10" s="32">
        <v>36</v>
      </c>
      <c r="F10" s="33">
        <v>0.5</v>
      </c>
      <c r="G10" s="34">
        <f t="shared" si="0"/>
        <v>18</v>
      </c>
      <c r="H10" s="35">
        <f t="shared" si="1"/>
        <v>24</v>
      </c>
      <c r="I10" s="36">
        <f>H10/G10</f>
        <v>1.3333333333333333</v>
      </c>
      <c r="J10" s="14"/>
      <c r="K10" s="37">
        <f t="shared" si="2"/>
        <v>1.5</v>
      </c>
      <c r="L10" s="38">
        <v>4</v>
      </c>
      <c r="M10" s="37">
        <f t="shared" si="3"/>
        <v>3</v>
      </c>
      <c r="N10" s="38">
        <v>15</v>
      </c>
      <c r="O10" s="37">
        <f t="shared" si="4"/>
        <v>4.5</v>
      </c>
      <c r="P10" s="38">
        <v>0</v>
      </c>
      <c r="Q10" s="37">
        <f t="shared" si="5"/>
        <v>6</v>
      </c>
      <c r="R10" s="38">
        <v>1</v>
      </c>
      <c r="S10" s="37">
        <f t="shared" si="6"/>
        <v>7.5</v>
      </c>
      <c r="T10" s="38">
        <v>0</v>
      </c>
      <c r="U10" s="37">
        <f t="shared" si="7"/>
        <v>9</v>
      </c>
      <c r="V10" s="38">
        <v>0</v>
      </c>
      <c r="W10" s="37">
        <f t="shared" si="8"/>
        <v>10.5</v>
      </c>
      <c r="X10" s="38">
        <v>0</v>
      </c>
      <c r="Y10" s="37">
        <f t="shared" si="9"/>
        <v>12</v>
      </c>
      <c r="Z10" s="38">
        <v>0</v>
      </c>
      <c r="AA10" s="37">
        <f t="shared" si="10"/>
        <v>13.5</v>
      </c>
      <c r="AB10" s="38">
        <v>2</v>
      </c>
      <c r="AC10" s="37">
        <f t="shared" si="11"/>
        <v>15</v>
      </c>
      <c r="AD10" s="38">
        <v>1</v>
      </c>
      <c r="AE10" s="37">
        <f t="shared" si="12"/>
        <v>16.5</v>
      </c>
      <c r="AF10" s="38">
        <v>1</v>
      </c>
      <c r="AG10" s="37">
        <f t="shared" si="13"/>
        <v>18</v>
      </c>
      <c r="AH10" s="38">
        <v>0</v>
      </c>
      <c r="AI10" s="41"/>
      <c r="AJ10" s="40"/>
      <c r="AK10" s="40"/>
      <c r="AL10" s="40"/>
      <c r="AM10" s="40"/>
      <c r="AN10" s="40"/>
      <c r="AO10" s="40"/>
      <c r="AQ10" s="2">
        <f t="shared" si="14"/>
        <v>1.5</v>
      </c>
    </row>
    <row r="11" spans="1:43" ht="155.25" customHeight="1">
      <c r="A11" s="29" t="s">
        <v>43</v>
      </c>
      <c r="B11" s="30" t="s">
        <v>44</v>
      </c>
      <c r="C11" s="30" t="s">
        <v>45</v>
      </c>
      <c r="D11" s="31"/>
      <c r="E11" s="32">
        <v>2</v>
      </c>
      <c r="F11" s="33">
        <v>0.2</v>
      </c>
      <c r="G11" s="34">
        <f t="shared" si="0"/>
        <v>0.4</v>
      </c>
      <c r="H11" s="35">
        <f t="shared" si="1"/>
        <v>2</v>
      </c>
      <c r="I11" s="36">
        <v>1</v>
      </c>
      <c r="J11" s="14"/>
      <c r="K11" s="37">
        <f t="shared" si="2"/>
        <v>3.3333333333333333E-2</v>
      </c>
      <c r="L11" s="38">
        <v>2</v>
      </c>
      <c r="M11" s="37">
        <f t="shared" si="3"/>
        <v>6.6666666666666666E-2</v>
      </c>
      <c r="N11" s="38">
        <v>0</v>
      </c>
      <c r="O11" s="37">
        <f t="shared" si="4"/>
        <v>0.1</v>
      </c>
      <c r="P11" s="38">
        <v>0</v>
      </c>
      <c r="Q11" s="37">
        <f t="shared" si="5"/>
        <v>0.13333333333333333</v>
      </c>
      <c r="R11" s="38">
        <v>0</v>
      </c>
      <c r="S11" s="37">
        <f t="shared" si="6"/>
        <v>0.16666666666666666</v>
      </c>
      <c r="T11" s="38">
        <v>0</v>
      </c>
      <c r="U11" s="37">
        <f t="shared" si="7"/>
        <v>0.2</v>
      </c>
      <c r="V11" s="38">
        <v>0</v>
      </c>
      <c r="W11" s="37">
        <f t="shared" si="8"/>
        <v>0.23333333333333334</v>
      </c>
      <c r="X11" s="38">
        <v>0</v>
      </c>
      <c r="Y11" s="37">
        <f t="shared" si="9"/>
        <v>0.26666666666666666</v>
      </c>
      <c r="Z11" s="38">
        <v>0</v>
      </c>
      <c r="AA11" s="37">
        <f t="shared" si="10"/>
        <v>0.3</v>
      </c>
      <c r="AB11" s="38">
        <v>0</v>
      </c>
      <c r="AC11" s="37">
        <f t="shared" si="11"/>
        <v>0.33333333333333331</v>
      </c>
      <c r="AD11" s="38">
        <v>0</v>
      </c>
      <c r="AE11" s="37">
        <f t="shared" si="12"/>
        <v>0.36666666666666664</v>
      </c>
      <c r="AF11" s="38">
        <v>0</v>
      </c>
      <c r="AG11" s="37">
        <f t="shared" si="13"/>
        <v>0.4</v>
      </c>
      <c r="AH11" s="38">
        <v>0</v>
      </c>
      <c r="AI11" s="43"/>
      <c r="AJ11" s="40"/>
      <c r="AK11" s="40"/>
      <c r="AL11" s="40"/>
      <c r="AM11" s="40"/>
      <c r="AN11" s="40"/>
      <c r="AO11" s="40"/>
      <c r="AQ11" s="2">
        <f t="shared" si="14"/>
        <v>3.3333333333333333E-2</v>
      </c>
    </row>
    <row r="12" spans="1:43" ht="96" customHeight="1">
      <c r="A12" s="44" t="s">
        <v>46</v>
      </c>
      <c r="B12" s="45" t="s">
        <v>47</v>
      </c>
      <c r="C12" s="45" t="s">
        <v>48</v>
      </c>
      <c r="D12" s="31"/>
      <c r="E12" s="32">
        <v>2</v>
      </c>
      <c r="F12" s="32">
        <v>2</v>
      </c>
      <c r="G12" s="34">
        <v>2</v>
      </c>
      <c r="H12" s="35">
        <f t="shared" si="1"/>
        <v>2</v>
      </c>
      <c r="I12" s="36">
        <f>H12/G12</f>
        <v>1</v>
      </c>
      <c r="J12" s="14"/>
      <c r="K12" s="37">
        <f t="shared" si="2"/>
        <v>0.16666666666666666</v>
      </c>
      <c r="L12" s="38">
        <v>0</v>
      </c>
      <c r="M12" s="37">
        <f t="shared" si="3"/>
        <v>0.33333333333333331</v>
      </c>
      <c r="N12" s="38">
        <v>0</v>
      </c>
      <c r="O12" s="37">
        <f t="shared" si="4"/>
        <v>0.5</v>
      </c>
      <c r="P12" s="38">
        <v>0</v>
      </c>
      <c r="Q12" s="37">
        <f t="shared" si="5"/>
        <v>0.66666666666666663</v>
      </c>
      <c r="R12" s="38">
        <v>0</v>
      </c>
      <c r="S12" s="37">
        <f t="shared" si="6"/>
        <v>0.83333333333333326</v>
      </c>
      <c r="T12" s="38">
        <v>0</v>
      </c>
      <c r="U12" s="37">
        <f t="shared" si="7"/>
        <v>1</v>
      </c>
      <c r="V12" s="38">
        <v>0</v>
      </c>
      <c r="W12" s="37">
        <f t="shared" si="8"/>
        <v>1.1666666666666665</v>
      </c>
      <c r="X12" s="38">
        <v>0</v>
      </c>
      <c r="Y12" s="37">
        <f t="shared" si="9"/>
        <v>1.3333333333333333</v>
      </c>
      <c r="Z12" s="38">
        <v>0</v>
      </c>
      <c r="AA12" s="37">
        <f t="shared" si="10"/>
        <v>1.5</v>
      </c>
      <c r="AB12" s="38">
        <v>0</v>
      </c>
      <c r="AC12" s="37">
        <f t="shared" si="11"/>
        <v>1.6666666666666665</v>
      </c>
      <c r="AD12" s="38">
        <v>1</v>
      </c>
      <c r="AE12" s="37">
        <f t="shared" si="12"/>
        <v>1.8333333333333333</v>
      </c>
      <c r="AF12" s="38">
        <v>0</v>
      </c>
      <c r="AG12" s="37">
        <f t="shared" si="13"/>
        <v>2</v>
      </c>
      <c r="AH12" s="38">
        <v>1</v>
      </c>
      <c r="AI12" s="43"/>
      <c r="AJ12" s="40"/>
      <c r="AK12" s="40"/>
      <c r="AL12" s="40"/>
      <c r="AM12" s="40"/>
      <c r="AN12" s="40"/>
      <c r="AO12" s="40"/>
      <c r="AQ12" s="2">
        <f t="shared" si="14"/>
        <v>0.16666666666666666</v>
      </c>
    </row>
    <row r="13" spans="1:43" ht="31.5" customHeight="1">
      <c r="A13" s="22" t="s">
        <v>49</v>
      </c>
      <c r="B13" s="4"/>
      <c r="C13" s="5"/>
      <c r="D13" s="31"/>
      <c r="E13" s="23"/>
      <c r="F13" s="46"/>
      <c r="G13" s="46"/>
      <c r="H13" s="46"/>
      <c r="I13" s="47"/>
      <c r="J13" s="14"/>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Q13" s="2">
        <f t="shared" si="14"/>
        <v>0</v>
      </c>
    </row>
    <row r="14" spans="1:43" ht="218.25" customHeight="1">
      <c r="A14" s="44" t="s">
        <v>29</v>
      </c>
      <c r="B14" s="30" t="s">
        <v>50</v>
      </c>
      <c r="C14" s="30" t="s">
        <v>51</v>
      </c>
      <c r="D14" s="31"/>
      <c r="E14" s="32">
        <v>12</v>
      </c>
      <c r="F14" s="48">
        <v>1</v>
      </c>
      <c r="G14" s="34">
        <f t="shared" ref="G14:G17" si="15">F14*E14</f>
        <v>12</v>
      </c>
      <c r="H14" s="49">
        <f t="shared" ref="H14:H17" si="16">SUM(L14,N14,P14,R14,T14,V14,X14,Z14,AB14,AD14,AF14,AH14)</f>
        <v>12</v>
      </c>
      <c r="I14" s="36">
        <f>H14/G14</f>
        <v>1</v>
      </c>
      <c r="J14" s="14"/>
      <c r="K14" s="37">
        <f t="shared" ref="K14:K17" si="17">AQ14*1</f>
        <v>1</v>
      </c>
      <c r="L14" s="38">
        <v>1</v>
      </c>
      <c r="M14" s="37">
        <f>AQ14*2</f>
        <v>2</v>
      </c>
      <c r="N14" s="38">
        <v>1</v>
      </c>
      <c r="O14" s="37">
        <f t="shared" ref="O14:O17" si="18">AQ14*3</f>
        <v>3</v>
      </c>
      <c r="P14" s="38">
        <v>0</v>
      </c>
      <c r="Q14" s="37">
        <f t="shared" ref="Q14:Q17" si="19">AQ14*4</f>
        <v>4</v>
      </c>
      <c r="R14" s="38">
        <v>1</v>
      </c>
      <c r="S14" s="37">
        <f t="shared" ref="S14:S17" si="20">AQ14*5</f>
        <v>5</v>
      </c>
      <c r="T14" s="38">
        <v>1</v>
      </c>
      <c r="U14" s="37">
        <f t="shared" ref="U14:U17" si="21">AQ14*6</f>
        <v>6</v>
      </c>
      <c r="V14" s="38">
        <v>2</v>
      </c>
      <c r="W14" s="37">
        <f t="shared" ref="W14:W17" si="22">AQ14*7</f>
        <v>7</v>
      </c>
      <c r="X14" s="38">
        <v>1</v>
      </c>
      <c r="Y14" s="37">
        <f t="shared" ref="Y14:Y17" si="23">AQ14*8</f>
        <v>8</v>
      </c>
      <c r="Z14" s="38">
        <v>1</v>
      </c>
      <c r="AA14" s="37">
        <f t="shared" ref="AA14:AA17" si="24">AQ14*9</f>
        <v>9</v>
      </c>
      <c r="AB14" s="38">
        <v>1</v>
      </c>
      <c r="AC14" s="37">
        <f t="shared" ref="AC14:AC15" si="25">AQ14*10</f>
        <v>10</v>
      </c>
      <c r="AD14" s="38">
        <v>1</v>
      </c>
      <c r="AE14" s="37">
        <f>AQ14*11</f>
        <v>11</v>
      </c>
      <c r="AF14" s="38">
        <v>1</v>
      </c>
      <c r="AG14" s="37">
        <f t="shared" ref="AG14:AG17" si="26">AQ14*12</f>
        <v>12</v>
      </c>
      <c r="AH14" s="38">
        <v>1</v>
      </c>
      <c r="AI14" s="43"/>
      <c r="AJ14" s="40"/>
      <c r="AK14" s="40"/>
      <c r="AL14" s="40"/>
      <c r="AM14" s="40"/>
      <c r="AN14" s="40"/>
      <c r="AO14" s="40"/>
      <c r="AQ14" s="2">
        <f t="shared" si="14"/>
        <v>1</v>
      </c>
    </row>
    <row r="15" spans="1:43" ht="177.75" customHeight="1">
      <c r="A15" s="44" t="s">
        <v>32</v>
      </c>
      <c r="B15" s="30" t="s">
        <v>52</v>
      </c>
      <c r="C15" s="30" t="s">
        <v>53</v>
      </c>
      <c r="D15" s="31"/>
      <c r="E15" s="32">
        <v>12</v>
      </c>
      <c r="F15" s="48">
        <v>1</v>
      </c>
      <c r="G15" s="34">
        <f t="shared" si="15"/>
        <v>12</v>
      </c>
      <c r="H15" s="49">
        <f t="shared" si="16"/>
        <v>11</v>
      </c>
      <c r="I15" s="36">
        <v>1</v>
      </c>
      <c r="J15" s="14"/>
      <c r="K15" s="37">
        <f t="shared" si="17"/>
        <v>1</v>
      </c>
      <c r="L15" s="38">
        <v>1</v>
      </c>
      <c r="M15" s="37">
        <v>2</v>
      </c>
      <c r="N15" s="38">
        <v>1</v>
      </c>
      <c r="O15" s="37">
        <f t="shared" si="18"/>
        <v>3</v>
      </c>
      <c r="P15" s="38">
        <v>1</v>
      </c>
      <c r="Q15" s="37">
        <f t="shared" si="19"/>
        <v>4</v>
      </c>
      <c r="R15" s="38">
        <v>1</v>
      </c>
      <c r="S15" s="37">
        <f t="shared" si="20"/>
        <v>5</v>
      </c>
      <c r="T15" s="38">
        <v>1</v>
      </c>
      <c r="U15" s="37">
        <f t="shared" si="21"/>
        <v>6</v>
      </c>
      <c r="V15" s="38">
        <v>1</v>
      </c>
      <c r="W15" s="37">
        <f t="shared" si="22"/>
        <v>7</v>
      </c>
      <c r="X15" s="38">
        <v>1</v>
      </c>
      <c r="Y15" s="37">
        <f t="shared" si="23"/>
        <v>8</v>
      </c>
      <c r="Z15" s="38">
        <v>1</v>
      </c>
      <c r="AA15" s="37">
        <f t="shared" si="24"/>
        <v>9</v>
      </c>
      <c r="AB15" s="38">
        <v>1</v>
      </c>
      <c r="AC15" s="37">
        <f t="shared" si="25"/>
        <v>10</v>
      </c>
      <c r="AD15" s="38">
        <v>1</v>
      </c>
      <c r="AE15" s="37">
        <v>1</v>
      </c>
      <c r="AF15" s="38">
        <v>1</v>
      </c>
      <c r="AG15" s="37">
        <f t="shared" si="26"/>
        <v>12</v>
      </c>
      <c r="AH15" s="38">
        <v>0</v>
      </c>
      <c r="AI15" s="43"/>
      <c r="AJ15" s="50" t="s">
        <v>54</v>
      </c>
      <c r="AK15" s="51"/>
      <c r="AL15" s="50" t="s">
        <v>55</v>
      </c>
      <c r="AM15" s="50" t="s">
        <v>56</v>
      </c>
      <c r="AN15" s="50" t="s">
        <v>57</v>
      </c>
      <c r="AO15" s="50" t="s">
        <v>58</v>
      </c>
      <c r="AP15" s="52"/>
      <c r="AQ15" s="2">
        <f t="shared" si="14"/>
        <v>1</v>
      </c>
    </row>
    <row r="16" spans="1:43" ht="214.5" customHeight="1">
      <c r="A16" s="44" t="s">
        <v>40</v>
      </c>
      <c r="B16" s="30" t="s">
        <v>59</v>
      </c>
      <c r="C16" s="30" t="s">
        <v>60</v>
      </c>
      <c r="D16" s="31"/>
      <c r="E16" s="32">
        <v>12</v>
      </c>
      <c r="F16" s="48">
        <v>0.9</v>
      </c>
      <c r="G16" s="34">
        <f t="shared" si="15"/>
        <v>10.8</v>
      </c>
      <c r="H16" s="49">
        <f t="shared" si="16"/>
        <v>11</v>
      </c>
      <c r="I16" s="36">
        <f t="shared" ref="I16:I17" si="27">H16/G16</f>
        <v>1.0185185185185184</v>
      </c>
      <c r="J16" s="14"/>
      <c r="K16" s="37">
        <f t="shared" si="17"/>
        <v>0.9</v>
      </c>
      <c r="L16" s="38">
        <v>1</v>
      </c>
      <c r="M16" s="37">
        <f t="shared" ref="M16:M17" si="28">AQ16*2</f>
        <v>1.8</v>
      </c>
      <c r="N16" s="38">
        <v>1</v>
      </c>
      <c r="O16" s="37">
        <f t="shared" si="18"/>
        <v>2.7</v>
      </c>
      <c r="P16" s="38">
        <v>1</v>
      </c>
      <c r="Q16" s="37">
        <f t="shared" si="19"/>
        <v>3.6</v>
      </c>
      <c r="R16" s="38">
        <v>1</v>
      </c>
      <c r="S16" s="37">
        <f t="shared" si="20"/>
        <v>4.5</v>
      </c>
      <c r="T16" s="38">
        <v>1</v>
      </c>
      <c r="U16" s="37">
        <f t="shared" si="21"/>
        <v>5.4</v>
      </c>
      <c r="V16" s="38">
        <v>1</v>
      </c>
      <c r="W16" s="37">
        <f t="shared" si="22"/>
        <v>6.3</v>
      </c>
      <c r="X16" s="38">
        <v>1</v>
      </c>
      <c r="Y16" s="37">
        <f t="shared" si="23"/>
        <v>7.2</v>
      </c>
      <c r="Z16" s="38">
        <v>1</v>
      </c>
      <c r="AA16" s="37">
        <f t="shared" si="24"/>
        <v>8.1</v>
      </c>
      <c r="AB16" s="38">
        <v>1</v>
      </c>
      <c r="AC16" s="37">
        <v>9</v>
      </c>
      <c r="AD16" s="38">
        <v>1</v>
      </c>
      <c r="AE16" s="37">
        <f t="shared" ref="AE16:AE17" si="29">AQ16*11</f>
        <v>9.9</v>
      </c>
      <c r="AF16" s="38">
        <v>0</v>
      </c>
      <c r="AG16" s="37">
        <f t="shared" si="26"/>
        <v>10.8</v>
      </c>
      <c r="AH16" s="38">
        <v>1</v>
      </c>
      <c r="AI16" s="53"/>
      <c r="AJ16" s="40"/>
      <c r="AK16" s="40"/>
      <c r="AL16" s="40"/>
      <c r="AM16" s="40"/>
      <c r="AN16" s="40"/>
      <c r="AO16" s="40"/>
      <c r="AQ16" s="2">
        <f t="shared" si="14"/>
        <v>0.9</v>
      </c>
    </row>
    <row r="17" spans="1:43" ht="132" customHeight="1">
      <c r="A17" s="44" t="s">
        <v>43</v>
      </c>
      <c r="B17" s="30" t="s">
        <v>61</v>
      </c>
      <c r="C17" s="30" t="s">
        <v>62</v>
      </c>
      <c r="D17" s="31"/>
      <c r="E17" s="32">
        <v>58</v>
      </c>
      <c r="F17" s="48">
        <v>0.9</v>
      </c>
      <c r="G17" s="34">
        <f t="shared" si="15"/>
        <v>52.2</v>
      </c>
      <c r="H17" s="49">
        <f t="shared" si="16"/>
        <v>58</v>
      </c>
      <c r="I17" s="36">
        <f t="shared" si="27"/>
        <v>1.1111111111111112</v>
      </c>
      <c r="J17" s="14"/>
      <c r="K17" s="37">
        <f t="shared" si="17"/>
        <v>4.3500000000000005</v>
      </c>
      <c r="L17" s="38">
        <v>0</v>
      </c>
      <c r="M17" s="37">
        <f t="shared" si="28"/>
        <v>8.7000000000000011</v>
      </c>
      <c r="N17" s="38">
        <v>58</v>
      </c>
      <c r="O17" s="37">
        <f t="shared" si="18"/>
        <v>13.05</v>
      </c>
      <c r="P17" s="38">
        <v>0</v>
      </c>
      <c r="Q17" s="37">
        <f t="shared" si="19"/>
        <v>17.400000000000002</v>
      </c>
      <c r="R17" s="38">
        <v>0</v>
      </c>
      <c r="S17" s="37">
        <f t="shared" si="20"/>
        <v>21.750000000000004</v>
      </c>
      <c r="T17" s="38">
        <v>0</v>
      </c>
      <c r="U17" s="37">
        <f t="shared" si="21"/>
        <v>26.1</v>
      </c>
      <c r="V17" s="38">
        <v>0</v>
      </c>
      <c r="W17" s="37">
        <f t="shared" si="22"/>
        <v>30.450000000000003</v>
      </c>
      <c r="X17" s="38">
        <v>0</v>
      </c>
      <c r="Y17" s="37">
        <f t="shared" si="23"/>
        <v>34.800000000000004</v>
      </c>
      <c r="Z17" s="38">
        <v>0</v>
      </c>
      <c r="AA17" s="37">
        <f t="shared" si="24"/>
        <v>39.150000000000006</v>
      </c>
      <c r="AB17" s="38">
        <v>0</v>
      </c>
      <c r="AC17" s="37">
        <f>AQ17*10</f>
        <v>43.500000000000007</v>
      </c>
      <c r="AD17" s="38">
        <v>0</v>
      </c>
      <c r="AE17" s="37">
        <f t="shared" si="29"/>
        <v>47.850000000000009</v>
      </c>
      <c r="AF17" s="38">
        <v>0</v>
      </c>
      <c r="AG17" s="37">
        <f t="shared" si="26"/>
        <v>52.2</v>
      </c>
      <c r="AH17" s="38">
        <v>0</v>
      </c>
      <c r="AI17" s="43"/>
      <c r="AJ17" s="40"/>
      <c r="AK17" s="40"/>
      <c r="AL17" s="40"/>
      <c r="AM17" s="40"/>
      <c r="AN17" s="40"/>
      <c r="AO17" s="40"/>
      <c r="AQ17" s="2">
        <f t="shared" si="14"/>
        <v>4.3500000000000005</v>
      </c>
    </row>
    <row r="18" spans="1:43" ht="36.75" customHeight="1">
      <c r="A18" s="11" t="s">
        <v>63</v>
      </c>
      <c r="B18" s="4"/>
      <c r="C18" s="5"/>
      <c r="D18" s="31"/>
      <c r="E18" s="54"/>
      <c r="F18" s="55"/>
      <c r="G18" s="55"/>
      <c r="H18" s="55"/>
      <c r="I18" s="55"/>
      <c r="J18" s="14"/>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Q18" s="2">
        <f t="shared" si="14"/>
        <v>0</v>
      </c>
    </row>
    <row r="19" spans="1:43" ht="150" customHeight="1">
      <c r="A19" s="44" t="s">
        <v>29</v>
      </c>
      <c r="B19" s="45" t="s">
        <v>64</v>
      </c>
      <c r="C19" s="45" t="s">
        <v>65</v>
      </c>
      <c r="D19" s="31"/>
      <c r="E19" s="32">
        <v>100</v>
      </c>
      <c r="F19" s="33">
        <v>1</v>
      </c>
      <c r="G19" s="34">
        <f t="shared" ref="G19:G20" si="30">F19*E19</f>
        <v>100</v>
      </c>
      <c r="H19" s="49">
        <f t="shared" ref="H19:H20" si="31">SUM(L19,N19,P19,R19,T19,V19,X19,Z19,AB19,AD19,AF19,AH19)</f>
        <v>255</v>
      </c>
      <c r="I19" s="36">
        <f t="shared" ref="I19:I20" si="32">H19/G19</f>
        <v>2.5499999999999998</v>
      </c>
      <c r="J19" s="14"/>
      <c r="K19" s="37">
        <f t="shared" ref="K19:K20" si="33">AQ19*1</f>
        <v>8.3333333333333339</v>
      </c>
      <c r="L19" s="38">
        <v>0</v>
      </c>
      <c r="M19" s="37">
        <f t="shared" ref="M19:M20" si="34">AQ19*2</f>
        <v>16.666666666666668</v>
      </c>
      <c r="N19" s="38">
        <v>0</v>
      </c>
      <c r="O19" s="37">
        <f t="shared" ref="O19:O20" si="35">AQ19*3</f>
        <v>25</v>
      </c>
      <c r="P19" s="38">
        <v>0</v>
      </c>
      <c r="Q19" s="37">
        <f t="shared" ref="Q19:Q20" si="36">AQ19*4</f>
        <v>33.333333333333336</v>
      </c>
      <c r="R19" s="38">
        <v>0</v>
      </c>
      <c r="S19" s="37">
        <f t="shared" ref="S19:S20" si="37">AQ19*5</f>
        <v>41.666666666666671</v>
      </c>
      <c r="T19" s="38">
        <v>0</v>
      </c>
      <c r="U19" s="37">
        <f t="shared" ref="U19:U20" si="38">AQ19*6</f>
        <v>50</v>
      </c>
      <c r="V19" s="38">
        <v>0</v>
      </c>
      <c r="W19" s="37">
        <f t="shared" ref="W19:W20" si="39">AQ19*7</f>
        <v>58.333333333333336</v>
      </c>
      <c r="X19" s="38">
        <v>255</v>
      </c>
      <c r="Y19" s="37">
        <f t="shared" ref="Y19:Y20" si="40">AQ19*8</f>
        <v>66.666666666666671</v>
      </c>
      <c r="Z19" s="38">
        <v>0</v>
      </c>
      <c r="AA19" s="37">
        <f t="shared" ref="AA19:AA20" si="41">AQ19*9</f>
        <v>75</v>
      </c>
      <c r="AB19" s="38">
        <v>0</v>
      </c>
      <c r="AC19" s="37">
        <f t="shared" ref="AC19:AC20" si="42">AQ19*10</f>
        <v>83.333333333333343</v>
      </c>
      <c r="AD19" s="38">
        <v>0</v>
      </c>
      <c r="AE19" s="37">
        <f t="shared" ref="AE19:AE20" si="43">AQ19*11</f>
        <v>91.666666666666671</v>
      </c>
      <c r="AF19" s="38">
        <v>0</v>
      </c>
      <c r="AG19" s="37">
        <f t="shared" ref="AG19:AG20" si="44">AQ19*12</f>
        <v>100</v>
      </c>
      <c r="AH19" s="38">
        <v>0</v>
      </c>
      <c r="AI19" s="53"/>
      <c r="AJ19" s="40"/>
      <c r="AK19" s="40"/>
      <c r="AL19" s="40"/>
      <c r="AM19" s="40"/>
      <c r="AN19" s="40"/>
      <c r="AO19" s="40"/>
      <c r="AQ19" s="2">
        <f t="shared" si="14"/>
        <v>8.3333333333333339</v>
      </c>
    </row>
    <row r="20" spans="1:43" ht="146.25" customHeight="1">
      <c r="A20" s="44" t="s">
        <v>32</v>
      </c>
      <c r="B20" s="45" t="s">
        <v>66</v>
      </c>
      <c r="C20" s="45" t="s">
        <v>67</v>
      </c>
      <c r="D20" s="31"/>
      <c r="E20" s="32">
        <v>13</v>
      </c>
      <c r="F20" s="33">
        <v>0.7</v>
      </c>
      <c r="G20" s="34">
        <f t="shared" si="30"/>
        <v>9.1</v>
      </c>
      <c r="H20" s="49">
        <f t="shared" si="31"/>
        <v>11</v>
      </c>
      <c r="I20" s="36">
        <f t="shared" si="32"/>
        <v>1.2087912087912089</v>
      </c>
      <c r="J20" s="14"/>
      <c r="K20" s="37">
        <f t="shared" si="33"/>
        <v>0.7583333333333333</v>
      </c>
      <c r="L20" s="38">
        <v>0</v>
      </c>
      <c r="M20" s="37">
        <f t="shared" si="34"/>
        <v>1.5166666666666666</v>
      </c>
      <c r="N20" s="38">
        <v>0</v>
      </c>
      <c r="O20" s="37">
        <f t="shared" si="35"/>
        <v>2.2749999999999999</v>
      </c>
      <c r="P20" s="38">
        <v>0</v>
      </c>
      <c r="Q20" s="37">
        <f t="shared" si="36"/>
        <v>3.0333333333333332</v>
      </c>
      <c r="R20" s="38">
        <v>0</v>
      </c>
      <c r="S20" s="37">
        <f t="shared" si="37"/>
        <v>3.7916666666666665</v>
      </c>
      <c r="T20" s="38">
        <v>0</v>
      </c>
      <c r="U20" s="37">
        <f t="shared" si="38"/>
        <v>4.55</v>
      </c>
      <c r="V20" s="38">
        <v>0</v>
      </c>
      <c r="W20" s="37">
        <f t="shared" si="39"/>
        <v>5.3083333333333336</v>
      </c>
      <c r="X20" s="38">
        <v>0</v>
      </c>
      <c r="Y20" s="37">
        <f t="shared" si="40"/>
        <v>6.0666666666666664</v>
      </c>
      <c r="Z20" s="38">
        <v>4</v>
      </c>
      <c r="AA20" s="37">
        <f t="shared" si="41"/>
        <v>6.8249999999999993</v>
      </c>
      <c r="AB20" s="38">
        <v>2</v>
      </c>
      <c r="AC20" s="37">
        <f t="shared" si="42"/>
        <v>7.583333333333333</v>
      </c>
      <c r="AD20" s="38">
        <v>5</v>
      </c>
      <c r="AE20" s="37">
        <f t="shared" si="43"/>
        <v>8.3416666666666668</v>
      </c>
      <c r="AF20" s="38">
        <v>0</v>
      </c>
      <c r="AG20" s="37">
        <f t="shared" si="44"/>
        <v>9.1</v>
      </c>
      <c r="AH20" s="38">
        <v>0</v>
      </c>
      <c r="AI20" s="43"/>
      <c r="AJ20" s="42"/>
      <c r="AK20" s="57" t="s">
        <v>35</v>
      </c>
      <c r="AL20" s="42"/>
      <c r="AM20" s="57" t="s">
        <v>35</v>
      </c>
      <c r="AN20" s="57" t="s">
        <v>35</v>
      </c>
      <c r="AO20" s="42"/>
      <c r="AQ20" s="2">
        <f t="shared" si="14"/>
        <v>0.7583333333333333</v>
      </c>
    </row>
    <row r="21" spans="1:43" ht="33" customHeight="1">
      <c r="A21" s="11" t="s">
        <v>68</v>
      </c>
      <c r="B21" s="4"/>
      <c r="C21" s="5"/>
      <c r="D21" s="54"/>
      <c r="E21" s="54"/>
      <c r="F21" s="55"/>
      <c r="G21" s="55"/>
      <c r="H21" s="55"/>
      <c r="I21" s="56"/>
      <c r="J21" s="14"/>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Q21" s="2">
        <f t="shared" si="14"/>
        <v>0</v>
      </c>
    </row>
    <row r="22" spans="1:43" ht="138.75" customHeight="1">
      <c r="A22" s="58" t="s">
        <v>29</v>
      </c>
      <c r="B22" s="45" t="s">
        <v>69</v>
      </c>
      <c r="C22" s="45" t="s">
        <v>70</v>
      </c>
      <c r="D22" s="31"/>
      <c r="E22" s="32">
        <v>3</v>
      </c>
      <c r="F22" s="48">
        <v>0.5</v>
      </c>
      <c r="G22" s="59">
        <f t="shared" ref="G22:G24" si="45">F22*E22</f>
        <v>1.5</v>
      </c>
      <c r="H22" s="49">
        <f t="shared" ref="H22:H24" si="46">SUM(L22,N22,P22,R22,T22,V22,X22,Z22,AB22,AD22,AF22,AH22)</f>
        <v>2</v>
      </c>
      <c r="I22" s="36">
        <f t="shared" ref="I22:I24" si="47">H22/G22</f>
        <v>1.3333333333333333</v>
      </c>
      <c r="J22" s="14"/>
      <c r="K22" s="37">
        <f t="shared" ref="K22:K24" si="48">AQ22*1</f>
        <v>0.125</v>
      </c>
      <c r="L22" s="38">
        <v>0</v>
      </c>
      <c r="M22" s="37">
        <f t="shared" ref="M22:M24" si="49">AQ22*2</f>
        <v>0.25</v>
      </c>
      <c r="N22" s="38">
        <v>1</v>
      </c>
      <c r="O22" s="37">
        <f t="shared" ref="O22:O24" si="50">AQ22*3</f>
        <v>0.375</v>
      </c>
      <c r="P22" s="38">
        <v>1</v>
      </c>
      <c r="Q22" s="37">
        <f t="shared" ref="Q22:Q24" si="51">AQ22*4</f>
        <v>0.5</v>
      </c>
      <c r="R22" s="38">
        <v>0</v>
      </c>
      <c r="S22" s="37">
        <f t="shared" ref="S22:S24" si="52">AQ22*5</f>
        <v>0.625</v>
      </c>
      <c r="T22" s="38">
        <v>0</v>
      </c>
      <c r="U22" s="37">
        <f t="shared" ref="U22:U24" si="53">AQ22*6</f>
        <v>0.75</v>
      </c>
      <c r="V22" s="38">
        <v>0</v>
      </c>
      <c r="W22" s="37">
        <f t="shared" ref="W22:W24" si="54">AQ22*7</f>
        <v>0.875</v>
      </c>
      <c r="X22" s="38">
        <v>0</v>
      </c>
      <c r="Y22" s="37">
        <f t="shared" ref="Y22:Y24" si="55">AQ22*8</f>
        <v>1</v>
      </c>
      <c r="Z22" s="38">
        <v>0</v>
      </c>
      <c r="AA22" s="37">
        <f t="shared" ref="AA22:AA24" si="56">AQ22*9</f>
        <v>1.125</v>
      </c>
      <c r="AB22" s="38">
        <v>0</v>
      </c>
      <c r="AC22" s="37">
        <f t="shared" ref="AC22:AC24" si="57">AQ22*10</f>
        <v>1.25</v>
      </c>
      <c r="AD22" s="38">
        <v>0</v>
      </c>
      <c r="AE22" s="37">
        <f t="shared" ref="AE22:AE24" si="58">AQ22*11</f>
        <v>1.375</v>
      </c>
      <c r="AF22" s="38">
        <v>0</v>
      </c>
      <c r="AG22" s="37">
        <f t="shared" ref="AG22:AG24" si="59">AQ22*12</f>
        <v>1.5</v>
      </c>
      <c r="AH22" s="38">
        <v>0</v>
      </c>
      <c r="AI22" s="43"/>
      <c r="AJ22" s="40"/>
      <c r="AK22" s="40"/>
      <c r="AL22" s="40"/>
      <c r="AM22" s="40"/>
      <c r="AN22" s="40"/>
      <c r="AO22" s="40"/>
      <c r="AQ22" s="2">
        <f t="shared" si="14"/>
        <v>0.125</v>
      </c>
    </row>
    <row r="23" spans="1:43" ht="177" customHeight="1">
      <c r="A23" s="58" t="s">
        <v>32</v>
      </c>
      <c r="B23" s="45" t="s">
        <v>71</v>
      </c>
      <c r="C23" s="45" t="s">
        <v>72</v>
      </c>
      <c r="D23" s="31"/>
      <c r="E23" s="32">
        <v>24</v>
      </c>
      <c r="F23" s="48">
        <v>0.4</v>
      </c>
      <c r="G23" s="59">
        <f t="shared" si="45"/>
        <v>9.6000000000000014</v>
      </c>
      <c r="H23" s="49">
        <f t="shared" si="46"/>
        <v>11</v>
      </c>
      <c r="I23" s="36">
        <f t="shared" si="47"/>
        <v>1.1458333333333333</v>
      </c>
      <c r="J23" s="14"/>
      <c r="K23" s="37">
        <f t="shared" si="48"/>
        <v>0.80000000000000016</v>
      </c>
      <c r="L23" s="38">
        <v>1</v>
      </c>
      <c r="M23" s="37">
        <f t="shared" si="49"/>
        <v>1.6000000000000003</v>
      </c>
      <c r="N23" s="38">
        <v>1</v>
      </c>
      <c r="O23" s="37">
        <f t="shared" si="50"/>
        <v>2.4000000000000004</v>
      </c>
      <c r="P23" s="38">
        <v>2</v>
      </c>
      <c r="Q23" s="37">
        <f t="shared" si="51"/>
        <v>3.2000000000000006</v>
      </c>
      <c r="R23" s="38">
        <v>1</v>
      </c>
      <c r="S23" s="37">
        <f t="shared" si="52"/>
        <v>4.0000000000000009</v>
      </c>
      <c r="T23" s="38">
        <v>2</v>
      </c>
      <c r="U23" s="37">
        <f t="shared" si="53"/>
        <v>4.8000000000000007</v>
      </c>
      <c r="V23" s="38">
        <v>1</v>
      </c>
      <c r="W23" s="37">
        <f t="shared" si="54"/>
        <v>5.6000000000000014</v>
      </c>
      <c r="X23" s="38">
        <v>0</v>
      </c>
      <c r="Y23" s="37">
        <f t="shared" si="55"/>
        <v>6.4000000000000012</v>
      </c>
      <c r="Z23" s="38">
        <v>0</v>
      </c>
      <c r="AA23" s="37">
        <f t="shared" si="56"/>
        <v>7.2000000000000011</v>
      </c>
      <c r="AB23" s="38">
        <v>1</v>
      </c>
      <c r="AC23" s="37">
        <f t="shared" si="57"/>
        <v>8.0000000000000018</v>
      </c>
      <c r="AD23" s="38">
        <v>0</v>
      </c>
      <c r="AE23" s="37">
        <f t="shared" si="58"/>
        <v>8.8000000000000025</v>
      </c>
      <c r="AF23" s="38">
        <v>1</v>
      </c>
      <c r="AG23" s="37">
        <f t="shared" si="59"/>
        <v>9.6000000000000014</v>
      </c>
      <c r="AH23" s="38">
        <v>1</v>
      </c>
      <c r="AI23" s="43"/>
      <c r="AJ23" s="60" t="s">
        <v>73</v>
      </c>
      <c r="AK23" s="60" t="s">
        <v>74</v>
      </c>
      <c r="AL23" s="60" t="s">
        <v>75</v>
      </c>
      <c r="AM23" s="60" t="s">
        <v>76</v>
      </c>
      <c r="AN23" s="51" t="s">
        <v>77</v>
      </c>
      <c r="AO23" s="51" t="s">
        <v>78</v>
      </c>
      <c r="AQ23" s="2">
        <f t="shared" si="14"/>
        <v>0.80000000000000016</v>
      </c>
    </row>
    <row r="24" spans="1:43" ht="150" customHeight="1">
      <c r="A24" s="58" t="s">
        <v>40</v>
      </c>
      <c r="B24" s="45" t="s">
        <v>79</v>
      </c>
      <c r="C24" s="61" t="s">
        <v>80</v>
      </c>
      <c r="D24" s="31"/>
      <c r="E24" s="32">
        <v>1</v>
      </c>
      <c r="F24" s="48">
        <v>0.1</v>
      </c>
      <c r="G24" s="59">
        <f t="shared" si="45"/>
        <v>0.1</v>
      </c>
      <c r="H24" s="49">
        <f t="shared" si="46"/>
        <v>1</v>
      </c>
      <c r="I24" s="36">
        <f t="shared" si="47"/>
        <v>10</v>
      </c>
      <c r="J24" s="14"/>
      <c r="K24" s="37">
        <f t="shared" si="48"/>
        <v>8.3333333333333332E-3</v>
      </c>
      <c r="L24" s="38">
        <v>0</v>
      </c>
      <c r="M24" s="37">
        <f t="shared" si="49"/>
        <v>1.6666666666666666E-2</v>
      </c>
      <c r="N24" s="38">
        <v>0</v>
      </c>
      <c r="O24" s="37">
        <f t="shared" si="50"/>
        <v>2.5000000000000001E-2</v>
      </c>
      <c r="P24" s="38">
        <v>0</v>
      </c>
      <c r="Q24" s="37">
        <f t="shared" si="51"/>
        <v>3.3333333333333333E-2</v>
      </c>
      <c r="R24" s="38">
        <v>0</v>
      </c>
      <c r="S24" s="37">
        <f t="shared" si="52"/>
        <v>4.1666666666666664E-2</v>
      </c>
      <c r="T24" s="38">
        <v>0</v>
      </c>
      <c r="U24" s="37">
        <f t="shared" si="53"/>
        <v>0.05</v>
      </c>
      <c r="V24" s="38">
        <v>1</v>
      </c>
      <c r="W24" s="37">
        <f t="shared" si="54"/>
        <v>5.8333333333333334E-2</v>
      </c>
      <c r="X24" s="38">
        <v>0</v>
      </c>
      <c r="Y24" s="37">
        <f t="shared" si="55"/>
        <v>6.6666666666666666E-2</v>
      </c>
      <c r="Z24" s="38">
        <v>0</v>
      </c>
      <c r="AA24" s="37">
        <f t="shared" si="56"/>
        <v>7.4999999999999997E-2</v>
      </c>
      <c r="AB24" s="38">
        <v>0</v>
      </c>
      <c r="AC24" s="37">
        <f t="shared" si="57"/>
        <v>8.3333333333333329E-2</v>
      </c>
      <c r="AD24" s="38">
        <v>0</v>
      </c>
      <c r="AE24" s="37">
        <f t="shared" si="58"/>
        <v>9.166666666666666E-2</v>
      </c>
      <c r="AF24" s="38">
        <v>0</v>
      </c>
      <c r="AG24" s="37">
        <f t="shared" si="59"/>
        <v>0.1</v>
      </c>
      <c r="AH24" s="38">
        <v>0</v>
      </c>
      <c r="AI24" s="43"/>
      <c r="AJ24" s="40"/>
      <c r="AK24" s="40"/>
      <c r="AL24" s="40"/>
      <c r="AM24" s="40"/>
      <c r="AN24" s="40"/>
      <c r="AO24" s="40"/>
      <c r="AQ24" s="2">
        <f t="shared" si="14"/>
        <v>8.3333333333333332E-3</v>
      </c>
    </row>
    <row r="25" spans="1:43" ht="36" customHeight="1">
      <c r="A25" s="62" t="s">
        <v>81</v>
      </c>
      <c r="B25" s="4"/>
      <c r="C25" s="5"/>
      <c r="D25" s="63"/>
      <c r="E25" s="24" t="s">
        <v>23</v>
      </c>
      <c r="F25" s="25" t="s">
        <v>24</v>
      </c>
      <c r="G25" s="24" t="s">
        <v>25</v>
      </c>
      <c r="H25" s="26" t="s">
        <v>26</v>
      </c>
      <c r="I25" s="26" t="s">
        <v>27</v>
      </c>
      <c r="J25" s="1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Q25" s="2" t="e">
        <f t="shared" si="14"/>
        <v>#VALUE!</v>
      </c>
    </row>
    <row r="26" spans="1:43" ht="73.5" customHeight="1">
      <c r="A26" s="44" t="s">
        <v>29</v>
      </c>
      <c r="B26" s="30" t="s">
        <v>82</v>
      </c>
      <c r="C26" s="30" t="s">
        <v>83</v>
      </c>
      <c r="D26" s="31"/>
      <c r="E26" s="65" t="s">
        <v>84</v>
      </c>
      <c r="F26" s="33">
        <v>0.2</v>
      </c>
      <c r="G26" s="59">
        <f t="shared" ref="G26:G42" si="60">F26*E26</f>
        <v>2239.6</v>
      </c>
      <c r="H26" s="49">
        <f t="shared" ref="H26:H35" si="61">SUM(L26,N26,P26,R26,T26,V26,X26,Z26,AB26,AD26,AF26,AH26)</f>
        <v>2908</v>
      </c>
      <c r="I26" s="36">
        <f>H26/G26</f>
        <v>1.2984461510984104</v>
      </c>
      <c r="J26" s="14"/>
      <c r="K26" s="37">
        <f t="shared" ref="K26:K42" si="62">AQ26*1</f>
        <v>186.63333333333333</v>
      </c>
      <c r="L26" s="38">
        <v>258</v>
      </c>
      <c r="M26" s="37">
        <f t="shared" ref="M26:M42" si="63">AQ26*2</f>
        <v>373.26666666666665</v>
      </c>
      <c r="N26" s="38">
        <v>440</v>
      </c>
      <c r="O26" s="37">
        <f t="shared" ref="O26:O42" si="64">AQ26*3</f>
        <v>559.9</v>
      </c>
      <c r="P26" s="38">
        <v>235</v>
      </c>
      <c r="Q26" s="37">
        <f t="shared" ref="Q26:Q42" si="65">AQ26*4</f>
        <v>746.5333333333333</v>
      </c>
      <c r="R26" s="38">
        <v>82</v>
      </c>
      <c r="S26" s="37">
        <f t="shared" ref="S26:S42" si="66">AQ26*5</f>
        <v>933.16666666666663</v>
      </c>
      <c r="T26" s="38">
        <v>333</v>
      </c>
      <c r="U26" s="37">
        <f t="shared" ref="U26:U42" si="67">AQ26*6</f>
        <v>1119.8</v>
      </c>
      <c r="V26" s="38">
        <v>223</v>
      </c>
      <c r="W26" s="37">
        <f t="shared" ref="W26:W42" si="68">AQ26*7</f>
        <v>1306.4333333333334</v>
      </c>
      <c r="X26" s="38">
        <v>245</v>
      </c>
      <c r="Y26" s="37">
        <f t="shared" ref="Y26:Y42" si="69">AQ26*8</f>
        <v>1493.0666666666666</v>
      </c>
      <c r="Z26" s="38">
        <v>292</v>
      </c>
      <c r="AA26" s="37">
        <f t="shared" ref="AA26:AA42" si="70">AQ26*9</f>
        <v>1679.6999999999998</v>
      </c>
      <c r="AB26" s="38">
        <v>114</v>
      </c>
      <c r="AC26" s="37">
        <f t="shared" ref="AC26:AC42" si="71">AQ26*10</f>
        <v>1866.3333333333333</v>
      </c>
      <c r="AD26" s="38">
        <v>80</v>
      </c>
      <c r="AE26" s="37">
        <f t="shared" ref="AE26:AE42" si="72">AQ26*11</f>
        <v>2052.9666666666667</v>
      </c>
      <c r="AF26" s="38">
        <v>326</v>
      </c>
      <c r="AG26" s="37">
        <f t="shared" ref="AG26:AG42" si="73">AQ26*12</f>
        <v>2239.6</v>
      </c>
      <c r="AH26" s="38">
        <v>280</v>
      </c>
      <c r="AI26" s="43"/>
      <c r="AJ26" s="40"/>
      <c r="AK26" s="40"/>
      <c r="AL26" s="40"/>
      <c r="AM26" s="40"/>
      <c r="AN26" s="40"/>
      <c r="AO26" s="40"/>
      <c r="AQ26" s="2">
        <f t="shared" si="14"/>
        <v>186.63333333333333</v>
      </c>
    </row>
    <row r="27" spans="1:43" ht="96" customHeight="1">
      <c r="A27" s="29" t="s">
        <v>32</v>
      </c>
      <c r="B27" s="30" t="s">
        <v>85</v>
      </c>
      <c r="C27" s="30" t="s">
        <v>86</v>
      </c>
      <c r="D27" s="31"/>
      <c r="E27" s="32">
        <v>33</v>
      </c>
      <c r="F27" s="33">
        <v>0.5</v>
      </c>
      <c r="G27" s="59">
        <f t="shared" si="60"/>
        <v>16.5</v>
      </c>
      <c r="H27" s="49">
        <f t="shared" si="61"/>
        <v>33</v>
      </c>
      <c r="I27" s="36">
        <v>1</v>
      </c>
      <c r="J27" s="14"/>
      <c r="K27" s="37">
        <f t="shared" si="62"/>
        <v>1.375</v>
      </c>
      <c r="L27" s="38">
        <v>3</v>
      </c>
      <c r="M27" s="37">
        <f t="shared" si="63"/>
        <v>2.75</v>
      </c>
      <c r="N27" s="38">
        <v>3</v>
      </c>
      <c r="O27" s="37">
        <f t="shared" si="64"/>
        <v>4.125</v>
      </c>
      <c r="P27" s="38">
        <v>3</v>
      </c>
      <c r="Q27" s="37">
        <f t="shared" si="65"/>
        <v>5.5</v>
      </c>
      <c r="R27" s="38">
        <v>3</v>
      </c>
      <c r="S27" s="37">
        <f t="shared" si="66"/>
        <v>6.875</v>
      </c>
      <c r="T27" s="38">
        <v>2</v>
      </c>
      <c r="U27" s="37">
        <f t="shared" si="67"/>
        <v>8.25</v>
      </c>
      <c r="V27" s="38">
        <v>3</v>
      </c>
      <c r="W27" s="37">
        <f t="shared" si="68"/>
        <v>9.625</v>
      </c>
      <c r="X27" s="38">
        <v>4</v>
      </c>
      <c r="Y27" s="37">
        <f t="shared" si="69"/>
        <v>11</v>
      </c>
      <c r="Z27" s="38">
        <v>3</v>
      </c>
      <c r="AA27" s="37">
        <f t="shared" si="70"/>
        <v>12.375</v>
      </c>
      <c r="AB27" s="38">
        <v>3</v>
      </c>
      <c r="AC27" s="37">
        <f t="shared" si="71"/>
        <v>13.75</v>
      </c>
      <c r="AD27" s="38">
        <v>3</v>
      </c>
      <c r="AE27" s="37">
        <f t="shared" si="72"/>
        <v>15.125</v>
      </c>
      <c r="AF27" s="38">
        <v>3</v>
      </c>
      <c r="AG27" s="37">
        <f t="shared" si="73"/>
        <v>16.5</v>
      </c>
      <c r="AH27" s="38">
        <v>0</v>
      </c>
      <c r="AI27" s="43"/>
      <c r="AJ27" s="40"/>
      <c r="AK27" s="40"/>
      <c r="AL27" s="40"/>
      <c r="AM27" s="40"/>
      <c r="AN27" s="40"/>
      <c r="AO27" s="40"/>
      <c r="AQ27" s="2">
        <f t="shared" si="14"/>
        <v>1.375</v>
      </c>
    </row>
    <row r="28" spans="1:43" ht="96" customHeight="1">
      <c r="A28" s="44" t="s">
        <v>40</v>
      </c>
      <c r="B28" s="30" t="s">
        <v>87</v>
      </c>
      <c r="C28" s="30" t="s">
        <v>88</v>
      </c>
      <c r="D28" s="31"/>
      <c r="E28" s="32">
        <v>2</v>
      </c>
      <c r="F28" s="33">
        <v>0.7</v>
      </c>
      <c r="G28" s="59">
        <f t="shared" si="60"/>
        <v>1.4</v>
      </c>
      <c r="H28" s="49">
        <f t="shared" si="61"/>
        <v>2</v>
      </c>
      <c r="I28" s="36">
        <v>1</v>
      </c>
      <c r="J28" s="14"/>
      <c r="K28" s="37">
        <f t="shared" si="62"/>
        <v>0.11666666666666665</v>
      </c>
      <c r="L28" s="38">
        <v>0</v>
      </c>
      <c r="M28" s="37">
        <f t="shared" si="63"/>
        <v>0.23333333333333331</v>
      </c>
      <c r="N28" s="38">
        <v>2</v>
      </c>
      <c r="O28" s="37">
        <f t="shared" si="64"/>
        <v>0.35</v>
      </c>
      <c r="P28" s="38">
        <v>0</v>
      </c>
      <c r="Q28" s="37">
        <f t="shared" si="65"/>
        <v>0.46666666666666662</v>
      </c>
      <c r="R28" s="38">
        <v>0</v>
      </c>
      <c r="S28" s="37">
        <f t="shared" si="66"/>
        <v>0.58333333333333326</v>
      </c>
      <c r="T28" s="38">
        <v>0</v>
      </c>
      <c r="U28" s="37">
        <f t="shared" si="67"/>
        <v>0.7</v>
      </c>
      <c r="V28" s="38">
        <v>0</v>
      </c>
      <c r="W28" s="37">
        <f t="shared" si="68"/>
        <v>0.81666666666666654</v>
      </c>
      <c r="X28" s="38">
        <v>0</v>
      </c>
      <c r="Y28" s="37">
        <f t="shared" si="69"/>
        <v>0.93333333333333324</v>
      </c>
      <c r="Z28" s="38">
        <v>0</v>
      </c>
      <c r="AA28" s="37">
        <f t="shared" si="70"/>
        <v>1.0499999999999998</v>
      </c>
      <c r="AB28" s="38">
        <v>0</v>
      </c>
      <c r="AC28" s="37">
        <f t="shared" si="71"/>
        <v>1.1666666666666665</v>
      </c>
      <c r="AD28" s="38">
        <v>0</v>
      </c>
      <c r="AE28" s="37">
        <f t="shared" si="72"/>
        <v>1.2833333333333332</v>
      </c>
      <c r="AF28" s="38">
        <v>0</v>
      </c>
      <c r="AG28" s="37">
        <f t="shared" si="73"/>
        <v>1.4</v>
      </c>
      <c r="AH28" s="38">
        <v>0</v>
      </c>
      <c r="AI28" s="43"/>
      <c r="AJ28" s="40"/>
      <c r="AK28" s="40"/>
      <c r="AL28" s="40"/>
      <c r="AM28" s="40"/>
      <c r="AN28" s="40"/>
      <c r="AO28" s="40"/>
      <c r="AQ28" s="2">
        <f t="shared" si="14"/>
        <v>0.11666666666666665</v>
      </c>
    </row>
    <row r="29" spans="1:43" ht="162" customHeight="1">
      <c r="A29" s="44" t="s">
        <v>43</v>
      </c>
      <c r="B29" s="30" t="s">
        <v>89</v>
      </c>
      <c r="C29" s="30" t="s">
        <v>90</v>
      </c>
      <c r="D29" s="31"/>
      <c r="E29" s="32">
        <v>2240</v>
      </c>
      <c r="F29" s="33">
        <v>0.56999999999999995</v>
      </c>
      <c r="G29" s="59">
        <f t="shared" si="60"/>
        <v>1276.8</v>
      </c>
      <c r="H29" s="49">
        <f t="shared" si="61"/>
        <v>1610</v>
      </c>
      <c r="I29" s="36">
        <f>H29/G29</f>
        <v>1.2609649122807018</v>
      </c>
      <c r="J29" s="14"/>
      <c r="K29" s="37">
        <f t="shared" si="62"/>
        <v>106.39999999999999</v>
      </c>
      <c r="L29" s="38">
        <v>102</v>
      </c>
      <c r="M29" s="37">
        <f t="shared" si="63"/>
        <v>212.79999999999998</v>
      </c>
      <c r="N29" s="38">
        <v>288</v>
      </c>
      <c r="O29" s="37">
        <f t="shared" si="64"/>
        <v>319.2</v>
      </c>
      <c r="P29" s="38">
        <v>105</v>
      </c>
      <c r="Q29" s="37">
        <f t="shared" si="65"/>
        <v>425.59999999999997</v>
      </c>
      <c r="R29" s="38">
        <v>34</v>
      </c>
      <c r="S29" s="37">
        <f t="shared" si="66"/>
        <v>532</v>
      </c>
      <c r="T29" s="38">
        <v>182</v>
      </c>
      <c r="U29" s="37">
        <f t="shared" si="67"/>
        <v>638.4</v>
      </c>
      <c r="V29" s="38">
        <v>142</v>
      </c>
      <c r="W29" s="37">
        <f t="shared" si="68"/>
        <v>744.8</v>
      </c>
      <c r="X29" s="38">
        <v>134</v>
      </c>
      <c r="Y29" s="37">
        <f t="shared" si="69"/>
        <v>851.19999999999993</v>
      </c>
      <c r="Z29" s="38">
        <v>189</v>
      </c>
      <c r="AA29" s="37">
        <f t="shared" si="70"/>
        <v>957.59999999999991</v>
      </c>
      <c r="AB29" s="38">
        <v>49</v>
      </c>
      <c r="AC29" s="37">
        <f t="shared" si="71"/>
        <v>1064</v>
      </c>
      <c r="AD29" s="38">
        <v>54</v>
      </c>
      <c r="AE29" s="37">
        <f t="shared" si="72"/>
        <v>1170.3999999999999</v>
      </c>
      <c r="AF29" s="38">
        <v>168</v>
      </c>
      <c r="AG29" s="37">
        <f t="shared" si="73"/>
        <v>1276.8</v>
      </c>
      <c r="AH29" s="38">
        <v>163</v>
      </c>
      <c r="AI29" s="43"/>
      <c r="AJ29" s="40"/>
      <c r="AK29" s="40"/>
      <c r="AL29" s="40"/>
      <c r="AM29" s="40"/>
      <c r="AN29" s="40"/>
      <c r="AO29" s="40"/>
      <c r="AQ29" s="2">
        <f t="shared" si="14"/>
        <v>106.39999999999999</v>
      </c>
    </row>
    <row r="30" spans="1:43" ht="207" customHeight="1">
      <c r="A30" s="29" t="s">
        <v>46</v>
      </c>
      <c r="B30" s="30" t="s">
        <v>91</v>
      </c>
      <c r="C30" s="30" t="s">
        <v>92</v>
      </c>
      <c r="D30" s="31"/>
      <c r="E30" s="32">
        <v>16</v>
      </c>
      <c r="F30" s="33">
        <v>0.76</v>
      </c>
      <c r="G30" s="59">
        <f t="shared" si="60"/>
        <v>12.16</v>
      </c>
      <c r="H30" s="49">
        <f t="shared" si="61"/>
        <v>15</v>
      </c>
      <c r="I30" s="36">
        <v>1</v>
      </c>
      <c r="J30" s="14"/>
      <c r="K30" s="37">
        <f t="shared" si="62"/>
        <v>1.0133333333333334</v>
      </c>
      <c r="L30" s="38">
        <v>0</v>
      </c>
      <c r="M30" s="37">
        <f t="shared" si="63"/>
        <v>2.0266666666666668</v>
      </c>
      <c r="N30" s="38">
        <v>2</v>
      </c>
      <c r="O30" s="37">
        <f t="shared" si="64"/>
        <v>3.04</v>
      </c>
      <c r="P30" s="38">
        <v>2</v>
      </c>
      <c r="Q30" s="37">
        <f t="shared" si="65"/>
        <v>4.0533333333333337</v>
      </c>
      <c r="R30" s="38">
        <v>1</v>
      </c>
      <c r="S30" s="37">
        <f t="shared" si="66"/>
        <v>5.0666666666666673</v>
      </c>
      <c r="T30" s="38">
        <v>1</v>
      </c>
      <c r="U30" s="37">
        <f t="shared" si="67"/>
        <v>6.08</v>
      </c>
      <c r="V30" s="38">
        <v>1</v>
      </c>
      <c r="W30" s="37">
        <f t="shared" si="68"/>
        <v>7.0933333333333337</v>
      </c>
      <c r="X30" s="38">
        <v>2</v>
      </c>
      <c r="Y30" s="37">
        <f t="shared" si="69"/>
        <v>8.1066666666666674</v>
      </c>
      <c r="Z30" s="38">
        <v>2</v>
      </c>
      <c r="AA30" s="37">
        <f t="shared" si="70"/>
        <v>9.120000000000001</v>
      </c>
      <c r="AB30" s="38">
        <v>2</v>
      </c>
      <c r="AC30" s="37">
        <f t="shared" si="71"/>
        <v>10.133333333333335</v>
      </c>
      <c r="AD30" s="38">
        <v>1</v>
      </c>
      <c r="AE30" s="37">
        <f t="shared" si="72"/>
        <v>11.146666666666668</v>
      </c>
      <c r="AF30" s="38">
        <v>1</v>
      </c>
      <c r="AG30" s="37">
        <f t="shared" si="73"/>
        <v>12.16</v>
      </c>
      <c r="AH30" s="38">
        <v>0</v>
      </c>
      <c r="AI30" s="43"/>
      <c r="AJ30" s="40"/>
      <c r="AK30" s="40"/>
      <c r="AL30" s="40"/>
      <c r="AM30" s="40"/>
      <c r="AN30" s="40"/>
      <c r="AO30" s="40"/>
      <c r="AQ30" s="2">
        <f t="shared" si="14"/>
        <v>1.0133333333333334</v>
      </c>
    </row>
    <row r="31" spans="1:43" ht="230.25" customHeight="1">
      <c r="A31" s="44" t="s">
        <v>93</v>
      </c>
      <c r="B31" s="30" t="s">
        <v>94</v>
      </c>
      <c r="C31" s="30" t="s">
        <v>95</v>
      </c>
      <c r="D31" s="31"/>
      <c r="E31" s="32">
        <v>2</v>
      </c>
      <c r="F31" s="33">
        <v>0.6</v>
      </c>
      <c r="G31" s="59">
        <f t="shared" si="60"/>
        <v>1.2</v>
      </c>
      <c r="H31" s="49">
        <f t="shared" si="61"/>
        <v>2</v>
      </c>
      <c r="I31" s="36">
        <v>1</v>
      </c>
      <c r="J31" s="14"/>
      <c r="K31" s="37">
        <f t="shared" si="62"/>
        <v>9.9999999999999992E-2</v>
      </c>
      <c r="L31" s="38">
        <v>0</v>
      </c>
      <c r="M31" s="37">
        <f t="shared" si="63"/>
        <v>0.19999999999999998</v>
      </c>
      <c r="N31" s="38">
        <v>1</v>
      </c>
      <c r="O31" s="37">
        <f t="shared" si="64"/>
        <v>0.3</v>
      </c>
      <c r="P31" s="38">
        <v>0</v>
      </c>
      <c r="Q31" s="37">
        <f t="shared" si="65"/>
        <v>0.39999999999999997</v>
      </c>
      <c r="R31" s="38">
        <v>0</v>
      </c>
      <c r="S31" s="37">
        <f t="shared" si="66"/>
        <v>0.49999999999999994</v>
      </c>
      <c r="T31" s="38">
        <v>0</v>
      </c>
      <c r="U31" s="37">
        <f t="shared" si="67"/>
        <v>0.6</v>
      </c>
      <c r="V31" s="38">
        <v>0</v>
      </c>
      <c r="W31" s="37">
        <f t="shared" si="68"/>
        <v>0.7</v>
      </c>
      <c r="X31" s="38">
        <v>0</v>
      </c>
      <c r="Y31" s="37">
        <f t="shared" si="69"/>
        <v>0.79999999999999993</v>
      </c>
      <c r="Z31" s="38">
        <v>0</v>
      </c>
      <c r="AA31" s="37">
        <f t="shared" si="70"/>
        <v>0.89999999999999991</v>
      </c>
      <c r="AB31" s="38">
        <v>0</v>
      </c>
      <c r="AC31" s="37">
        <f t="shared" si="71"/>
        <v>0.99999999999999989</v>
      </c>
      <c r="AD31" s="38">
        <v>0</v>
      </c>
      <c r="AE31" s="37">
        <f t="shared" si="72"/>
        <v>1.0999999999999999</v>
      </c>
      <c r="AF31" s="38">
        <v>1</v>
      </c>
      <c r="AG31" s="37">
        <f t="shared" si="73"/>
        <v>1.2</v>
      </c>
      <c r="AH31" s="38">
        <v>0</v>
      </c>
      <c r="AI31" s="43"/>
      <c r="AJ31" s="51" t="s">
        <v>96</v>
      </c>
      <c r="AK31" s="66" t="s">
        <v>35</v>
      </c>
      <c r="AL31" s="42" t="s">
        <v>97</v>
      </c>
      <c r="AM31" s="59" t="s">
        <v>35</v>
      </c>
      <c r="AN31" s="51" t="s">
        <v>98</v>
      </c>
      <c r="AO31" s="67" t="s">
        <v>99</v>
      </c>
      <c r="AQ31" s="2">
        <f t="shared" si="14"/>
        <v>9.9999999999999992E-2</v>
      </c>
    </row>
    <row r="32" spans="1:43" ht="133.5" customHeight="1">
      <c r="A32" s="44" t="s">
        <v>100</v>
      </c>
      <c r="B32" s="30" t="s">
        <v>101</v>
      </c>
      <c r="C32" s="30" t="s">
        <v>102</v>
      </c>
      <c r="D32" s="31"/>
      <c r="E32" s="32">
        <v>88</v>
      </c>
      <c r="F32" s="33">
        <v>1</v>
      </c>
      <c r="G32" s="59">
        <f t="shared" si="60"/>
        <v>88</v>
      </c>
      <c r="H32" s="49">
        <f t="shared" si="61"/>
        <v>120</v>
      </c>
      <c r="I32" s="36">
        <v>1</v>
      </c>
      <c r="J32" s="14"/>
      <c r="K32" s="37">
        <f t="shared" si="62"/>
        <v>7.333333333333333</v>
      </c>
      <c r="L32" s="38">
        <v>14</v>
      </c>
      <c r="M32" s="37">
        <f t="shared" si="63"/>
        <v>14.666666666666666</v>
      </c>
      <c r="N32" s="38">
        <v>8</v>
      </c>
      <c r="O32" s="37">
        <f t="shared" si="64"/>
        <v>22</v>
      </c>
      <c r="P32" s="38">
        <v>10</v>
      </c>
      <c r="Q32" s="37">
        <f t="shared" si="65"/>
        <v>29.333333333333332</v>
      </c>
      <c r="R32" s="38">
        <v>10</v>
      </c>
      <c r="S32" s="37">
        <f t="shared" si="66"/>
        <v>36.666666666666664</v>
      </c>
      <c r="T32" s="38">
        <v>10</v>
      </c>
      <c r="U32" s="37">
        <f t="shared" si="67"/>
        <v>44</v>
      </c>
      <c r="V32" s="38">
        <v>10</v>
      </c>
      <c r="W32" s="37">
        <f t="shared" si="68"/>
        <v>51.333333333333329</v>
      </c>
      <c r="X32" s="38">
        <v>10</v>
      </c>
      <c r="Y32" s="37">
        <f t="shared" si="69"/>
        <v>58.666666666666664</v>
      </c>
      <c r="Z32" s="38">
        <v>10</v>
      </c>
      <c r="AA32" s="37">
        <f t="shared" si="70"/>
        <v>66</v>
      </c>
      <c r="AB32" s="38">
        <v>10</v>
      </c>
      <c r="AC32" s="37">
        <f t="shared" si="71"/>
        <v>73.333333333333329</v>
      </c>
      <c r="AD32" s="38">
        <v>10</v>
      </c>
      <c r="AE32" s="37">
        <f t="shared" si="72"/>
        <v>80.666666666666657</v>
      </c>
      <c r="AF32" s="38">
        <v>10</v>
      </c>
      <c r="AG32" s="37">
        <f t="shared" si="73"/>
        <v>88</v>
      </c>
      <c r="AH32" s="38">
        <v>8</v>
      </c>
      <c r="AI32" s="43"/>
      <c r="AJ32" s="40"/>
      <c r="AK32" s="40"/>
      <c r="AL32" s="40"/>
      <c r="AM32" s="40"/>
      <c r="AN32" s="40"/>
      <c r="AO32" s="40"/>
      <c r="AQ32" s="2">
        <f t="shared" si="14"/>
        <v>7.333333333333333</v>
      </c>
    </row>
    <row r="33" spans="1:43" ht="108.75" customHeight="1">
      <c r="A33" s="44" t="s">
        <v>103</v>
      </c>
      <c r="B33" s="30" t="s">
        <v>104</v>
      </c>
      <c r="C33" s="30" t="s">
        <v>105</v>
      </c>
      <c r="D33" s="31"/>
      <c r="E33" s="32">
        <v>66</v>
      </c>
      <c r="F33" s="33">
        <v>1</v>
      </c>
      <c r="G33" s="59">
        <f t="shared" si="60"/>
        <v>66</v>
      </c>
      <c r="H33" s="49">
        <f t="shared" si="61"/>
        <v>66</v>
      </c>
      <c r="I33" s="36">
        <f t="shared" ref="I33:I34" si="74">H33/G33</f>
        <v>1</v>
      </c>
      <c r="J33" s="14"/>
      <c r="K33" s="37">
        <f t="shared" si="62"/>
        <v>5.5</v>
      </c>
      <c r="L33" s="38">
        <v>4</v>
      </c>
      <c r="M33" s="37">
        <f t="shared" si="63"/>
        <v>11</v>
      </c>
      <c r="N33" s="38">
        <v>4</v>
      </c>
      <c r="O33" s="37">
        <f t="shared" si="64"/>
        <v>16.5</v>
      </c>
      <c r="P33" s="38">
        <v>6</v>
      </c>
      <c r="Q33" s="37">
        <f t="shared" si="65"/>
        <v>22</v>
      </c>
      <c r="R33" s="38">
        <v>6</v>
      </c>
      <c r="S33" s="37">
        <f t="shared" si="66"/>
        <v>27.5</v>
      </c>
      <c r="T33" s="38">
        <v>5</v>
      </c>
      <c r="U33" s="37">
        <f t="shared" si="67"/>
        <v>33</v>
      </c>
      <c r="V33" s="38">
        <v>5</v>
      </c>
      <c r="W33" s="37">
        <f t="shared" si="68"/>
        <v>38.5</v>
      </c>
      <c r="X33" s="38">
        <v>8</v>
      </c>
      <c r="Y33" s="37">
        <f t="shared" si="69"/>
        <v>44</v>
      </c>
      <c r="Z33" s="38">
        <v>10</v>
      </c>
      <c r="AA33" s="37">
        <f t="shared" si="70"/>
        <v>49.5</v>
      </c>
      <c r="AB33" s="38">
        <v>10</v>
      </c>
      <c r="AC33" s="37">
        <f t="shared" si="71"/>
        <v>55</v>
      </c>
      <c r="AD33" s="38">
        <v>4</v>
      </c>
      <c r="AE33" s="37">
        <f t="shared" si="72"/>
        <v>60.5</v>
      </c>
      <c r="AF33" s="38">
        <v>4</v>
      </c>
      <c r="AG33" s="37">
        <f t="shared" si="73"/>
        <v>66</v>
      </c>
      <c r="AH33" s="38">
        <v>0</v>
      </c>
      <c r="AI33" s="43"/>
      <c r="AJ33" s="40"/>
      <c r="AK33" s="40"/>
      <c r="AL33" s="40"/>
      <c r="AM33" s="40"/>
      <c r="AN33" s="40"/>
      <c r="AO33" s="40"/>
      <c r="AQ33" s="2">
        <f t="shared" si="14"/>
        <v>5.5</v>
      </c>
    </row>
    <row r="34" spans="1:43" ht="117" customHeight="1">
      <c r="A34" s="44" t="s">
        <v>106</v>
      </c>
      <c r="B34" s="30" t="s">
        <v>107</v>
      </c>
      <c r="C34" s="30" t="s">
        <v>108</v>
      </c>
      <c r="D34" s="31"/>
      <c r="E34" s="32">
        <v>4</v>
      </c>
      <c r="F34" s="33">
        <v>1</v>
      </c>
      <c r="G34" s="59">
        <f t="shared" si="60"/>
        <v>4</v>
      </c>
      <c r="H34" s="49">
        <f t="shared" si="61"/>
        <v>6</v>
      </c>
      <c r="I34" s="36">
        <f t="shared" si="74"/>
        <v>1.5</v>
      </c>
      <c r="J34" s="14"/>
      <c r="K34" s="37">
        <f t="shared" si="62"/>
        <v>0.33333333333333331</v>
      </c>
      <c r="L34" s="38">
        <v>0</v>
      </c>
      <c r="M34" s="37">
        <f t="shared" si="63"/>
        <v>0.66666666666666663</v>
      </c>
      <c r="N34" s="38">
        <v>2</v>
      </c>
      <c r="O34" s="37">
        <f t="shared" si="64"/>
        <v>1</v>
      </c>
      <c r="P34" s="38">
        <v>0</v>
      </c>
      <c r="Q34" s="37">
        <f t="shared" si="65"/>
        <v>1.3333333333333333</v>
      </c>
      <c r="R34" s="38">
        <v>1</v>
      </c>
      <c r="S34" s="37">
        <f t="shared" si="66"/>
        <v>1.6666666666666665</v>
      </c>
      <c r="T34" s="38">
        <v>1</v>
      </c>
      <c r="U34" s="37">
        <f t="shared" si="67"/>
        <v>2</v>
      </c>
      <c r="V34" s="38">
        <v>0</v>
      </c>
      <c r="W34" s="37">
        <f t="shared" si="68"/>
        <v>2.333333333333333</v>
      </c>
      <c r="X34" s="38">
        <v>0</v>
      </c>
      <c r="Y34" s="37">
        <f t="shared" si="69"/>
        <v>2.6666666666666665</v>
      </c>
      <c r="Z34" s="38">
        <v>0</v>
      </c>
      <c r="AA34" s="37">
        <f t="shared" si="70"/>
        <v>3</v>
      </c>
      <c r="AB34" s="38">
        <v>0</v>
      </c>
      <c r="AC34" s="37">
        <f t="shared" si="71"/>
        <v>3.333333333333333</v>
      </c>
      <c r="AD34" s="38">
        <v>0</v>
      </c>
      <c r="AE34" s="37">
        <f t="shared" si="72"/>
        <v>3.6666666666666665</v>
      </c>
      <c r="AF34" s="38">
        <v>1</v>
      </c>
      <c r="AG34" s="37">
        <f t="shared" si="73"/>
        <v>4</v>
      </c>
      <c r="AH34" s="38">
        <v>1</v>
      </c>
      <c r="AI34" s="43"/>
      <c r="AJ34" s="40"/>
      <c r="AK34" s="40"/>
      <c r="AL34" s="40"/>
      <c r="AM34" s="40"/>
      <c r="AN34" s="40"/>
      <c r="AO34" s="40"/>
      <c r="AQ34" s="2">
        <f t="shared" si="14"/>
        <v>0.33333333333333331</v>
      </c>
    </row>
    <row r="35" spans="1:43" ht="150.75" customHeight="1">
      <c r="A35" s="44" t="s">
        <v>109</v>
      </c>
      <c r="B35" s="30" t="s">
        <v>110</v>
      </c>
      <c r="C35" s="30" t="s">
        <v>111</v>
      </c>
      <c r="D35" s="31"/>
      <c r="E35" s="32">
        <v>22</v>
      </c>
      <c r="F35" s="33">
        <v>1</v>
      </c>
      <c r="G35" s="59">
        <f t="shared" si="60"/>
        <v>22</v>
      </c>
      <c r="H35" s="49">
        <f t="shared" si="61"/>
        <v>264</v>
      </c>
      <c r="I35" s="36">
        <v>1</v>
      </c>
      <c r="J35" s="14"/>
      <c r="K35" s="37">
        <f t="shared" si="62"/>
        <v>1.8333333333333333</v>
      </c>
      <c r="L35" s="38">
        <v>22</v>
      </c>
      <c r="M35" s="37">
        <f t="shared" si="63"/>
        <v>3.6666666666666665</v>
      </c>
      <c r="N35" s="38">
        <v>22</v>
      </c>
      <c r="O35" s="37">
        <f t="shared" si="64"/>
        <v>5.5</v>
      </c>
      <c r="P35" s="38">
        <v>22</v>
      </c>
      <c r="Q35" s="37">
        <f t="shared" si="65"/>
        <v>7.333333333333333</v>
      </c>
      <c r="R35" s="38">
        <v>22</v>
      </c>
      <c r="S35" s="37">
        <f t="shared" si="66"/>
        <v>9.1666666666666661</v>
      </c>
      <c r="T35" s="38">
        <v>22</v>
      </c>
      <c r="U35" s="37">
        <f t="shared" si="67"/>
        <v>11</v>
      </c>
      <c r="V35" s="38">
        <v>22</v>
      </c>
      <c r="W35" s="37">
        <f t="shared" si="68"/>
        <v>12.833333333333332</v>
      </c>
      <c r="X35" s="38">
        <v>22</v>
      </c>
      <c r="Y35" s="37">
        <f t="shared" si="69"/>
        <v>14.666666666666666</v>
      </c>
      <c r="Z35" s="38">
        <v>22</v>
      </c>
      <c r="AA35" s="37">
        <f t="shared" si="70"/>
        <v>16.5</v>
      </c>
      <c r="AB35" s="38">
        <v>22</v>
      </c>
      <c r="AC35" s="37">
        <f t="shared" si="71"/>
        <v>18.333333333333332</v>
      </c>
      <c r="AD35" s="38">
        <v>22</v>
      </c>
      <c r="AE35" s="37">
        <f t="shared" si="72"/>
        <v>20.166666666666664</v>
      </c>
      <c r="AF35" s="38">
        <v>22</v>
      </c>
      <c r="AG35" s="37">
        <f t="shared" si="73"/>
        <v>22</v>
      </c>
      <c r="AH35" s="38">
        <v>22</v>
      </c>
      <c r="AI35" s="43"/>
      <c r="AJ35" s="40"/>
      <c r="AK35" s="40"/>
      <c r="AL35" s="40"/>
      <c r="AM35" s="40"/>
      <c r="AN35" s="40"/>
      <c r="AO35" s="40"/>
      <c r="AQ35" s="2">
        <f t="shared" si="14"/>
        <v>1.8333333333333333</v>
      </c>
    </row>
    <row r="36" spans="1:43" ht="75" customHeight="1">
      <c r="A36" s="44" t="s">
        <v>112</v>
      </c>
      <c r="B36" s="68" t="s">
        <v>113</v>
      </c>
      <c r="C36" s="30" t="s">
        <v>114</v>
      </c>
      <c r="D36" s="31"/>
      <c r="E36" s="32">
        <v>1</v>
      </c>
      <c r="F36" s="33">
        <v>1</v>
      </c>
      <c r="G36" s="59">
        <f t="shared" si="60"/>
        <v>1</v>
      </c>
      <c r="H36" s="69">
        <v>1</v>
      </c>
      <c r="I36" s="36">
        <v>1</v>
      </c>
      <c r="J36" s="14"/>
      <c r="K36" s="37">
        <f t="shared" si="62"/>
        <v>8.3333333333333329E-2</v>
      </c>
      <c r="L36" s="38">
        <v>0</v>
      </c>
      <c r="M36" s="37">
        <f t="shared" si="63"/>
        <v>0.16666666666666666</v>
      </c>
      <c r="N36" s="38">
        <v>2</v>
      </c>
      <c r="O36" s="37">
        <f t="shared" si="64"/>
        <v>0.25</v>
      </c>
      <c r="P36" s="38">
        <v>0</v>
      </c>
      <c r="Q36" s="37">
        <f t="shared" si="65"/>
        <v>0.33333333333333331</v>
      </c>
      <c r="R36" s="38">
        <v>0</v>
      </c>
      <c r="S36" s="37">
        <f t="shared" si="66"/>
        <v>0.41666666666666663</v>
      </c>
      <c r="T36" s="38">
        <v>0</v>
      </c>
      <c r="U36" s="37">
        <f t="shared" si="67"/>
        <v>0.5</v>
      </c>
      <c r="V36" s="38">
        <v>0</v>
      </c>
      <c r="W36" s="37">
        <f t="shared" si="68"/>
        <v>0.58333333333333326</v>
      </c>
      <c r="X36" s="38">
        <v>0</v>
      </c>
      <c r="Y36" s="37">
        <f t="shared" si="69"/>
        <v>0.66666666666666663</v>
      </c>
      <c r="Z36" s="38">
        <v>1</v>
      </c>
      <c r="AA36" s="37">
        <f t="shared" si="70"/>
        <v>0.75</v>
      </c>
      <c r="AB36" s="38">
        <v>0</v>
      </c>
      <c r="AC36" s="37">
        <f t="shared" si="71"/>
        <v>0.83333333333333326</v>
      </c>
      <c r="AD36" s="38">
        <v>0</v>
      </c>
      <c r="AE36" s="37">
        <f t="shared" si="72"/>
        <v>0.91666666666666663</v>
      </c>
      <c r="AF36" s="38">
        <v>0</v>
      </c>
      <c r="AG36" s="37">
        <f t="shared" si="73"/>
        <v>1</v>
      </c>
      <c r="AH36" s="38">
        <v>0</v>
      </c>
      <c r="AI36" s="43"/>
      <c r="AJ36" s="40"/>
      <c r="AK36" s="40"/>
      <c r="AL36" s="40"/>
      <c r="AM36" s="40"/>
      <c r="AN36" s="40"/>
      <c r="AO36" s="40"/>
      <c r="AQ36" s="2">
        <f t="shared" si="14"/>
        <v>8.3333333333333329E-2</v>
      </c>
    </row>
    <row r="37" spans="1:43" ht="62.25" customHeight="1">
      <c r="A37" s="44" t="s">
        <v>115</v>
      </c>
      <c r="B37" s="68" t="s">
        <v>116</v>
      </c>
      <c r="C37" s="30" t="s">
        <v>117</v>
      </c>
      <c r="D37" s="31"/>
      <c r="E37" s="32">
        <v>1</v>
      </c>
      <c r="F37" s="33">
        <v>1</v>
      </c>
      <c r="G37" s="59">
        <f t="shared" si="60"/>
        <v>1</v>
      </c>
      <c r="H37" s="49">
        <f t="shared" ref="H37:H42" si="75">SUM(L37,N37,P37,R37,T37,V37,X37,Z37,AB37,AD37,AF37,AH37)</f>
        <v>1</v>
      </c>
      <c r="I37" s="36">
        <f t="shared" ref="I37:I42" si="76">H37/G37</f>
        <v>1</v>
      </c>
      <c r="J37" s="14"/>
      <c r="K37" s="37">
        <f t="shared" si="62"/>
        <v>8.3333333333333329E-2</v>
      </c>
      <c r="L37" s="38">
        <v>0</v>
      </c>
      <c r="M37" s="37">
        <f t="shared" si="63"/>
        <v>0.16666666666666666</v>
      </c>
      <c r="N37" s="38">
        <v>0</v>
      </c>
      <c r="O37" s="37">
        <f t="shared" si="64"/>
        <v>0.25</v>
      </c>
      <c r="P37" s="38">
        <v>0</v>
      </c>
      <c r="Q37" s="37">
        <f t="shared" si="65"/>
        <v>0.33333333333333331</v>
      </c>
      <c r="R37" s="38">
        <v>0</v>
      </c>
      <c r="S37" s="37">
        <f t="shared" si="66"/>
        <v>0.41666666666666663</v>
      </c>
      <c r="T37" s="38">
        <v>0</v>
      </c>
      <c r="U37" s="37">
        <f t="shared" si="67"/>
        <v>0.5</v>
      </c>
      <c r="V37" s="38">
        <v>0</v>
      </c>
      <c r="W37" s="37">
        <f t="shared" si="68"/>
        <v>0.58333333333333326</v>
      </c>
      <c r="X37" s="38">
        <v>0</v>
      </c>
      <c r="Y37" s="37">
        <f t="shared" si="69"/>
        <v>0.66666666666666663</v>
      </c>
      <c r="Z37" s="38">
        <v>0</v>
      </c>
      <c r="AA37" s="37">
        <f t="shared" si="70"/>
        <v>0.75</v>
      </c>
      <c r="AB37" s="38">
        <v>0</v>
      </c>
      <c r="AC37" s="37">
        <f t="shared" si="71"/>
        <v>0.83333333333333326</v>
      </c>
      <c r="AD37" s="38">
        <v>0</v>
      </c>
      <c r="AE37" s="37">
        <f t="shared" si="72"/>
        <v>0.91666666666666663</v>
      </c>
      <c r="AF37" s="38">
        <v>0</v>
      </c>
      <c r="AG37" s="37">
        <f t="shared" si="73"/>
        <v>1</v>
      </c>
      <c r="AH37" s="38">
        <v>1</v>
      </c>
      <c r="AI37" s="43"/>
      <c r="AJ37" s="40"/>
      <c r="AK37" s="40"/>
      <c r="AL37" s="40"/>
      <c r="AM37" s="40"/>
      <c r="AN37" s="40"/>
      <c r="AO37" s="40"/>
      <c r="AQ37" s="2">
        <f t="shared" si="14"/>
        <v>8.3333333333333329E-2</v>
      </c>
    </row>
    <row r="38" spans="1:43" ht="63" customHeight="1">
      <c r="A38" s="44" t="s">
        <v>118</v>
      </c>
      <c r="B38" s="30" t="s">
        <v>119</v>
      </c>
      <c r="C38" s="30" t="s">
        <v>120</v>
      </c>
      <c r="D38" s="31"/>
      <c r="E38" s="32">
        <v>2</v>
      </c>
      <c r="F38" s="33">
        <v>1</v>
      </c>
      <c r="G38" s="59">
        <f t="shared" si="60"/>
        <v>2</v>
      </c>
      <c r="H38" s="49">
        <f t="shared" si="75"/>
        <v>24</v>
      </c>
      <c r="I38" s="36">
        <f t="shared" si="76"/>
        <v>12</v>
      </c>
      <c r="J38" s="14"/>
      <c r="K38" s="37">
        <f t="shared" si="62"/>
        <v>0.16666666666666666</v>
      </c>
      <c r="L38" s="38">
        <v>2</v>
      </c>
      <c r="M38" s="37">
        <f t="shared" si="63"/>
        <v>0.33333333333333331</v>
      </c>
      <c r="N38" s="38">
        <v>2</v>
      </c>
      <c r="O38" s="37">
        <f t="shared" si="64"/>
        <v>0.5</v>
      </c>
      <c r="P38" s="38">
        <v>2</v>
      </c>
      <c r="Q38" s="37">
        <f t="shared" si="65"/>
        <v>0.66666666666666663</v>
      </c>
      <c r="R38" s="38">
        <v>2</v>
      </c>
      <c r="S38" s="37">
        <f t="shared" si="66"/>
        <v>0.83333333333333326</v>
      </c>
      <c r="T38" s="38">
        <v>2</v>
      </c>
      <c r="U38" s="37">
        <f t="shared" si="67"/>
        <v>1</v>
      </c>
      <c r="V38" s="38">
        <v>2</v>
      </c>
      <c r="W38" s="37">
        <f t="shared" si="68"/>
        <v>1.1666666666666665</v>
      </c>
      <c r="X38" s="38">
        <v>2</v>
      </c>
      <c r="Y38" s="37">
        <f t="shared" si="69"/>
        <v>1.3333333333333333</v>
      </c>
      <c r="Z38" s="38">
        <v>2</v>
      </c>
      <c r="AA38" s="37">
        <f t="shared" si="70"/>
        <v>1.5</v>
      </c>
      <c r="AB38" s="38">
        <v>2</v>
      </c>
      <c r="AC38" s="37">
        <f t="shared" si="71"/>
        <v>1.6666666666666665</v>
      </c>
      <c r="AD38" s="38">
        <v>2</v>
      </c>
      <c r="AE38" s="37">
        <f t="shared" si="72"/>
        <v>1.8333333333333333</v>
      </c>
      <c r="AF38" s="38">
        <v>2</v>
      </c>
      <c r="AG38" s="37">
        <f t="shared" si="73"/>
        <v>2</v>
      </c>
      <c r="AH38" s="38">
        <v>2</v>
      </c>
      <c r="AI38" s="43"/>
      <c r="AJ38" s="40"/>
      <c r="AK38" s="40"/>
      <c r="AL38" s="40"/>
      <c r="AM38" s="40"/>
      <c r="AN38" s="40"/>
      <c r="AO38" s="40"/>
      <c r="AQ38" s="2">
        <f t="shared" si="14"/>
        <v>0.16666666666666666</v>
      </c>
    </row>
    <row r="39" spans="1:43" ht="142.5" customHeight="1">
      <c r="A39" s="44" t="s">
        <v>121</v>
      </c>
      <c r="B39" s="30" t="s">
        <v>122</v>
      </c>
      <c r="C39" s="70" t="s">
        <v>123</v>
      </c>
      <c r="D39" s="31"/>
      <c r="E39" s="32">
        <v>24</v>
      </c>
      <c r="F39" s="33">
        <v>1</v>
      </c>
      <c r="G39" s="59">
        <f t="shared" si="60"/>
        <v>24</v>
      </c>
      <c r="H39" s="49">
        <f t="shared" si="75"/>
        <v>114</v>
      </c>
      <c r="I39" s="36">
        <f t="shared" si="76"/>
        <v>4.75</v>
      </c>
      <c r="J39" s="14"/>
      <c r="K39" s="37">
        <f t="shared" si="62"/>
        <v>2</v>
      </c>
      <c r="L39" s="38">
        <v>12</v>
      </c>
      <c r="M39" s="37">
        <f t="shared" si="63"/>
        <v>4</v>
      </c>
      <c r="N39" s="38">
        <v>12</v>
      </c>
      <c r="O39" s="37">
        <f t="shared" si="64"/>
        <v>6</v>
      </c>
      <c r="P39" s="38">
        <v>10</v>
      </c>
      <c r="Q39" s="37">
        <f t="shared" si="65"/>
        <v>8</v>
      </c>
      <c r="R39" s="38">
        <v>10</v>
      </c>
      <c r="S39" s="37">
        <f t="shared" si="66"/>
        <v>10</v>
      </c>
      <c r="T39" s="38">
        <v>10</v>
      </c>
      <c r="U39" s="37">
        <f t="shared" si="67"/>
        <v>12</v>
      </c>
      <c r="V39" s="38">
        <v>10</v>
      </c>
      <c r="W39" s="37">
        <f t="shared" si="68"/>
        <v>14</v>
      </c>
      <c r="X39" s="38">
        <v>10</v>
      </c>
      <c r="Y39" s="37">
        <f t="shared" si="69"/>
        <v>16</v>
      </c>
      <c r="Z39" s="38">
        <v>10</v>
      </c>
      <c r="AA39" s="37">
        <f t="shared" si="70"/>
        <v>18</v>
      </c>
      <c r="AB39" s="38">
        <v>10</v>
      </c>
      <c r="AC39" s="37">
        <f t="shared" si="71"/>
        <v>20</v>
      </c>
      <c r="AD39" s="38">
        <v>12</v>
      </c>
      <c r="AE39" s="37">
        <f t="shared" si="72"/>
        <v>22</v>
      </c>
      <c r="AF39" s="38">
        <v>5</v>
      </c>
      <c r="AG39" s="37">
        <f t="shared" si="73"/>
        <v>24</v>
      </c>
      <c r="AH39" s="38">
        <v>3</v>
      </c>
      <c r="AI39" s="43"/>
      <c r="AJ39" s="40"/>
      <c r="AK39" s="40"/>
      <c r="AL39" s="40"/>
      <c r="AM39" s="40"/>
      <c r="AN39" s="40"/>
      <c r="AO39" s="40"/>
      <c r="AQ39" s="2">
        <f t="shared" si="14"/>
        <v>2</v>
      </c>
    </row>
    <row r="40" spans="1:43" ht="120.75" customHeight="1">
      <c r="A40" s="44" t="s">
        <v>124</v>
      </c>
      <c r="B40" s="30" t="s">
        <v>125</v>
      </c>
      <c r="C40" s="70" t="s">
        <v>126</v>
      </c>
      <c r="D40" s="31"/>
      <c r="E40" s="32">
        <v>10</v>
      </c>
      <c r="F40" s="33">
        <v>1</v>
      </c>
      <c r="G40" s="59">
        <f t="shared" si="60"/>
        <v>10</v>
      </c>
      <c r="H40" s="49">
        <f t="shared" si="75"/>
        <v>108</v>
      </c>
      <c r="I40" s="36">
        <f t="shared" si="76"/>
        <v>10.8</v>
      </c>
      <c r="J40" s="14"/>
      <c r="K40" s="37">
        <f t="shared" si="62"/>
        <v>0.83333333333333337</v>
      </c>
      <c r="L40" s="38">
        <v>10</v>
      </c>
      <c r="M40" s="37">
        <f t="shared" si="63"/>
        <v>1.6666666666666667</v>
      </c>
      <c r="N40" s="38">
        <v>10</v>
      </c>
      <c r="O40" s="37">
        <f t="shared" si="64"/>
        <v>2.5</v>
      </c>
      <c r="P40" s="38">
        <v>12</v>
      </c>
      <c r="Q40" s="37">
        <f t="shared" si="65"/>
        <v>3.3333333333333335</v>
      </c>
      <c r="R40" s="38">
        <v>10</v>
      </c>
      <c r="S40" s="37">
        <f t="shared" si="66"/>
        <v>4.166666666666667</v>
      </c>
      <c r="T40" s="38">
        <v>10</v>
      </c>
      <c r="U40" s="37">
        <f t="shared" si="67"/>
        <v>5</v>
      </c>
      <c r="V40" s="38">
        <v>10</v>
      </c>
      <c r="W40" s="37">
        <f t="shared" si="68"/>
        <v>5.8333333333333339</v>
      </c>
      <c r="X40" s="38">
        <v>8</v>
      </c>
      <c r="Y40" s="37">
        <f t="shared" si="69"/>
        <v>6.666666666666667</v>
      </c>
      <c r="Z40" s="38">
        <v>10</v>
      </c>
      <c r="AA40" s="37">
        <f t="shared" si="70"/>
        <v>7.5</v>
      </c>
      <c r="AB40" s="38">
        <v>10</v>
      </c>
      <c r="AC40" s="37">
        <f t="shared" si="71"/>
        <v>8.3333333333333339</v>
      </c>
      <c r="AD40" s="38">
        <v>5</v>
      </c>
      <c r="AE40" s="37">
        <f t="shared" si="72"/>
        <v>9.1666666666666679</v>
      </c>
      <c r="AF40" s="38">
        <v>8</v>
      </c>
      <c r="AG40" s="37">
        <f t="shared" si="73"/>
        <v>10</v>
      </c>
      <c r="AH40" s="38">
        <v>5</v>
      </c>
      <c r="AI40" s="43"/>
      <c r="AJ40" s="40"/>
      <c r="AK40" s="40"/>
      <c r="AL40" s="40"/>
      <c r="AM40" s="40"/>
      <c r="AN40" s="40"/>
      <c r="AO40" s="40"/>
      <c r="AQ40" s="2">
        <f t="shared" si="14"/>
        <v>0.83333333333333337</v>
      </c>
    </row>
    <row r="41" spans="1:43" ht="409.6" customHeight="1">
      <c r="A41" s="44" t="s">
        <v>127</v>
      </c>
      <c r="B41" s="30" t="s">
        <v>128</v>
      </c>
      <c r="C41" s="30" t="s">
        <v>129</v>
      </c>
      <c r="D41" s="31"/>
      <c r="E41" s="32">
        <v>10</v>
      </c>
      <c r="F41" s="71">
        <v>1</v>
      </c>
      <c r="G41" s="59">
        <f t="shared" si="60"/>
        <v>10</v>
      </c>
      <c r="H41" s="49">
        <f t="shared" si="75"/>
        <v>94</v>
      </c>
      <c r="I41" s="36">
        <f t="shared" si="76"/>
        <v>9.4</v>
      </c>
      <c r="J41" s="14"/>
      <c r="K41" s="37">
        <f t="shared" si="62"/>
        <v>0.83333333333333337</v>
      </c>
      <c r="L41" s="38">
        <v>5</v>
      </c>
      <c r="M41" s="37">
        <f t="shared" si="63"/>
        <v>1.6666666666666667</v>
      </c>
      <c r="N41" s="38">
        <v>10</v>
      </c>
      <c r="O41" s="37">
        <f t="shared" si="64"/>
        <v>2.5</v>
      </c>
      <c r="P41" s="38">
        <v>5</v>
      </c>
      <c r="Q41" s="37">
        <f t="shared" si="65"/>
        <v>3.3333333333333335</v>
      </c>
      <c r="R41" s="38">
        <v>10</v>
      </c>
      <c r="S41" s="37">
        <f t="shared" si="66"/>
        <v>4.166666666666667</v>
      </c>
      <c r="T41" s="38">
        <v>10</v>
      </c>
      <c r="U41" s="37">
        <f t="shared" si="67"/>
        <v>5</v>
      </c>
      <c r="V41" s="38">
        <v>10</v>
      </c>
      <c r="W41" s="37">
        <f t="shared" si="68"/>
        <v>5.8333333333333339</v>
      </c>
      <c r="X41" s="38">
        <v>10</v>
      </c>
      <c r="Y41" s="37">
        <f t="shared" si="69"/>
        <v>6.666666666666667</v>
      </c>
      <c r="Z41" s="38">
        <v>10</v>
      </c>
      <c r="AA41" s="37">
        <f t="shared" si="70"/>
        <v>7.5</v>
      </c>
      <c r="AB41" s="38">
        <v>10</v>
      </c>
      <c r="AC41" s="37">
        <f t="shared" si="71"/>
        <v>8.3333333333333339</v>
      </c>
      <c r="AD41" s="38">
        <v>4</v>
      </c>
      <c r="AE41" s="37">
        <f t="shared" si="72"/>
        <v>9.1666666666666679</v>
      </c>
      <c r="AF41" s="38">
        <v>5</v>
      </c>
      <c r="AG41" s="37">
        <f t="shared" si="73"/>
        <v>10</v>
      </c>
      <c r="AH41" s="38">
        <v>5</v>
      </c>
      <c r="AI41" s="43"/>
      <c r="AJ41" s="40"/>
      <c r="AK41" s="40"/>
      <c r="AL41" s="40"/>
      <c r="AM41" s="40"/>
      <c r="AN41" s="40"/>
      <c r="AO41" s="40"/>
      <c r="AQ41" s="2">
        <f t="shared" si="14"/>
        <v>0.83333333333333337</v>
      </c>
    </row>
    <row r="42" spans="1:43" ht="220.5" customHeight="1">
      <c r="A42" s="44" t="s">
        <v>130</v>
      </c>
      <c r="B42" s="30" t="s">
        <v>131</v>
      </c>
      <c r="C42" s="30" t="s">
        <v>132</v>
      </c>
      <c r="D42" s="31"/>
      <c r="E42" s="32">
        <v>2</v>
      </c>
      <c r="F42" s="72">
        <v>1</v>
      </c>
      <c r="G42" s="59">
        <f t="shared" si="60"/>
        <v>2</v>
      </c>
      <c r="H42" s="49">
        <f t="shared" si="75"/>
        <v>5</v>
      </c>
      <c r="I42" s="36">
        <f t="shared" si="76"/>
        <v>2.5</v>
      </c>
      <c r="J42" s="14"/>
      <c r="K42" s="37">
        <f t="shared" si="62"/>
        <v>0.16666666666666666</v>
      </c>
      <c r="L42" s="38">
        <v>0</v>
      </c>
      <c r="M42" s="37">
        <f t="shared" si="63"/>
        <v>0.33333333333333331</v>
      </c>
      <c r="N42" s="38">
        <v>0</v>
      </c>
      <c r="O42" s="37">
        <f t="shared" si="64"/>
        <v>0.5</v>
      </c>
      <c r="P42" s="38">
        <v>0</v>
      </c>
      <c r="Q42" s="37">
        <f t="shared" si="65"/>
        <v>0.66666666666666663</v>
      </c>
      <c r="R42" s="38">
        <v>0</v>
      </c>
      <c r="S42" s="37">
        <f t="shared" si="66"/>
        <v>0.83333333333333326</v>
      </c>
      <c r="T42" s="38">
        <v>1</v>
      </c>
      <c r="U42" s="37">
        <f t="shared" si="67"/>
        <v>1</v>
      </c>
      <c r="V42" s="38">
        <v>0</v>
      </c>
      <c r="W42" s="37">
        <f t="shared" si="68"/>
        <v>1.1666666666666665</v>
      </c>
      <c r="X42" s="38">
        <v>0</v>
      </c>
      <c r="Y42" s="37">
        <f t="shared" si="69"/>
        <v>1.3333333333333333</v>
      </c>
      <c r="Z42" s="38">
        <v>2</v>
      </c>
      <c r="AA42" s="37">
        <f t="shared" si="70"/>
        <v>1.5</v>
      </c>
      <c r="AB42" s="38">
        <v>0</v>
      </c>
      <c r="AC42" s="37">
        <f t="shared" si="71"/>
        <v>1.6666666666666665</v>
      </c>
      <c r="AD42" s="38">
        <v>2</v>
      </c>
      <c r="AE42" s="37">
        <f t="shared" si="72"/>
        <v>1.8333333333333333</v>
      </c>
      <c r="AF42" s="38">
        <v>0</v>
      </c>
      <c r="AG42" s="37">
        <f t="shared" si="73"/>
        <v>2</v>
      </c>
      <c r="AH42" s="38">
        <v>0</v>
      </c>
      <c r="AI42" s="43"/>
      <c r="AJ42" s="40"/>
      <c r="AK42" s="40"/>
      <c r="AL42" s="40"/>
      <c r="AM42" s="40"/>
      <c r="AN42" s="40"/>
      <c r="AO42" s="40"/>
      <c r="AQ42" s="2">
        <f t="shared" si="14"/>
        <v>0.16666666666666666</v>
      </c>
    </row>
    <row r="43" spans="1:43" ht="15.6">
      <c r="A43" s="73"/>
      <c r="B43" s="73"/>
      <c r="C43" s="73"/>
      <c r="D43" s="73"/>
      <c r="E43" s="73"/>
      <c r="F43" s="73"/>
      <c r="G43" s="73"/>
      <c r="H43" s="73"/>
      <c r="I43" s="73"/>
      <c r="J43" s="14"/>
      <c r="K43" s="37"/>
      <c r="L43" s="38"/>
      <c r="M43" s="37"/>
      <c r="N43" s="38"/>
      <c r="O43" s="37"/>
      <c r="P43" s="38"/>
      <c r="Q43" s="37"/>
      <c r="R43" s="38"/>
      <c r="S43" s="37"/>
      <c r="T43" s="38"/>
      <c r="U43" s="37"/>
      <c r="V43" s="38"/>
      <c r="W43" s="37"/>
      <c r="X43" s="38"/>
      <c r="Y43" s="37"/>
      <c r="Z43" s="38"/>
      <c r="AA43" s="37"/>
      <c r="AB43" s="38"/>
      <c r="AC43" s="37"/>
      <c r="AD43" s="38"/>
      <c r="AE43" s="37"/>
      <c r="AF43" s="38"/>
      <c r="AG43" s="37"/>
      <c r="AH43" s="38"/>
      <c r="AI43" s="43"/>
      <c r="AJ43" s="40"/>
      <c r="AK43" s="40"/>
      <c r="AL43" s="40"/>
      <c r="AM43" s="40"/>
      <c r="AN43" s="40"/>
      <c r="AO43" s="40"/>
      <c r="AQ43" s="2"/>
    </row>
    <row r="44" spans="1:43" ht="14.4">
      <c r="AQ44" s="2"/>
    </row>
    <row r="45" spans="1:43" ht="14.4">
      <c r="AQ45" s="2"/>
    </row>
    <row r="46" spans="1:43" ht="14.4">
      <c r="AQ46" s="2"/>
    </row>
    <row r="47" spans="1:43" ht="14.4">
      <c r="AQ47" s="2"/>
    </row>
    <row r="48" spans="1:43" ht="14.4">
      <c r="AQ48" s="2"/>
    </row>
    <row r="49" spans="43:43" ht="14.4">
      <c r="AQ49" s="2"/>
    </row>
    <row r="50" spans="43:43" ht="14.4">
      <c r="AQ50" s="2"/>
    </row>
    <row r="51" spans="43:43" ht="14.4">
      <c r="AQ51" s="2"/>
    </row>
    <row r="52" spans="43:43" ht="14.4">
      <c r="AQ52" s="2"/>
    </row>
    <row r="53" spans="43:43" ht="14.4">
      <c r="AQ53" s="2"/>
    </row>
    <row r="54" spans="43:43" ht="14.4">
      <c r="AQ54" s="2"/>
    </row>
    <row r="55" spans="43:43" ht="14.4">
      <c r="AQ55" s="2"/>
    </row>
    <row r="56" spans="43:43" ht="14.4">
      <c r="AQ56" s="2"/>
    </row>
    <row r="57" spans="43:43" ht="14.4">
      <c r="AQ57" s="2"/>
    </row>
    <row r="58" spans="43:43" ht="14.4">
      <c r="AQ58" s="2"/>
    </row>
    <row r="59" spans="43:43" ht="14.4">
      <c r="AQ59" s="2"/>
    </row>
    <row r="60" spans="43:43" ht="14.4">
      <c r="AQ60" s="2"/>
    </row>
    <row r="61" spans="43:43" ht="14.4">
      <c r="AQ61" s="2"/>
    </row>
    <row r="62" spans="43:43" ht="14.4">
      <c r="AQ62" s="2"/>
    </row>
    <row r="63" spans="43:43" ht="14.4">
      <c r="AQ63" s="2"/>
    </row>
    <row r="64" spans="43:43" ht="14.4">
      <c r="AQ64" s="2"/>
    </row>
    <row r="65" spans="43:43" ht="14.4">
      <c r="AQ65" s="2"/>
    </row>
    <row r="66" spans="43:43" ht="14.4">
      <c r="AQ66" s="2"/>
    </row>
    <row r="67" spans="43:43" ht="14.4">
      <c r="AQ67" s="2"/>
    </row>
    <row r="68" spans="43:43" ht="14.4">
      <c r="AQ68" s="2"/>
    </row>
    <row r="69" spans="43:43" ht="14.4">
      <c r="AQ69" s="2"/>
    </row>
    <row r="70" spans="43:43" ht="14.4">
      <c r="AQ70" s="2"/>
    </row>
    <row r="71" spans="43:43" ht="14.4">
      <c r="AQ71" s="2"/>
    </row>
    <row r="72" spans="43:43" ht="14.4">
      <c r="AQ72" s="2"/>
    </row>
    <row r="73" spans="43:43" ht="14.4">
      <c r="AQ73" s="2"/>
    </row>
    <row r="74" spans="43:43" ht="14.4">
      <c r="AQ74" s="2"/>
    </row>
    <row r="75" spans="43:43" ht="14.4">
      <c r="AQ75" s="2"/>
    </row>
    <row r="76" spans="43:43" ht="14.4">
      <c r="AQ76" s="2"/>
    </row>
    <row r="77" spans="43:43" ht="14.4">
      <c r="AQ77" s="2"/>
    </row>
    <row r="78" spans="43:43" ht="14.4">
      <c r="AQ78" s="2"/>
    </row>
    <row r="79" spans="43:43" ht="14.4">
      <c r="AQ79" s="2"/>
    </row>
    <row r="80" spans="43:43" ht="14.4">
      <c r="AQ80" s="2"/>
    </row>
    <row r="81" spans="43:43" ht="14.4">
      <c r="AQ81" s="2"/>
    </row>
    <row r="82" spans="43:43" ht="14.4">
      <c r="AQ82" s="2"/>
    </row>
    <row r="83" spans="43:43" ht="14.4">
      <c r="AQ83" s="2"/>
    </row>
    <row r="84" spans="43:43" ht="14.4">
      <c r="AQ84" s="2"/>
    </row>
    <row r="85" spans="43:43" ht="14.4">
      <c r="AQ85" s="2"/>
    </row>
    <row r="86" spans="43:43" ht="14.4">
      <c r="AQ86" s="2"/>
    </row>
    <row r="87" spans="43:43" ht="14.4">
      <c r="AQ87" s="2"/>
    </row>
    <row r="88" spans="43:43" ht="14.4">
      <c r="AQ88" s="2"/>
    </row>
    <row r="89" spans="43:43" ht="14.4">
      <c r="AQ89" s="2"/>
    </row>
    <row r="90" spans="43:43" ht="14.4">
      <c r="AQ90" s="2"/>
    </row>
    <row r="91" spans="43:43" ht="14.4">
      <c r="AQ91" s="2"/>
    </row>
    <row r="92" spans="43:43" ht="14.4">
      <c r="AQ92" s="2"/>
    </row>
    <row r="93" spans="43:43" ht="14.4">
      <c r="AQ93" s="2"/>
    </row>
    <row r="94" spans="43:43" ht="14.4">
      <c r="AQ94" s="2"/>
    </row>
    <row r="95" spans="43:43" ht="14.4">
      <c r="AQ95" s="2"/>
    </row>
    <row r="96" spans="43:43" ht="14.4">
      <c r="AQ96" s="2"/>
    </row>
    <row r="97" spans="43:43" ht="14.4">
      <c r="AQ97" s="2"/>
    </row>
    <row r="98" spans="43:43" ht="14.4">
      <c r="AQ98" s="2"/>
    </row>
    <row r="99" spans="43:43" ht="14.4">
      <c r="AQ99" s="2"/>
    </row>
    <row r="100" spans="43:43" ht="14.4">
      <c r="AQ100" s="2"/>
    </row>
    <row r="101" spans="43:43" ht="14.4">
      <c r="AQ101" s="2"/>
    </row>
    <row r="102" spans="43:43" ht="14.4">
      <c r="AQ102" s="2"/>
    </row>
    <row r="103" spans="43:43" ht="14.4">
      <c r="AQ103" s="2"/>
    </row>
    <row r="104" spans="43:43" ht="14.4">
      <c r="AQ104" s="2"/>
    </row>
    <row r="105" spans="43:43" ht="14.4">
      <c r="AQ105" s="2"/>
    </row>
    <row r="106" spans="43:43" ht="14.4">
      <c r="AQ106" s="2"/>
    </row>
    <row r="107" spans="43:43" ht="14.4">
      <c r="AQ107" s="2"/>
    </row>
    <row r="108" spans="43:43" ht="14.4">
      <c r="AQ108" s="2"/>
    </row>
    <row r="109" spans="43:43" ht="14.4">
      <c r="AQ109" s="2"/>
    </row>
    <row r="110" spans="43:43" ht="14.4">
      <c r="AQ110" s="2"/>
    </row>
    <row r="111" spans="43:43" ht="14.4">
      <c r="AQ111" s="2"/>
    </row>
    <row r="112" spans="43:43" ht="14.4">
      <c r="AQ112" s="2"/>
    </row>
    <row r="113" spans="43:43" ht="14.4">
      <c r="AQ113" s="2"/>
    </row>
    <row r="114" spans="43:43" ht="14.4">
      <c r="AQ114" s="2"/>
    </row>
    <row r="115" spans="43:43" ht="14.4">
      <c r="AQ115" s="2"/>
    </row>
    <row r="116" spans="43:43" ht="14.4">
      <c r="AQ116" s="2"/>
    </row>
    <row r="117" spans="43:43" ht="14.4">
      <c r="AQ117" s="2"/>
    </row>
    <row r="118" spans="43:43" ht="14.4">
      <c r="AQ118" s="2"/>
    </row>
    <row r="119" spans="43:43" ht="14.4">
      <c r="AQ119" s="2"/>
    </row>
    <row r="120" spans="43:43" ht="14.4">
      <c r="AQ120" s="2"/>
    </row>
    <row r="121" spans="43:43" ht="14.4">
      <c r="AQ121" s="2"/>
    </row>
    <row r="122" spans="43:43" ht="14.4">
      <c r="AQ122" s="2"/>
    </row>
    <row r="123" spans="43:43" ht="14.4">
      <c r="AQ123" s="2"/>
    </row>
    <row r="124" spans="43:43" ht="14.4">
      <c r="AQ124" s="2"/>
    </row>
    <row r="125" spans="43:43" ht="14.4">
      <c r="AQ125" s="2"/>
    </row>
    <row r="126" spans="43:43" ht="14.4">
      <c r="AQ126" s="2"/>
    </row>
    <row r="127" spans="43:43" ht="14.4">
      <c r="AQ127" s="2"/>
    </row>
    <row r="128" spans="43:43" ht="14.4">
      <c r="AQ128" s="2"/>
    </row>
    <row r="129" spans="43:43" ht="14.4">
      <c r="AQ129" s="2"/>
    </row>
    <row r="130" spans="43:43" ht="14.4">
      <c r="AQ130" s="2"/>
    </row>
    <row r="131" spans="43:43" ht="14.4">
      <c r="AQ131" s="2"/>
    </row>
    <row r="132" spans="43:43" ht="14.4">
      <c r="AQ132" s="2"/>
    </row>
    <row r="133" spans="43:43" ht="14.4">
      <c r="AQ133" s="2"/>
    </row>
    <row r="134" spans="43:43" ht="14.4">
      <c r="AQ134" s="2"/>
    </row>
    <row r="135" spans="43:43" ht="14.4">
      <c r="AQ135" s="2"/>
    </row>
    <row r="136" spans="43:43" ht="14.4">
      <c r="AQ136" s="2"/>
    </row>
    <row r="137" spans="43:43" ht="14.4">
      <c r="AQ137" s="2"/>
    </row>
    <row r="138" spans="43:43" ht="14.4">
      <c r="AQ138" s="2"/>
    </row>
    <row r="139" spans="43:43" ht="14.4">
      <c r="AQ139" s="2"/>
    </row>
    <row r="140" spans="43:43" ht="14.4">
      <c r="AQ140" s="2"/>
    </row>
    <row r="141" spans="43:43" ht="14.4">
      <c r="AQ141" s="2"/>
    </row>
    <row r="142" spans="43:43" ht="14.4">
      <c r="AQ142" s="2"/>
    </row>
    <row r="143" spans="43:43" ht="14.4">
      <c r="AQ143" s="2"/>
    </row>
    <row r="144" spans="43:43" ht="14.4">
      <c r="AQ144" s="2"/>
    </row>
    <row r="145" spans="43:43" ht="14.4">
      <c r="AQ145" s="2"/>
    </row>
    <row r="146" spans="43:43" ht="14.4">
      <c r="AQ146" s="2"/>
    </row>
    <row r="147" spans="43:43" ht="14.4">
      <c r="AQ147" s="2"/>
    </row>
    <row r="148" spans="43:43" ht="14.4">
      <c r="AQ148" s="2"/>
    </row>
    <row r="149" spans="43:43" ht="14.4">
      <c r="AQ149" s="2"/>
    </row>
    <row r="150" spans="43:43" ht="14.4">
      <c r="AQ150" s="2"/>
    </row>
    <row r="151" spans="43:43" ht="14.4">
      <c r="AQ151" s="2"/>
    </row>
    <row r="152" spans="43:43" ht="14.4">
      <c r="AQ152" s="2"/>
    </row>
    <row r="153" spans="43:43" ht="14.4">
      <c r="AQ153" s="2"/>
    </row>
    <row r="154" spans="43:43" ht="14.4">
      <c r="AQ154" s="2"/>
    </row>
    <row r="155" spans="43:43" ht="14.4">
      <c r="AQ155" s="2"/>
    </row>
    <row r="156" spans="43:43" ht="14.4">
      <c r="AQ156" s="2"/>
    </row>
    <row r="157" spans="43:43" ht="14.4">
      <c r="AQ157" s="2"/>
    </row>
    <row r="158" spans="43:43" ht="14.4">
      <c r="AQ158" s="2"/>
    </row>
    <row r="159" spans="43:43" ht="14.4">
      <c r="AQ159" s="2"/>
    </row>
    <row r="160" spans="43:43" ht="14.4">
      <c r="AQ160" s="2"/>
    </row>
    <row r="161" spans="43:43" ht="14.4">
      <c r="AQ161" s="2"/>
    </row>
    <row r="162" spans="43:43" ht="14.4">
      <c r="AQ162" s="2"/>
    </row>
    <row r="163" spans="43:43" ht="14.4">
      <c r="AQ163" s="2"/>
    </row>
    <row r="164" spans="43:43" ht="14.4">
      <c r="AQ164" s="2"/>
    </row>
    <row r="165" spans="43:43" ht="14.4">
      <c r="AQ165" s="2"/>
    </row>
    <row r="166" spans="43:43" ht="14.4">
      <c r="AQ166" s="2"/>
    </row>
    <row r="167" spans="43:43" ht="14.4">
      <c r="AQ167" s="2"/>
    </row>
    <row r="168" spans="43:43" ht="14.4">
      <c r="AQ168" s="2"/>
    </row>
    <row r="169" spans="43:43" ht="14.4">
      <c r="AQ169" s="2"/>
    </row>
    <row r="170" spans="43:43" ht="14.4">
      <c r="AQ170" s="2"/>
    </row>
    <row r="171" spans="43:43" ht="14.4">
      <c r="AQ171" s="2"/>
    </row>
    <row r="172" spans="43:43" ht="14.4">
      <c r="AQ172" s="2"/>
    </row>
    <row r="173" spans="43:43" ht="14.4">
      <c r="AQ173" s="2"/>
    </row>
    <row r="174" spans="43:43" ht="14.4">
      <c r="AQ174" s="2"/>
    </row>
    <row r="175" spans="43:43" ht="14.4">
      <c r="AQ175" s="2"/>
    </row>
    <row r="176" spans="43:43" ht="14.4">
      <c r="AQ176" s="2"/>
    </row>
    <row r="177" spans="43:43" ht="14.4">
      <c r="AQ177" s="2"/>
    </row>
    <row r="178" spans="43:43" ht="14.4">
      <c r="AQ178" s="2"/>
    </row>
    <row r="179" spans="43:43" ht="14.4">
      <c r="AQ179" s="2"/>
    </row>
    <row r="180" spans="43:43" ht="14.4">
      <c r="AQ180" s="2"/>
    </row>
    <row r="181" spans="43:43" ht="14.4">
      <c r="AQ181" s="2"/>
    </row>
    <row r="182" spans="43:43" ht="14.4">
      <c r="AQ182" s="2"/>
    </row>
    <row r="183" spans="43:43" ht="14.4">
      <c r="AQ183" s="2"/>
    </row>
    <row r="184" spans="43:43" ht="14.4">
      <c r="AQ184" s="2"/>
    </row>
    <row r="185" spans="43:43" ht="14.4">
      <c r="AQ185" s="2"/>
    </row>
    <row r="186" spans="43:43" ht="14.4">
      <c r="AQ186" s="2"/>
    </row>
    <row r="187" spans="43:43" ht="14.4">
      <c r="AQ187" s="2"/>
    </row>
    <row r="188" spans="43:43" ht="14.4">
      <c r="AQ188" s="2"/>
    </row>
    <row r="189" spans="43:43" ht="14.4">
      <c r="AQ189" s="2"/>
    </row>
    <row r="190" spans="43:43" ht="14.4">
      <c r="AQ190" s="2"/>
    </row>
    <row r="191" spans="43:43" ht="14.4">
      <c r="AQ191" s="2"/>
    </row>
    <row r="192" spans="43:43" ht="14.4">
      <c r="AQ192" s="2"/>
    </row>
    <row r="193" spans="43:43" ht="14.4">
      <c r="AQ193" s="2"/>
    </row>
    <row r="194" spans="43:43" ht="14.4">
      <c r="AQ194" s="2"/>
    </row>
    <row r="195" spans="43:43" ht="14.4">
      <c r="AQ195" s="2"/>
    </row>
    <row r="196" spans="43:43" ht="14.4">
      <c r="AQ196" s="2"/>
    </row>
    <row r="197" spans="43:43" ht="14.4">
      <c r="AQ197" s="2"/>
    </row>
    <row r="198" spans="43:43" ht="14.4">
      <c r="AQ198" s="2"/>
    </row>
    <row r="199" spans="43:43" ht="14.4">
      <c r="AQ199" s="2"/>
    </row>
    <row r="200" spans="43:43" ht="14.4">
      <c r="AQ200" s="2"/>
    </row>
    <row r="201" spans="43:43" ht="14.4">
      <c r="AQ201" s="2"/>
    </row>
    <row r="202" spans="43:43" ht="14.4">
      <c r="AQ202" s="2"/>
    </row>
    <row r="203" spans="43:43" ht="14.4">
      <c r="AQ203" s="2"/>
    </row>
    <row r="204" spans="43:43" ht="14.4">
      <c r="AQ204" s="2"/>
    </row>
    <row r="205" spans="43:43" ht="14.4">
      <c r="AQ205" s="2"/>
    </row>
    <row r="206" spans="43:43" ht="14.4">
      <c r="AQ206" s="2"/>
    </row>
    <row r="207" spans="43:43" ht="14.4">
      <c r="AQ207" s="2"/>
    </row>
    <row r="208" spans="43:43" ht="14.4">
      <c r="AQ208" s="2"/>
    </row>
    <row r="209" spans="43:43" ht="14.4">
      <c r="AQ209" s="2"/>
    </row>
    <row r="210" spans="43:43" ht="14.4">
      <c r="AQ210" s="2"/>
    </row>
    <row r="211" spans="43:43" ht="14.4">
      <c r="AQ211" s="2"/>
    </row>
    <row r="212" spans="43:43" ht="14.4">
      <c r="AQ212" s="2"/>
    </row>
    <row r="213" spans="43:43" ht="14.4">
      <c r="AQ213" s="2"/>
    </row>
    <row r="214" spans="43:43" ht="14.4">
      <c r="AQ214" s="2"/>
    </row>
    <row r="215" spans="43:43" ht="14.4">
      <c r="AQ215" s="2"/>
    </row>
    <row r="216" spans="43:43" ht="14.4">
      <c r="AQ216" s="2"/>
    </row>
    <row r="217" spans="43:43" ht="14.4">
      <c r="AQ217" s="2"/>
    </row>
    <row r="218" spans="43:43" ht="14.4">
      <c r="AQ218" s="2"/>
    </row>
    <row r="219" spans="43:43" ht="14.4">
      <c r="AQ219" s="2"/>
    </row>
    <row r="220" spans="43:43" ht="14.4">
      <c r="AQ220" s="2"/>
    </row>
    <row r="221" spans="43:43" ht="14.4">
      <c r="AQ221" s="2"/>
    </row>
    <row r="222" spans="43:43" ht="14.4">
      <c r="AQ222" s="2"/>
    </row>
    <row r="223" spans="43:43" ht="14.4">
      <c r="AQ223" s="2"/>
    </row>
    <row r="224" spans="43:43" ht="14.4">
      <c r="AQ224" s="2"/>
    </row>
    <row r="225" spans="43:43" ht="14.4">
      <c r="AQ225" s="2"/>
    </row>
    <row r="226" spans="43:43" ht="14.4">
      <c r="AQ226" s="2"/>
    </row>
    <row r="227" spans="43:43" ht="14.4">
      <c r="AQ227" s="2"/>
    </row>
    <row r="228" spans="43:43" ht="14.4">
      <c r="AQ228" s="2"/>
    </row>
    <row r="229" spans="43:43" ht="14.4">
      <c r="AQ229" s="2"/>
    </row>
    <row r="230" spans="43:43" ht="14.4">
      <c r="AQ230" s="2"/>
    </row>
    <row r="231" spans="43:43" ht="14.4">
      <c r="AQ231" s="2"/>
    </row>
    <row r="232" spans="43:43" ht="14.4">
      <c r="AQ232" s="2"/>
    </row>
    <row r="233" spans="43:43" ht="14.4">
      <c r="AQ233" s="2"/>
    </row>
    <row r="234" spans="43:43" ht="14.4">
      <c r="AQ234" s="2"/>
    </row>
    <row r="235" spans="43:43" ht="14.4">
      <c r="AQ235" s="2"/>
    </row>
    <row r="236" spans="43:43" ht="14.4">
      <c r="AQ236" s="2"/>
    </row>
    <row r="237" spans="43:43" ht="14.4">
      <c r="AQ237" s="2"/>
    </row>
    <row r="238" spans="43:43" ht="14.4">
      <c r="AQ238" s="2"/>
    </row>
    <row r="239" spans="43:43" ht="14.4">
      <c r="AQ239" s="2"/>
    </row>
    <row r="240" spans="43:43" ht="14.4">
      <c r="AQ240" s="2"/>
    </row>
    <row r="241" spans="43:43" ht="14.4">
      <c r="AQ241" s="2"/>
    </row>
    <row r="242" spans="43:43" ht="14.4">
      <c r="AQ242" s="2"/>
    </row>
    <row r="243" spans="43:43" ht="14.4">
      <c r="AQ243" s="2"/>
    </row>
    <row r="244" spans="43:43" ht="14.4">
      <c r="AQ244" s="2"/>
    </row>
    <row r="245" spans="43:43" ht="14.4">
      <c r="AQ245" s="2"/>
    </row>
    <row r="246" spans="43:43" ht="14.4">
      <c r="AQ246" s="2"/>
    </row>
    <row r="247" spans="43:43" ht="14.4">
      <c r="AQ247" s="2"/>
    </row>
    <row r="248" spans="43:43" ht="14.4">
      <c r="AQ248" s="2"/>
    </row>
    <row r="249" spans="43:43" ht="14.4">
      <c r="AQ249" s="2"/>
    </row>
    <row r="250" spans="43:43" ht="14.4">
      <c r="AQ250" s="2"/>
    </row>
    <row r="251" spans="43:43" ht="14.4">
      <c r="AQ251" s="2"/>
    </row>
    <row r="252" spans="43:43" ht="14.4">
      <c r="AQ252" s="2"/>
    </row>
    <row r="253" spans="43:43" ht="14.4">
      <c r="AQ253" s="2"/>
    </row>
    <row r="254" spans="43:43" ht="14.4">
      <c r="AQ254" s="2"/>
    </row>
    <row r="255" spans="43:43" ht="14.4">
      <c r="AQ255" s="2"/>
    </row>
    <row r="256" spans="43:43" ht="14.4">
      <c r="AQ256" s="2"/>
    </row>
    <row r="257" spans="43:43" ht="14.4">
      <c r="AQ257" s="2"/>
    </row>
    <row r="258" spans="43:43" ht="14.4">
      <c r="AQ258" s="2"/>
    </row>
    <row r="259" spans="43:43" ht="14.4">
      <c r="AQ259" s="2"/>
    </row>
    <row r="260" spans="43:43" ht="14.4">
      <c r="AQ260" s="2"/>
    </row>
    <row r="261" spans="43:43" ht="14.4">
      <c r="AQ261" s="2"/>
    </row>
    <row r="262" spans="43:43" ht="14.4">
      <c r="AQ262" s="2"/>
    </row>
    <row r="263" spans="43:43" ht="14.4">
      <c r="AQ263" s="2"/>
    </row>
    <row r="264" spans="43:43" ht="14.4">
      <c r="AQ264" s="2"/>
    </row>
    <row r="265" spans="43:43" ht="14.4">
      <c r="AQ265" s="2"/>
    </row>
    <row r="266" spans="43:43" ht="14.4">
      <c r="AQ266" s="2"/>
    </row>
    <row r="267" spans="43:43" ht="14.4">
      <c r="AQ267" s="2"/>
    </row>
    <row r="268" spans="43:43" ht="14.4">
      <c r="AQ268" s="2"/>
    </row>
    <row r="269" spans="43:43" ht="14.4">
      <c r="AQ269" s="2"/>
    </row>
    <row r="270" spans="43:43" ht="14.4">
      <c r="AQ270" s="2"/>
    </row>
    <row r="271" spans="43:43" ht="14.4">
      <c r="AQ271" s="2"/>
    </row>
    <row r="272" spans="43:43" ht="14.4">
      <c r="AQ272" s="2"/>
    </row>
    <row r="273" spans="43:43" ht="14.4">
      <c r="AQ273" s="2"/>
    </row>
    <row r="274" spans="43:43" ht="14.4">
      <c r="AQ274" s="2"/>
    </row>
    <row r="275" spans="43:43" ht="14.4">
      <c r="AQ275" s="2"/>
    </row>
    <row r="276" spans="43:43" ht="14.4">
      <c r="AQ276" s="2"/>
    </row>
    <row r="277" spans="43:43" ht="14.4">
      <c r="AQ277" s="2"/>
    </row>
    <row r="278" spans="43:43" ht="14.4">
      <c r="AQ278" s="2"/>
    </row>
    <row r="279" spans="43:43" ht="14.4">
      <c r="AQ279" s="2"/>
    </row>
    <row r="280" spans="43:43" ht="14.4">
      <c r="AQ280" s="2"/>
    </row>
    <row r="281" spans="43:43" ht="14.4">
      <c r="AQ281" s="2"/>
    </row>
    <row r="282" spans="43:43" ht="14.4">
      <c r="AQ282" s="2"/>
    </row>
    <row r="283" spans="43:43" ht="14.4">
      <c r="AQ283" s="2"/>
    </row>
    <row r="284" spans="43:43" ht="14.4">
      <c r="AQ284" s="2"/>
    </row>
    <row r="285" spans="43:43" ht="14.4">
      <c r="AQ285" s="2"/>
    </row>
    <row r="286" spans="43:43" ht="14.4">
      <c r="AQ286" s="2"/>
    </row>
    <row r="287" spans="43:43" ht="14.4">
      <c r="AQ287" s="2"/>
    </row>
    <row r="288" spans="43:43" ht="14.4">
      <c r="AQ288" s="2"/>
    </row>
    <row r="289" spans="43:43" ht="14.4">
      <c r="AQ289" s="2"/>
    </row>
    <row r="290" spans="43:43" ht="14.4">
      <c r="AQ290" s="2"/>
    </row>
    <row r="291" spans="43:43" ht="14.4">
      <c r="AQ291" s="2"/>
    </row>
    <row r="292" spans="43:43" ht="14.4">
      <c r="AQ292" s="2"/>
    </row>
    <row r="293" spans="43:43" ht="14.4">
      <c r="AQ293" s="2"/>
    </row>
    <row r="294" spans="43:43" ht="14.4">
      <c r="AQ294" s="2"/>
    </row>
    <row r="295" spans="43:43" ht="14.4">
      <c r="AQ295" s="2"/>
    </row>
    <row r="296" spans="43:43" ht="14.4">
      <c r="AQ296" s="2"/>
    </row>
    <row r="297" spans="43:43" ht="14.4">
      <c r="AQ297" s="2"/>
    </row>
    <row r="298" spans="43:43" ht="14.4">
      <c r="AQ298" s="2"/>
    </row>
    <row r="299" spans="43:43" ht="14.4">
      <c r="AQ299" s="2"/>
    </row>
    <row r="300" spans="43:43" ht="14.4">
      <c r="AQ300" s="2"/>
    </row>
    <row r="301" spans="43:43" ht="14.4">
      <c r="AQ301" s="2"/>
    </row>
    <row r="302" spans="43:43" ht="14.4">
      <c r="AQ302" s="2"/>
    </row>
    <row r="303" spans="43:43" ht="14.4">
      <c r="AQ303" s="2"/>
    </row>
    <row r="304" spans="43:43" ht="14.4">
      <c r="AQ304" s="2"/>
    </row>
    <row r="305" spans="43:43" ht="14.4">
      <c r="AQ305" s="2"/>
    </row>
    <row r="306" spans="43:43" ht="14.4">
      <c r="AQ306" s="2"/>
    </row>
    <row r="307" spans="43:43" ht="14.4">
      <c r="AQ307" s="2"/>
    </row>
    <row r="308" spans="43:43" ht="14.4">
      <c r="AQ308" s="2"/>
    </row>
    <row r="309" spans="43:43" ht="14.4">
      <c r="AQ309" s="2"/>
    </row>
    <row r="310" spans="43:43" ht="14.4">
      <c r="AQ310" s="2"/>
    </row>
    <row r="311" spans="43:43" ht="14.4">
      <c r="AQ311" s="2"/>
    </row>
    <row r="312" spans="43:43" ht="14.4">
      <c r="AQ312" s="2"/>
    </row>
    <row r="313" spans="43:43" ht="14.4">
      <c r="AQ313" s="2"/>
    </row>
    <row r="314" spans="43:43" ht="14.4">
      <c r="AQ314" s="2"/>
    </row>
    <row r="315" spans="43:43" ht="14.4">
      <c r="AQ315" s="2"/>
    </row>
    <row r="316" spans="43:43" ht="14.4">
      <c r="AQ316" s="2"/>
    </row>
    <row r="317" spans="43:43" ht="14.4">
      <c r="AQ317" s="2"/>
    </row>
    <row r="318" spans="43:43" ht="14.4">
      <c r="AQ318" s="2"/>
    </row>
    <row r="319" spans="43:43" ht="14.4">
      <c r="AQ319" s="2"/>
    </row>
    <row r="320" spans="43:43" ht="14.4">
      <c r="AQ320" s="2"/>
    </row>
    <row r="321" spans="43:43" ht="14.4">
      <c r="AQ321" s="2"/>
    </row>
    <row r="322" spans="43:43" ht="14.4">
      <c r="AQ322" s="2"/>
    </row>
    <row r="323" spans="43:43" ht="14.4">
      <c r="AQ323" s="2"/>
    </row>
    <row r="324" spans="43:43" ht="14.4">
      <c r="AQ324" s="2"/>
    </row>
    <row r="325" spans="43:43" ht="14.4">
      <c r="AQ325" s="2"/>
    </row>
    <row r="326" spans="43:43" ht="14.4">
      <c r="AQ326" s="2"/>
    </row>
    <row r="327" spans="43:43" ht="14.4">
      <c r="AQ327" s="2"/>
    </row>
    <row r="328" spans="43:43" ht="14.4">
      <c r="AQ328" s="2"/>
    </row>
    <row r="329" spans="43:43" ht="14.4">
      <c r="AQ329" s="2"/>
    </row>
    <row r="330" spans="43:43" ht="14.4">
      <c r="AQ330" s="2"/>
    </row>
    <row r="331" spans="43:43" ht="14.4">
      <c r="AQ331" s="2"/>
    </row>
    <row r="332" spans="43:43" ht="14.4">
      <c r="AQ332" s="2"/>
    </row>
    <row r="333" spans="43:43" ht="14.4">
      <c r="AQ333" s="2"/>
    </row>
    <row r="334" spans="43:43" ht="14.4">
      <c r="AQ334" s="2"/>
    </row>
    <row r="335" spans="43:43" ht="14.4">
      <c r="AQ335" s="2"/>
    </row>
    <row r="336" spans="43:43" ht="14.4">
      <c r="AQ336" s="2"/>
    </row>
    <row r="337" spans="43:43" ht="14.4">
      <c r="AQ337" s="2"/>
    </row>
    <row r="338" spans="43:43" ht="14.4">
      <c r="AQ338" s="2"/>
    </row>
    <row r="339" spans="43:43" ht="14.4">
      <c r="AQ339" s="2"/>
    </row>
    <row r="340" spans="43:43" ht="14.4">
      <c r="AQ340" s="2"/>
    </row>
    <row r="341" spans="43:43" ht="14.4">
      <c r="AQ341" s="2"/>
    </row>
    <row r="342" spans="43:43" ht="14.4">
      <c r="AQ342" s="2"/>
    </row>
    <row r="343" spans="43:43" ht="14.4">
      <c r="AQ343" s="2"/>
    </row>
    <row r="344" spans="43:43" ht="14.4">
      <c r="AQ344" s="2"/>
    </row>
    <row r="345" spans="43:43" ht="14.4">
      <c r="AQ345" s="2"/>
    </row>
    <row r="346" spans="43:43" ht="14.4">
      <c r="AQ346" s="2"/>
    </row>
    <row r="347" spans="43:43" ht="14.4">
      <c r="AQ347" s="2"/>
    </row>
    <row r="348" spans="43:43" ht="14.4">
      <c r="AQ348" s="2"/>
    </row>
    <row r="349" spans="43:43" ht="14.4">
      <c r="AQ349" s="2"/>
    </row>
    <row r="350" spans="43:43" ht="14.4">
      <c r="AQ350" s="2"/>
    </row>
    <row r="351" spans="43:43" ht="14.4">
      <c r="AQ351" s="2"/>
    </row>
    <row r="352" spans="43:43" ht="14.4">
      <c r="AQ352" s="2"/>
    </row>
    <row r="353" spans="43:43" ht="14.4">
      <c r="AQ353" s="2"/>
    </row>
    <row r="354" spans="43:43" ht="14.4">
      <c r="AQ354" s="2"/>
    </row>
    <row r="355" spans="43:43" ht="14.4">
      <c r="AQ355" s="2"/>
    </row>
    <row r="356" spans="43:43" ht="14.4">
      <c r="AQ356" s="2"/>
    </row>
    <row r="357" spans="43:43" ht="14.4">
      <c r="AQ357" s="2"/>
    </row>
    <row r="358" spans="43:43" ht="14.4">
      <c r="AQ358" s="2"/>
    </row>
    <row r="359" spans="43:43" ht="14.4">
      <c r="AQ359" s="2"/>
    </row>
    <row r="360" spans="43:43" ht="14.4">
      <c r="AQ360" s="2"/>
    </row>
    <row r="361" spans="43:43" ht="14.4">
      <c r="AQ361" s="2"/>
    </row>
    <row r="362" spans="43:43" ht="14.4">
      <c r="AQ362" s="2"/>
    </row>
    <row r="363" spans="43:43" ht="14.4">
      <c r="AQ363" s="2"/>
    </row>
    <row r="364" spans="43:43" ht="14.4">
      <c r="AQ364" s="2"/>
    </row>
    <row r="365" spans="43:43" ht="14.4">
      <c r="AQ365" s="2"/>
    </row>
    <row r="366" spans="43:43" ht="14.4">
      <c r="AQ366" s="2"/>
    </row>
    <row r="367" spans="43:43" ht="14.4">
      <c r="AQ367" s="2"/>
    </row>
    <row r="368" spans="43:43" ht="14.4">
      <c r="AQ368" s="2"/>
    </row>
    <row r="369" spans="43:43" ht="14.4">
      <c r="AQ369" s="2"/>
    </row>
    <row r="370" spans="43:43" ht="14.4">
      <c r="AQ370" s="2"/>
    </row>
    <row r="371" spans="43:43" ht="14.4">
      <c r="AQ371" s="2"/>
    </row>
    <row r="372" spans="43:43" ht="14.4">
      <c r="AQ372" s="2"/>
    </row>
    <row r="373" spans="43:43" ht="14.4">
      <c r="AQ373" s="2"/>
    </row>
    <row r="374" spans="43:43" ht="14.4">
      <c r="AQ374" s="2"/>
    </row>
    <row r="375" spans="43:43" ht="14.4">
      <c r="AQ375" s="2"/>
    </row>
    <row r="376" spans="43:43" ht="14.4">
      <c r="AQ376" s="2"/>
    </row>
    <row r="377" spans="43:43" ht="14.4">
      <c r="AQ377" s="2"/>
    </row>
    <row r="378" spans="43:43" ht="14.4">
      <c r="AQ378" s="2"/>
    </row>
    <row r="379" spans="43:43" ht="14.4">
      <c r="AQ379" s="2"/>
    </row>
    <row r="380" spans="43:43" ht="14.4">
      <c r="AQ380" s="2"/>
    </row>
    <row r="381" spans="43:43" ht="14.4">
      <c r="AQ381" s="2"/>
    </row>
    <row r="382" spans="43:43" ht="14.4">
      <c r="AQ382" s="2"/>
    </row>
    <row r="383" spans="43:43" ht="14.4">
      <c r="AQ383" s="2"/>
    </row>
    <row r="384" spans="43:43" ht="14.4">
      <c r="AQ384" s="2"/>
    </row>
    <row r="385" spans="43:43" ht="14.4">
      <c r="AQ385" s="2"/>
    </row>
    <row r="386" spans="43:43" ht="14.4">
      <c r="AQ386" s="2"/>
    </row>
    <row r="387" spans="43:43" ht="14.4">
      <c r="AQ387" s="2"/>
    </row>
    <row r="388" spans="43:43" ht="14.4">
      <c r="AQ388" s="2"/>
    </row>
    <row r="389" spans="43:43" ht="14.4">
      <c r="AQ389" s="2"/>
    </row>
    <row r="390" spans="43:43" ht="14.4">
      <c r="AQ390" s="2"/>
    </row>
    <row r="391" spans="43:43" ht="14.4">
      <c r="AQ391" s="2"/>
    </row>
    <row r="392" spans="43:43" ht="14.4">
      <c r="AQ392" s="2"/>
    </row>
    <row r="393" spans="43:43" ht="14.4">
      <c r="AQ393" s="2"/>
    </row>
    <row r="394" spans="43:43" ht="14.4">
      <c r="AQ394" s="2"/>
    </row>
    <row r="395" spans="43:43" ht="14.4">
      <c r="AQ395" s="2"/>
    </row>
    <row r="396" spans="43:43" ht="14.4">
      <c r="AQ396" s="2"/>
    </row>
    <row r="397" spans="43:43" ht="14.4">
      <c r="AQ397" s="2"/>
    </row>
    <row r="398" spans="43:43" ht="14.4">
      <c r="AQ398" s="2"/>
    </row>
    <row r="399" spans="43:43" ht="14.4">
      <c r="AQ399" s="2"/>
    </row>
    <row r="400" spans="43:43" ht="14.4">
      <c r="AQ400" s="2"/>
    </row>
    <row r="401" spans="43:43" ht="14.4">
      <c r="AQ401" s="2"/>
    </row>
    <row r="402" spans="43:43" ht="14.4">
      <c r="AQ402" s="2"/>
    </row>
    <row r="403" spans="43:43" ht="14.4">
      <c r="AQ403" s="2"/>
    </row>
    <row r="404" spans="43:43" ht="14.4">
      <c r="AQ404" s="2"/>
    </row>
    <row r="405" spans="43:43" ht="14.4">
      <c r="AQ405" s="2"/>
    </row>
    <row r="406" spans="43:43" ht="14.4">
      <c r="AQ406" s="2"/>
    </row>
    <row r="407" spans="43:43" ht="14.4">
      <c r="AQ407" s="2"/>
    </row>
    <row r="408" spans="43:43" ht="14.4">
      <c r="AQ408" s="2"/>
    </row>
    <row r="409" spans="43:43" ht="14.4">
      <c r="AQ409" s="2"/>
    </row>
    <row r="410" spans="43:43" ht="14.4">
      <c r="AQ410" s="2"/>
    </row>
    <row r="411" spans="43:43" ht="14.4">
      <c r="AQ411" s="2"/>
    </row>
    <row r="412" spans="43:43" ht="14.4">
      <c r="AQ412" s="2"/>
    </row>
    <row r="413" spans="43:43" ht="14.4">
      <c r="AQ413" s="2"/>
    </row>
    <row r="414" spans="43:43" ht="14.4">
      <c r="AQ414" s="2"/>
    </row>
    <row r="415" spans="43:43" ht="14.4">
      <c r="AQ415" s="2"/>
    </row>
    <row r="416" spans="43:43" ht="14.4">
      <c r="AQ416" s="2"/>
    </row>
    <row r="417" spans="43:43" ht="14.4">
      <c r="AQ417" s="2"/>
    </row>
    <row r="418" spans="43:43" ht="14.4">
      <c r="AQ418" s="2"/>
    </row>
    <row r="419" spans="43:43" ht="14.4">
      <c r="AQ419" s="2"/>
    </row>
    <row r="420" spans="43:43" ht="14.4">
      <c r="AQ420" s="2"/>
    </row>
    <row r="421" spans="43:43" ht="14.4">
      <c r="AQ421" s="2"/>
    </row>
    <row r="422" spans="43:43" ht="14.4">
      <c r="AQ422" s="2"/>
    </row>
    <row r="423" spans="43:43" ht="14.4">
      <c r="AQ423" s="2"/>
    </row>
    <row r="424" spans="43:43" ht="14.4">
      <c r="AQ424" s="2"/>
    </row>
    <row r="425" spans="43:43" ht="14.4">
      <c r="AQ425" s="2"/>
    </row>
    <row r="426" spans="43:43" ht="14.4">
      <c r="AQ426" s="2"/>
    </row>
    <row r="427" spans="43:43" ht="14.4">
      <c r="AQ427" s="2"/>
    </row>
    <row r="428" spans="43:43" ht="14.4">
      <c r="AQ428" s="2"/>
    </row>
    <row r="429" spans="43:43" ht="14.4">
      <c r="AQ429" s="2"/>
    </row>
    <row r="430" spans="43:43" ht="14.4">
      <c r="AQ430" s="2"/>
    </row>
    <row r="431" spans="43:43" ht="14.4">
      <c r="AQ431" s="2"/>
    </row>
    <row r="432" spans="43:43" ht="14.4">
      <c r="AQ432" s="2"/>
    </row>
    <row r="433" spans="43:43" ht="14.4">
      <c r="AQ433" s="2"/>
    </row>
    <row r="434" spans="43:43" ht="14.4">
      <c r="AQ434" s="2"/>
    </row>
    <row r="435" spans="43:43" ht="14.4">
      <c r="AQ435" s="2"/>
    </row>
    <row r="436" spans="43:43" ht="14.4">
      <c r="AQ436" s="2"/>
    </row>
    <row r="437" spans="43:43" ht="14.4">
      <c r="AQ437" s="2"/>
    </row>
    <row r="438" spans="43:43" ht="14.4">
      <c r="AQ438" s="2"/>
    </row>
    <row r="439" spans="43:43" ht="14.4">
      <c r="AQ439" s="2"/>
    </row>
    <row r="440" spans="43:43" ht="14.4">
      <c r="AQ440" s="2"/>
    </row>
    <row r="441" spans="43:43" ht="14.4">
      <c r="AQ441" s="2"/>
    </row>
    <row r="442" spans="43:43" ht="14.4">
      <c r="AQ442" s="2"/>
    </row>
    <row r="443" spans="43:43" ht="14.4">
      <c r="AQ443" s="2"/>
    </row>
    <row r="444" spans="43:43" ht="14.4">
      <c r="AQ444" s="2"/>
    </row>
    <row r="445" spans="43:43" ht="14.4">
      <c r="AQ445" s="2"/>
    </row>
    <row r="446" spans="43:43" ht="14.4">
      <c r="AQ446" s="2"/>
    </row>
    <row r="447" spans="43:43" ht="14.4">
      <c r="AQ447" s="2"/>
    </row>
    <row r="448" spans="43:43" ht="14.4">
      <c r="AQ448" s="2"/>
    </row>
    <row r="449" spans="43:43" ht="14.4">
      <c r="AQ449" s="2"/>
    </row>
    <row r="450" spans="43:43" ht="14.4">
      <c r="AQ450" s="2"/>
    </row>
    <row r="451" spans="43:43" ht="14.4">
      <c r="AQ451" s="2"/>
    </row>
    <row r="452" spans="43:43" ht="14.4">
      <c r="AQ452" s="2"/>
    </row>
    <row r="453" spans="43:43" ht="14.4">
      <c r="AQ453" s="2"/>
    </row>
    <row r="454" spans="43:43" ht="14.4">
      <c r="AQ454" s="2"/>
    </row>
    <row r="455" spans="43:43" ht="14.4">
      <c r="AQ455" s="2"/>
    </row>
    <row r="456" spans="43:43" ht="14.4">
      <c r="AQ456" s="2"/>
    </row>
    <row r="457" spans="43:43" ht="14.4">
      <c r="AQ457" s="2"/>
    </row>
    <row r="458" spans="43:43" ht="14.4">
      <c r="AQ458" s="2"/>
    </row>
    <row r="459" spans="43:43" ht="14.4">
      <c r="AQ459" s="2"/>
    </row>
    <row r="460" spans="43:43" ht="14.4">
      <c r="AQ460" s="2"/>
    </row>
    <row r="461" spans="43:43" ht="14.4">
      <c r="AQ461" s="2"/>
    </row>
    <row r="462" spans="43:43" ht="14.4">
      <c r="AQ462" s="2"/>
    </row>
    <row r="463" spans="43:43" ht="14.4">
      <c r="AQ463" s="2"/>
    </row>
    <row r="464" spans="43:43" ht="14.4">
      <c r="AQ464" s="2"/>
    </row>
    <row r="465" spans="43:43" ht="14.4">
      <c r="AQ465" s="2"/>
    </row>
    <row r="466" spans="43:43" ht="14.4">
      <c r="AQ466" s="2"/>
    </row>
    <row r="467" spans="43:43" ht="14.4">
      <c r="AQ467" s="2"/>
    </row>
    <row r="468" spans="43:43" ht="14.4">
      <c r="AQ468" s="2"/>
    </row>
    <row r="469" spans="43:43" ht="14.4">
      <c r="AQ469" s="2"/>
    </row>
    <row r="470" spans="43:43" ht="14.4">
      <c r="AQ470" s="2"/>
    </row>
    <row r="471" spans="43:43" ht="14.4">
      <c r="AQ471" s="2"/>
    </row>
    <row r="472" spans="43:43" ht="14.4">
      <c r="AQ472" s="2"/>
    </row>
    <row r="473" spans="43:43" ht="14.4">
      <c r="AQ473" s="2"/>
    </row>
    <row r="474" spans="43:43" ht="14.4">
      <c r="AQ474" s="2"/>
    </row>
    <row r="475" spans="43:43" ht="14.4">
      <c r="AQ475" s="2"/>
    </row>
    <row r="476" spans="43:43" ht="14.4">
      <c r="AQ476" s="2"/>
    </row>
    <row r="477" spans="43:43" ht="14.4">
      <c r="AQ477" s="2"/>
    </row>
    <row r="478" spans="43:43" ht="14.4">
      <c r="AQ478" s="2"/>
    </row>
    <row r="479" spans="43:43" ht="14.4">
      <c r="AQ479" s="2"/>
    </row>
    <row r="480" spans="43:43" ht="14.4">
      <c r="AQ480" s="2"/>
    </row>
    <row r="481" spans="43:43" ht="14.4">
      <c r="AQ481" s="2"/>
    </row>
    <row r="482" spans="43:43" ht="14.4">
      <c r="AQ482" s="2"/>
    </row>
    <row r="483" spans="43:43" ht="14.4">
      <c r="AQ483" s="2"/>
    </row>
    <row r="484" spans="43:43" ht="14.4">
      <c r="AQ484" s="2"/>
    </row>
    <row r="485" spans="43:43" ht="14.4">
      <c r="AQ485" s="2"/>
    </row>
    <row r="486" spans="43:43" ht="14.4">
      <c r="AQ486" s="2"/>
    </row>
    <row r="487" spans="43:43" ht="14.4">
      <c r="AQ487" s="2"/>
    </row>
    <row r="488" spans="43:43" ht="14.4">
      <c r="AQ488" s="2"/>
    </row>
    <row r="489" spans="43:43" ht="14.4">
      <c r="AQ489" s="2"/>
    </row>
    <row r="490" spans="43:43" ht="14.4">
      <c r="AQ490" s="2"/>
    </row>
    <row r="491" spans="43:43" ht="14.4">
      <c r="AQ491" s="2"/>
    </row>
    <row r="492" spans="43:43" ht="14.4">
      <c r="AQ492" s="2"/>
    </row>
    <row r="493" spans="43:43" ht="14.4">
      <c r="AQ493" s="2"/>
    </row>
    <row r="494" spans="43:43" ht="14.4">
      <c r="AQ494" s="2"/>
    </row>
    <row r="495" spans="43:43" ht="14.4">
      <c r="AQ495" s="2"/>
    </row>
    <row r="496" spans="43:43" ht="14.4">
      <c r="AQ496" s="2"/>
    </row>
    <row r="497" spans="43:43" ht="14.4">
      <c r="AQ497" s="2"/>
    </row>
    <row r="498" spans="43:43" ht="14.4">
      <c r="AQ498" s="2"/>
    </row>
    <row r="499" spans="43:43" ht="14.4">
      <c r="AQ499" s="2"/>
    </row>
    <row r="500" spans="43:43" ht="14.4">
      <c r="AQ500" s="2"/>
    </row>
    <row r="501" spans="43:43" ht="14.4">
      <c r="AQ501" s="2"/>
    </row>
    <row r="502" spans="43:43" ht="14.4">
      <c r="AQ502" s="2"/>
    </row>
    <row r="503" spans="43:43" ht="14.4">
      <c r="AQ503" s="2"/>
    </row>
    <row r="504" spans="43:43" ht="14.4">
      <c r="AQ504" s="2"/>
    </row>
    <row r="505" spans="43:43" ht="14.4">
      <c r="AQ505" s="2"/>
    </row>
    <row r="506" spans="43:43" ht="14.4">
      <c r="AQ506" s="2"/>
    </row>
    <row r="507" spans="43:43" ht="14.4">
      <c r="AQ507" s="2"/>
    </row>
    <row r="508" spans="43:43" ht="14.4">
      <c r="AQ508" s="2"/>
    </row>
    <row r="509" spans="43:43" ht="14.4">
      <c r="AQ509" s="2"/>
    </row>
    <row r="510" spans="43:43" ht="14.4">
      <c r="AQ510" s="2"/>
    </row>
    <row r="511" spans="43:43" ht="14.4">
      <c r="AQ511" s="2"/>
    </row>
    <row r="512" spans="43:43" ht="14.4">
      <c r="AQ512" s="2"/>
    </row>
    <row r="513" spans="43:43" ht="14.4">
      <c r="AQ513" s="2"/>
    </row>
    <row r="514" spans="43:43" ht="14.4">
      <c r="AQ514" s="2"/>
    </row>
    <row r="515" spans="43:43" ht="14.4">
      <c r="AQ515" s="2"/>
    </row>
    <row r="516" spans="43:43" ht="14.4">
      <c r="AQ516" s="2"/>
    </row>
    <row r="517" spans="43:43" ht="14.4">
      <c r="AQ517" s="2"/>
    </row>
    <row r="518" spans="43:43" ht="14.4">
      <c r="AQ518" s="2"/>
    </row>
    <row r="519" spans="43:43" ht="14.4">
      <c r="AQ519" s="2"/>
    </row>
    <row r="520" spans="43:43" ht="14.4">
      <c r="AQ520" s="2"/>
    </row>
    <row r="521" spans="43:43" ht="14.4">
      <c r="AQ521" s="2"/>
    </row>
    <row r="522" spans="43:43" ht="14.4">
      <c r="AQ522" s="2"/>
    </row>
    <row r="523" spans="43:43" ht="14.4">
      <c r="AQ523" s="2"/>
    </row>
    <row r="524" spans="43:43" ht="14.4">
      <c r="AQ524" s="2"/>
    </row>
    <row r="525" spans="43:43" ht="14.4">
      <c r="AQ525" s="2"/>
    </row>
    <row r="526" spans="43:43" ht="14.4">
      <c r="AQ526" s="2"/>
    </row>
    <row r="527" spans="43:43" ht="14.4">
      <c r="AQ527" s="2"/>
    </row>
    <row r="528" spans="43:43" ht="14.4">
      <c r="AQ528" s="2"/>
    </row>
    <row r="529" spans="43:43" ht="14.4">
      <c r="AQ529" s="2"/>
    </row>
    <row r="530" spans="43:43" ht="14.4">
      <c r="AQ530" s="2"/>
    </row>
    <row r="531" spans="43:43" ht="14.4">
      <c r="AQ531" s="2"/>
    </row>
    <row r="532" spans="43:43" ht="14.4">
      <c r="AQ532" s="2"/>
    </row>
    <row r="533" spans="43:43" ht="14.4">
      <c r="AQ533" s="2"/>
    </row>
    <row r="534" spans="43:43" ht="14.4">
      <c r="AQ534" s="2"/>
    </row>
    <row r="535" spans="43:43" ht="14.4">
      <c r="AQ535" s="2"/>
    </row>
    <row r="536" spans="43:43" ht="14.4">
      <c r="AQ536" s="2"/>
    </row>
    <row r="537" spans="43:43" ht="14.4">
      <c r="AQ537" s="2"/>
    </row>
    <row r="538" spans="43:43" ht="14.4">
      <c r="AQ538" s="2"/>
    </row>
    <row r="539" spans="43:43" ht="14.4">
      <c r="AQ539" s="2"/>
    </row>
    <row r="540" spans="43:43" ht="14.4">
      <c r="AQ540" s="2"/>
    </row>
    <row r="541" spans="43:43" ht="14.4">
      <c r="AQ541" s="2"/>
    </row>
    <row r="542" spans="43:43" ht="14.4">
      <c r="AQ542" s="2"/>
    </row>
    <row r="543" spans="43:43" ht="14.4">
      <c r="AQ543" s="2"/>
    </row>
    <row r="544" spans="43:43" ht="14.4">
      <c r="AQ544" s="2"/>
    </row>
    <row r="545" spans="43:43" ht="14.4">
      <c r="AQ545" s="2"/>
    </row>
    <row r="546" spans="43:43" ht="14.4">
      <c r="AQ546" s="2"/>
    </row>
    <row r="547" spans="43:43" ht="14.4">
      <c r="AQ547" s="2"/>
    </row>
    <row r="548" spans="43:43" ht="14.4">
      <c r="AQ548" s="2"/>
    </row>
    <row r="549" spans="43:43" ht="14.4">
      <c r="AQ549" s="2"/>
    </row>
    <row r="550" spans="43:43" ht="14.4">
      <c r="AQ550" s="2"/>
    </row>
    <row r="551" spans="43:43" ht="14.4">
      <c r="AQ551" s="2"/>
    </row>
    <row r="552" spans="43:43" ht="14.4">
      <c r="AQ552" s="2"/>
    </row>
    <row r="553" spans="43:43" ht="14.4">
      <c r="AQ553" s="2"/>
    </row>
    <row r="554" spans="43:43" ht="14.4">
      <c r="AQ554" s="2"/>
    </row>
    <row r="555" spans="43:43" ht="14.4">
      <c r="AQ555" s="2"/>
    </row>
    <row r="556" spans="43:43" ht="14.4">
      <c r="AQ556" s="2"/>
    </row>
    <row r="557" spans="43:43" ht="14.4">
      <c r="AQ557" s="2"/>
    </row>
    <row r="558" spans="43:43" ht="14.4">
      <c r="AQ558" s="2"/>
    </row>
    <row r="559" spans="43:43" ht="14.4">
      <c r="AQ559" s="2"/>
    </row>
    <row r="560" spans="43:43" ht="14.4">
      <c r="AQ560" s="2"/>
    </row>
    <row r="561" spans="43:43" ht="14.4">
      <c r="AQ561" s="2"/>
    </row>
    <row r="562" spans="43:43" ht="14.4">
      <c r="AQ562" s="2"/>
    </row>
    <row r="563" spans="43:43" ht="14.4">
      <c r="AQ563" s="2"/>
    </row>
    <row r="564" spans="43:43" ht="14.4">
      <c r="AQ564" s="2"/>
    </row>
    <row r="565" spans="43:43" ht="14.4">
      <c r="AQ565" s="2"/>
    </row>
    <row r="566" spans="43:43" ht="14.4">
      <c r="AQ566" s="2"/>
    </row>
    <row r="567" spans="43:43" ht="14.4">
      <c r="AQ567" s="2"/>
    </row>
    <row r="568" spans="43:43" ht="14.4">
      <c r="AQ568" s="2"/>
    </row>
    <row r="569" spans="43:43" ht="14.4">
      <c r="AQ569" s="2"/>
    </row>
    <row r="570" spans="43:43" ht="14.4">
      <c r="AQ570" s="2"/>
    </row>
    <row r="571" spans="43:43" ht="14.4">
      <c r="AQ571" s="2"/>
    </row>
    <row r="572" spans="43:43" ht="14.4">
      <c r="AQ572" s="2"/>
    </row>
    <row r="573" spans="43:43" ht="14.4">
      <c r="AQ573" s="2"/>
    </row>
    <row r="574" spans="43:43" ht="14.4">
      <c r="AQ574" s="2"/>
    </row>
    <row r="575" spans="43:43" ht="14.4">
      <c r="AQ575" s="2"/>
    </row>
    <row r="576" spans="43:43" ht="14.4">
      <c r="AQ576" s="2"/>
    </row>
    <row r="577" spans="43:43" ht="14.4">
      <c r="AQ577" s="2"/>
    </row>
    <row r="578" spans="43:43" ht="14.4">
      <c r="AQ578" s="2"/>
    </row>
    <row r="579" spans="43:43" ht="14.4">
      <c r="AQ579" s="2"/>
    </row>
    <row r="580" spans="43:43" ht="14.4">
      <c r="AQ580" s="2"/>
    </row>
    <row r="581" spans="43:43" ht="14.4">
      <c r="AQ581" s="2"/>
    </row>
    <row r="582" spans="43:43" ht="14.4">
      <c r="AQ582" s="2"/>
    </row>
    <row r="583" spans="43:43" ht="14.4">
      <c r="AQ583" s="2"/>
    </row>
    <row r="584" spans="43:43" ht="14.4">
      <c r="AQ584" s="2"/>
    </row>
    <row r="585" spans="43:43" ht="14.4">
      <c r="AQ585" s="2"/>
    </row>
    <row r="586" spans="43:43" ht="14.4">
      <c r="AQ586" s="2"/>
    </row>
    <row r="587" spans="43:43" ht="14.4">
      <c r="AQ587" s="2"/>
    </row>
    <row r="588" spans="43:43" ht="14.4">
      <c r="AQ588" s="2"/>
    </row>
    <row r="589" spans="43:43" ht="14.4">
      <c r="AQ589" s="2"/>
    </row>
    <row r="590" spans="43:43" ht="14.4">
      <c r="AQ590" s="2"/>
    </row>
    <row r="591" spans="43:43" ht="14.4">
      <c r="AQ591" s="2"/>
    </row>
    <row r="592" spans="43:43" ht="14.4">
      <c r="AQ592" s="2"/>
    </row>
    <row r="593" spans="43:43" ht="14.4">
      <c r="AQ593" s="2"/>
    </row>
    <row r="594" spans="43:43" ht="14.4">
      <c r="AQ594" s="2"/>
    </row>
    <row r="595" spans="43:43" ht="14.4">
      <c r="AQ595" s="2"/>
    </row>
    <row r="596" spans="43:43" ht="14.4">
      <c r="AQ596" s="2"/>
    </row>
    <row r="597" spans="43:43" ht="14.4">
      <c r="AQ597" s="2"/>
    </row>
    <row r="598" spans="43:43" ht="14.4">
      <c r="AQ598" s="2"/>
    </row>
    <row r="599" spans="43:43" ht="14.4">
      <c r="AQ599" s="2"/>
    </row>
    <row r="600" spans="43:43" ht="14.4">
      <c r="AQ600" s="2"/>
    </row>
    <row r="601" spans="43:43" ht="14.4">
      <c r="AQ601" s="2"/>
    </row>
    <row r="602" spans="43:43" ht="14.4">
      <c r="AQ602" s="2"/>
    </row>
    <row r="603" spans="43:43" ht="14.4">
      <c r="AQ603" s="2"/>
    </row>
    <row r="604" spans="43:43" ht="14.4">
      <c r="AQ604" s="2"/>
    </row>
    <row r="605" spans="43:43" ht="14.4">
      <c r="AQ605" s="2"/>
    </row>
    <row r="606" spans="43:43" ht="14.4">
      <c r="AQ606" s="2"/>
    </row>
    <row r="607" spans="43:43" ht="14.4">
      <c r="AQ607" s="2"/>
    </row>
    <row r="608" spans="43:43" ht="14.4">
      <c r="AQ608" s="2"/>
    </row>
    <row r="609" spans="43:43" ht="14.4">
      <c r="AQ609" s="2"/>
    </row>
    <row r="610" spans="43:43" ht="14.4">
      <c r="AQ610" s="2"/>
    </row>
    <row r="611" spans="43:43" ht="14.4">
      <c r="AQ611" s="2"/>
    </row>
    <row r="612" spans="43:43" ht="14.4">
      <c r="AQ612" s="2"/>
    </row>
    <row r="613" spans="43:43" ht="14.4">
      <c r="AQ613" s="2"/>
    </row>
    <row r="614" spans="43:43" ht="14.4">
      <c r="AQ614" s="2"/>
    </row>
    <row r="615" spans="43:43" ht="14.4">
      <c r="AQ615" s="2"/>
    </row>
    <row r="616" spans="43:43" ht="14.4">
      <c r="AQ616" s="2"/>
    </row>
    <row r="617" spans="43:43" ht="14.4">
      <c r="AQ617" s="2"/>
    </row>
    <row r="618" spans="43:43" ht="14.4">
      <c r="AQ618" s="2"/>
    </row>
    <row r="619" spans="43:43" ht="14.4">
      <c r="AQ619" s="2"/>
    </row>
    <row r="620" spans="43:43" ht="14.4">
      <c r="AQ620" s="2"/>
    </row>
    <row r="621" spans="43:43" ht="14.4">
      <c r="AQ621" s="2"/>
    </row>
    <row r="622" spans="43:43" ht="14.4">
      <c r="AQ622" s="2"/>
    </row>
    <row r="623" spans="43:43" ht="14.4">
      <c r="AQ623" s="2"/>
    </row>
    <row r="624" spans="43:43" ht="14.4">
      <c r="AQ624" s="2"/>
    </row>
    <row r="625" spans="43:43" ht="14.4">
      <c r="AQ625" s="2"/>
    </row>
    <row r="626" spans="43:43" ht="14.4">
      <c r="AQ626" s="2"/>
    </row>
    <row r="627" spans="43:43" ht="14.4">
      <c r="AQ627" s="2"/>
    </row>
    <row r="628" spans="43:43" ht="14.4">
      <c r="AQ628" s="2"/>
    </row>
    <row r="629" spans="43:43" ht="14.4">
      <c r="AQ629" s="2"/>
    </row>
    <row r="630" spans="43:43" ht="14.4">
      <c r="AQ630" s="2"/>
    </row>
    <row r="631" spans="43:43" ht="14.4">
      <c r="AQ631" s="2"/>
    </row>
    <row r="632" spans="43:43" ht="14.4">
      <c r="AQ632" s="2"/>
    </row>
    <row r="633" spans="43:43" ht="14.4">
      <c r="AQ633" s="2"/>
    </row>
    <row r="634" spans="43:43" ht="14.4">
      <c r="AQ634" s="2"/>
    </row>
    <row r="635" spans="43:43" ht="14.4">
      <c r="AQ635" s="2"/>
    </row>
    <row r="636" spans="43:43" ht="14.4">
      <c r="AQ636" s="2"/>
    </row>
    <row r="637" spans="43:43" ht="14.4">
      <c r="AQ637" s="2"/>
    </row>
    <row r="638" spans="43:43" ht="14.4">
      <c r="AQ638" s="2"/>
    </row>
    <row r="639" spans="43:43" ht="14.4">
      <c r="AQ639" s="2"/>
    </row>
    <row r="640" spans="43:43" ht="14.4">
      <c r="AQ640" s="2"/>
    </row>
    <row r="641" spans="43:43" ht="14.4">
      <c r="AQ641" s="2"/>
    </row>
    <row r="642" spans="43:43" ht="14.4">
      <c r="AQ642" s="2"/>
    </row>
    <row r="643" spans="43:43" ht="14.4">
      <c r="AQ643" s="2"/>
    </row>
    <row r="644" spans="43:43" ht="14.4">
      <c r="AQ644" s="2"/>
    </row>
    <row r="645" spans="43:43" ht="14.4">
      <c r="AQ645" s="2"/>
    </row>
    <row r="646" spans="43:43" ht="14.4">
      <c r="AQ646" s="2"/>
    </row>
    <row r="647" spans="43:43" ht="14.4">
      <c r="AQ647" s="2"/>
    </row>
    <row r="648" spans="43:43" ht="14.4">
      <c r="AQ648" s="2"/>
    </row>
    <row r="649" spans="43:43" ht="14.4">
      <c r="AQ649" s="2"/>
    </row>
    <row r="650" spans="43:43" ht="14.4">
      <c r="AQ650" s="2"/>
    </row>
    <row r="651" spans="43:43" ht="14.4">
      <c r="AQ651" s="2"/>
    </row>
    <row r="652" spans="43:43" ht="14.4">
      <c r="AQ652" s="2"/>
    </row>
    <row r="653" spans="43:43" ht="14.4">
      <c r="AQ653" s="2"/>
    </row>
    <row r="654" spans="43:43" ht="14.4">
      <c r="AQ654" s="2"/>
    </row>
    <row r="655" spans="43:43" ht="14.4">
      <c r="AQ655" s="2"/>
    </row>
    <row r="656" spans="43:43" ht="14.4">
      <c r="AQ656" s="2"/>
    </row>
    <row r="657" spans="43:43" ht="14.4">
      <c r="AQ657" s="2"/>
    </row>
    <row r="658" spans="43:43" ht="14.4">
      <c r="AQ658" s="2"/>
    </row>
    <row r="659" spans="43:43" ht="14.4">
      <c r="AQ659" s="2"/>
    </row>
    <row r="660" spans="43:43" ht="14.4">
      <c r="AQ660" s="2"/>
    </row>
    <row r="661" spans="43:43" ht="14.4">
      <c r="AQ661" s="2"/>
    </row>
    <row r="662" spans="43:43" ht="14.4">
      <c r="AQ662" s="2"/>
    </row>
    <row r="663" spans="43:43" ht="14.4">
      <c r="AQ663" s="2"/>
    </row>
    <row r="664" spans="43:43" ht="14.4">
      <c r="AQ664" s="2"/>
    </row>
    <row r="665" spans="43:43" ht="14.4">
      <c r="AQ665" s="2"/>
    </row>
    <row r="666" spans="43:43" ht="14.4">
      <c r="AQ666" s="2"/>
    </row>
    <row r="667" spans="43:43" ht="14.4">
      <c r="AQ667" s="2"/>
    </row>
    <row r="668" spans="43:43" ht="14.4">
      <c r="AQ668" s="2"/>
    </row>
    <row r="669" spans="43:43" ht="14.4">
      <c r="AQ669" s="2"/>
    </row>
    <row r="670" spans="43:43" ht="14.4">
      <c r="AQ670" s="2"/>
    </row>
    <row r="671" spans="43:43" ht="14.4">
      <c r="AQ671" s="2"/>
    </row>
    <row r="672" spans="43:43" ht="14.4">
      <c r="AQ672" s="2"/>
    </row>
    <row r="673" spans="43:43" ht="14.4">
      <c r="AQ673" s="2"/>
    </row>
    <row r="674" spans="43:43" ht="14.4">
      <c r="AQ674" s="2"/>
    </row>
    <row r="675" spans="43:43" ht="14.4">
      <c r="AQ675" s="2"/>
    </row>
    <row r="676" spans="43:43" ht="14.4">
      <c r="AQ676" s="2"/>
    </row>
    <row r="677" spans="43:43" ht="14.4">
      <c r="AQ677" s="2"/>
    </row>
    <row r="678" spans="43:43" ht="14.4">
      <c r="AQ678" s="2"/>
    </row>
    <row r="679" spans="43:43" ht="14.4">
      <c r="AQ679" s="2"/>
    </row>
    <row r="680" spans="43:43" ht="14.4">
      <c r="AQ680" s="2"/>
    </row>
    <row r="681" spans="43:43" ht="14.4">
      <c r="AQ681" s="2"/>
    </row>
    <row r="682" spans="43:43" ht="14.4">
      <c r="AQ682" s="2"/>
    </row>
    <row r="683" spans="43:43" ht="14.4">
      <c r="AQ683" s="2"/>
    </row>
    <row r="684" spans="43:43" ht="14.4">
      <c r="AQ684" s="2"/>
    </row>
    <row r="685" spans="43:43" ht="14.4">
      <c r="AQ685" s="2"/>
    </row>
    <row r="686" spans="43:43" ht="14.4">
      <c r="AQ686" s="2"/>
    </row>
    <row r="687" spans="43:43" ht="14.4">
      <c r="AQ687" s="2"/>
    </row>
    <row r="688" spans="43:43" ht="14.4">
      <c r="AQ688" s="2"/>
    </row>
    <row r="689" spans="43:43" ht="14.4">
      <c r="AQ689" s="2"/>
    </row>
    <row r="690" spans="43:43" ht="14.4">
      <c r="AQ690" s="2"/>
    </row>
    <row r="691" spans="43:43" ht="14.4">
      <c r="AQ691" s="2"/>
    </row>
    <row r="692" spans="43:43" ht="14.4">
      <c r="AQ692" s="2"/>
    </row>
    <row r="693" spans="43:43" ht="14.4">
      <c r="AQ693" s="2"/>
    </row>
    <row r="694" spans="43:43" ht="14.4">
      <c r="AQ694" s="2"/>
    </row>
    <row r="695" spans="43:43" ht="14.4">
      <c r="AQ695" s="2"/>
    </row>
    <row r="696" spans="43:43" ht="14.4">
      <c r="AQ696" s="2"/>
    </row>
    <row r="697" spans="43:43" ht="14.4">
      <c r="AQ697" s="2"/>
    </row>
    <row r="698" spans="43:43" ht="14.4">
      <c r="AQ698" s="2"/>
    </row>
    <row r="699" spans="43:43" ht="14.4">
      <c r="AQ699" s="2"/>
    </row>
    <row r="700" spans="43:43" ht="14.4">
      <c r="AQ700" s="2"/>
    </row>
    <row r="701" spans="43:43" ht="14.4">
      <c r="AQ701" s="2"/>
    </row>
    <row r="702" spans="43:43" ht="14.4">
      <c r="AQ702" s="2"/>
    </row>
    <row r="703" spans="43:43" ht="14.4">
      <c r="AQ703" s="2"/>
    </row>
    <row r="704" spans="43:43" ht="14.4">
      <c r="AQ704" s="2"/>
    </row>
    <row r="705" spans="43:43" ht="14.4">
      <c r="AQ705" s="2"/>
    </row>
    <row r="706" spans="43:43" ht="14.4">
      <c r="AQ706" s="2"/>
    </row>
    <row r="707" spans="43:43" ht="14.4">
      <c r="AQ707" s="2"/>
    </row>
    <row r="708" spans="43:43" ht="14.4">
      <c r="AQ708" s="2"/>
    </row>
    <row r="709" spans="43:43" ht="14.4">
      <c r="AQ709" s="2"/>
    </row>
    <row r="710" spans="43:43" ht="14.4">
      <c r="AQ710" s="2"/>
    </row>
    <row r="711" spans="43:43" ht="14.4">
      <c r="AQ711" s="2"/>
    </row>
    <row r="712" spans="43:43" ht="14.4">
      <c r="AQ712" s="2"/>
    </row>
    <row r="713" spans="43:43" ht="14.4">
      <c r="AQ713" s="2"/>
    </row>
    <row r="714" spans="43:43" ht="14.4">
      <c r="AQ714" s="2"/>
    </row>
    <row r="715" spans="43:43" ht="14.4">
      <c r="AQ715" s="2"/>
    </row>
    <row r="716" spans="43:43" ht="14.4">
      <c r="AQ716" s="2"/>
    </row>
    <row r="717" spans="43:43" ht="14.4">
      <c r="AQ717" s="2"/>
    </row>
    <row r="718" spans="43:43" ht="14.4">
      <c r="AQ718" s="2"/>
    </row>
    <row r="719" spans="43:43" ht="14.4">
      <c r="AQ719" s="2"/>
    </row>
    <row r="720" spans="43:43" ht="14.4">
      <c r="AQ720" s="2"/>
    </row>
    <row r="721" spans="43:43" ht="14.4">
      <c r="AQ721" s="2"/>
    </row>
    <row r="722" spans="43:43" ht="14.4">
      <c r="AQ722" s="2"/>
    </row>
    <row r="723" spans="43:43" ht="14.4">
      <c r="AQ723" s="2"/>
    </row>
    <row r="724" spans="43:43" ht="14.4">
      <c r="AQ724" s="2"/>
    </row>
    <row r="725" spans="43:43" ht="14.4">
      <c r="AQ725" s="2"/>
    </row>
    <row r="726" spans="43:43" ht="14.4">
      <c r="AQ726" s="2"/>
    </row>
    <row r="727" spans="43:43" ht="14.4">
      <c r="AQ727" s="2"/>
    </row>
    <row r="728" spans="43:43" ht="14.4">
      <c r="AQ728" s="2"/>
    </row>
    <row r="729" spans="43:43" ht="14.4">
      <c r="AQ729" s="2"/>
    </row>
    <row r="730" spans="43:43" ht="14.4">
      <c r="AQ730" s="2"/>
    </row>
    <row r="731" spans="43:43" ht="14.4">
      <c r="AQ731" s="2"/>
    </row>
    <row r="732" spans="43:43" ht="14.4">
      <c r="AQ732" s="2"/>
    </row>
    <row r="733" spans="43:43" ht="14.4">
      <c r="AQ733" s="2"/>
    </row>
    <row r="734" spans="43:43" ht="14.4">
      <c r="AQ734" s="2"/>
    </row>
    <row r="735" spans="43:43" ht="14.4">
      <c r="AQ735" s="2"/>
    </row>
    <row r="736" spans="43:43" ht="14.4">
      <c r="AQ736" s="2"/>
    </row>
    <row r="737" spans="43:43" ht="14.4">
      <c r="AQ737" s="2"/>
    </row>
    <row r="738" spans="43:43" ht="14.4">
      <c r="AQ738" s="2"/>
    </row>
    <row r="739" spans="43:43" ht="14.4">
      <c r="AQ739" s="2"/>
    </row>
    <row r="740" spans="43:43" ht="14.4">
      <c r="AQ740" s="2"/>
    </row>
    <row r="741" spans="43:43" ht="14.4">
      <c r="AQ741" s="2"/>
    </row>
    <row r="742" spans="43:43" ht="14.4">
      <c r="AQ742" s="2"/>
    </row>
    <row r="743" spans="43:43" ht="14.4">
      <c r="AQ743" s="2"/>
    </row>
    <row r="744" spans="43:43" ht="14.4">
      <c r="AQ744" s="2"/>
    </row>
    <row r="745" spans="43:43" ht="14.4">
      <c r="AQ745" s="2"/>
    </row>
    <row r="746" spans="43:43" ht="14.4">
      <c r="AQ746" s="2"/>
    </row>
    <row r="747" spans="43:43" ht="14.4">
      <c r="AQ747" s="2"/>
    </row>
    <row r="748" spans="43:43" ht="14.4">
      <c r="AQ748" s="2"/>
    </row>
    <row r="749" spans="43:43" ht="14.4">
      <c r="AQ749" s="2"/>
    </row>
    <row r="750" spans="43:43" ht="14.4">
      <c r="AQ750" s="2"/>
    </row>
    <row r="751" spans="43:43" ht="14.4">
      <c r="AQ751" s="2"/>
    </row>
    <row r="752" spans="43:43" ht="14.4">
      <c r="AQ752" s="2"/>
    </row>
    <row r="753" spans="43:43" ht="14.4">
      <c r="AQ753" s="2"/>
    </row>
    <row r="754" spans="43:43" ht="14.4">
      <c r="AQ754" s="2"/>
    </row>
    <row r="755" spans="43:43" ht="14.4">
      <c r="AQ755" s="2"/>
    </row>
    <row r="756" spans="43:43" ht="14.4">
      <c r="AQ756" s="2"/>
    </row>
    <row r="757" spans="43:43" ht="14.4">
      <c r="AQ757" s="2"/>
    </row>
    <row r="758" spans="43:43" ht="14.4">
      <c r="AQ758" s="2"/>
    </row>
    <row r="759" spans="43:43" ht="14.4">
      <c r="AQ759" s="2"/>
    </row>
    <row r="760" spans="43:43" ht="14.4">
      <c r="AQ760" s="2"/>
    </row>
    <row r="761" spans="43:43" ht="14.4">
      <c r="AQ761" s="2"/>
    </row>
    <row r="762" spans="43:43" ht="14.4">
      <c r="AQ762" s="2"/>
    </row>
    <row r="763" spans="43:43" ht="14.4">
      <c r="AQ763" s="2"/>
    </row>
    <row r="764" spans="43:43" ht="14.4">
      <c r="AQ764" s="2"/>
    </row>
    <row r="765" spans="43:43" ht="14.4">
      <c r="AQ765" s="2"/>
    </row>
    <row r="766" spans="43:43" ht="14.4">
      <c r="AQ766" s="2"/>
    </row>
    <row r="767" spans="43:43" ht="14.4">
      <c r="AQ767" s="2"/>
    </row>
    <row r="768" spans="43:43" ht="14.4">
      <c r="AQ768" s="2"/>
    </row>
    <row r="769" spans="43:43" ht="14.4">
      <c r="AQ769" s="2"/>
    </row>
    <row r="770" spans="43:43" ht="14.4">
      <c r="AQ770" s="2"/>
    </row>
    <row r="771" spans="43:43" ht="14.4">
      <c r="AQ771" s="2"/>
    </row>
    <row r="772" spans="43:43" ht="14.4">
      <c r="AQ772" s="2"/>
    </row>
    <row r="773" spans="43:43" ht="14.4">
      <c r="AQ773" s="2"/>
    </row>
    <row r="774" spans="43:43" ht="14.4">
      <c r="AQ774" s="2"/>
    </row>
    <row r="775" spans="43:43" ht="14.4">
      <c r="AQ775" s="2"/>
    </row>
    <row r="776" spans="43:43" ht="14.4">
      <c r="AQ776" s="2"/>
    </row>
    <row r="777" spans="43:43" ht="14.4">
      <c r="AQ777" s="2"/>
    </row>
    <row r="778" spans="43:43" ht="14.4">
      <c r="AQ778" s="2"/>
    </row>
    <row r="779" spans="43:43" ht="14.4">
      <c r="AQ779" s="2"/>
    </row>
    <row r="780" spans="43:43" ht="14.4">
      <c r="AQ780" s="2"/>
    </row>
    <row r="781" spans="43:43" ht="14.4">
      <c r="AQ781" s="2"/>
    </row>
    <row r="782" spans="43:43" ht="14.4">
      <c r="AQ782" s="2"/>
    </row>
    <row r="783" spans="43:43" ht="14.4">
      <c r="AQ783" s="2"/>
    </row>
    <row r="784" spans="43:43" ht="14.4">
      <c r="AQ784" s="2"/>
    </row>
    <row r="785" spans="43:43" ht="14.4">
      <c r="AQ785" s="2"/>
    </row>
    <row r="786" spans="43:43" ht="14.4">
      <c r="AQ786" s="2"/>
    </row>
    <row r="787" spans="43:43" ht="14.4">
      <c r="AQ787" s="2"/>
    </row>
    <row r="788" spans="43:43" ht="14.4">
      <c r="AQ788" s="2"/>
    </row>
    <row r="789" spans="43:43" ht="14.4">
      <c r="AQ789" s="2"/>
    </row>
    <row r="790" spans="43:43" ht="14.4">
      <c r="AQ790" s="2"/>
    </row>
    <row r="791" spans="43:43" ht="14.4">
      <c r="AQ791" s="2"/>
    </row>
    <row r="792" spans="43:43" ht="14.4">
      <c r="AQ792" s="2"/>
    </row>
    <row r="793" spans="43:43" ht="14.4">
      <c r="AQ793" s="2"/>
    </row>
    <row r="794" spans="43:43" ht="14.4">
      <c r="AQ794" s="2"/>
    </row>
    <row r="795" spans="43:43" ht="14.4">
      <c r="AQ795" s="2"/>
    </row>
    <row r="796" spans="43:43" ht="14.4">
      <c r="AQ796" s="2"/>
    </row>
    <row r="797" spans="43:43" ht="14.4">
      <c r="AQ797" s="2"/>
    </row>
    <row r="798" spans="43:43" ht="14.4">
      <c r="AQ798" s="2"/>
    </row>
    <row r="799" spans="43:43" ht="14.4">
      <c r="AQ799" s="2"/>
    </row>
    <row r="800" spans="43:43" ht="14.4">
      <c r="AQ800" s="2"/>
    </row>
    <row r="801" spans="43:43" ht="14.4">
      <c r="AQ801" s="2"/>
    </row>
    <row r="802" spans="43:43" ht="14.4">
      <c r="AQ802" s="2"/>
    </row>
    <row r="803" spans="43:43" ht="14.4">
      <c r="AQ803" s="2"/>
    </row>
    <row r="804" spans="43:43" ht="14.4">
      <c r="AQ804" s="2"/>
    </row>
    <row r="805" spans="43:43" ht="14.4">
      <c r="AQ805" s="2"/>
    </row>
    <row r="806" spans="43:43" ht="14.4">
      <c r="AQ806" s="2"/>
    </row>
    <row r="807" spans="43:43" ht="14.4">
      <c r="AQ807" s="2"/>
    </row>
    <row r="808" spans="43:43" ht="14.4">
      <c r="AQ808" s="2"/>
    </row>
    <row r="809" spans="43:43" ht="14.4">
      <c r="AQ809" s="2"/>
    </row>
    <row r="810" spans="43:43" ht="14.4">
      <c r="AQ810" s="2"/>
    </row>
    <row r="811" spans="43:43" ht="14.4">
      <c r="AQ811" s="2"/>
    </row>
    <row r="812" spans="43:43" ht="14.4">
      <c r="AQ812" s="2"/>
    </row>
    <row r="813" spans="43:43" ht="14.4">
      <c r="AQ813" s="2"/>
    </row>
    <row r="814" spans="43:43" ht="14.4">
      <c r="AQ814" s="2"/>
    </row>
    <row r="815" spans="43:43" ht="14.4">
      <c r="AQ815" s="2"/>
    </row>
    <row r="816" spans="43:43" ht="14.4">
      <c r="AQ816" s="2"/>
    </row>
    <row r="817" spans="43:43" ht="14.4">
      <c r="AQ817" s="2"/>
    </row>
    <row r="818" spans="43:43" ht="14.4">
      <c r="AQ818" s="2"/>
    </row>
    <row r="819" spans="43:43" ht="14.4">
      <c r="AQ819" s="2"/>
    </row>
    <row r="820" spans="43:43" ht="14.4">
      <c r="AQ820" s="2"/>
    </row>
    <row r="821" spans="43:43" ht="14.4">
      <c r="AQ821" s="2"/>
    </row>
    <row r="822" spans="43:43" ht="14.4">
      <c r="AQ822" s="2"/>
    </row>
    <row r="823" spans="43:43" ht="14.4">
      <c r="AQ823" s="2"/>
    </row>
    <row r="824" spans="43:43" ht="14.4">
      <c r="AQ824" s="2"/>
    </row>
    <row r="825" spans="43:43" ht="14.4">
      <c r="AQ825" s="2"/>
    </row>
    <row r="826" spans="43:43" ht="14.4">
      <c r="AQ826" s="2"/>
    </row>
    <row r="827" spans="43:43" ht="14.4">
      <c r="AQ827" s="2"/>
    </row>
    <row r="828" spans="43:43" ht="14.4">
      <c r="AQ828" s="2"/>
    </row>
    <row r="829" spans="43:43" ht="14.4">
      <c r="AQ829" s="2"/>
    </row>
    <row r="830" spans="43:43" ht="14.4">
      <c r="AQ830" s="2"/>
    </row>
    <row r="831" spans="43:43" ht="14.4">
      <c r="AQ831" s="2"/>
    </row>
    <row r="832" spans="43:43" ht="14.4">
      <c r="AQ832" s="2"/>
    </row>
    <row r="833" spans="43:43" ht="14.4">
      <c r="AQ833" s="2"/>
    </row>
    <row r="834" spans="43:43" ht="14.4">
      <c r="AQ834" s="2"/>
    </row>
    <row r="835" spans="43:43" ht="14.4">
      <c r="AQ835" s="2"/>
    </row>
    <row r="836" spans="43:43" ht="14.4">
      <c r="AQ836" s="2"/>
    </row>
    <row r="837" spans="43:43" ht="14.4">
      <c r="AQ837" s="2"/>
    </row>
    <row r="838" spans="43:43" ht="14.4">
      <c r="AQ838" s="2"/>
    </row>
    <row r="839" spans="43:43" ht="14.4">
      <c r="AQ839" s="2"/>
    </row>
    <row r="840" spans="43:43" ht="14.4">
      <c r="AQ840" s="2"/>
    </row>
    <row r="841" spans="43:43" ht="14.4">
      <c r="AQ841" s="2"/>
    </row>
    <row r="842" spans="43:43" ht="14.4">
      <c r="AQ842" s="2"/>
    </row>
    <row r="843" spans="43:43" ht="14.4">
      <c r="AQ843" s="2"/>
    </row>
    <row r="844" spans="43:43" ht="14.4">
      <c r="AQ844" s="2"/>
    </row>
    <row r="845" spans="43:43" ht="14.4">
      <c r="AQ845" s="2"/>
    </row>
    <row r="846" spans="43:43" ht="14.4">
      <c r="AQ846" s="2"/>
    </row>
    <row r="847" spans="43:43" ht="14.4">
      <c r="AQ847" s="2"/>
    </row>
    <row r="848" spans="43:43" ht="14.4">
      <c r="AQ848" s="2"/>
    </row>
    <row r="849" spans="43:43" ht="14.4">
      <c r="AQ849" s="2"/>
    </row>
    <row r="850" spans="43:43" ht="14.4">
      <c r="AQ850" s="2"/>
    </row>
    <row r="851" spans="43:43" ht="14.4">
      <c r="AQ851" s="2"/>
    </row>
    <row r="852" spans="43:43" ht="14.4">
      <c r="AQ852" s="2"/>
    </row>
    <row r="853" spans="43:43" ht="14.4">
      <c r="AQ853" s="2"/>
    </row>
    <row r="854" spans="43:43" ht="14.4">
      <c r="AQ854" s="2"/>
    </row>
    <row r="855" spans="43:43" ht="14.4">
      <c r="AQ855" s="2"/>
    </row>
    <row r="856" spans="43:43" ht="14.4">
      <c r="AQ856" s="2"/>
    </row>
    <row r="857" spans="43:43" ht="14.4">
      <c r="AQ857" s="2"/>
    </row>
    <row r="858" spans="43:43" ht="14.4">
      <c r="AQ858" s="2"/>
    </row>
    <row r="859" spans="43:43" ht="14.4">
      <c r="AQ859" s="2"/>
    </row>
    <row r="860" spans="43:43" ht="14.4">
      <c r="AQ860" s="2"/>
    </row>
    <row r="861" spans="43:43" ht="14.4">
      <c r="AQ861" s="2"/>
    </row>
    <row r="862" spans="43:43" ht="14.4">
      <c r="AQ862" s="2"/>
    </row>
    <row r="863" spans="43:43" ht="14.4">
      <c r="AQ863" s="2"/>
    </row>
    <row r="864" spans="43:43" ht="14.4">
      <c r="AQ864" s="2"/>
    </row>
    <row r="865" spans="43:43" ht="14.4">
      <c r="AQ865" s="2"/>
    </row>
    <row r="866" spans="43:43" ht="14.4">
      <c r="AQ866" s="2"/>
    </row>
    <row r="867" spans="43:43" ht="14.4">
      <c r="AQ867" s="2"/>
    </row>
    <row r="868" spans="43:43" ht="14.4">
      <c r="AQ868" s="2"/>
    </row>
    <row r="869" spans="43:43" ht="14.4">
      <c r="AQ869" s="2"/>
    </row>
    <row r="870" spans="43:43" ht="14.4">
      <c r="AQ870" s="2"/>
    </row>
    <row r="871" spans="43:43" ht="14.4">
      <c r="AQ871" s="2"/>
    </row>
    <row r="872" spans="43:43" ht="14.4">
      <c r="AQ872" s="2"/>
    </row>
    <row r="873" spans="43:43" ht="14.4">
      <c r="AQ873" s="2"/>
    </row>
    <row r="874" spans="43:43" ht="14.4">
      <c r="AQ874" s="2"/>
    </row>
    <row r="875" spans="43:43" ht="14.4">
      <c r="AQ875" s="2"/>
    </row>
    <row r="876" spans="43:43" ht="14.4">
      <c r="AQ876" s="2"/>
    </row>
    <row r="877" spans="43:43" ht="14.4">
      <c r="AQ877" s="2"/>
    </row>
    <row r="878" spans="43:43" ht="14.4">
      <c r="AQ878" s="2"/>
    </row>
    <row r="879" spans="43:43" ht="14.4">
      <c r="AQ879" s="2"/>
    </row>
    <row r="880" spans="43:43" ht="14.4">
      <c r="AQ880" s="2"/>
    </row>
    <row r="881" spans="43:43" ht="14.4">
      <c r="AQ881" s="2"/>
    </row>
    <row r="882" spans="43:43" ht="14.4">
      <c r="AQ882" s="2"/>
    </row>
    <row r="883" spans="43:43" ht="14.4">
      <c r="AQ883" s="2"/>
    </row>
    <row r="884" spans="43:43" ht="14.4">
      <c r="AQ884" s="2"/>
    </row>
    <row r="885" spans="43:43" ht="14.4">
      <c r="AQ885" s="2"/>
    </row>
    <row r="886" spans="43:43" ht="14.4">
      <c r="AQ886" s="2"/>
    </row>
    <row r="887" spans="43:43" ht="14.4">
      <c r="AQ887" s="2"/>
    </row>
    <row r="888" spans="43:43" ht="14.4">
      <c r="AQ888" s="2"/>
    </row>
    <row r="889" spans="43:43" ht="14.4">
      <c r="AQ889" s="2"/>
    </row>
    <row r="890" spans="43:43" ht="14.4">
      <c r="AQ890" s="2"/>
    </row>
    <row r="891" spans="43:43" ht="14.4">
      <c r="AQ891" s="2"/>
    </row>
    <row r="892" spans="43:43" ht="14.4">
      <c r="AQ892" s="2"/>
    </row>
    <row r="893" spans="43:43" ht="14.4">
      <c r="AQ893" s="2"/>
    </row>
    <row r="894" spans="43:43" ht="14.4">
      <c r="AQ894" s="2"/>
    </row>
    <row r="895" spans="43:43" ht="14.4">
      <c r="AQ895" s="2"/>
    </row>
    <row r="896" spans="43:43" ht="14.4">
      <c r="AQ896" s="2"/>
    </row>
    <row r="897" spans="43:43" ht="14.4">
      <c r="AQ897" s="2"/>
    </row>
    <row r="898" spans="43:43" ht="14.4">
      <c r="AQ898" s="2"/>
    </row>
    <row r="899" spans="43:43" ht="14.4">
      <c r="AQ899" s="2"/>
    </row>
    <row r="900" spans="43:43" ht="14.4">
      <c r="AQ900" s="2"/>
    </row>
    <row r="901" spans="43:43" ht="14.4">
      <c r="AQ901" s="2"/>
    </row>
    <row r="902" spans="43:43" ht="14.4">
      <c r="AQ902" s="2"/>
    </row>
    <row r="903" spans="43:43" ht="14.4">
      <c r="AQ903" s="2"/>
    </row>
    <row r="904" spans="43:43" ht="14.4">
      <c r="AQ904" s="2"/>
    </row>
    <row r="905" spans="43:43" ht="14.4">
      <c r="AQ905" s="2"/>
    </row>
    <row r="906" spans="43:43" ht="14.4">
      <c r="AQ906" s="2"/>
    </row>
    <row r="907" spans="43:43" ht="14.4">
      <c r="AQ907" s="2"/>
    </row>
    <row r="908" spans="43:43" ht="14.4">
      <c r="AQ908" s="2"/>
    </row>
    <row r="909" spans="43:43" ht="14.4">
      <c r="AQ909" s="2"/>
    </row>
    <row r="910" spans="43:43" ht="14.4">
      <c r="AQ910" s="2"/>
    </row>
    <row r="911" spans="43:43" ht="14.4">
      <c r="AQ911" s="2"/>
    </row>
    <row r="912" spans="43:43" ht="14.4">
      <c r="AQ912" s="2"/>
    </row>
    <row r="913" spans="43:43" ht="14.4">
      <c r="AQ913" s="2"/>
    </row>
    <row r="914" spans="43:43" ht="14.4">
      <c r="AQ914" s="2"/>
    </row>
    <row r="915" spans="43:43" ht="14.4">
      <c r="AQ915" s="2"/>
    </row>
    <row r="916" spans="43:43" ht="14.4">
      <c r="AQ916" s="2"/>
    </row>
    <row r="917" spans="43:43" ht="14.4">
      <c r="AQ917" s="2"/>
    </row>
    <row r="918" spans="43:43" ht="14.4">
      <c r="AQ918" s="2"/>
    </row>
    <row r="919" spans="43:43" ht="14.4">
      <c r="AQ919" s="2"/>
    </row>
    <row r="920" spans="43:43" ht="14.4">
      <c r="AQ920" s="2"/>
    </row>
    <row r="921" spans="43:43" ht="14.4">
      <c r="AQ921" s="2"/>
    </row>
    <row r="922" spans="43:43" ht="14.4">
      <c r="AQ922" s="2"/>
    </row>
    <row r="923" spans="43:43" ht="14.4">
      <c r="AQ923" s="2"/>
    </row>
    <row r="924" spans="43:43" ht="14.4">
      <c r="AQ924" s="2"/>
    </row>
    <row r="925" spans="43:43" ht="14.4">
      <c r="AQ925" s="2"/>
    </row>
    <row r="926" spans="43:43" ht="14.4">
      <c r="AQ926" s="2"/>
    </row>
    <row r="927" spans="43:43" ht="14.4">
      <c r="AQ927" s="2"/>
    </row>
    <row r="928" spans="43:43" ht="14.4">
      <c r="AQ928" s="2"/>
    </row>
    <row r="929" spans="43:43" ht="14.4">
      <c r="AQ929" s="2"/>
    </row>
    <row r="930" spans="43:43" ht="14.4">
      <c r="AQ930" s="2"/>
    </row>
    <row r="931" spans="43:43" ht="14.4">
      <c r="AQ931" s="2"/>
    </row>
    <row r="932" spans="43:43" ht="14.4">
      <c r="AQ932" s="2"/>
    </row>
    <row r="933" spans="43:43" ht="14.4">
      <c r="AQ933" s="2"/>
    </row>
    <row r="934" spans="43:43" ht="14.4">
      <c r="AQ934" s="2"/>
    </row>
    <row r="935" spans="43:43" ht="14.4">
      <c r="AQ935" s="2"/>
    </row>
    <row r="936" spans="43:43" ht="14.4">
      <c r="AQ936" s="2"/>
    </row>
    <row r="937" spans="43:43" ht="14.4">
      <c r="AQ937" s="2"/>
    </row>
    <row r="938" spans="43:43" ht="14.4">
      <c r="AQ938" s="2"/>
    </row>
    <row r="939" spans="43:43" ht="14.4">
      <c r="AQ939" s="2"/>
    </row>
    <row r="940" spans="43:43" ht="14.4">
      <c r="AQ940" s="2"/>
    </row>
    <row r="941" spans="43:43" ht="14.4">
      <c r="AQ941" s="2"/>
    </row>
    <row r="942" spans="43:43" ht="14.4">
      <c r="AQ942" s="2"/>
    </row>
    <row r="943" spans="43:43" ht="14.4">
      <c r="AQ943" s="2"/>
    </row>
    <row r="944" spans="43:43" ht="14.4">
      <c r="AQ944" s="2"/>
    </row>
    <row r="945" spans="43:43" ht="14.4">
      <c r="AQ945" s="2"/>
    </row>
    <row r="946" spans="43:43" ht="14.4">
      <c r="AQ946" s="2"/>
    </row>
    <row r="947" spans="43:43" ht="14.4">
      <c r="AQ947" s="2"/>
    </row>
    <row r="948" spans="43:43" ht="14.4">
      <c r="AQ948" s="2"/>
    </row>
    <row r="949" spans="43:43" ht="14.4">
      <c r="AQ949" s="2"/>
    </row>
    <row r="950" spans="43:43" ht="14.4">
      <c r="AQ950" s="2"/>
    </row>
    <row r="951" spans="43:43" ht="14.4">
      <c r="AQ951" s="2"/>
    </row>
    <row r="952" spans="43:43" ht="14.4">
      <c r="AQ952" s="2"/>
    </row>
    <row r="953" spans="43:43" ht="14.4">
      <c r="AQ953" s="2"/>
    </row>
    <row r="954" spans="43:43" ht="14.4">
      <c r="AQ954" s="2"/>
    </row>
    <row r="955" spans="43:43" ht="14.4">
      <c r="AQ955" s="2"/>
    </row>
    <row r="956" spans="43:43" ht="14.4">
      <c r="AQ956" s="2"/>
    </row>
    <row r="957" spans="43:43" ht="14.4">
      <c r="AQ957" s="2"/>
    </row>
    <row r="958" spans="43:43" ht="14.4">
      <c r="AQ958" s="2"/>
    </row>
    <row r="959" spans="43:43" ht="14.4">
      <c r="AQ959" s="2"/>
    </row>
    <row r="960" spans="43:43" ht="14.4">
      <c r="AQ960" s="2"/>
    </row>
    <row r="961" spans="43:43" ht="14.4">
      <c r="AQ961" s="2"/>
    </row>
    <row r="962" spans="43:43" ht="14.4">
      <c r="AQ962" s="2"/>
    </row>
    <row r="963" spans="43:43" ht="14.4">
      <c r="AQ963" s="2"/>
    </row>
    <row r="964" spans="43:43" ht="14.4">
      <c r="AQ964" s="2"/>
    </row>
    <row r="965" spans="43:43" ht="14.4">
      <c r="AQ965" s="2"/>
    </row>
    <row r="966" spans="43:43" ht="14.4">
      <c r="AQ966" s="2"/>
    </row>
    <row r="967" spans="43:43" ht="14.4">
      <c r="AQ967" s="2"/>
    </row>
    <row r="968" spans="43:43" ht="14.4">
      <c r="AQ968" s="2"/>
    </row>
    <row r="969" spans="43:43" ht="14.4">
      <c r="AQ969" s="2"/>
    </row>
    <row r="970" spans="43:43" ht="14.4">
      <c r="AQ970" s="2"/>
    </row>
    <row r="971" spans="43:43" ht="14.4">
      <c r="AQ971" s="2"/>
    </row>
    <row r="972" spans="43:43" ht="14.4">
      <c r="AQ972" s="2"/>
    </row>
    <row r="973" spans="43:43" ht="14.4">
      <c r="AQ973" s="2"/>
    </row>
    <row r="974" spans="43:43" ht="14.4">
      <c r="AQ974" s="2"/>
    </row>
    <row r="975" spans="43:43" ht="14.4">
      <c r="AQ975" s="2"/>
    </row>
    <row r="976" spans="43:43" ht="14.4">
      <c r="AQ976" s="2"/>
    </row>
    <row r="977" spans="43:43" ht="14.4">
      <c r="AQ977" s="2"/>
    </row>
    <row r="978" spans="43:43" ht="14.4">
      <c r="AQ978" s="2"/>
    </row>
    <row r="979" spans="43:43" ht="14.4">
      <c r="AQ979" s="2"/>
    </row>
    <row r="980" spans="43:43" ht="14.4">
      <c r="AQ980" s="2"/>
    </row>
    <row r="981" spans="43:43" ht="14.4">
      <c r="AQ981" s="2"/>
    </row>
    <row r="982" spans="43:43" ht="14.4">
      <c r="AQ982" s="2"/>
    </row>
    <row r="983" spans="43:43" ht="14.4">
      <c r="AQ983" s="2"/>
    </row>
    <row r="984" spans="43:43" ht="14.4">
      <c r="AQ984" s="2"/>
    </row>
    <row r="985" spans="43:43" ht="14.4">
      <c r="AQ985" s="2"/>
    </row>
    <row r="986" spans="43:43" ht="14.4">
      <c r="AQ986" s="2"/>
    </row>
    <row r="987" spans="43:43" ht="14.4">
      <c r="AQ987" s="2"/>
    </row>
    <row r="988" spans="43:43" ht="14.4">
      <c r="AQ988" s="2"/>
    </row>
    <row r="989" spans="43:43" ht="14.4">
      <c r="AQ989" s="2"/>
    </row>
    <row r="990" spans="43:43" ht="14.4">
      <c r="AQ990" s="2"/>
    </row>
    <row r="991" spans="43:43" ht="14.4">
      <c r="AQ991" s="2"/>
    </row>
    <row r="992" spans="43:43" ht="14.4">
      <c r="AQ992" s="2"/>
    </row>
    <row r="993" spans="43:43" ht="14.4">
      <c r="AQ993" s="2"/>
    </row>
    <row r="994" spans="43:43" ht="14.4">
      <c r="AQ994" s="2"/>
    </row>
    <row r="995" spans="43:43" ht="14.4">
      <c r="AQ995" s="2"/>
    </row>
    <row r="996" spans="43:43" ht="14.4">
      <c r="AQ996" s="2"/>
    </row>
  </sheetData>
  <mergeCells count="27">
    <mergeCell ref="A7:C7"/>
    <mergeCell ref="A13:C13"/>
    <mergeCell ref="A18:C18"/>
    <mergeCell ref="A21:C21"/>
    <mergeCell ref="A25:C25"/>
    <mergeCell ref="AG6:AH6"/>
    <mergeCell ref="AJ6:AJ7"/>
    <mergeCell ref="AK6:AK7"/>
    <mergeCell ref="AL6:AL7"/>
    <mergeCell ref="AM6:AM7"/>
    <mergeCell ref="AN6:AN7"/>
    <mergeCell ref="U6:V6"/>
    <mergeCell ref="W6:X6"/>
    <mergeCell ref="Y6:Z6"/>
    <mergeCell ref="AA6:AB6"/>
    <mergeCell ref="AC6:AD6"/>
    <mergeCell ref="AE6:AF6"/>
    <mergeCell ref="K5:AH5"/>
    <mergeCell ref="AJ5:AN5"/>
    <mergeCell ref="AO5:AO7"/>
    <mergeCell ref="A6:C6"/>
    <mergeCell ref="E6:I6"/>
    <mergeCell ref="K6:L6"/>
    <mergeCell ref="M6:N6"/>
    <mergeCell ref="O6:P6"/>
    <mergeCell ref="Q6:R6"/>
    <mergeCell ref="S6:T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KLASTER 1 HITUNG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E L L</dc:creator>
  <cp:lastModifiedBy>D E L L</cp:lastModifiedBy>
  <dcterms:created xsi:type="dcterms:W3CDTF">2026-01-15T02:18:33Z</dcterms:created>
  <dcterms:modified xsi:type="dcterms:W3CDTF">2026-01-15T02:18:43Z</dcterms:modified>
</cp:coreProperties>
</file>