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32" i="1"/>
  <c r="Q32" s="1"/>
  <c r="N32"/>
  <c r="L32"/>
  <c r="M32" s="1"/>
  <c r="H32"/>
  <c r="G32"/>
  <c r="Q31"/>
  <c r="O31"/>
  <c r="M31"/>
  <c r="J31"/>
  <c r="I31"/>
  <c r="K31" s="1"/>
  <c r="Q30"/>
  <c r="O30"/>
  <c r="M30"/>
  <c r="J30"/>
  <c r="I30"/>
  <c r="K30" s="1"/>
  <c r="Q29"/>
  <c r="O29"/>
  <c r="M29"/>
  <c r="J29"/>
  <c r="I29"/>
  <c r="K29" s="1"/>
  <c r="Q28"/>
  <c r="O28"/>
  <c r="M28"/>
  <c r="J28"/>
  <c r="I28"/>
  <c r="K28" s="1"/>
  <c r="Q27"/>
  <c r="O27"/>
  <c r="M27"/>
  <c r="J27"/>
  <c r="I27"/>
  <c r="K27" s="1"/>
  <c r="Q26"/>
  <c r="O26"/>
  <c r="M26"/>
  <c r="J26"/>
  <c r="I26"/>
  <c r="K26" s="1"/>
  <c r="Q25"/>
  <c r="O25"/>
  <c r="M25"/>
  <c r="J25"/>
  <c r="I25"/>
  <c r="K25" s="1"/>
  <c r="Q24"/>
  <c r="O24"/>
  <c r="M24"/>
  <c r="J24"/>
  <c r="I24"/>
  <c r="K24" s="1"/>
  <c r="Q23"/>
  <c r="O23"/>
  <c r="M23"/>
  <c r="J23"/>
  <c r="D23"/>
  <c r="I23" s="1"/>
  <c r="K23" s="1"/>
  <c r="Q22"/>
  <c r="O22"/>
  <c r="J22"/>
  <c r="I22"/>
  <c r="K22" s="1"/>
  <c r="E22"/>
  <c r="M22" s="1"/>
  <c r="Q21"/>
  <c r="J21"/>
  <c r="I21"/>
  <c r="K21" s="1"/>
  <c r="F21"/>
  <c r="O21" s="1"/>
  <c r="E21"/>
  <c r="M21" s="1"/>
  <c r="Q20"/>
  <c r="O20"/>
  <c r="M20"/>
  <c r="J20"/>
  <c r="I20"/>
  <c r="K20" s="1"/>
  <c r="Q19"/>
  <c r="M19"/>
  <c r="J19"/>
  <c r="F19"/>
  <c r="O19" s="1"/>
  <c r="D19"/>
  <c r="I19" s="1"/>
  <c r="K19" s="1"/>
  <c r="Q18"/>
  <c r="O18"/>
  <c r="M18"/>
  <c r="J18"/>
  <c r="I18"/>
  <c r="K18" s="1"/>
  <c r="Q17"/>
  <c r="O17"/>
  <c r="M17"/>
  <c r="I17"/>
  <c r="K17" s="1"/>
  <c r="Q16"/>
  <c r="J16"/>
  <c r="F16"/>
  <c r="O16" s="1"/>
  <c r="E16"/>
  <c r="M16" s="1"/>
  <c r="D16"/>
  <c r="I16" s="1"/>
  <c r="K16" s="1"/>
  <c r="Q15"/>
  <c r="O15"/>
  <c r="M15"/>
  <c r="J15"/>
  <c r="I15"/>
  <c r="K15" s="1"/>
  <c r="Q14"/>
  <c r="O14"/>
  <c r="M14"/>
  <c r="J14"/>
  <c r="I14"/>
  <c r="K14" s="1"/>
  <c r="Q13"/>
  <c r="O13"/>
  <c r="M13"/>
  <c r="J13"/>
  <c r="I13"/>
  <c r="K13" s="1"/>
  <c r="Q12"/>
  <c r="O12"/>
  <c r="M12"/>
  <c r="J12"/>
  <c r="I12"/>
  <c r="K12" s="1"/>
  <c r="Q11"/>
  <c r="O11"/>
  <c r="J11"/>
  <c r="E11"/>
  <c r="M11" s="1"/>
  <c r="D11"/>
  <c r="I11" s="1"/>
  <c r="K11" s="1"/>
  <c r="Q10"/>
  <c r="O10"/>
  <c r="J10"/>
  <c r="E10"/>
  <c r="M10" s="1"/>
  <c r="D10"/>
  <c r="I10" s="1"/>
  <c r="K10" s="1"/>
  <c r="Q9"/>
  <c r="O9"/>
  <c r="J9"/>
  <c r="I9"/>
  <c r="K9" s="1"/>
  <c r="E9"/>
  <c r="M9" s="1"/>
  <c r="Q8"/>
  <c r="O8"/>
  <c r="J8"/>
  <c r="J32" s="1"/>
  <c r="I8"/>
  <c r="K8" s="1"/>
  <c r="E8"/>
  <c r="M8" s="1"/>
  <c r="Q7"/>
  <c r="I7"/>
  <c r="K7" s="1"/>
  <c r="F7"/>
  <c r="F32" s="1"/>
  <c r="E7"/>
  <c r="E32" s="1"/>
  <c r="D7"/>
  <c r="D32" s="1"/>
  <c r="K32" l="1"/>
  <c r="I32"/>
  <c r="O32"/>
  <c r="M7"/>
  <c r="O7"/>
</calcChain>
</file>

<file path=xl/sharedStrings.xml><?xml version="1.0" encoding="utf-8"?>
<sst xmlns="http://schemas.openxmlformats.org/spreadsheetml/2006/main" count="51" uniqueCount="47">
  <si>
    <t>TAHUN 2022</t>
  </si>
  <si>
    <t>HASIL PELAKSANAAN BIAS (IMUNISASI MR, DT, Td ) ANAK USIA SEKOLAH DASAR (SD / MI) PUSKESMAS ARJOWINANGUN</t>
  </si>
  <si>
    <t>No</t>
  </si>
  <si>
    <t>Kelurahan</t>
  </si>
  <si>
    <t>Nama Sekolah</t>
  </si>
  <si>
    <t>Jumlah Sasaran Per Kelas</t>
  </si>
  <si>
    <t>Cakupan Imunisasi</t>
  </si>
  <si>
    <t>I</t>
  </si>
  <si>
    <t>II</t>
  </si>
  <si>
    <t>V</t>
  </si>
  <si>
    <t>V PEREMPUAN</t>
  </si>
  <si>
    <t>MR</t>
  </si>
  <si>
    <t>absolut</t>
  </si>
  <si>
    <t>DT</t>
  </si>
  <si>
    <t>II (Td)</t>
  </si>
  <si>
    <t>V (Td)</t>
  </si>
  <si>
    <t>HPV</t>
  </si>
  <si>
    <t>ARJOWINANGUN</t>
  </si>
  <si>
    <t>SDN ARJOWINANGUN I</t>
  </si>
  <si>
    <t>SDN ARJOWINANGUN II</t>
  </si>
  <si>
    <t>MI TARBIYATUL HUDA ARJOW</t>
  </si>
  <si>
    <t>TLOGOWARU</t>
  </si>
  <si>
    <t>SDN TLOGOWARU I</t>
  </si>
  <si>
    <t>SDN TLOGOWARU II</t>
  </si>
  <si>
    <t>MI AL USMAN</t>
  </si>
  <si>
    <t>SDI NURUL MUTTAQIN</t>
  </si>
  <si>
    <t>MI ROUDHATUL MUSLIHIN</t>
  </si>
  <si>
    <t>MI JABAL NUR</t>
  </si>
  <si>
    <t>SDN MODEL KOTA MALANG</t>
  </si>
  <si>
    <t>BUMIAYU</t>
  </si>
  <si>
    <t>SDN BUMIAYU I</t>
  </si>
  <si>
    <t>SDN BUMIAYU II</t>
  </si>
  <si>
    <t>SDN BUMIAYU III</t>
  </si>
  <si>
    <t>SDN BUMIAYU IV</t>
  </si>
  <si>
    <t>MI HIDAYATUL MUBTADIIN</t>
  </si>
  <si>
    <t>SDI AL AZHAR 56</t>
  </si>
  <si>
    <t>MERGOSONO</t>
  </si>
  <si>
    <t>SDN MERGOSONO I</t>
  </si>
  <si>
    <t>SDN MERGOSONO II</t>
  </si>
  <si>
    <t>SDN MERGOSONO III</t>
  </si>
  <si>
    <t>SDN MERGOSONO IV</t>
  </si>
  <si>
    <t>SDN MERGOSONO V</t>
  </si>
  <si>
    <t>SD TUNAS HARAPAN</t>
  </si>
  <si>
    <t>SD NU BAHRUL ULUM</t>
  </si>
  <si>
    <t>SD MUHAMMADIYAH VI</t>
  </si>
  <si>
    <t>MI TARBIYATUL HUDA MERG.</t>
  </si>
  <si>
    <t>JUMLAH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</si>
</sst>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workbookViewId="0">
      <selection activeCell="C4" sqref="C4:C6"/>
    </sheetView>
  </sheetViews>
  <sheetFormatPr defaultRowHeight="15"/>
  <cols>
    <col min="2" max="2" width="21.7109375" customWidth="1"/>
    <col min="3" max="3" width="38.85546875" customWidth="1"/>
  </cols>
  <sheetData>
    <row r="1" spans="1:17" ht="21">
      <c r="A1" s="37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8.7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4" spans="1:17">
      <c r="A4" s="39" t="s">
        <v>2</v>
      </c>
      <c r="B4" s="39" t="s">
        <v>3</v>
      </c>
      <c r="C4" s="39" t="s">
        <v>4</v>
      </c>
      <c r="D4" s="39" t="s">
        <v>5</v>
      </c>
      <c r="E4" s="39"/>
      <c r="F4" s="39"/>
      <c r="G4" s="39"/>
      <c r="H4" s="40" t="s">
        <v>6</v>
      </c>
      <c r="I4" s="40"/>
      <c r="J4" s="40"/>
      <c r="K4" s="40"/>
      <c r="L4" s="40"/>
      <c r="M4" s="40"/>
      <c r="N4" s="40"/>
      <c r="O4" s="40"/>
      <c r="P4" s="40"/>
      <c r="Q4" s="41"/>
    </row>
    <row r="5" spans="1:17">
      <c r="A5" s="39"/>
      <c r="B5" s="39"/>
      <c r="C5" s="39"/>
      <c r="D5" s="39" t="s">
        <v>7</v>
      </c>
      <c r="E5" s="39" t="s">
        <v>8</v>
      </c>
      <c r="F5" s="39" t="s">
        <v>9</v>
      </c>
      <c r="G5" s="40" t="s">
        <v>10</v>
      </c>
      <c r="H5" s="40" t="s">
        <v>11</v>
      </c>
      <c r="I5" s="40" t="s">
        <v>12</v>
      </c>
      <c r="J5" s="40" t="s">
        <v>13</v>
      </c>
      <c r="K5" s="40" t="s">
        <v>12</v>
      </c>
      <c r="L5" s="40" t="s">
        <v>14</v>
      </c>
      <c r="M5" s="40" t="s">
        <v>12</v>
      </c>
      <c r="N5" s="40" t="s">
        <v>15</v>
      </c>
      <c r="O5" s="40" t="s">
        <v>12</v>
      </c>
      <c r="P5" s="40" t="s">
        <v>16</v>
      </c>
      <c r="Q5" s="40" t="s">
        <v>12</v>
      </c>
    </row>
    <row r="6" spans="1:17">
      <c r="A6" s="39"/>
      <c r="B6" s="39"/>
      <c r="C6" s="39"/>
      <c r="D6" s="39"/>
      <c r="E6" s="39"/>
      <c r="F6" s="39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</row>
    <row r="7" spans="1:17" ht="15.75">
      <c r="A7" s="1">
        <v>1</v>
      </c>
      <c r="B7" s="1" t="s">
        <v>17</v>
      </c>
      <c r="C7" s="2" t="s">
        <v>18</v>
      </c>
      <c r="D7" s="3">
        <f>14+14</f>
        <v>28</v>
      </c>
      <c r="E7" s="3">
        <f>15+12</f>
        <v>27</v>
      </c>
      <c r="F7" s="3">
        <f>14+14</f>
        <v>28</v>
      </c>
      <c r="G7" s="4">
        <v>14</v>
      </c>
      <c r="H7" s="5">
        <v>28</v>
      </c>
      <c r="I7" s="6">
        <f t="shared" ref="I7:I32" si="0">(H7/D7)*100</f>
        <v>100</v>
      </c>
      <c r="J7" s="5">
        <v>28</v>
      </c>
      <c r="K7" s="6">
        <f t="shared" ref="K7:K31" si="1">I7</f>
        <v>100</v>
      </c>
      <c r="L7" s="5">
        <v>27</v>
      </c>
      <c r="M7" s="6">
        <f t="shared" ref="M7:M32" si="2">(L7/E7)*100</f>
        <v>100</v>
      </c>
      <c r="N7" s="5">
        <v>28</v>
      </c>
      <c r="O7" s="6">
        <f t="shared" ref="O7:O32" si="3">(N7/F7)*100</f>
        <v>100</v>
      </c>
      <c r="P7" s="7">
        <v>14</v>
      </c>
      <c r="Q7" s="6">
        <f t="shared" ref="Q7:Q32" si="4">(P7/G7)*100</f>
        <v>100</v>
      </c>
    </row>
    <row r="8" spans="1:17" ht="15.75">
      <c r="A8" s="1"/>
      <c r="B8" s="1"/>
      <c r="C8" s="2" t="s">
        <v>19</v>
      </c>
      <c r="D8" s="3">
        <v>55</v>
      </c>
      <c r="E8" s="3">
        <f>26+30</f>
        <v>56</v>
      </c>
      <c r="F8" s="3">
        <v>66</v>
      </c>
      <c r="G8" s="4">
        <v>29</v>
      </c>
      <c r="H8" s="5">
        <v>53</v>
      </c>
      <c r="I8" s="6">
        <f t="shared" si="0"/>
        <v>96.36363636363636</v>
      </c>
      <c r="J8" s="5">
        <f t="shared" ref="J8:J31" si="5">H8</f>
        <v>53</v>
      </c>
      <c r="K8" s="6">
        <f t="shared" si="1"/>
        <v>96.36363636363636</v>
      </c>
      <c r="L8" s="5">
        <v>49</v>
      </c>
      <c r="M8" s="6">
        <f t="shared" si="2"/>
        <v>87.5</v>
      </c>
      <c r="N8" s="5">
        <v>65</v>
      </c>
      <c r="O8" s="6">
        <f t="shared" si="3"/>
        <v>98.484848484848484</v>
      </c>
      <c r="P8" s="7">
        <v>29</v>
      </c>
      <c r="Q8" s="6">
        <f t="shared" si="4"/>
        <v>100</v>
      </c>
    </row>
    <row r="9" spans="1:17" ht="16.5" thickBot="1">
      <c r="A9" s="8"/>
      <c r="B9" s="8"/>
      <c r="C9" s="9" t="s">
        <v>20</v>
      </c>
      <c r="D9" s="10">
        <v>54</v>
      </c>
      <c r="E9" s="10">
        <f>26+35</f>
        <v>61</v>
      </c>
      <c r="F9" s="10">
        <v>54</v>
      </c>
      <c r="G9" s="11">
        <v>28</v>
      </c>
      <c r="H9" s="12">
        <v>42</v>
      </c>
      <c r="I9" s="13">
        <f t="shared" si="0"/>
        <v>77.777777777777786</v>
      </c>
      <c r="J9" s="5">
        <f t="shared" si="5"/>
        <v>42</v>
      </c>
      <c r="K9" s="6">
        <f t="shared" si="1"/>
        <v>77.777777777777786</v>
      </c>
      <c r="L9" s="12">
        <v>56</v>
      </c>
      <c r="M9" s="13">
        <f t="shared" si="2"/>
        <v>91.803278688524586</v>
      </c>
      <c r="N9" s="12">
        <v>53</v>
      </c>
      <c r="O9" s="13">
        <f t="shared" si="3"/>
        <v>98.148148148148152</v>
      </c>
      <c r="P9" s="14">
        <v>28</v>
      </c>
      <c r="Q9" s="13">
        <f t="shared" si="4"/>
        <v>100</v>
      </c>
    </row>
    <row r="10" spans="1:17" ht="15.75">
      <c r="A10" s="15">
        <v>2</v>
      </c>
      <c r="B10" s="16" t="s">
        <v>21</v>
      </c>
      <c r="C10" s="17" t="s">
        <v>22</v>
      </c>
      <c r="D10" s="18">
        <f>17+11</f>
        <v>28</v>
      </c>
      <c r="E10" s="19">
        <f>14+14</f>
        <v>28</v>
      </c>
      <c r="F10" s="19">
        <v>26</v>
      </c>
      <c r="G10" s="20">
        <v>13</v>
      </c>
      <c r="H10" s="21">
        <v>26</v>
      </c>
      <c r="I10" s="22">
        <f t="shared" si="0"/>
        <v>92.857142857142861</v>
      </c>
      <c r="J10" s="5">
        <f t="shared" si="5"/>
        <v>26</v>
      </c>
      <c r="K10" s="6">
        <f t="shared" si="1"/>
        <v>92.857142857142861</v>
      </c>
      <c r="L10" s="21">
        <v>24</v>
      </c>
      <c r="M10" s="22">
        <f t="shared" si="2"/>
        <v>85.714285714285708</v>
      </c>
      <c r="N10" s="21">
        <v>26</v>
      </c>
      <c r="O10" s="22">
        <f t="shared" si="3"/>
        <v>100</v>
      </c>
      <c r="P10" s="23">
        <v>12</v>
      </c>
      <c r="Q10" s="22">
        <f t="shared" si="4"/>
        <v>92.307692307692307</v>
      </c>
    </row>
    <row r="11" spans="1:17" ht="15.75">
      <c r="A11" s="1"/>
      <c r="B11" s="1"/>
      <c r="C11" s="2" t="s">
        <v>23</v>
      </c>
      <c r="D11" s="3">
        <f>12+9</f>
        <v>21</v>
      </c>
      <c r="E11" s="3">
        <f>14+8</f>
        <v>22</v>
      </c>
      <c r="F11" s="3">
        <v>30</v>
      </c>
      <c r="G11" s="4">
        <v>14</v>
      </c>
      <c r="H11" s="5">
        <v>15</v>
      </c>
      <c r="I11" s="6">
        <f t="shared" si="0"/>
        <v>71.428571428571431</v>
      </c>
      <c r="J11" s="5">
        <f t="shared" si="5"/>
        <v>15</v>
      </c>
      <c r="K11" s="6">
        <f t="shared" si="1"/>
        <v>71.428571428571431</v>
      </c>
      <c r="L11" s="5">
        <v>15</v>
      </c>
      <c r="M11" s="6">
        <f t="shared" si="2"/>
        <v>68.181818181818173</v>
      </c>
      <c r="N11" s="5">
        <v>26</v>
      </c>
      <c r="O11" s="6">
        <f t="shared" si="3"/>
        <v>86.666666666666671</v>
      </c>
      <c r="P11" s="7">
        <v>13</v>
      </c>
      <c r="Q11" s="6">
        <f t="shared" si="4"/>
        <v>92.857142857142861</v>
      </c>
    </row>
    <row r="12" spans="1:17" ht="15.75">
      <c r="A12" s="1"/>
      <c r="B12" s="1"/>
      <c r="C12" s="2" t="s">
        <v>24</v>
      </c>
      <c r="D12" s="3">
        <v>14</v>
      </c>
      <c r="E12" s="3">
        <v>10</v>
      </c>
      <c r="F12" s="3">
        <v>25</v>
      </c>
      <c r="G12" s="4">
        <v>7</v>
      </c>
      <c r="H12" s="5">
        <v>13</v>
      </c>
      <c r="I12" s="6">
        <f t="shared" si="0"/>
        <v>92.857142857142861</v>
      </c>
      <c r="J12" s="5">
        <f t="shared" si="5"/>
        <v>13</v>
      </c>
      <c r="K12" s="6">
        <f t="shared" si="1"/>
        <v>92.857142857142861</v>
      </c>
      <c r="L12" s="5">
        <v>10</v>
      </c>
      <c r="M12" s="6">
        <f t="shared" si="2"/>
        <v>100</v>
      </c>
      <c r="N12" s="5">
        <v>23</v>
      </c>
      <c r="O12" s="6">
        <f t="shared" si="3"/>
        <v>92</v>
      </c>
      <c r="P12" s="7">
        <v>7</v>
      </c>
      <c r="Q12" s="6">
        <f t="shared" si="4"/>
        <v>100</v>
      </c>
    </row>
    <row r="13" spans="1:17" ht="15.75">
      <c r="A13" s="1"/>
      <c r="B13" s="1"/>
      <c r="C13" s="2" t="s">
        <v>25</v>
      </c>
      <c r="D13" s="3">
        <v>28</v>
      </c>
      <c r="E13" s="3">
        <v>28</v>
      </c>
      <c r="F13" s="3">
        <v>21</v>
      </c>
      <c r="G13" s="4">
        <v>8</v>
      </c>
      <c r="H13" s="5">
        <v>23</v>
      </c>
      <c r="I13" s="6">
        <f t="shared" si="0"/>
        <v>82.142857142857139</v>
      </c>
      <c r="J13" s="5">
        <f t="shared" si="5"/>
        <v>23</v>
      </c>
      <c r="K13" s="6">
        <f t="shared" si="1"/>
        <v>82.142857142857139</v>
      </c>
      <c r="L13" s="5">
        <v>21</v>
      </c>
      <c r="M13" s="6">
        <f t="shared" si="2"/>
        <v>75</v>
      </c>
      <c r="N13" s="5">
        <v>19</v>
      </c>
      <c r="O13" s="6">
        <f t="shared" si="3"/>
        <v>90.476190476190482</v>
      </c>
      <c r="P13" s="7">
        <v>4</v>
      </c>
      <c r="Q13" s="6">
        <f t="shared" si="4"/>
        <v>50</v>
      </c>
    </row>
    <row r="14" spans="1:17" ht="15.75">
      <c r="A14" s="1"/>
      <c r="B14" s="1"/>
      <c r="C14" s="2" t="s">
        <v>26</v>
      </c>
      <c r="D14" s="3">
        <v>7</v>
      </c>
      <c r="E14" s="3">
        <v>8</v>
      </c>
      <c r="F14" s="3">
        <v>9</v>
      </c>
      <c r="G14" s="4">
        <v>6</v>
      </c>
      <c r="H14" s="5">
        <v>6</v>
      </c>
      <c r="I14" s="6">
        <f t="shared" si="0"/>
        <v>85.714285714285708</v>
      </c>
      <c r="J14" s="5">
        <f t="shared" si="5"/>
        <v>6</v>
      </c>
      <c r="K14" s="6">
        <f t="shared" si="1"/>
        <v>85.714285714285708</v>
      </c>
      <c r="L14" s="5">
        <v>7</v>
      </c>
      <c r="M14" s="6">
        <f t="shared" si="2"/>
        <v>87.5</v>
      </c>
      <c r="N14" s="5">
        <v>7</v>
      </c>
      <c r="O14" s="6">
        <f t="shared" si="3"/>
        <v>77.777777777777786</v>
      </c>
      <c r="P14" s="7">
        <v>3</v>
      </c>
      <c r="Q14" s="6">
        <f t="shared" si="4"/>
        <v>50</v>
      </c>
    </row>
    <row r="15" spans="1:17" ht="15.75">
      <c r="A15" s="1"/>
      <c r="B15" s="1"/>
      <c r="C15" s="2" t="s">
        <v>27</v>
      </c>
      <c r="D15" s="3">
        <v>9</v>
      </c>
      <c r="E15" s="3">
        <v>13</v>
      </c>
      <c r="F15" s="3">
        <v>18</v>
      </c>
      <c r="G15" s="4">
        <v>10</v>
      </c>
      <c r="H15" s="5">
        <v>3</v>
      </c>
      <c r="I15" s="6">
        <f t="shared" si="0"/>
        <v>33.333333333333329</v>
      </c>
      <c r="J15" s="5">
        <f t="shared" si="5"/>
        <v>3</v>
      </c>
      <c r="K15" s="6">
        <f t="shared" si="1"/>
        <v>33.333333333333329</v>
      </c>
      <c r="L15" s="5">
        <v>3</v>
      </c>
      <c r="M15" s="6">
        <f t="shared" si="2"/>
        <v>23.076923076923077</v>
      </c>
      <c r="N15" s="5">
        <v>3</v>
      </c>
      <c r="O15" s="6">
        <f t="shared" si="3"/>
        <v>16.666666666666664</v>
      </c>
      <c r="P15" s="7">
        <v>0</v>
      </c>
      <c r="Q15" s="6">
        <f t="shared" si="4"/>
        <v>0</v>
      </c>
    </row>
    <row r="16" spans="1:17" ht="16.5" thickBot="1">
      <c r="A16" s="1"/>
      <c r="B16" s="8"/>
      <c r="C16" s="9" t="s">
        <v>28</v>
      </c>
      <c r="D16" s="10">
        <f>67+73</f>
        <v>140</v>
      </c>
      <c r="E16" s="10">
        <f>75+60</f>
        <v>135</v>
      </c>
      <c r="F16" s="10">
        <f>65+69</f>
        <v>134</v>
      </c>
      <c r="G16" s="11">
        <v>69</v>
      </c>
      <c r="H16" s="12">
        <v>134</v>
      </c>
      <c r="I16" s="13">
        <f t="shared" si="0"/>
        <v>95.714285714285722</v>
      </c>
      <c r="J16" s="5">
        <f t="shared" si="5"/>
        <v>134</v>
      </c>
      <c r="K16" s="6">
        <f t="shared" si="1"/>
        <v>95.714285714285722</v>
      </c>
      <c r="L16" s="12">
        <v>123</v>
      </c>
      <c r="M16" s="13">
        <f t="shared" si="2"/>
        <v>91.111111111111114</v>
      </c>
      <c r="N16" s="12">
        <v>133</v>
      </c>
      <c r="O16" s="13">
        <f t="shared" si="3"/>
        <v>99.253731343283576</v>
      </c>
      <c r="P16" s="14">
        <v>68</v>
      </c>
      <c r="Q16" s="13">
        <f t="shared" si="4"/>
        <v>98.550724637681171</v>
      </c>
    </row>
    <row r="17" spans="1:17" ht="15.75">
      <c r="A17" s="24">
        <v>3</v>
      </c>
      <c r="B17" s="25" t="s">
        <v>29</v>
      </c>
      <c r="C17" s="26" t="s">
        <v>30</v>
      </c>
      <c r="D17" s="19">
        <v>29</v>
      </c>
      <c r="E17" s="19">
        <v>30</v>
      </c>
      <c r="F17" s="19">
        <v>57</v>
      </c>
      <c r="G17" s="20">
        <v>26</v>
      </c>
      <c r="H17" s="21">
        <v>29</v>
      </c>
      <c r="I17" s="22">
        <f t="shared" si="0"/>
        <v>100</v>
      </c>
      <c r="J17" s="5">
        <v>29</v>
      </c>
      <c r="K17" s="6">
        <f t="shared" si="1"/>
        <v>100</v>
      </c>
      <c r="L17" s="21">
        <v>29</v>
      </c>
      <c r="M17" s="22">
        <f t="shared" si="2"/>
        <v>96.666666666666671</v>
      </c>
      <c r="N17" s="21">
        <v>57</v>
      </c>
      <c r="O17" s="22">
        <f t="shared" si="3"/>
        <v>100</v>
      </c>
      <c r="P17" s="23">
        <v>25</v>
      </c>
      <c r="Q17" s="22">
        <f t="shared" si="4"/>
        <v>96.15384615384616</v>
      </c>
    </row>
    <row r="18" spans="1:17" ht="15.75">
      <c r="A18" s="25"/>
      <c r="B18" s="25"/>
      <c r="C18" s="2" t="s">
        <v>31</v>
      </c>
      <c r="D18" s="3">
        <v>29</v>
      </c>
      <c r="E18" s="3">
        <v>59</v>
      </c>
      <c r="F18" s="3">
        <v>54</v>
      </c>
      <c r="G18" s="4">
        <v>36</v>
      </c>
      <c r="H18" s="5">
        <v>26</v>
      </c>
      <c r="I18" s="6">
        <f t="shared" si="0"/>
        <v>89.65517241379311</v>
      </c>
      <c r="J18" s="5">
        <f t="shared" si="5"/>
        <v>26</v>
      </c>
      <c r="K18" s="6">
        <f t="shared" si="1"/>
        <v>89.65517241379311</v>
      </c>
      <c r="L18" s="5">
        <v>58</v>
      </c>
      <c r="M18" s="6">
        <f t="shared" si="2"/>
        <v>98.305084745762713</v>
      </c>
      <c r="N18" s="5">
        <v>52</v>
      </c>
      <c r="O18" s="6">
        <f t="shared" si="3"/>
        <v>96.296296296296291</v>
      </c>
      <c r="P18" s="7">
        <v>36</v>
      </c>
      <c r="Q18" s="6">
        <f t="shared" si="4"/>
        <v>100</v>
      </c>
    </row>
    <row r="19" spans="1:17" ht="15.75">
      <c r="A19" s="25"/>
      <c r="B19" s="25"/>
      <c r="C19" s="2" t="s">
        <v>32</v>
      </c>
      <c r="D19" s="3">
        <f>22+34</f>
        <v>56</v>
      </c>
      <c r="E19" s="3">
        <v>28</v>
      </c>
      <c r="F19" s="3">
        <f>28+32</f>
        <v>60</v>
      </c>
      <c r="G19" s="4">
        <v>31</v>
      </c>
      <c r="H19" s="5">
        <v>56</v>
      </c>
      <c r="I19" s="6">
        <f t="shared" si="0"/>
        <v>100</v>
      </c>
      <c r="J19" s="5">
        <f t="shared" si="5"/>
        <v>56</v>
      </c>
      <c r="K19" s="6">
        <f t="shared" si="1"/>
        <v>100</v>
      </c>
      <c r="L19" s="5">
        <v>27</v>
      </c>
      <c r="M19" s="6">
        <f t="shared" si="2"/>
        <v>96.428571428571431</v>
      </c>
      <c r="N19" s="5">
        <v>55</v>
      </c>
      <c r="O19" s="6">
        <f t="shared" si="3"/>
        <v>91.666666666666657</v>
      </c>
      <c r="P19" s="7">
        <v>30</v>
      </c>
      <c r="Q19" s="6">
        <f t="shared" si="4"/>
        <v>96.774193548387103</v>
      </c>
    </row>
    <row r="20" spans="1:17" ht="15.75">
      <c r="A20" s="25"/>
      <c r="B20" s="25"/>
      <c r="C20" s="2" t="s">
        <v>33</v>
      </c>
      <c r="D20" s="3">
        <v>28</v>
      </c>
      <c r="E20" s="3">
        <v>27</v>
      </c>
      <c r="F20" s="3">
        <v>29</v>
      </c>
      <c r="G20" s="4">
        <v>14</v>
      </c>
      <c r="H20" s="5">
        <v>24</v>
      </c>
      <c r="I20" s="6">
        <f t="shared" si="0"/>
        <v>85.714285714285708</v>
      </c>
      <c r="J20" s="5">
        <f t="shared" si="5"/>
        <v>24</v>
      </c>
      <c r="K20" s="6">
        <f t="shared" si="1"/>
        <v>85.714285714285708</v>
      </c>
      <c r="L20" s="5">
        <v>20</v>
      </c>
      <c r="M20" s="6">
        <f t="shared" si="2"/>
        <v>74.074074074074076</v>
      </c>
      <c r="N20" s="5">
        <v>22</v>
      </c>
      <c r="O20" s="6">
        <f t="shared" si="3"/>
        <v>75.862068965517238</v>
      </c>
      <c r="P20" s="7">
        <v>14</v>
      </c>
      <c r="Q20" s="6">
        <f t="shared" si="4"/>
        <v>100</v>
      </c>
    </row>
    <row r="21" spans="1:17" ht="15.75">
      <c r="A21" s="25"/>
      <c r="B21" s="25"/>
      <c r="C21" s="2" t="s">
        <v>34</v>
      </c>
      <c r="D21" s="3">
        <v>87</v>
      </c>
      <c r="E21" s="3">
        <f>40+30</f>
        <v>70</v>
      </c>
      <c r="F21" s="3">
        <f>29+31</f>
        <v>60</v>
      </c>
      <c r="G21" s="4">
        <v>30</v>
      </c>
      <c r="H21" s="5">
        <v>75</v>
      </c>
      <c r="I21" s="6">
        <f t="shared" si="0"/>
        <v>86.206896551724128</v>
      </c>
      <c r="J21" s="5">
        <f t="shared" si="5"/>
        <v>75</v>
      </c>
      <c r="K21" s="6">
        <f t="shared" si="1"/>
        <v>86.206896551724128</v>
      </c>
      <c r="L21" s="5">
        <v>56</v>
      </c>
      <c r="M21" s="6">
        <f t="shared" si="2"/>
        <v>80</v>
      </c>
      <c r="N21" s="5">
        <v>50</v>
      </c>
      <c r="O21" s="6">
        <f t="shared" si="3"/>
        <v>83.333333333333343</v>
      </c>
      <c r="P21" s="7">
        <v>29</v>
      </c>
      <c r="Q21" s="6">
        <f t="shared" si="4"/>
        <v>96.666666666666671</v>
      </c>
    </row>
    <row r="22" spans="1:17" ht="16.5" thickBot="1">
      <c r="A22" s="27"/>
      <c r="B22" s="27"/>
      <c r="C22" s="9" t="s">
        <v>35</v>
      </c>
      <c r="D22" s="10">
        <v>44</v>
      </c>
      <c r="E22" s="10">
        <f>11+15</f>
        <v>26</v>
      </c>
      <c r="F22" s="10">
        <v>17</v>
      </c>
      <c r="G22" s="11">
        <v>7</v>
      </c>
      <c r="H22" s="12">
        <v>36</v>
      </c>
      <c r="I22" s="13">
        <f t="shared" si="0"/>
        <v>81.818181818181827</v>
      </c>
      <c r="J22" s="5">
        <f t="shared" si="5"/>
        <v>36</v>
      </c>
      <c r="K22" s="6">
        <f t="shared" si="1"/>
        <v>81.818181818181827</v>
      </c>
      <c r="L22" s="12">
        <v>24</v>
      </c>
      <c r="M22" s="13">
        <f t="shared" si="2"/>
        <v>92.307692307692307</v>
      </c>
      <c r="N22" s="12">
        <v>13</v>
      </c>
      <c r="O22" s="13">
        <f t="shared" si="3"/>
        <v>76.470588235294116</v>
      </c>
      <c r="P22" s="14">
        <v>7</v>
      </c>
      <c r="Q22" s="13">
        <f t="shared" si="4"/>
        <v>100</v>
      </c>
    </row>
    <row r="23" spans="1:17" ht="15.75">
      <c r="A23" s="28">
        <v>4</v>
      </c>
      <c r="B23" s="28" t="s">
        <v>36</v>
      </c>
      <c r="C23" s="17" t="s">
        <v>37</v>
      </c>
      <c r="D23" s="18">
        <f>30+26</f>
        <v>56</v>
      </c>
      <c r="E23" s="19">
        <v>57</v>
      </c>
      <c r="F23" s="19">
        <v>56</v>
      </c>
      <c r="G23" s="20">
        <v>31</v>
      </c>
      <c r="H23" s="21">
        <v>54</v>
      </c>
      <c r="I23" s="22">
        <f t="shared" si="0"/>
        <v>96.428571428571431</v>
      </c>
      <c r="J23" s="5">
        <f t="shared" si="5"/>
        <v>54</v>
      </c>
      <c r="K23" s="6">
        <f t="shared" si="1"/>
        <v>96.428571428571431</v>
      </c>
      <c r="L23" s="21">
        <v>55</v>
      </c>
      <c r="M23" s="22">
        <f t="shared" si="2"/>
        <v>96.491228070175438</v>
      </c>
      <c r="N23" s="21">
        <v>55</v>
      </c>
      <c r="O23" s="22">
        <f t="shared" si="3"/>
        <v>98.214285714285708</v>
      </c>
      <c r="P23" s="23">
        <v>30</v>
      </c>
      <c r="Q23" s="22">
        <f t="shared" si="4"/>
        <v>96.774193548387103</v>
      </c>
    </row>
    <row r="24" spans="1:17" ht="15.75">
      <c r="A24" s="25"/>
      <c r="B24" s="25"/>
      <c r="C24" s="2" t="s">
        <v>38</v>
      </c>
      <c r="D24" s="3">
        <v>54</v>
      </c>
      <c r="E24" s="3">
        <v>41</v>
      </c>
      <c r="F24" s="3">
        <v>53</v>
      </c>
      <c r="G24" s="4">
        <v>31</v>
      </c>
      <c r="H24" s="5">
        <v>54</v>
      </c>
      <c r="I24" s="6">
        <f t="shared" si="0"/>
        <v>100</v>
      </c>
      <c r="J24" s="5">
        <f t="shared" si="5"/>
        <v>54</v>
      </c>
      <c r="K24" s="6">
        <f t="shared" si="1"/>
        <v>100</v>
      </c>
      <c r="L24" s="5">
        <v>38</v>
      </c>
      <c r="M24" s="6">
        <f t="shared" si="2"/>
        <v>92.682926829268297</v>
      </c>
      <c r="N24" s="5">
        <v>52</v>
      </c>
      <c r="O24" s="6">
        <f t="shared" si="3"/>
        <v>98.113207547169807</v>
      </c>
      <c r="P24" s="7">
        <v>30</v>
      </c>
      <c r="Q24" s="6">
        <f t="shared" si="4"/>
        <v>96.774193548387103</v>
      </c>
    </row>
    <row r="25" spans="1:17" ht="15.75">
      <c r="A25" s="25"/>
      <c r="B25" s="25"/>
      <c r="C25" s="2" t="s">
        <v>39</v>
      </c>
      <c r="D25" s="3">
        <v>27</v>
      </c>
      <c r="E25" s="3">
        <v>28</v>
      </c>
      <c r="F25" s="3">
        <v>27</v>
      </c>
      <c r="G25" s="4">
        <v>16</v>
      </c>
      <c r="H25" s="5">
        <v>19</v>
      </c>
      <c r="I25" s="6">
        <f t="shared" si="0"/>
        <v>70.370370370370367</v>
      </c>
      <c r="J25" s="5">
        <f t="shared" si="5"/>
        <v>19</v>
      </c>
      <c r="K25" s="6">
        <f t="shared" si="1"/>
        <v>70.370370370370367</v>
      </c>
      <c r="L25" s="5">
        <v>21</v>
      </c>
      <c r="M25" s="6">
        <f t="shared" si="2"/>
        <v>75</v>
      </c>
      <c r="N25" s="5">
        <v>11</v>
      </c>
      <c r="O25" s="6">
        <f t="shared" si="3"/>
        <v>40.74074074074074</v>
      </c>
      <c r="P25" s="7">
        <v>15</v>
      </c>
      <c r="Q25" s="6">
        <f t="shared" si="4"/>
        <v>93.75</v>
      </c>
    </row>
    <row r="26" spans="1:17" ht="15.75">
      <c r="A26" s="25"/>
      <c r="B26" s="25"/>
      <c r="C26" s="2" t="s">
        <v>40</v>
      </c>
      <c r="D26" s="3">
        <v>28</v>
      </c>
      <c r="E26" s="3">
        <v>26</v>
      </c>
      <c r="F26" s="3">
        <v>28</v>
      </c>
      <c r="G26" s="4">
        <v>12</v>
      </c>
      <c r="H26" s="5">
        <v>24</v>
      </c>
      <c r="I26" s="6">
        <f t="shared" si="0"/>
        <v>85.714285714285708</v>
      </c>
      <c r="J26" s="5">
        <f t="shared" si="5"/>
        <v>24</v>
      </c>
      <c r="K26" s="6">
        <f t="shared" si="1"/>
        <v>85.714285714285708</v>
      </c>
      <c r="L26" s="5">
        <v>25</v>
      </c>
      <c r="M26" s="6">
        <f t="shared" si="2"/>
        <v>96.15384615384616</v>
      </c>
      <c r="N26" s="5">
        <v>26</v>
      </c>
      <c r="O26" s="6">
        <f t="shared" si="3"/>
        <v>92.857142857142861</v>
      </c>
      <c r="P26" s="7">
        <v>12</v>
      </c>
      <c r="Q26" s="6">
        <f t="shared" si="4"/>
        <v>100</v>
      </c>
    </row>
    <row r="27" spans="1:17" ht="15.75">
      <c r="A27" s="25"/>
      <c r="B27" s="25"/>
      <c r="C27" s="2" t="s">
        <v>41</v>
      </c>
      <c r="D27" s="3">
        <v>26</v>
      </c>
      <c r="E27" s="3">
        <v>25</v>
      </c>
      <c r="F27" s="3">
        <v>24</v>
      </c>
      <c r="G27" s="4">
        <v>14</v>
      </c>
      <c r="H27" s="5">
        <v>26</v>
      </c>
      <c r="I27" s="6">
        <f t="shared" si="0"/>
        <v>100</v>
      </c>
      <c r="J27" s="5">
        <f t="shared" si="5"/>
        <v>26</v>
      </c>
      <c r="K27" s="6">
        <f t="shared" si="1"/>
        <v>100</v>
      </c>
      <c r="L27" s="5">
        <v>22</v>
      </c>
      <c r="M27" s="6">
        <f t="shared" si="2"/>
        <v>88</v>
      </c>
      <c r="N27" s="5">
        <v>23</v>
      </c>
      <c r="O27" s="6">
        <f t="shared" si="3"/>
        <v>95.833333333333343</v>
      </c>
      <c r="P27" s="7">
        <v>13</v>
      </c>
      <c r="Q27" s="6">
        <f t="shared" si="4"/>
        <v>92.857142857142861</v>
      </c>
    </row>
    <row r="28" spans="1:17" ht="15.75">
      <c r="A28" s="25"/>
      <c r="B28" s="25"/>
      <c r="C28" s="2" t="s">
        <v>42</v>
      </c>
      <c r="D28" s="3">
        <v>26</v>
      </c>
      <c r="E28" s="3">
        <v>21</v>
      </c>
      <c r="F28" s="3">
        <v>17</v>
      </c>
      <c r="G28" s="4">
        <v>10</v>
      </c>
      <c r="H28" s="5">
        <v>24</v>
      </c>
      <c r="I28" s="6">
        <f t="shared" si="0"/>
        <v>92.307692307692307</v>
      </c>
      <c r="J28" s="5">
        <f t="shared" si="5"/>
        <v>24</v>
      </c>
      <c r="K28" s="6">
        <f t="shared" si="1"/>
        <v>92.307692307692307</v>
      </c>
      <c r="L28" s="5">
        <v>16</v>
      </c>
      <c r="M28" s="6">
        <f t="shared" si="2"/>
        <v>76.19047619047619</v>
      </c>
      <c r="N28" s="5">
        <v>16</v>
      </c>
      <c r="O28" s="6">
        <f t="shared" si="3"/>
        <v>94.117647058823522</v>
      </c>
      <c r="P28" s="7">
        <v>10</v>
      </c>
      <c r="Q28" s="6">
        <f t="shared" si="4"/>
        <v>100</v>
      </c>
    </row>
    <row r="29" spans="1:17" ht="15.75">
      <c r="A29" s="25"/>
      <c r="B29" s="25"/>
      <c r="C29" s="2" t="s">
        <v>43</v>
      </c>
      <c r="D29" s="3">
        <v>50</v>
      </c>
      <c r="E29" s="3">
        <v>28</v>
      </c>
      <c r="F29" s="3">
        <v>54</v>
      </c>
      <c r="G29" s="4">
        <v>26</v>
      </c>
      <c r="H29" s="5">
        <v>47</v>
      </c>
      <c r="I29" s="6">
        <f t="shared" si="0"/>
        <v>94</v>
      </c>
      <c r="J29" s="5">
        <f t="shared" si="5"/>
        <v>47</v>
      </c>
      <c r="K29" s="6">
        <f t="shared" si="1"/>
        <v>94</v>
      </c>
      <c r="L29" s="5">
        <v>28</v>
      </c>
      <c r="M29" s="6">
        <f t="shared" si="2"/>
        <v>100</v>
      </c>
      <c r="N29" s="5">
        <v>52</v>
      </c>
      <c r="O29" s="6">
        <f t="shared" si="3"/>
        <v>96.296296296296291</v>
      </c>
      <c r="P29" s="7">
        <v>25</v>
      </c>
      <c r="Q29" s="6">
        <f t="shared" si="4"/>
        <v>96.15384615384616</v>
      </c>
    </row>
    <row r="30" spans="1:17" ht="15.75">
      <c r="A30" s="25"/>
      <c r="B30" s="25"/>
      <c r="C30" s="2" t="s">
        <v>44</v>
      </c>
      <c r="D30" s="3">
        <v>13</v>
      </c>
      <c r="E30" s="3">
        <v>14</v>
      </c>
      <c r="F30" s="3">
        <v>19</v>
      </c>
      <c r="G30" s="4">
        <v>9</v>
      </c>
      <c r="H30" s="5">
        <v>9</v>
      </c>
      <c r="I30" s="6">
        <f t="shared" si="0"/>
        <v>69.230769230769226</v>
      </c>
      <c r="J30" s="5">
        <f t="shared" si="5"/>
        <v>9</v>
      </c>
      <c r="K30" s="6">
        <f t="shared" si="1"/>
        <v>69.230769230769226</v>
      </c>
      <c r="L30" s="5">
        <v>11</v>
      </c>
      <c r="M30" s="6">
        <f t="shared" si="2"/>
        <v>78.571428571428569</v>
      </c>
      <c r="N30" s="5">
        <v>18</v>
      </c>
      <c r="O30" s="6">
        <f t="shared" si="3"/>
        <v>94.73684210526315</v>
      </c>
      <c r="P30" s="7">
        <v>9</v>
      </c>
      <c r="Q30" s="6">
        <f t="shared" si="4"/>
        <v>100</v>
      </c>
    </row>
    <row r="31" spans="1:17" ht="16.5" thickBot="1">
      <c r="A31" s="27"/>
      <c r="B31" s="27"/>
      <c r="C31" s="9" t="s">
        <v>45</v>
      </c>
      <c r="D31" s="10">
        <v>8</v>
      </c>
      <c r="E31" s="10">
        <v>8</v>
      </c>
      <c r="F31" s="10">
        <v>8</v>
      </c>
      <c r="G31" s="11">
        <v>4</v>
      </c>
      <c r="H31" s="12">
        <v>8</v>
      </c>
      <c r="I31" s="13">
        <f t="shared" si="0"/>
        <v>100</v>
      </c>
      <c r="J31" s="29">
        <f t="shared" si="5"/>
        <v>8</v>
      </c>
      <c r="K31" s="30">
        <f t="shared" si="1"/>
        <v>100</v>
      </c>
      <c r="L31" s="12">
        <v>8</v>
      </c>
      <c r="M31" s="13">
        <f t="shared" si="2"/>
        <v>100</v>
      </c>
      <c r="N31" s="12">
        <v>6</v>
      </c>
      <c r="O31" s="13">
        <f t="shared" si="3"/>
        <v>75</v>
      </c>
      <c r="P31" s="14">
        <v>3</v>
      </c>
      <c r="Q31" s="13">
        <f t="shared" si="4"/>
        <v>75</v>
      </c>
    </row>
    <row r="32" spans="1:17" ht="15.75">
      <c r="A32" s="31" t="s">
        <v>46</v>
      </c>
      <c r="B32" s="32"/>
      <c r="C32" s="33"/>
      <c r="D32" s="21">
        <f t="shared" ref="D32:H32" si="6">SUM(D7:D31)</f>
        <v>945</v>
      </c>
      <c r="E32" s="21">
        <f t="shared" si="6"/>
        <v>876</v>
      </c>
      <c r="F32" s="21">
        <f t="shared" si="6"/>
        <v>974</v>
      </c>
      <c r="G32" s="21">
        <f t="shared" si="6"/>
        <v>495</v>
      </c>
      <c r="H32" s="21">
        <f t="shared" si="6"/>
        <v>854</v>
      </c>
      <c r="I32" s="22">
        <f t="shared" si="0"/>
        <v>90.370370370370367</v>
      </c>
      <c r="J32" s="34">
        <f t="shared" ref="J32:N32" si="7">SUM(J7:J31)</f>
        <v>854</v>
      </c>
      <c r="K32" s="35">
        <f>(J32/D32)*100</f>
        <v>90.370370370370367</v>
      </c>
      <c r="L32" s="21">
        <f t="shared" si="7"/>
        <v>773</v>
      </c>
      <c r="M32" s="22">
        <f t="shared" si="2"/>
        <v>88.242009132420094</v>
      </c>
      <c r="N32" s="21">
        <f t="shared" si="7"/>
        <v>891</v>
      </c>
      <c r="O32" s="22">
        <f t="shared" si="3"/>
        <v>91.478439425051334</v>
      </c>
      <c r="P32" s="36">
        <f t="shared" ref="P32:Q32" si="8">SUM(P7:P31)</f>
        <v>466</v>
      </c>
      <c r="Q32" s="22">
        <f t="shared" si="4"/>
        <v>94.141414141414131</v>
      </c>
    </row>
  </sheetData>
  <mergeCells count="30">
    <mergeCell ref="A17:A22"/>
    <mergeCell ref="B17:B22"/>
    <mergeCell ref="A23:A31"/>
    <mergeCell ref="B23:B31"/>
    <mergeCell ref="A32:C32"/>
    <mergeCell ref="A1:Q1"/>
    <mergeCell ref="A2:Q2"/>
    <mergeCell ref="O5:O6"/>
    <mergeCell ref="P5:P6"/>
    <mergeCell ref="Q5:Q6"/>
    <mergeCell ref="A7:A9"/>
    <mergeCell ref="B7:B9"/>
    <mergeCell ref="A10:A16"/>
    <mergeCell ref="B10:B16"/>
    <mergeCell ref="I5:I6"/>
    <mergeCell ref="J5:J6"/>
    <mergeCell ref="K5:K6"/>
    <mergeCell ref="L5:L6"/>
    <mergeCell ref="M5:M6"/>
    <mergeCell ref="N5:N6"/>
    <mergeCell ref="A4:A6"/>
    <mergeCell ref="B4:B6"/>
    <mergeCell ref="C4:C6"/>
    <mergeCell ref="D4:G4"/>
    <mergeCell ref="H4:P4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2023-02-27T08:03:22Z</dcterms:created>
  <dcterms:modified xsi:type="dcterms:W3CDTF">2023-02-27T08:09:18Z</dcterms:modified>
</cp:coreProperties>
</file>