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1\Desktop\"/>
    </mc:Choice>
  </mc:AlternateContent>
  <bookViews>
    <workbookView xWindow="0" yWindow="0" windowWidth="20400" windowHeight="7605"/>
  </bookViews>
  <sheets>
    <sheet name="laporan tabulasi Mei 2023" sheetId="1" r:id="rId1"/>
  </sheets>
  <externalReferences>
    <externalReference r:id="rId2"/>
  </externalReferences>
  <definedNames>
    <definedName name="_xlnm.Print_Area" localSheetId="0">'laporan tabulasi Mei 2023'!$A$1:$O$49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J48" i="1"/>
  <c r="L48" i="1" s="1"/>
  <c r="O48" i="1" s="1"/>
  <c r="N48" i="1" s="1"/>
  <c r="I48" i="1"/>
  <c r="H48" i="1"/>
  <c r="J46" i="1"/>
  <c r="L46" i="1" s="1"/>
  <c r="O46" i="1" s="1"/>
  <c r="N46" i="1" s="1"/>
  <c r="I46" i="1"/>
  <c r="H46" i="1"/>
  <c r="J44" i="1"/>
  <c r="L44" i="1" s="1"/>
  <c r="O44" i="1" s="1"/>
  <c r="N44" i="1" s="1"/>
  <c r="I44" i="1"/>
  <c r="H44" i="1"/>
  <c r="L42" i="1"/>
  <c r="O42" i="1" s="1"/>
  <c r="N42" i="1" s="1"/>
  <c r="J42" i="1"/>
  <c r="K42" i="1" s="1"/>
  <c r="I42" i="1"/>
  <c r="H42" i="1"/>
  <c r="J40" i="1"/>
  <c r="L40" i="1" s="1"/>
  <c r="I40" i="1"/>
  <c r="H40" i="1"/>
  <c r="J39" i="1"/>
  <c r="L39" i="1" s="1"/>
  <c r="I39" i="1"/>
  <c r="H39" i="1"/>
  <c r="I38" i="1"/>
  <c r="H38" i="1"/>
  <c r="G38" i="1"/>
  <c r="K36" i="1"/>
  <c r="J36" i="1"/>
  <c r="L36" i="1" s="1"/>
  <c r="I36" i="1"/>
  <c r="H36" i="1"/>
  <c r="L35" i="1"/>
  <c r="J35" i="1"/>
  <c r="K35" i="1" s="1"/>
  <c r="I35" i="1"/>
  <c r="H35" i="1"/>
  <c r="H31" i="1" s="1"/>
  <c r="J34" i="1"/>
  <c r="L34" i="1" s="1"/>
  <c r="I34" i="1"/>
  <c r="I31" i="1" s="1"/>
  <c r="H34" i="1"/>
  <c r="J33" i="1"/>
  <c r="L33" i="1" s="1"/>
  <c r="I33" i="1"/>
  <c r="H33" i="1"/>
  <c r="K32" i="1"/>
  <c r="J32" i="1"/>
  <c r="L32" i="1" s="1"/>
  <c r="I32" i="1"/>
  <c r="H32" i="1"/>
  <c r="J31" i="1"/>
  <c r="L31" i="1" s="1"/>
  <c r="O31" i="1" s="1"/>
  <c r="N31" i="1" s="1"/>
  <c r="G31" i="1"/>
  <c r="L29" i="1"/>
  <c r="J29" i="1"/>
  <c r="K29" i="1" s="1"/>
  <c r="I29" i="1"/>
  <c r="H29" i="1"/>
  <c r="J28" i="1"/>
  <c r="L28" i="1" s="1"/>
  <c r="I28" i="1"/>
  <c r="H28" i="1"/>
  <c r="J27" i="1"/>
  <c r="L27" i="1" s="1"/>
  <c r="I27" i="1"/>
  <c r="H27" i="1"/>
  <c r="K26" i="1"/>
  <c r="J26" i="1"/>
  <c r="L26" i="1" s="1"/>
  <c r="I26" i="1"/>
  <c r="H26" i="1"/>
  <c r="L25" i="1"/>
  <c r="J25" i="1"/>
  <c r="K25" i="1" s="1"/>
  <c r="I25" i="1"/>
  <c r="H25" i="1"/>
  <c r="H22" i="1" s="1"/>
  <c r="J24" i="1"/>
  <c r="L24" i="1" s="1"/>
  <c r="I24" i="1"/>
  <c r="H24" i="1"/>
  <c r="J23" i="1"/>
  <c r="L23" i="1" s="1"/>
  <c r="I23" i="1"/>
  <c r="H23" i="1"/>
  <c r="I22" i="1"/>
  <c r="G22" i="1"/>
  <c r="K20" i="1"/>
  <c r="J20" i="1"/>
  <c r="L20" i="1" s="1"/>
  <c r="I20" i="1"/>
  <c r="H20" i="1"/>
  <c r="L19" i="1"/>
  <c r="J19" i="1"/>
  <c r="K19" i="1" s="1"/>
  <c r="I19" i="1"/>
  <c r="H19" i="1"/>
  <c r="J18" i="1"/>
  <c r="L18" i="1" s="1"/>
  <c r="I18" i="1"/>
  <c r="I17" i="1" s="1"/>
  <c r="H18" i="1"/>
  <c r="L17" i="1"/>
  <c r="O17" i="1" s="1"/>
  <c r="N17" i="1" s="1"/>
  <c r="J17" i="1"/>
  <c r="H17" i="1"/>
  <c r="G17" i="1"/>
  <c r="J15" i="1"/>
  <c r="L15" i="1" s="1"/>
  <c r="I15" i="1"/>
  <c r="H15" i="1"/>
  <c r="K14" i="1"/>
  <c r="J14" i="1"/>
  <c r="L14" i="1" s="1"/>
  <c r="I14" i="1"/>
  <c r="H14" i="1"/>
  <c r="L13" i="1"/>
  <c r="J13" i="1"/>
  <c r="K13" i="1" s="1"/>
  <c r="I13" i="1"/>
  <c r="H13" i="1"/>
  <c r="J12" i="1"/>
  <c r="L12" i="1" s="1"/>
  <c r="I12" i="1"/>
  <c r="I11" i="1" s="1"/>
  <c r="I9" i="1" s="1"/>
  <c r="H12" i="1"/>
  <c r="H11" i="1"/>
  <c r="H9" i="1" s="1"/>
  <c r="G11" i="1"/>
  <c r="G9" i="1"/>
  <c r="K15" i="1" l="1"/>
  <c r="J22" i="1"/>
  <c r="L22" i="1" s="1"/>
  <c r="O22" i="1" s="1"/>
  <c r="N22" i="1" s="1"/>
  <c r="K23" i="1"/>
  <c r="K27" i="1"/>
  <c r="K33" i="1"/>
  <c r="K31" i="1" s="1"/>
  <c r="J38" i="1"/>
  <c r="L38" i="1" s="1"/>
  <c r="O38" i="1" s="1"/>
  <c r="N38" i="1" s="1"/>
  <c r="K39" i="1"/>
  <c r="K46" i="1"/>
  <c r="J11" i="1"/>
  <c r="K12" i="1"/>
  <c r="K11" i="1" s="1"/>
  <c r="K18" i="1"/>
  <c r="K17" i="1" s="1"/>
  <c r="K24" i="1"/>
  <c r="K28" i="1"/>
  <c r="K34" i="1"/>
  <c r="K40" i="1"/>
  <c r="K44" i="1"/>
  <c r="K38" i="1" l="1"/>
  <c r="K22" i="1"/>
  <c r="J9" i="1"/>
  <c r="L11" i="1"/>
  <c r="O11" i="1" s="1"/>
  <c r="N11" i="1" s="1"/>
  <c r="L9" i="1" l="1"/>
  <c r="O9" i="1" s="1"/>
  <c r="K9" i="1"/>
</calcChain>
</file>

<file path=xl/sharedStrings.xml><?xml version="1.0" encoding="utf-8"?>
<sst xmlns="http://schemas.openxmlformats.org/spreadsheetml/2006/main" count="88" uniqueCount="64">
  <si>
    <t>LAPORAN REALISASI PENERIMAAN PAJAK DAERAH</t>
  </si>
  <si>
    <t>TAHUN ANGGARAN 2023 S/D 30 MEI 2023</t>
  </si>
  <si>
    <t>KODE REKENING</t>
  </si>
  <si>
    <t>URAIAN</t>
  </si>
  <si>
    <t>ANGGARAN TAHUN 2023</t>
  </si>
  <si>
    <t>REALISASI PENERIMAAN</t>
  </si>
  <si>
    <t>KURANG/LEBIH</t>
  </si>
  <si>
    <t>PROSENTASE</t>
  </si>
  <si>
    <t xml:space="preserve">PROSENTASE TARGET TRIWULAN II </t>
  </si>
  <si>
    <t>KURANG/LEBIH TRIWULAN II</t>
  </si>
  <si>
    <t>PROSENTASE KURANG/LEBIH</t>
  </si>
  <si>
    <t>S/D BULAN LALU</t>
  </si>
  <si>
    <t>S/D 30 MEI 2023</t>
  </si>
  <si>
    <t>Rp.</t>
  </si>
  <si>
    <t>9</t>
  </si>
  <si>
    <t>10</t>
  </si>
  <si>
    <t>11</t>
  </si>
  <si>
    <t>HASIL PAJAK DAERAH</t>
  </si>
  <si>
    <t>06</t>
  </si>
  <si>
    <t>PAJAK HOTEL</t>
  </si>
  <si>
    <t>01</t>
  </si>
  <si>
    <t>HOTEL</t>
  </si>
  <si>
    <t>05</t>
  </si>
  <si>
    <t>WISMA PARIWISATA</t>
  </si>
  <si>
    <t>07</t>
  </si>
  <si>
    <t>RUMAH PENGINAPAN</t>
  </si>
  <si>
    <t>08</t>
  </si>
  <si>
    <t>RUMAH KOS</t>
  </si>
  <si>
    <t>PAJAK RESTORAN</t>
  </si>
  <si>
    <t>RESTORAN</t>
  </si>
  <si>
    <t>02</t>
  </si>
  <si>
    <t>RUMAH MAKAN</t>
  </si>
  <si>
    <t>03</t>
  </si>
  <si>
    <t>KAFETARIA</t>
  </si>
  <si>
    <t>PAJAK HIBURAN</t>
  </si>
  <si>
    <t>TONTONAN FILM</t>
  </si>
  <si>
    <t>PAGELARAN SENI</t>
  </si>
  <si>
    <t>04</t>
  </si>
  <si>
    <t>PAMERAN</t>
  </si>
  <si>
    <t>DISKOTIK, KARAOKE, KLUB MALAM</t>
  </si>
  <si>
    <t>PERMAINAN KETANGKASAN</t>
  </si>
  <si>
    <t>09</t>
  </si>
  <si>
    <t>PANTI PIJAT</t>
  </si>
  <si>
    <t>PERTANDINGAN OR.</t>
  </si>
  <si>
    <t>PAJAK REKLAME</t>
  </si>
  <si>
    <t>PAPAN</t>
  </si>
  <si>
    <t>KAIN</t>
  </si>
  <si>
    <t>STICKER</t>
  </si>
  <si>
    <t>SELEBARAN</t>
  </si>
  <si>
    <t>REK. BERJALAN / MOBIL</t>
  </si>
  <si>
    <t>P.PENERANGAN JALAN</t>
  </si>
  <si>
    <t>PPJ DIHASILKAN SENDIRI</t>
  </si>
  <si>
    <t>PPJ SUMBER LAIN</t>
  </si>
  <si>
    <t>PAJAK PARKIR</t>
  </si>
  <si>
    <t>12</t>
  </si>
  <si>
    <t>PAJAK AIR TANAH</t>
  </si>
  <si>
    <t>15</t>
  </si>
  <si>
    <t>PBB PEDESAAN/ PERKOTAAN</t>
  </si>
  <si>
    <t>16</t>
  </si>
  <si>
    <t>BEA PEROLEHAN HAK ATAS TANAH DAN</t>
  </si>
  <si>
    <t>BANGUNAN (BPHTB)</t>
  </si>
  <si>
    <t>Bendahara Penerimaan</t>
  </si>
  <si>
    <t>EKO PRABUDI HENDRA</t>
  </si>
  <si>
    <t>NIP. 19760926 199901 1 002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</si>
</sst>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664906765953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0" fillId="0" borderId="0" xfId="0" applyFont="1" applyFill="1" applyAlignment="1"/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43" fontId="0" fillId="2" borderId="4" xfId="1" applyFont="1" applyFill="1" applyBorder="1" applyAlignment="1">
      <alignment horizontal="center"/>
    </xf>
    <xf numFmtId="43" fontId="0" fillId="2" borderId="5" xfId="1" applyFont="1" applyFill="1" applyBorder="1" applyAlignment="1">
      <alignment horizontal="center"/>
    </xf>
    <xf numFmtId="43" fontId="0" fillId="2" borderId="6" xfId="1" applyFont="1" applyFill="1" applyBorder="1" applyAlignment="1">
      <alignment horizontal="center"/>
    </xf>
    <xf numFmtId="43" fontId="0" fillId="2" borderId="7" xfId="1" applyFont="1" applyFill="1" applyBorder="1" applyAlignment="1">
      <alignment horizontal="center" vertical="center"/>
    </xf>
    <xf numFmtId="10" fontId="0" fillId="3" borderId="7" xfId="2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2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0" xfId="1" applyFont="1" applyFill="1" applyBorder="1" applyAlignment="1">
      <alignment horizontal="center"/>
    </xf>
    <xf numFmtId="15" fontId="1" fillId="2" borderId="7" xfId="1" applyNumberFormat="1" applyFont="1" applyFill="1" applyBorder="1" applyAlignment="1">
      <alignment horizontal="center"/>
    </xf>
    <xf numFmtId="43" fontId="1" fillId="2" borderId="9" xfId="1" applyFont="1" applyFill="1" applyBorder="1" applyAlignment="1">
      <alignment horizontal="center"/>
    </xf>
    <xf numFmtId="43" fontId="0" fillId="2" borderId="10" xfId="1" applyFont="1" applyFill="1" applyBorder="1" applyAlignment="1">
      <alignment horizontal="center" vertical="center"/>
    </xf>
    <xf numFmtId="10" fontId="0" fillId="3" borderId="10" xfId="2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43" fontId="1" fillId="2" borderId="14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10" fontId="0" fillId="3" borderId="14" xfId="2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 vertical="center"/>
    </xf>
    <xf numFmtId="0" fontId="3" fillId="4" borderId="6" xfId="1" applyNumberFormat="1" applyFont="1" applyFill="1" applyBorder="1" applyAlignment="1">
      <alignment horizontal="center"/>
    </xf>
    <xf numFmtId="0" fontId="3" fillId="4" borderId="15" xfId="1" applyNumberFormat="1" applyFont="1" applyFill="1" applyBorder="1" applyAlignment="1">
      <alignment horizontal="center"/>
    </xf>
    <xf numFmtId="49" fontId="3" fillId="5" borderId="15" xfId="2" applyNumberFormat="1" applyFont="1" applyFill="1" applyBorder="1" applyAlignment="1">
      <alignment horizontal="center"/>
    </xf>
    <xf numFmtId="49" fontId="3" fillId="5" borderId="6" xfId="2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9" xfId="0" applyFont="1" applyFill="1" applyBorder="1" applyAlignment="1"/>
    <xf numFmtId="43" fontId="0" fillId="0" borderId="7" xfId="1" applyFont="1" applyBorder="1" applyAlignment="1">
      <alignment vertical="center"/>
    </xf>
    <xf numFmtId="43" fontId="0" fillId="0" borderId="3" xfId="1" applyFont="1" applyFill="1" applyBorder="1" applyAlignment="1"/>
    <xf numFmtId="43" fontId="0" fillId="0" borderId="7" xfId="1" applyFont="1" applyBorder="1" applyAlignment="1"/>
    <xf numFmtId="0" fontId="0" fillId="0" borderId="10" xfId="0" applyFont="1" applyFill="1" applyBorder="1" applyAlignment="1"/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/>
    <xf numFmtId="43" fontId="2" fillId="0" borderId="10" xfId="1" applyFont="1" applyBorder="1" applyAlignment="1">
      <alignment vertical="center"/>
    </xf>
    <xf numFmtId="10" fontId="2" fillId="0" borderId="10" xfId="2" applyNumberFormat="1" applyFont="1" applyBorder="1" applyAlignment="1"/>
    <xf numFmtId="9" fontId="2" fillId="0" borderId="10" xfId="2" applyNumberFormat="1" applyFont="1" applyFill="1" applyBorder="1" applyAlignment="1"/>
    <xf numFmtId="10" fontId="2" fillId="0" borderId="8" xfId="2" applyNumberFormat="1" applyFont="1" applyFill="1" applyBorder="1" applyAlignment="1"/>
    <xf numFmtId="10" fontId="2" fillId="0" borderId="10" xfId="2" applyNumberFormat="1" applyFont="1" applyFill="1" applyBorder="1" applyAlignment="1"/>
    <xf numFmtId="0" fontId="4" fillId="0" borderId="0" xfId="0" applyFont="1" applyFill="1" applyAlignment="1"/>
    <xf numFmtId="0" fontId="0" fillId="0" borderId="8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13" xfId="1" applyFont="1" applyFill="1" applyBorder="1" applyAlignment="1"/>
    <xf numFmtId="10" fontId="0" fillId="0" borderId="14" xfId="2" applyNumberFormat="1" applyFont="1" applyBorder="1" applyAlignment="1"/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49" fontId="0" fillId="0" borderId="5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3" fillId="0" borderId="6" xfId="0" applyFont="1" applyFill="1" applyBorder="1" applyAlignment="1"/>
    <xf numFmtId="43" fontId="3" fillId="0" borderId="14" xfId="1" applyFont="1" applyBorder="1" applyAlignment="1">
      <alignment vertical="center"/>
    </xf>
    <xf numFmtId="10" fontId="3" fillId="0" borderId="14" xfId="2" applyNumberFormat="1" applyFont="1" applyBorder="1" applyAlignment="1"/>
    <xf numFmtId="9" fontId="3" fillId="0" borderId="15" xfId="2" applyNumberFormat="1" applyFont="1" applyFill="1" applyBorder="1" applyAlignment="1">
      <alignment vertical="top"/>
    </xf>
    <xf numFmtId="164" fontId="3" fillId="0" borderId="6" xfId="1" applyNumberFormat="1" applyFont="1" applyFill="1" applyBorder="1" applyAlignment="1"/>
    <xf numFmtId="10" fontId="3" fillId="0" borderId="15" xfId="2" applyNumberFormat="1" applyFont="1" applyFill="1" applyBorder="1" applyAlignment="1"/>
    <xf numFmtId="49" fontId="0" fillId="0" borderId="0" xfId="0" applyNumberFormat="1" applyFont="1" applyFill="1" applyBorder="1" applyAlignment="1">
      <alignment vertical="center"/>
    </xf>
    <xf numFmtId="49" fontId="0" fillId="0" borderId="9" xfId="0" applyNumberFormat="1" applyFont="1" applyFill="1" applyBorder="1" applyAlignment="1">
      <alignment vertical="center"/>
    </xf>
    <xf numFmtId="43" fontId="0" fillId="0" borderId="10" xfId="1" applyFont="1" applyBorder="1" applyAlignment="1">
      <alignment vertical="center"/>
    </xf>
    <xf numFmtId="43" fontId="0" fillId="0" borderId="9" xfId="1" applyFont="1" applyFill="1" applyBorder="1" applyAlignment="1"/>
    <xf numFmtId="10" fontId="0" fillId="0" borderId="10" xfId="2" applyNumberFormat="1" applyFont="1" applyBorder="1" applyAlignment="1"/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Fill="1" applyBorder="1" applyAlignment="1"/>
    <xf numFmtId="43" fontId="3" fillId="0" borderId="15" xfId="1" applyFont="1" applyBorder="1" applyAlignment="1">
      <alignment vertical="center"/>
    </xf>
    <xf numFmtId="9" fontId="3" fillId="0" borderId="15" xfId="2" applyFont="1" applyFill="1" applyBorder="1" applyAlignment="1">
      <alignment vertical="top"/>
    </xf>
    <xf numFmtId="10" fontId="3" fillId="0" borderId="15" xfId="2" applyNumberFormat="1" applyFont="1" applyBorder="1" applyAlignment="1"/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vertical="center"/>
    </xf>
    <xf numFmtId="0" fontId="3" fillId="0" borderId="9" xfId="0" applyFont="1" applyFill="1" applyBorder="1" applyAlignment="1"/>
    <xf numFmtId="43" fontId="3" fillId="0" borderId="10" xfId="1" applyFont="1" applyBorder="1" applyAlignment="1">
      <alignment vertical="center"/>
    </xf>
    <xf numFmtId="43" fontId="3" fillId="0" borderId="9" xfId="1" applyFont="1" applyFill="1" applyBorder="1" applyAlignment="1"/>
    <xf numFmtId="10" fontId="3" fillId="0" borderId="10" xfId="2" applyNumberFormat="1" applyFont="1" applyBorder="1" applyAlignment="1"/>
    <xf numFmtId="9" fontId="3" fillId="0" borderId="7" xfId="2" applyFont="1" applyFill="1" applyBorder="1" applyAlignment="1">
      <alignment vertical="top"/>
    </xf>
    <xf numFmtId="164" fontId="3" fillId="0" borderId="3" xfId="1" applyNumberFormat="1" applyFont="1" applyFill="1" applyBorder="1" applyAlignment="1"/>
    <xf numFmtId="10" fontId="3" fillId="0" borderId="3" xfId="2" applyNumberFormat="1" applyFont="1" applyFill="1" applyBorder="1" applyAlignment="1"/>
    <xf numFmtId="0" fontId="3" fillId="0" borderId="0" xfId="0" applyFont="1" applyFill="1" applyAlignment="1"/>
    <xf numFmtId="0" fontId="0" fillId="0" borderId="14" xfId="0" applyFont="1" applyFill="1" applyBorder="1" applyAlignment="1"/>
    <xf numFmtId="9" fontId="3" fillId="0" borderId="10" xfId="2" applyNumberFormat="1" applyFont="1" applyFill="1" applyBorder="1" applyAlignment="1"/>
    <xf numFmtId="164" fontId="3" fillId="0" borderId="7" xfId="1" applyNumberFormat="1" applyFont="1" applyFill="1" applyBorder="1" applyAlignment="1"/>
    <xf numFmtId="0" fontId="3" fillId="0" borderId="7" xfId="0" applyFont="1" applyFill="1" applyBorder="1" applyAlignment="1"/>
    <xf numFmtId="9" fontId="3" fillId="0" borderId="7" xfId="2" applyNumberFormat="1" applyFont="1" applyFill="1" applyBorder="1" applyAlignment="1"/>
    <xf numFmtId="9" fontId="0" fillId="0" borderId="14" xfId="0" applyNumberFormat="1" applyFont="1" applyFill="1" applyBorder="1" applyAlignment="1"/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43" fontId="3" fillId="0" borderId="9" xfId="1" applyFont="1" applyFill="1" applyBorder="1" applyAlignment="1">
      <alignment horizontal="center" vertical="center"/>
    </xf>
    <xf numFmtId="10" fontId="3" fillId="0" borderId="10" xfId="2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13" xfId="0" applyFont="1" applyFill="1" applyBorder="1" applyAlignment="1"/>
    <xf numFmtId="0" fontId="0" fillId="0" borderId="0" xfId="0" applyFont="1" applyFill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 applyFill="1" applyAlignment="1"/>
    <xf numFmtId="43" fontId="5" fillId="0" borderId="0" xfId="1" applyFont="1" applyFill="1" applyAlignment="1"/>
    <xf numFmtId="43" fontId="5" fillId="0" borderId="0" xfId="1" applyFont="1" applyAlignment="1"/>
    <xf numFmtId="43" fontId="6" fillId="6" borderId="0" xfId="1" applyFont="1" applyFill="1" applyAlignment="1">
      <alignment vertical="center"/>
    </xf>
    <xf numFmtId="43" fontId="7" fillId="6" borderId="0" xfId="1" applyFont="1" applyFill="1" applyAlignment="1">
      <alignment vertical="center"/>
    </xf>
    <xf numFmtId="43" fontId="0" fillId="0" borderId="0" xfId="1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32\rekap%202023\REKAP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3"/>
      <sheetName val="laporan tabulasi Januari 2023"/>
      <sheetName val="FEB 23"/>
      <sheetName val="laporan tabulasi Februari 2023"/>
      <sheetName val="MAR 23"/>
      <sheetName val="laporan tabulasi Maret 2023"/>
      <sheetName val="APR 23"/>
      <sheetName val="laporan tabulasi April 2023"/>
      <sheetName val="MEI 23"/>
      <sheetName val="laporan tabulasi Mei 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2">
          <cell r="AK12">
            <v>17384018526</v>
          </cell>
          <cell r="AL12">
            <v>3343225796</v>
          </cell>
          <cell r="AM12">
            <v>20727244322</v>
          </cell>
        </row>
        <row r="13">
          <cell r="AK13">
            <v>77753665</v>
          </cell>
          <cell r="AL13">
            <v>17462715</v>
          </cell>
          <cell r="AM13">
            <v>95216380</v>
          </cell>
        </row>
        <row r="14">
          <cell r="AK14">
            <v>656535021</v>
          </cell>
          <cell r="AL14">
            <v>224981419</v>
          </cell>
          <cell r="AM14">
            <v>881516440</v>
          </cell>
        </row>
        <row r="15">
          <cell r="AK15">
            <v>867103947</v>
          </cell>
          <cell r="AL15">
            <v>234389148</v>
          </cell>
          <cell r="AM15">
            <v>1101493095</v>
          </cell>
        </row>
        <row r="18">
          <cell r="AK18">
            <v>18451178903</v>
          </cell>
          <cell r="AL18">
            <v>6053533422</v>
          </cell>
          <cell r="AM18">
            <v>24504712325</v>
          </cell>
        </row>
        <row r="19">
          <cell r="AK19">
            <v>15828853065.59</v>
          </cell>
          <cell r="AL19">
            <v>5237609864</v>
          </cell>
          <cell r="AM19">
            <v>21066462929.59</v>
          </cell>
        </row>
        <row r="20">
          <cell r="AK20">
            <v>7022355255.3800001</v>
          </cell>
          <cell r="AL20">
            <v>1937709412</v>
          </cell>
          <cell r="AM20">
            <v>8960064667.3800011</v>
          </cell>
        </row>
        <row r="23">
          <cell r="AK23">
            <v>1397421958</v>
          </cell>
          <cell r="AL23">
            <v>382634091</v>
          </cell>
          <cell r="AM23">
            <v>1780056049</v>
          </cell>
        </row>
        <row r="24">
          <cell r="AK24">
            <v>185239269</v>
          </cell>
          <cell r="AL24">
            <v>64433750</v>
          </cell>
          <cell r="AM24">
            <v>249673019</v>
          </cell>
        </row>
        <row r="25">
          <cell r="AK25">
            <v>16420750</v>
          </cell>
          <cell r="AL25">
            <v>39611000</v>
          </cell>
          <cell r="AM25">
            <v>56031750</v>
          </cell>
        </row>
        <row r="26">
          <cell r="AK26">
            <v>226902630</v>
          </cell>
          <cell r="AL26">
            <v>6190696</v>
          </cell>
          <cell r="AM26">
            <v>233093326</v>
          </cell>
        </row>
        <row r="27">
          <cell r="AK27">
            <v>1176093773.75</v>
          </cell>
          <cell r="AL27">
            <v>389969252.43000001</v>
          </cell>
          <cell r="AM27">
            <v>1566063026.1800001</v>
          </cell>
        </row>
        <row r="28">
          <cell r="AK28">
            <v>205168042</v>
          </cell>
          <cell r="AL28">
            <v>41725027</v>
          </cell>
          <cell r="AM28">
            <v>246893069</v>
          </cell>
        </row>
        <row r="29">
          <cell r="AK29">
            <v>188505000</v>
          </cell>
          <cell r="AL29">
            <v>225000</v>
          </cell>
          <cell r="AM29">
            <v>188730000</v>
          </cell>
        </row>
        <row r="32">
          <cell r="AK32">
            <v>12821437618</v>
          </cell>
          <cell r="AL32">
            <v>2201820942</v>
          </cell>
          <cell r="AM32">
            <v>15023258560</v>
          </cell>
        </row>
        <row r="33">
          <cell r="AK33">
            <v>774292260</v>
          </cell>
          <cell r="AL33">
            <v>137194575</v>
          </cell>
          <cell r="AM33">
            <v>911486835</v>
          </cell>
        </row>
        <row r="34">
          <cell r="AK34">
            <v>0</v>
          </cell>
          <cell r="AL34">
            <v>0</v>
          </cell>
          <cell r="AM34">
            <v>0</v>
          </cell>
        </row>
        <row r="35">
          <cell r="AK35">
            <v>0</v>
          </cell>
          <cell r="AL35">
            <v>0</v>
          </cell>
          <cell r="AM35">
            <v>0</v>
          </cell>
        </row>
        <row r="36">
          <cell r="AK36">
            <v>59782968</v>
          </cell>
          <cell r="AL36">
            <v>18421088</v>
          </cell>
          <cell r="AM36">
            <v>78204056</v>
          </cell>
        </row>
        <row r="39">
          <cell r="AK39">
            <v>103905800.60999998</v>
          </cell>
          <cell r="AL39">
            <v>27908061.02</v>
          </cell>
          <cell r="AM39">
            <v>131813861.62999998</v>
          </cell>
        </row>
        <row r="40">
          <cell r="AK40">
            <v>22557913871</v>
          </cell>
          <cell r="AL40">
            <v>5716558713</v>
          </cell>
          <cell r="AM40">
            <v>28274472584</v>
          </cell>
        </row>
        <row r="42">
          <cell r="AK42">
            <v>2616445647</v>
          </cell>
          <cell r="AL42">
            <v>792151027</v>
          </cell>
          <cell r="AM42">
            <v>3408596674</v>
          </cell>
        </row>
        <row r="45">
          <cell r="AK45">
            <v>328446989</v>
          </cell>
          <cell r="AL45">
            <v>85839379.5</v>
          </cell>
          <cell r="AM45">
            <v>414286368.5</v>
          </cell>
        </row>
        <row r="48">
          <cell r="AK48">
            <v>37593137319</v>
          </cell>
          <cell r="AL48">
            <v>14968092966</v>
          </cell>
          <cell r="AM48">
            <v>52561230285</v>
          </cell>
        </row>
        <row r="51">
          <cell r="AK51">
            <v>12684891087</v>
          </cell>
          <cell r="AL51">
            <v>7960957996</v>
          </cell>
          <cell r="AM51">
            <v>20645849083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view="pageBreakPreview" zoomScale="85" zoomScaleNormal="80" workbookViewId="0">
      <selection activeCell="J6" sqref="J6"/>
    </sheetView>
  </sheetViews>
  <sheetFormatPr defaultColWidth="9" defaultRowHeight="15" x14ac:dyDescent="0.25"/>
  <cols>
    <col min="1" max="2" width="3.140625" style="115" customWidth="1"/>
    <col min="3" max="3" width="2.85546875" style="115" customWidth="1"/>
    <col min="4" max="5" width="3.140625" style="115" customWidth="1"/>
    <col min="6" max="6" width="47.28515625" style="3" customWidth="1"/>
    <col min="7" max="7" width="24.5703125" style="116" customWidth="1"/>
    <col min="8" max="8" width="22.140625" style="117" customWidth="1"/>
    <col min="9" max="9" width="20.85546875" style="117" customWidth="1"/>
    <col min="10" max="10" width="22.140625" style="117" customWidth="1"/>
    <col min="11" max="11" width="23.7109375" style="117" customWidth="1"/>
    <col min="12" max="12" width="14.5703125" style="122" customWidth="1"/>
    <col min="13" max="13" width="14.85546875" style="3" customWidth="1"/>
    <col min="14" max="14" width="19.28515625" style="3" customWidth="1"/>
    <col min="15" max="15" width="12.85546875" style="3" customWidth="1"/>
    <col min="16" max="16" width="9" style="3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5" ht="15.75" x14ac:dyDescent="0.25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</row>
    <row r="4" spans="1:15" s="13" customFormat="1" ht="15.75" thickBot="1" x14ac:dyDescent="0.3">
      <c r="A4" s="4" t="s">
        <v>2</v>
      </c>
      <c r="B4" s="5"/>
      <c r="C4" s="5"/>
      <c r="D4" s="5"/>
      <c r="E4" s="6"/>
      <c r="F4" s="6" t="s">
        <v>3</v>
      </c>
      <c r="G4" s="7" t="s">
        <v>4</v>
      </c>
      <c r="H4" s="8" t="s">
        <v>5</v>
      </c>
      <c r="I4" s="9"/>
      <c r="J4" s="10"/>
      <c r="K4" s="7" t="s">
        <v>6</v>
      </c>
      <c r="L4" s="11" t="s">
        <v>7</v>
      </c>
      <c r="M4" s="12" t="s">
        <v>8</v>
      </c>
      <c r="N4" s="12" t="s">
        <v>9</v>
      </c>
      <c r="O4" s="12" t="s">
        <v>10</v>
      </c>
    </row>
    <row r="5" spans="1:15" s="13" customFormat="1" x14ac:dyDescent="0.25">
      <c r="A5" s="14"/>
      <c r="B5" s="15"/>
      <c r="C5" s="15"/>
      <c r="D5" s="15"/>
      <c r="E5" s="16"/>
      <c r="F5" s="16"/>
      <c r="G5" s="17"/>
      <c r="H5" s="18" t="s">
        <v>11</v>
      </c>
      <c r="I5" s="19">
        <v>45076</v>
      </c>
      <c r="J5" s="20" t="s">
        <v>12</v>
      </c>
      <c r="K5" s="17"/>
      <c r="L5" s="21"/>
      <c r="M5" s="22"/>
      <c r="N5" s="22"/>
      <c r="O5" s="22"/>
    </row>
    <row r="6" spans="1:15" s="13" customFormat="1" ht="21.95" customHeight="1" thickBot="1" x14ac:dyDescent="0.3">
      <c r="A6" s="23"/>
      <c r="B6" s="24"/>
      <c r="C6" s="24"/>
      <c r="D6" s="24"/>
      <c r="E6" s="25"/>
      <c r="F6" s="25"/>
      <c r="G6" s="26"/>
      <c r="H6" s="27" t="s">
        <v>13</v>
      </c>
      <c r="I6" s="28" t="s">
        <v>13</v>
      </c>
      <c r="J6" s="29" t="s">
        <v>13</v>
      </c>
      <c r="K6" s="26"/>
      <c r="L6" s="30"/>
      <c r="M6" s="31"/>
      <c r="N6" s="31"/>
      <c r="O6" s="31"/>
    </row>
    <row r="7" spans="1:15" s="41" customFormat="1" ht="15.75" thickBot="1" x14ac:dyDescent="0.3">
      <c r="A7" s="32">
        <v>1</v>
      </c>
      <c r="B7" s="33"/>
      <c r="C7" s="33"/>
      <c r="D7" s="33"/>
      <c r="E7" s="34"/>
      <c r="F7" s="35">
        <v>2</v>
      </c>
      <c r="G7" s="36">
        <v>3</v>
      </c>
      <c r="H7" s="37">
        <v>4</v>
      </c>
      <c r="I7" s="37">
        <v>5</v>
      </c>
      <c r="J7" s="37">
        <v>6</v>
      </c>
      <c r="K7" s="37">
        <v>7</v>
      </c>
      <c r="L7" s="38">
        <v>8</v>
      </c>
      <c r="M7" s="39" t="s">
        <v>14</v>
      </c>
      <c r="N7" s="40" t="s">
        <v>15</v>
      </c>
      <c r="O7" s="40" t="s">
        <v>16</v>
      </c>
    </row>
    <row r="8" spans="1:15" x14ac:dyDescent="0.25">
      <c r="A8" s="42"/>
      <c r="B8" s="43"/>
      <c r="C8" s="43"/>
      <c r="D8" s="43"/>
      <c r="E8" s="44"/>
      <c r="F8" s="45"/>
      <c r="G8" s="46"/>
      <c r="H8" s="47"/>
      <c r="I8" s="47"/>
      <c r="J8" s="47"/>
      <c r="K8" s="47"/>
      <c r="L8" s="48"/>
      <c r="M8" s="49"/>
      <c r="N8" s="45"/>
      <c r="O8" s="45"/>
    </row>
    <row r="9" spans="1:15" s="59" customFormat="1" ht="15.75" x14ac:dyDescent="0.25">
      <c r="A9" s="50">
        <v>4</v>
      </c>
      <c r="B9" s="51">
        <v>1</v>
      </c>
      <c r="C9" s="51">
        <v>1</v>
      </c>
      <c r="D9" s="51"/>
      <c r="E9" s="52"/>
      <c r="F9" s="53" t="s">
        <v>17</v>
      </c>
      <c r="G9" s="54">
        <f t="shared" ref="G9:J9" si="0">G11+G17+G22+G31+G38+G42+G44+G46+G48</f>
        <v>1000006000000</v>
      </c>
      <c r="H9" s="54">
        <f t="shared" si="0"/>
        <v>153223803365.33002</v>
      </c>
      <c r="I9" s="54">
        <f t="shared" si="0"/>
        <v>49882645339.949997</v>
      </c>
      <c r="J9" s="54">
        <f t="shared" si="0"/>
        <v>203106448705.28</v>
      </c>
      <c r="K9" s="54">
        <f t="shared" ref="K9:K15" si="1">J9-G9</f>
        <v>-796899551294.71997</v>
      </c>
      <c r="L9" s="55">
        <f t="shared" ref="L9:L15" si="2">J9/G9</f>
        <v>0.20310523007389955</v>
      </c>
      <c r="M9" s="56">
        <v>0.18</v>
      </c>
      <c r="N9" s="57"/>
      <c r="O9" s="58">
        <f>M9-L9</f>
        <v>-2.3105230073899558E-2</v>
      </c>
    </row>
    <row r="10" spans="1:15" ht="15.75" thickBot="1" x14ac:dyDescent="0.3">
      <c r="A10" s="60"/>
      <c r="B10" s="61"/>
      <c r="C10" s="61"/>
      <c r="D10" s="61"/>
      <c r="E10" s="62"/>
      <c r="F10" s="45"/>
      <c r="G10" s="63"/>
      <c r="H10" s="64"/>
      <c r="I10" s="64"/>
      <c r="J10" s="64"/>
      <c r="K10" s="64"/>
      <c r="L10" s="65"/>
      <c r="M10" s="49"/>
      <c r="N10" s="45"/>
      <c r="O10" s="45"/>
    </row>
    <row r="11" spans="1:15" ht="15.75" thickBot="1" x14ac:dyDescent="0.3">
      <c r="A11" s="66">
        <v>4</v>
      </c>
      <c r="B11" s="67">
        <v>1</v>
      </c>
      <c r="C11" s="67">
        <v>1</v>
      </c>
      <c r="D11" s="68" t="s">
        <v>18</v>
      </c>
      <c r="E11" s="69"/>
      <c r="F11" s="70" t="s">
        <v>19</v>
      </c>
      <c r="G11" s="71">
        <f t="shared" ref="G11:K11" si="3">SUM(G12:G15)</f>
        <v>75006000000</v>
      </c>
      <c r="H11" s="71">
        <f t="shared" si="3"/>
        <v>18985411159</v>
      </c>
      <c r="I11" s="71">
        <f t="shared" si="3"/>
        <v>3820059078</v>
      </c>
      <c r="J11" s="71">
        <f t="shared" si="3"/>
        <v>22805470237</v>
      </c>
      <c r="K11" s="71">
        <f t="shared" si="3"/>
        <v>-52200529763</v>
      </c>
      <c r="L11" s="72">
        <f t="shared" si="2"/>
        <v>0.30404861260432497</v>
      </c>
      <c r="M11" s="73">
        <v>0.3</v>
      </c>
      <c r="N11" s="74">
        <f>-O11*G11</f>
        <v>303670236.99999988</v>
      </c>
      <c r="O11" s="75">
        <f>M11-L11</f>
        <v>-4.0486126043249859E-3</v>
      </c>
    </row>
    <row r="12" spans="1:15" x14ac:dyDescent="0.25">
      <c r="A12" s="60"/>
      <c r="B12" s="61"/>
      <c r="C12" s="61"/>
      <c r="D12" s="76"/>
      <c r="E12" s="77" t="s">
        <v>20</v>
      </c>
      <c r="F12" s="45" t="s">
        <v>21</v>
      </c>
      <c r="G12" s="78">
        <v>68391000000</v>
      </c>
      <c r="H12" s="79">
        <f>'[1]MEI 23'!AK12</f>
        <v>17384018526</v>
      </c>
      <c r="I12" s="79">
        <f>'[1]MEI 23'!AL12</f>
        <v>3343225796</v>
      </c>
      <c r="J12" s="79">
        <f>'[1]MEI 23'!AM12</f>
        <v>20727244322</v>
      </c>
      <c r="K12" s="79">
        <f t="shared" si="1"/>
        <v>-47663755678</v>
      </c>
      <c r="L12" s="80">
        <f t="shared" si="2"/>
        <v>0.30306976534924185</v>
      </c>
      <c r="M12" s="49"/>
      <c r="N12" s="45"/>
      <c r="O12" s="45"/>
    </row>
    <row r="13" spans="1:15" x14ac:dyDescent="0.25">
      <c r="A13" s="60"/>
      <c r="B13" s="61"/>
      <c r="C13" s="61"/>
      <c r="D13" s="76"/>
      <c r="E13" s="77" t="s">
        <v>22</v>
      </c>
      <c r="F13" s="45" t="s">
        <v>23</v>
      </c>
      <c r="G13" s="78">
        <v>472500000</v>
      </c>
      <c r="H13" s="79">
        <f>'[1]MEI 23'!AK13</f>
        <v>77753665</v>
      </c>
      <c r="I13" s="79">
        <f>'[1]MEI 23'!AL13</f>
        <v>17462715</v>
      </c>
      <c r="J13" s="79">
        <f>'[1]MEI 23'!AM13</f>
        <v>95216380</v>
      </c>
      <c r="K13" s="79">
        <f t="shared" si="1"/>
        <v>-377283620</v>
      </c>
      <c r="L13" s="80">
        <f t="shared" si="2"/>
        <v>0.20151614814814814</v>
      </c>
      <c r="M13" s="49"/>
      <c r="N13" s="45"/>
      <c r="O13" s="45"/>
    </row>
    <row r="14" spans="1:15" x14ac:dyDescent="0.25">
      <c r="A14" s="60"/>
      <c r="B14" s="61"/>
      <c r="C14" s="61"/>
      <c r="D14" s="76"/>
      <c r="E14" s="77" t="s">
        <v>24</v>
      </c>
      <c r="F14" s="45" t="s">
        <v>25</v>
      </c>
      <c r="G14" s="78">
        <v>1185000000</v>
      </c>
      <c r="H14" s="79">
        <f>'[1]MEI 23'!AK14</f>
        <v>656535021</v>
      </c>
      <c r="I14" s="79">
        <f>'[1]MEI 23'!AL14</f>
        <v>224981419</v>
      </c>
      <c r="J14" s="79">
        <f>'[1]MEI 23'!AM14</f>
        <v>881516440</v>
      </c>
      <c r="K14" s="79">
        <f t="shared" si="1"/>
        <v>-303483560</v>
      </c>
      <c r="L14" s="80">
        <f t="shared" si="2"/>
        <v>0.74389572995780595</v>
      </c>
      <c r="M14" s="49"/>
      <c r="N14" s="45"/>
      <c r="O14" s="45"/>
    </row>
    <row r="15" spans="1:15" x14ac:dyDescent="0.25">
      <c r="A15" s="60"/>
      <c r="B15" s="61"/>
      <c r="C15" s="61"/>
      <c r="D15" s="76"/>
      <c r="E15" s="77" t="s">
        <v>26</v>
      </c>
      <c r="F15" s="45" t="s">
        <v>27</v>
      </c>
      <c r="G15" s="78">
        <v>4957500000</v>
      </c>
      <c r="H15" s="79">
        <f>'[1]MEI 23'!AK15</f>
        <v>867103947</v>
      </c>
      <c r="I15" s="79">
        <f>'[1]MEI 23'!AL15</f>
        <v>234389148</v>
      </c>
      <c r="J15" s="79">
        <f>'[1]MEI 23'!AM15</f>
        <v>1101493095</v>
      </c>
      <c r="K15" s="79">
        <f t="shared" si="1"/>
        <v>-3856006905</v>
      </c>
      <c r="L15" s="80">
        <f t="shared" si="2"/>
        <v>0.22218721028744326</v>
      </c>
      <c r="M15" s="49"/>
      <c r="N15" s="45"/>
      <c r="O15" s="45"/>
    </row>
    <row r="16" spans="1:15" ht="15.75" thickBot="1" x14ac:dyDescent="0.3">
      <c r="A16" s="81"/>
      <c r="B16" s="82"/>
      <c r="C16" s="82"/>
      <c r="D16" s="82"/>
      <c r="E16" s="83"/>
      <c r="F16" s="84"/>
      <c r="G16" s="63"/>
      <c r="H16" s="64"/>
      <c r="I16" s="64"/>
      <c r="J16" s="64"/>
      <c r="K16" s="64"/>
      <c r="L16" s="65"/>
      <c r="M16" s="49"/>
      <c r="N16" s="45"/>
      <c r="O16" s="45"/>
    </row>
    <row r="17" spans="1:15" ht="15.75" thickBot="1" x14ac:dyDescent="0.3">
      <c r="A17" s="66">
        <v>4</v>
      </c>
      <c r="B17" s="67">
        <v>1</v>
      </c>
      <c r="C17" s="67">
        <v>1</v>
      </c>
      <c r="D17" s="68" t="s">
        <v>24</v>
      </c>
      <c r="E17" s="69"/>
      <c r="F17" s="70" t="s">
        <v>28</v>
      </c>
      <c r="G17" s="85">
        <f t="shared" ref="G17:K17" si="4">SUM(G18:G20)</f>
        <v>150000000000</v>
      </c>
      <c r="H17" s="85">
        <f t="shared" si="4"/>
        <v>41302387223.970001</v>
      </c>
      <c r="I17" s="85">
        <f t="shared" si="4"/>
        <v>13228852698</v>
      </c>
      <c r="J17" s="85">
        <f t="shared" si="4"/>
        <v>54531239921.970001</v>
      </c>
      <c r="K17" s="85">
        <f t="shared" si="4"/>
        <v>-95468760078.029999</v>
      </c>
      <c r="L17" s="72">
        <f t="shared" ref="L17:L20" si="5">J17/G17</f>
        <v>0.36354159947980003</v>
      </c>
      <c r="M17" s="86">
        <v>0.45</v>
      </c>
      <c r="N17" s="74">
        <f>-O17*G17</f>
        <v>-12968760078.029997</v>
      </c>
      <c r="O17" s="75">
        <f>M17-L17</f>
        <v>8.6458400520199985E-2</v>
      </c>
    </row>
    <row r="18" spans="1:15" x14ac:dyDescent="0.25">
      <c r="A18" s="60"/>
      <c r="B18" s="61"/>
      <c r="C18" s="61"/>
      <c r="D18" s="76"/>
      <c r="E18" s="77" t="s">
        <v>20</v>
      </c>
      <c r="F18" s="45" t="s">
        <v>29</v>
      </c>
      <c r="G18" s="78">
        <v>76605000000</v>
      </c>
      <c r="H18" s="79">
        <f>'[1]MEI 23'!AK18</f>
        <v>18451178903</v>
      </c>
      <c r="I18" s="79">
        <f>'[1]MEI 23'!AL18</f>
        <v>6053533422</v>
      </c>
      <c r="J18" s="79">
        <f>'[1]MEI 23'!AM18</f>
        <v>24504712325</v>
      </c>
      <c r="K18" s="79">
        <f t="shared" ref="K18:K20" si="6">J18-G18</f>
        <v>-52100287675</v>
      </c>
      <c r="L18" s="80">
        <f t="shared" si="5"/>
        <v>0.31988398048430261</v>
      </c>
      <c r="M18" s="49"/>
      <c r="N18" s="45"/>
      <c r="O18" s="45"/>
    </row>
    <row r="19" spans="1:15" x14ac:dyDescent="0.25">
      <c r="A19" s="60"/>
      <c r="B19" s="61"/>
      <c r="C19" s="61"/>
      <c r="D19" s="76"/>
      <c r="E19" s="77" t="s">
        <v>30</v>
      </c>
      <c r="F19" s="45" t="s">
        <v>31</v>
      </c>
      <c r="G19" s="78">
        <v>61230000000</v>
      </c>
      <c r="H19" s="79">
        <f>'[1]MEI 23'!AK19</f>
        <v>15828853065.59</v>
      </c>
      <c r="I19" s="79">
        <f>'[1]MEI 23'!AL19</f>
        <v>5237609864</v>
      </c>
      <c r="J19" s="79">
        <f>'[1]MEI 23'!AM19</f>
        <v>21066462929.59</v>
      </c>
      <c r="K19" s="79">
        <f t="shared" si="6"/>
        <v>-40163537070.410004</v>
      </c>
      <c r="L19" s="80">
        <f t="shared" si="5"/>
        <v>0.34405459626963908</v>
      </c>
      <c r="M19" s="49"/>
      <c r="N19" s="45"/>
      <c r="O19" s="45"/>
    </row>
    <row r="20" spans="1:15" x14ac:dyDescent="0.25">
      <c r="A20" s="60"/>
      <c r="B20" s="61"/>
      <c r="C20" s="61"/>
      <c r="D20" s="76"/>
      <c r="E20" s="77" t="s">
        <v>32</v>
      </c>
      <c r="F20" s="45" t="s">
        <v>33</v>
      </c>
      <c r="G20" s="78">
        <v>12165000000</v>
      </c>
      <c r="H20" s="79">
        <f>'[1]MEI 23'!AK20</f>
        <v>7022355255.3800001</v>
      </c>
      <c r="I20" s="79">
        <f>'[1]MEI 23'!AL20</f>
        <v>1937709412</v>
      </c>
      <c r="J20" s="79">
        <f>'[1]MEI 23'!AM20</f>
        <v>8960064667.3800011</v>
      </c>
      <c r="K20" s="79">
        <f t="shared" si="6"/>
        <v>-3204935332.6199989</v>
      </c>
      <c r="L20" s="80">
        <f t="shared" si="5"/>
        <v>0.73654456780764499</v>
      </c>
      <c r="M20" s="49"/>
      <c r="N20" s="45"/>
      <c r="O20" s="45"/>
    </row>
    <row r="21" spans="1:15" ht="15.75" thickBot="1" x14ac:dyDescent="0.3">
      <c r="A21" s="81"/>
      <c r="B21" s="82"/>
      <c r="C21" s="82"/>
      <c r="D21" s="82"/>
      <c r="E21" s="83"/>
      <c r="F21" s="84"/>
      <c r="G21" s="63"/>
      <c r="H21" s="64"/>
      <c r="I21" s="64"/>
      <c r="J21" s="64"/>
      <c r="K21" s="64"/>
      <c r="L21" s="65"/>
      <c r="M21" s="49"/>
      <c r="N21" s="45"/>
      <c r="O21" s="45"/>
    </row>
    <row r="22" spans="1:15" ht="15.75" thickBot="1" x14ac:dyDescent="0.3">
      <c r="A22" s="66">
        <v>4</v>
      </c>
      <c r="B22" s="67">
        <v>1</v>
      </c>
      <c r="C22" s="67">
        <v>1</v>
      </c>
      <c r="D22" s="68" t="s">
        <v>26</v>
      </c>
      <c r="E22" s="69"/>
      <c r="F22" s="70" t="s">
        <v>34</v>
      </c>
      <c r="G22" s="85">
        <f t="shared" ref="G22:K22" si="7">SUM(G23:G29)</f>
        <v>65000000000</v>
      </c>
      <c r="H22" s="85">
        <f t="shared" si="7"/>
        <v>3395751422.75</v>
      </c>
      <c r="I22" s="85">
        <f t="shared" si="7"/>
        <v>924788816.43000007</v>
      </c>
      <c r="J22" s="85">
        <f t="shared" si="7"/>
        <v>4320540239.1800003</v>
      </c>
      <c r="K22" s="85">
        <f t="shared" si="7"/>
        <v>-60679459760.82</v>
      </c>
      <c r="L22" s="72">
        <f t="shared" ref="L22:L29" si="8">J22/G22</f>
        <v>6.6469849833538472E-2</v>
      </c>
      <c r="M22" s="86">
        <v>0.15</v>
      </c>
      <c r="N22" s="74">
        <f>-O22*G22</f>
        <v>-5429459760.8199987</v>
      </c>
      <c r="O22" s="75">
        <f>M22-L22</f>
        <v>8.3530150166461523E-2</v>
      </c>
    </row>
    <row r="23" spans="1:15" x14ac:dyDescent="0.25">
      <c r="A23" s="60"/>
      <c r="B23" s="61"/>
      <c r="C23" s="61"/>
      <c r="D23" s="76"/>
      <c r="E23" s="77" t="s">
        <v>20</v>
      </c>
      <c r="F23" s="45" t="s">
        <v>35</v>
      </c>
      <c r="G23" s="78">
        <v>37576500000</v>
      </c>
      <c r="H23" s="79">
        <f>'[1]MEI 23'!AK23</f>
        <v>1397421958</v>
      </c>
      <c r="I23" s="79">
        <f>'[1]MEI 23'!AL23</f>
        <v>382634091</v>
      </c>
      <c r="J23" s="79">
        <f>'[1]MEI 23'!AM23</f>
        <v>1780056049</v>
      </c>
      <c r="K23" s="79">
        <f t="shared" ref="K23:K29" si="9">J23-G23</f>
        <v>-35796443951</v>
      </c>
      <c r="L23" s="80">
        <f t="shared" si="8"/>
        <v>4.7371523398932844E-2</v>
      </c>
      <c r="M23" s="49"/>
      <c r="N23" s="45"/>
      <c r="O23" s="45"/>
    </row>
    <row r="24" spans="1:15" x14ac:dyDescent="0.25">
      <c r="A24" s="60"/>
      <c r="B24" s="61"/>
      <c r="C24" s="61"/>
      <c r="D24" s="76"/>
      <c r="E24" s="77" t="s">
        <v>30</v>
      </c>
      <c r="F24" s="45" t="s">
        <v>36</v>
      </c>
      <c r="G24" s="78">
        <v>3809000000</v>
      </c>
      <c r="H24" s="79">
        <f>'[1]MEI 23'!AK24</f>
        <v>185239269</v>
      </c>
      <c r="I24" s="79">
        <f>'[1]MEI 23'!AL24</f>
        <v>64433750</v>
      </c>
      <c r="J24" s="79">
        <f>'[1]MEI 23'!AM24</f>
        <v>249673019</v>
      </c>
      <c r="K24" s="79">
        <f t="shared" si="9"/>
        <v>-3559326981</v>
      </c>
      <c r="L24" s="80">
        <f t="shared" si="8"/>
        <v>6.5548180362299813E-2</v>
      </c>
      <c r="M24" s="49"/>
      <c r="N24" s="45"/>
      <c r="O24" s="45"/>
    </row>
    <row r="25" spans="1:15" x14ac:dyDescent="0.25">
      <c r="A25" s="60"/>
      <c r="B25" s="61"/>
      <c r="C25" s="61"/>
      <c r="D25" s="76"/>
      <c r="E25" s="77" t="s">
        <v>37</v>
      </c>
      <c r="F25" s="45" t="s">
        <v>38</v>
      </c>
      <c r="G25" s="78">
        <v>760500000</v>
      </c>
      <c r="H25" s="79">
        <f>'[1]MEI 23'!AK25</f>
        <v>16420750</v>
      </c>
      <c r="I25" s="79">
        <f>'[1]MEI 23'!AL25</f>
        <v>39611000</v>
      </c>
      <c r="J25" s="79">
        <f>'[1]MEI 23'!AM25</f>
        <v>56031750</v>
      </c>
      <c r="K25" s="79">
        <f t="shared" si="9"/>
        <v>-704468250</v>
      </c>
      <c r="L25" s="80">
        <f t="shared" si="8"/>
        <v>7.3677514792899412E-2</v>
      </c>
      <c r="M25" s="49"/>
      <c r="N25" s="45"/>
      <c r="O25" s="45"/>
    </row>
    <row r="26" spans="1:15" x14ac:dyDescent="0.25">
      <c r="A26" s="60"/>
      <c r="B26" s="61"/>
      <c r="C26" s="61"/>
      <c r="D26" s="76"/>
      <c r="E26" s="77" t="s">
        <v>22</v>
      </c>
      <c r="F26" s="45" t="s">
        <v>39</v>
      </c>
      <c r="G26" s="78">
        <v>10536500000</v>
      </c>
      <c r="H26" s="79">
        <f>'[1]MEI 23'!AK26</f>
        <v>226902630</v>
      </c>
      <c r="I26" s="79">
        <f>'[1]MEI 23'!AL26</f>
        <v>6190696</v>
      </c>
      <c r="J26" s="79">
        <f>'[1]MEI 23'!AM26</f>
        <v>233093326</v>
      </c>
      <c r="K26" s="79">
        <f t="shared" si="9"/>
        <v>-10303406674</v>
      </c>
      <c r="L26" s="80">
        <f t="shared" si="8"/>
        <v>2.2122462487543303E-2</v>
      </c>
      <c r="M26" s="49"/>
      <c r="N26" s="45"/>
      <c r="O26" s="45"/>
    </row>
    <row r="27" spans="1:15" x14ac:dyDescent="0.25">
      <c r="A27" s="60"/>
      <c r="B27" s="61"/>
      <c r="C27" s="61"/>
      <c r="D27" s="76"/>
      <c r="E27" s="77" t="s">
        <v>26</v>
      </c>
      <c r="F27" s="45" t="s">
        <v>40</v>
      </c>
      <c r="G27" s="78">
        <v>7618000000</v>
      </c>
      <c r="H27" s="79">
        <f>'[1]MEI 23'!AK27</f>
        <v>1176093773.75</v>
      </c>
      <c r="I27" s="79">
        <f>'[1]MEI 23'!AL27</f>
        <v>389969252.43000001</v>
      </c>
      <c r="J27" s="79">
        <f>'[1]MEI 23'!AM27</f>
        <v>1566063026.1800001</v>
      </c>
      <c r="K27" s="79">
        <f t="shared" si="9"/>
        <v>-6051936973.8199997</v>
      </c>
      <c r="L27" s="80">
        <f t="shared" si="8"/>
        <v>0.20557403861643478</v>
      </c>
      <c r="M27" s="49"/>
      <c r="N27" s="45"/>
      <c r="O27" s="45"/>
    </row>
    <row r="28" spans="1:15" x14ac:dyDescent="0.25">
      <c r="A28" s="60"/>
      <c r="B28" s="61"/>
      <c r="C28" s="61"/>
      <c r="D28" s="76"/>
      <c r="E28" s="77" t="s">
        <v>41</v>
      </c>
      <c r="F28" s="45" t="s">
        <v>42</v>
      </c>
      <c r="G28" s="78">
        <v>2411500000</v>
      </c>
      <c r="H28" s="79">
        <f>'[1]MEI 23'!AK28</f>
        <v>205168042</v>
      </c>
      <c r="I28" s="79">
        <f>'[1]MEI 23'!AL28</f>
        <v>41725027</v>
      </c>
      <c r="J28" s="79">
        <f>'[1]MEI 23'!AM28</f>
        <v>246893069</v>
      </c>
      <c r="K28" s="79">
        <f t="shared" si="9"/>
        <v>-2164606931</v>
      </c>
      <c r="L28" s="80">
        <f t="shared" si="8"/>
        <v>0.1023815339000622</v>
      </c>
      <c r="M28" s="49"/>
      <c r="N28" s="45"/>
      <c r="O28" s="45"/>
    </row>
    <row r="29" spans="1:15" x14ac:dyDescent="0.25">
      <c r="A29" s="60"/>
      <c r="B29" s="61"/>
      <c r="C29" s="61"/>
      <c r="D29" s="76"/>
      <c r="E29" s="77" t="s">
        <v>15</v>
      </c>
      <c r="F29" s="45" t="s">
        <v>43</v>
      </c>
      <c r="G29" s="78">
        <v>2288000000</v>
      </c>
      <c r="H29" s="79">
        <f>'[1]MEI 23'!AK29</f>
        <v>188505000</v>
      </c>
      <c r="I29" s="79">
        <f>'[1]MEI 23'!AL29</f>
        <v>225000</v>
      </c>
      <c r="J29" s="79">
        <f>'[1]MEI 23'!AM29</f>
        <v>188730000</v>
      </c>
      <c r="K29" s="79">
        <f t="shared" si="9"/>
        <v>-2099270000</v>
      </c>
      <c r="L29" s="80">
        <f t="shared" si="8"/>
        <v>8.2486888111888118E-2</v>
      </c>
      <c r="M29" s="49"/>
      <c r="N29" s="45"/>
      <c r="O29" s="45"/>
    </row>
    <row r="30" spans="1:15" ht="15.75" thickBot="1" x14ac:dyDescent="0.3">
      <c r="A30" s="81"/>
      <c r="B30" s="82"/>
      <c r="C30" s="82"/>
      <c r="D30" s="82"/>
      <c r="E30" s="83"/>
      <c r="F30" s="84"/>
      <c r="G30" s="63"/>
      <c r="H30" s="64"/>
      <c r="I30" s="64"/>
      <c r="J30" s="64"/>
      <c r="K30" s="64"/>
      <c r="L30" s="65"/>
      <c r="M30" s="49"/>
      <c r="N30" s="45"/>
      <c r="O30" s="45"/>
    </row>
    <row r="31" spans="1:15" ht="15.75" thickBot="1" x14ac:dyDescent="0.3">
      <c r="A31" s="66">
        <v>4</v>
      </c>
      <c r="B31" s="67">
        <v>1</v>
      </c>
      <c r="C31" s="67">
        <v>1</v>
      </c>
      <c r="D31" s="68" t="s">
        <v>41</v>
      </c>
      <c r="E31" s="69"/>
      <c r="F31" s="70" t="s">
        <v>44</v>
      </c>
      <c r="G31" s="85">
        <f t="shared" ref="G31:K31" si="10">SUM(G32:G36)</f>
        <v>21000000000</v>
      </c>
      <c r="H31" s="85">
        <f t="shared" si="10"/>
        <v>13655512846</v>
      </c>
      <c r="I31" s="85">
        <f t="shared" si="10"/>
        <v>2357436605</v>
      </c>
      <c r="J31" s="85">
        <f t="shared" si="10"/>
        <v>16012949451</v>
      </c>
      <c r="K31" s="85">
        <f t="shared" si="10"/>
        <v>-4987050549</v>
      </c>
      <c r="L31" s="72">
        <f t="shared" ref="L31:L36" si="11">J31/G31</f>
        <v>0.76252140242857147</v>
      </c>
      <c r="M31" s="73">
        <v>0.4</v>
      </c>
      <c r="N31" s="74">
        <f>-O31*G31</f>
        <v>7612949451</v>
      </c>
      <c r="O31" s="75">
        <f>M31-L31</f>
        <v>-0.36252140242857145</v>
      </c>
    </row>
    <row r="32" spans="1:15" x14ac:dyDescent="0.25">
      <c r="A32" s="60"/>
      <c r="B32" s="61"/>
      <c r="C32" s="61"/>
      <c r="D32" s="76"/>
      <c r="E32" s="77" t="s">
        <v>20</v>
      </c>
      <c r="F32" s="45" t="s">
        <v>45</v>
      </c>
      <c r="G32" s="78">
        <v>19740000000</v>
      </c>
      <c r="H32" s="79">
        <f>'[1]MEI 23'!AK32</f>
        <v>12821437618</v>
      </c>
      <c r="I32" s="79">
        <f>'[1]MEI 23'!AL32</f>
        <v>2201820942</v>
      </c>
      <c r="J32" s="79">
        <f>'[1]MEI 23'!AM32</f>
        <v>15023258560</v>
      </c>
      <c r="K32" s="79">
        <f t="shared" ref="K32:K36" si="12">J32-G32</f>
        <v>-4716741440</v>
      </c>
      <c r="L32" s="80">
        <f t="shared" si="11"/>
        <v>0.76105666464032418</v>
      </c>
      <c r="M32" s="49"/>
      <c r="N32" s="45"/>
      <c r="O32" s="45"/>
    </row>
    <row r="33" spans="1:15" x14ac:dyDescent="0.25">
      <c r="A33" s="60"/>
      <c r="B33" s="61"/>
      <c r="C33" s="61"/>
      <c r="D33" s="76"/>
      <c r="E33" s="77" t="s">
        <v>30</v>
      </c>
      <c r="F33" s="45" t="s">
        <v>46</v>
      </c>
      <c r="G33" s="78">
        <v>1155000000</v>
      </c>
      <c r="H33" s="79">
        <f>'[1]MEI 23'!AK33</f>
        <v>774292260</v>
      </c>
      <c r="I33" s="79">
        <f>'[1]MEI 23'!AL33</f>
        <v>137194575</v>
      </c>
      <c r="J33" s="79">
        <f>'[1]MEI 23'!AM33</f>
        <v>911486835</v>
      </c>
      <c r="K33" s="79">
        <f t="shared" si="12"/>
        <v>-243513165</v>
      </c>
      <c r="L33" s="80">
        <f t="shared" si="11"/>
        <v>0.78916609090909096</v>
      </c>
      <c r="M33" s="49"/>
      <c r="N33" s="45"/>
      <c r="O33" s="45"/>
    </row>
    <row r="34" spans="1:15" x14ac:dyDescent="0.25">
      <c r="A34" s="60"/>
      <c r="B34" s="61"/>
      <c r="C34" s="61"/>
      <c r="D34" s="76"/>
      <c r="E34" s="77" t="s">
        <v>32</v>
      </c>
      <c r="F34" s="45" t="s">
        <v>47</v>
      </c>
      <c r="G34" s="78">
        <v>1575000</v>
      </c>
      <c r="H34" s="79">
        <f>'[1]MEI 23'!AK34</f>
        <v>0</v>
      </c>
      <c r="I34" s="79">
        <f>'[1]MEI 23'!AL34</f>
        <v>0</v>
      </c>
      <c r="J34" s="79">
        <f>'[1]MEI 23'!AM34</f>
        <v>0</v>
      </c>
      <c r="K34" s="79">
        <f t="shared" si="12"/>
        <v>-1575000</v>
      </c>
      <c r="L34" s="80">
        <f t="shared" si="11"/>
        <v>0</v>
      </c>
      <c r="M34" s="49"/>
      <c r="N34" s="45"/>
      <c r="O34" s="45"/>
    </row>
    <row r="35" spans="1:15" x14ac:dyDescent="0.25">
      <c r="A35" s="60"/>
      <c r="B35" s="61"/>
      <c r="C35" s="61"/>
      <c r="D35" s="76"/>
      <c r="E35" s="77" t="s">
        <v>37</v>
      </c>
      <c r="F35" s="45" t="s">
        <v>48</v>
      </c>
      <c r="G35" s="78">
        <v>1050000</v>
      </c>
      <c r="H35" s="79">
        <f>'[1]MEI 23'!AK35</f>
        <v>0</v>
      </c>
      <c r="I35" s="79">
        <f>'[1]MEI 23'!AL35</f>
        <v>0</v>
      </c>
      <c r="J35" s="79">
        <f>'[1]MEI 23'!AM35</f>
        <v>0</v>
      </c>
      <c r="K35" s="79">
        <f t="shared" si="12"/>
        <v>-1050000</v>
      </c>
      <c r="L35" s="80">
        <f t="shared" si="11"/>
        <v>0</v>
      </c>
      <c r="M35" s="49"/>
      <c r="N35" s="45"/>
      <c r="O35" s="45"/>
    </row>
    <row r="36" spans="1:15" x14ac:dyDescent="0.25">
      <c r="A36" s="60"/>
      <c r="B36" s="61"/>
      <c r="C36" s="61"/>
      <c r="D36" s="76"/>
      <c r="E36" s="77" t="s">
        <v>22</v>
      </c>
      <c r="F36" s="45" t="s">
        <v>49</v>
      </c>
      <c r="G36" s="78">
        <v>102375000</v>
      </c>
      <c r="H36" s="79">
        <f>'[1]MEI 23'!AK36</f>
        <v>59782968</v>
      </c>
      <c r="I36" s="79">
        <f>'[1]MEI 23'!AL36</f>
        <v>18421088</v>
      </c>
      <c r="J36" s="79">
        <f>'[1]MEI 23'!AM36</f>
        <v>78204056</v>
      </c>
      <c r="K36" s="79">
        <f t="shared" si="12"/>
        <v>-24170944</v>
      </c>
      <c r="L36" s="80">
        <f t="shared" si="11"/>
        <v>0.76389798290598288</v>
      </c>
      <c r="M36" s="49"/>
      <c r="N36" s="45"/>
      <c r="O36" s="45"/>
    </row>
    <row r="37" spans="1:15" ht="15.75" thickBot="1" x14ac:dyDescent="0.3">
      <c r="A37" s="81"/>
      <c r="B37" s="82"/>
      <c r="C37" s="82"/>
      <c r="D37" s="82"/>
      <c r="E37" s="83"/>
      <c r="F37" s="84"/>
      <c r="G37" s="63"/>
      <c r="H37" s="64"/>
      <c r="I37" s="64"/>
      <c r="J37" s="64"/>
      <c r="K37" s="64"/>
      <c r="L37" s="65"/>
      <c r="M37" s="49"/>
      <c r="N37" s="45"/>
      <c r="O37" s="45"/>
    </row>
    <row r="38" spans="1:15" ht="15.75" thickBot="1" x14ac:dyDescent="0.3">
      <c r="A38" s="66">
        <v>4</v>
      </c>
      <c r="B38" s="67">
        <v>1</v>
      </c>
      <c r="C38" s="67">
        <v>1</v>
      </c>
      <c r="D38" s="68" t="s">
        <v>15</v>
      </c>
      <c r="E38" s="69"/>
      <c r="F38" s="70" t="s">
        <v>50</v>
      </c>
      <c r="G38" s="85">
        <f t="shared" ref="G38:K38" si="13">SUM(G39:G40)</f>
        <v>90000000000</v>
      </c>
      <c r="H38" s="85">
        <f t="shared" si="13"/>
        <v>22661819671.610001</v>
      </c>
      <c r="I38" s="85">
        <f t="shared" si="13"/>
        <v>5744466774.0200005</v>
      </c>
      <c r="J38" s="85">
        <f t="shared" si="13"/>
        <v>28406286445.630001</v>
      </c>
      <c r="K38" s="85">
        <f t="shared" si="13"/>
        <v>-61593713554.370003</v>
      </c>
      <c r="L38" s="87">
        <f t="shared" ref="L38:L40" si="14">J38/G38</f>
        <v>0.31562540495144448</v>
      </c>
      <c r="M38" s="86">
        <v>0.35</v>
      </c>
      <c r="N38" s="74">
        <f>-O38*G38</f>
        <v>-3093713554.3699951</v>
      </c>
      <c r="O38" s="75">
        <f>M38-L38</f>
        <v>3.4374595048555501E-2</v>
      </c>
    </row>
    <row r="39" spans="1:15" x14ac:dyDescent="0.25">
      <c r="A39" s="60"/>
      <c r="B39" s="61"/>
      <c r="C39" s="61"/>
      <c r="D39" s="76"/>
      <c r="E39" s="77" t="s">
        <v>20</v>
      </c>
      <c r="F39" s="45" t="s">
        <v>51</v>
      </c>
      <c r="G39" s="78">
        <v>450000000</v>
      </c>
      <c r="H39" s="79">
        <f>'[1]MEI 23'!AK39</f>
        <v>103905800.60999998</v>
      </c>
      <c r="I39" s="79">
        <f>'[1]MEI 23'!AL39</f>
        <v>27908061.02</v>
      </c>
      <c r="J39" s="79">
        <f>'[1]MEI 23'!AM39</f>
        <v>131813861.62999998</v>
      </c>
      <c r="K39" s="79">
        <f t="shared" ref="K39:K42" si="15">J39-G39</f>
        <v>-318186138.37</v>
      </c>
      <c r="L39" s="80">
        <f t="shared" si="14"/>
        <v>0.29291969251111105</v>
      </c>
      <c r="M39" s="49"/>
      <c r="N39" s="45"/>
      <c r="O39" s="45"/>
    </row>
    <row r="40" spans="1:15" x14ac:dyDescent="0.25">
      <c r="A40" s="60"/>
      <c r="B40" s="61"/>
      <c r="C40" s="61"/>
      <c r="D40" s="76"/>
      <c r="E40" s="77" t="s">
        <v>30</v>
      </c>
      <c r="F40" s="45" t="s">
        <v>52</v>
      </c>
      <c r="G40" s="78">
        <v>89550000000</v>
      </c>
      <c r="H40" s="79">
        <f>'[1]MEI 23'!AK40</f>
        <v>22557913871</v>
      </c>
      <c r="I40" s="79">
        <f>'[1]MEI 23'!AL40</f>
        <v>5716558713</v>
      </c>
      <c r="J40" s="79">
        <f>'[1]MEI 23'!AM40</f>
        <v>28274472584</v>
      </c>
      <c r="K40" s="79">
        <f t="shared" si="15"/>
        <v>-61275527416</v>
      </c>
      <c r="L40" s="80">
        <f t="shared" si="14"/>
        <v>0.31573950400893358</v>
      </c>
      <c r="M40" s="49"/>
      <c r="N40" s="45"/>
      <c r="O40" s="45"/>
    </row>
    <row r="41" spans="1:15" ht="15.75" thickBot="1" x14ac:dyDescent="0.3">
      <c r="A41" s="81"/>
      <c r="B41" s="82"/>
      <c r="C41" s="82"/>
      <c r="D41" s="82"/>
      <c r="E41" s="83"/>
      <c r="F41" s="84"/>
      <c r="G41" s="63"/>
      <c r="H41" s="64"/>
      <c r="I41" s="64"/>
      <c r="J41" s="64"/>
      <c r="K41" s="64"/>
      <c r="L41" s="65"/>
      <c r="M41" s="49"/>
      <c r="N41" s="45"/>
      <c r="O41" s="45"/>
    </row>
    <row r="42" spans="1:15" s="99" customFormat="1" x14ac:dyDescent="0.25">
      <c r="A42" s="88">
        <v>4</v>
      </c>
      <c r="B42" s="89">
        <v>1</v>
      </c>
      <c r="C42" s="89">
        <v>1</v>
      </c>
      <c r="D42" s="90" t="s">
        <v>16</v>
      </c>
      <c r="E42" s="91" t="s">
        <v>20</v>
      </c>
      <c r="F42" s="92" t="s">
        <v>53</v>
      </c>
      <c r="G42" s="93">
        <v>3500000000</v>
      </c>
      <c r="H42" s="94">
        <f>'[1]MEI 23'!AK42</f>
        <v>2616445647</v>
      </c>
      <c r="I42" s="94">
        <f>'[1]MEI 23'!AL42</f>
        <v>792151027</v>
      </c>
      <c r="J42" s="94">
        <f>'[1]MEI 23'!AM42</f>
        <v>3408596674</v>
      </c>
      <c r="K42" s="94">
        <f t="shared" si="15"/>
        <v>-91403326</v>
      </c>
      <c r="L42" s="95">
        <f t="shared" ref="L42:L46" si="16">J42/G42</f>
        <v>0.97388476400000001</v>
      </c>
      <c r="M42" s="96">
        <v>0.3</v>
      </c>
      <c r="N42" s="97">
        <f t="shared" ref="N42:N46" si="17">-O42*G42</f>
        <v>2358596674.0000005</v>
      </c>
      <c r="O42" s="98">
        <f t="shared" ref="O42:O46" si="18">M42-L42</f>
        <v>-0.67388476400000008</v>
      </c>
    </row>
    <row r="43" spans="1:15" ht="15.75" thickBot="1" x14ac:dyDescent="0.3">
      <c r="A43" s="81"/>
      <c r="B43" s="82"/>
      <c r="C43" s="82"/>
      <c r="D43" s="82"/>
      <c r="E43" s="83"/>
      <c r="F43" s="84"/>
      <c r="G43" s="63"/>
      <c r="H43" s="64"/>
      <c r="I43" s="64"/>
      <c r="J43" s="64"/>
      <c r="K43" s="64"/>
      <c r="L43" s="65"/>
      <c r="M43" s="100"/>
      <c r="N43" s="84"/>
      <c r="O43" s="84"/>
    </row>
    <row r="44" spans="1:15" s="99" customFormat="1" x14ac:dyDescent="0.25">
      <c r="A44" s="88">
        <v>4</v>
      </c>
      <c r="B44" s="89">
        <v>1</v>
      </c>
      <c r="C44" s="89">
        <v>1</v>
      </c>
      <c r="D44" s="90" t="s">
        <v>54</v>
      </c>
      <c r="E44" s="91" t="s">
        <v>20</v>
      </c>
      <c r="F44" s="92" t="s">
        <v>55</v>
      </c>
      <c r="G44" s="93">
        <v>5000000000</v>
      </c>
      <c r="H44" s="94">
        <f>'[1]MEI 23'!AK45</f>
        <v>328446989</v>
      </c>
      <c r="I44" s="94">
        <f>'[1]MEI 23'!AL45</f>
        <v>85839379.5</v>
      </c>
      <c r="J44" s="94">
        <f>'[1]MEI 23'!AM45</f>
        <v>414286368.5</v>
      </c>
      <c r="K44" s="94">
        <f t="shared" ref="K44:K48" si="19">J44-G44</f>
        <v>-4585713631.5</v>
      </c>
      <c r="L44" s="95">
        <f t="shared" si="16"/>
        <v>8.2857273699999998E-2</v>
      </c>
      <c r="M44" s="101">
        <v>0.15</v>
      </c>
      <c r="N44" s="102">
        <f t="shared" si="17"/>
        <v>-335713631.5</v>
      </c>
      <c r="O44" s="98">
        <f t="shared" si="18"/>
        <v>6.7142726299999997E-2</v>
      </c>
    </row>
    <row r="45" spans="1:15" ht="15.75" thickBot="1" x14ac:dyDescent="0.3">
      <c r="A45" s="81"/>
      <c r="B45" s="82"/>
      <c r="C45" s="82"/>
      <c r="D45" s="82"/>
      <c r="E45" s="83"/>
      <c r="F45" s="45"/>
      <c r="G45" s="63"/>
      <c r="H45" s="64"/>
      <c r="I45" s="64"/>
      <c r="J45" s="64"/>
      <c r="K45" s="64"/>
      <c r="L45" s="65"/>
      <c r="M45" s="100"/>
      <c r="N45" s="100"/>
      <c r="O45" s="84"/>
    </row>
    <row r="46" spans="1:15" s="99" customFormat="1" ht="14.25" customHeight="1" x14ac:dyDescent="0.25">
      <c r="A46" s="88">
        <v>4</v>
      </c>
      <c r="B46" s="89">
        <v>1</v>
      </c>
      <c r="C46" s="89">
        <v>1</v>
      </c>
      <c r="D46" s="90" t="s">
        <v>56</v>
      </c>
      <c r="E46" s="91" t="s">
        <v>20</v>
      </c>
      <c r="F46" s="103" t="s">
        <v>57</v>
      </c>
      <c r="G46" s="93">
        <v>90000000000</v>
      </c>
      <c r="H46" s="94">
        <f>'[1]MEI 23'!AK51</f>
        <v>12684891087</v>
      </c>
      <c r="I46" s="94">
        <f>'[1]MEI 23'!AL51</f>
        <v>7960957996</v>
      </c>
      <c r="J46" s="94">
        <f>'[1]MEI 23'!AM51</f>
        <v>20645849083</v>
      </c>
      <c r="K46" s="94">
        <f t="shared" si="19"/>
        <v>-69354150917</v>
      </c>
      <c r="L46" s="95">
        <f t="shared" si="16"/>
        <v>0.22939832314444444</v>
      </c>
      <c r="M46" s="104">
        <v>0.4</v>
      </c>
      <c r="N46" s="102">
        <f t="shared" si="17"/>
        <v>-15354150917.000002</v>
      </c>
      <c r="O46" s="98">
        <f t="shared" si="18"/>
        <v>0.17060167685555558</v>
      </c>
    </row>
    <row r="47" spans="1:15" ht="15.75" thickBot="1" x14ac:dyDescent="0.3">
      <c r="A47" s="81"/>
      <c r="B47" s="82"/>
      <c r="C47" s="82"/>
      <c r="D47" s="82"/>
      <c r="E47" s="83"/>
      <c r="F47" s="100"/>
      <c r="G47" s="63"/>
      <c r="H47" s="64"/>
      <c r="I47" s="64"/>
      <c r="J47" s="64"/>
      <c r="K47" s="64"/>
      <c r="L47" s="65"/>
      <c r="M47" s="105"/>
      <c r="N47" s="100"/>
      <c r="O47" s="84"/>
    </row>
    <row r="48" spans="1:15" s="113" customFormat="1" ht="15" customHeight="1" x14ac:dyDescent="0.25">
      <c r="A48" s="106">
        <v>4</v>
      </c>
      <c r="B48" s="107">
        <v>1</v>
      </c>
      <c r="C48" s="107">
        <v>1</v>
      </c>
      <c r="D48" s="108" t="s">
        <v>58</v>
      </c>
      <c r="E48" s="109" t="s">
        <v>20</v>
      </c>
      <c r="F48" s="110" t="s">
        <v>59</v>
      </c>
      <c r="G48" s="93">
        <v>500500000000</v>
      </c>
      <c r="H48" s="94">
        <f>'[1]MEI 23'!AK48</f>
        <v>37593137319</v>
      </c>
      <c r="I48" s="94">
        <f>'[1]MEI 23'!AL48</f>
        <v>14968092966</v>
      </c>
      <c r="J48" s="94">
        <f>'[1]MEI 23'!AM48</f>
        <v>52561230285</v>
      </c>
      <c r="K48" s="111">
        <f t="shared" si="19"/>
        <v>-447938769715</v>
      </c>
      <c r="L48" s="112">
        <f>J48/G48</f>
        <v>0.10501744312687313</v>
      </c>
      <c r="M48" s="104">
        <v>0.3</v>
      </c>
      <c r="N48" s="102">
        <f>-O48*G48</f>
        <v>-97588769715</v>
      </c>
      <c r="O48" s="98">
        <f>M48-L48</f>
        <v>0.19498255687312688</v>
      </c>
    </row>
    <row r="49" spans="1:15" ht="15.75" thickBot="1" x14ac:dyDescent="0.3">
      <c r="A49" s="81"/>
      <c r="B49" s="82"/>
      <c r="C49" s="82"/>
      <c r="D49" s="82"/>
      <c r="E49" s="83"/>
      <c r="F49" s="114" t="s">
        <v>60</v>
      </c>
      <c r="G49" s="63"/>
      <c r="H49" s="64"/>
      <c r="I49" s="64"/>
      <c r="J49" s="64"/>
      <c r="K49" s="64"/>
      <c r="L49" s="65"/>
      <c r="M49" s="100"/>
      <c r="N49" s="100"/>
      <c r="O49" s="84"/>
    </row>
    <row r="50" spans="1:15" x14ac:dyDescent="0.25">
      <c r="J50" s="118"/>
      <c r="K50" s="118"/>
      <c r="L50" s="119"/>
    </row>
    <row r="51" spans="1:15" x14ac:dyDescent="0.25">
      <c r="J51" s="118"/>
      <c r="K51" s="118"/>
      <c r="L51" s="119"/>
    </row>
    <row r="52" spans="1:15" ht="15.75" x14ac:dyDescent="0.25">
      <c r="J52" s="118"/>
      <c r="K52" s="120" t="s">
        <v>61</v>
      </c>
      <c r="L52" s="119"/>
    </row>
    <row r="53" spans="1:15" ht="15.75" x14ac:dyDescent="0.25">
      <c r="J53" s="118"/>
      <c r="K53" s="120"/>
      <c r="L53" s="119"/>
    </row>
    <row r="54" spans="1:15" ht="15.75" x14ac:dyDescent="0.25">
      <c r="J54" s="118"/>
      <c r="K54" s="120"/>
      <c r="L54" s="119"/>
    </row>
    <row r="55" spans="1:15" ht="15.75" x14ac:dyDescent="0.25">
      <c r="J55" s="118"/>
      <c r="K55" s="120"/>
      <c r="L55" s="119"/>
    </row>
    <row r="56" spans="1:15" ht="15.75" x14ac:dyDescent="0.25">
      <c r="J56" s="118"/>
      <c r="K56" s="120"/>
      <c r="L56" s="119"/>
    </row>
    <row r="57" spans="1:15" ht="15.75" x14ac:dyDescent="0.25">
      <c r="J57" s="118"/>
      <c r="K57" s="121" t="s">
        <v>62</v>
      </c>
      <c r="L57" s="119"/>
    </row>
    <row r="58" spans="1:15" ht="15.75" x14ac:dyDescent="0.25">
      <c r="J58" s="118"/>
      <c r="K58" s="120" t="s">
        <v>63</v>
      </c>
      <c r="L58" s="119"/>
    </row>
  </sheetData>
  <mergeCells count="12">
    <mergeCell ref="M4:M6"/>
    <mergeCell ref="N4:N6"/>
    <mergeCell ref="O4:O6"/>
    <mergeCell ref="A7:E7"/>
    <mergeCell ref="A1:L1"/>
    <mergeCell ref="A2:L2"/>
    <mergeCell ref="A4:E6"/>
    <mergeCell ref="F4:F6"/>
    <mergeCell ref="G4:G6"/>
    <mergeCell ref="H4:J4"/>
    <mergeCell ref="K4:K6"/>
    <mergeCell ref="L4:L6"/>
  </mergeCells>
  <pageMargins left="0.27500000000000002" right="0.196527777777778" top="0.39305555555555599" bottom="0.75" header="0.3" footer="0.3"/>
  <pageSetup paperSize="400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laporan tabulasi Mei 2023</vt:lpstr>
      <vt:lpstr>'laporan tabulasi Mei 2023'!Print_Area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LILI1</dc:creator>
  <cp:lastModifiedBy>LILI1</cp:lastModifiedBy>
  <dcterms:created xsi:type="dcterms:W3CDTF">2023-05-31T01:30:55Z</dcterms:created>
  <dcterms:modified xsi:type="dcterms:W3CDTF">2023-05-31T01:31:14Z</dcterms:modified>
</cp:coreProperties>
</file>