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23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32.xml"/>
  <Override ContentType="application/vnd.openxmlformats-officedocument.spreadsheetml.worksheet+xml" PartName="/xl/worksheets/sheet6.xml"/>
  <Override ContentType="application/vnd.openxmlformats-officedocument.spreadsheetml.worksheet+xml" PartName="/xl/worksheets/sheet49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50.xml"/>
  <Override ContentType="application/vnd.openxmlformats-officedocument.spreadsheetml.worksheet+xml" PartName="/xl/worksheets/sheet24.xml"/>
  <Override ContentType="application/vnd.openxmlformats-officedocument.spreadsheetml.worksheet+xml" PartName="/xl/worksheets/sheet33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7.xml"/>
  <Override ContentType="application/vnd.openxmlformats-officedocument.spreadsheetml.worksheet+xml" PartName="/xl/worksheets/sheet28.xml"/>
  <Override ContentType="application/vnd.openxmlformats-officedocument.spreadsheetml.worksheet+xml" PartName="/xl/worksheets/sheet5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36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9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17.xml"/>
  <Override ContentType="application/vnd.openxmlformats-officedocument.spreadsheetml.worksheet+xml" PartName="/xl/worksheets/sheet51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52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2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53.xml"/>
  <Override ContentType="application/vnd.openxmlformats-officedocument.drawing+xml" PartName="/xl/drawings/drawing6.xml"/>
  <Override ContentType="application/vnd.openxmlformats-officedocument.drawing+xml" PartName="/xl/drawings/drawing40.xml"/>
  <Override ContentType="application/vnd.openxmlformats-officedocument.drawing+xml" PartName="/xl/drawings/drawing36.xml"/>
  <Override ContentType="application/vnd.openxmlformats-officedocument.drawing+xml" PartName="/xl/drawings/drawing23.xml"/>
  <Override ContentType="application/vnd.openxmlformats-officedocument.drawing+xml" PartName="/xl/drawings/drawing49.xml"/>
  <Override ContentType="application/vnd.openxmlformats-officedocument.drawing+xml" PartName="/xl/drawings/drawing38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37.xml"/>
  <Override ContentType="application/vnd.openxmlformats-officedocument.drawing+xml" PartName="/xl/drawings/drawing26.xml"/>
  <Override ContentType="application/vnd.openxmlformats-officedocument.drawing+xml" PartName="/xl/drawings/drawing51.xml"/>
  <Override ContentType="application/vnd.openxmlformats-officedocument.drawing+xml" PartName="/xl/drawings/drawing9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4.xml"/>
  <Override ContentType="application/vnd.openxmlformats-officedocument.drawing+xml" PartName="/xl/drawings/drawing27.xml"/>
  <Override ContentType="application/vnd.openxmlformats-officedocument.drawing+xml" PartName="/xl/drawings/drawing52.xml"/>
  <Override ContentType="application/vnd.openxmlformats-officedocument.drawing+xml" PartName="/xl/drawings/drawing44.xml"/>
  <Override ContentType="application/vnd.openxmlformats-officedocument.drawing+xml" PartName="/xl/drawings/drawing7.xml"/>
  <Override ContentType="application/vnd.openxmlformats-officedocument.drawing+xml" PartName="/xl/drawings/drawing18.xml"/>
  <Override ContentType="application/vnd.openxmlformats-officedocument.drawing+xml" PartName="/xl/drawings/drawing35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46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29.xml"/>
  <Override ContentType="application/vnd.openxmlformats-officedocument.drawing+xml" PartName="/xl/drawings/drawing50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  <sheet state="visible" name="4" sheetId="4" r:id="rId7"/>
    <sheet state="visible" name="5" sheetId="5" r:id="rId8"/>
    <sheet state="visible" name="6" sheetId="6" r:id="rId9"/>
    <sheet state="visible" name="7" sheetId="7" r:id="rId10"/>
    <sheet state="visible" name="8" sheetId="8" r:id="rId11"/>
    <sheet state="visible" name="9" sheetId="9" r:id="rId12"/>
    <sheet state="visible" name="10" sheetId="10" r:id="rId13"/>
    <sheet state="visible" name="11" sheetId="11" r:id="rId14"/>
    <sheet state="visible" name="12" sheetId="12" r:id="rId15"/>
    <sheet state="visible" name="13" sheetId="13" r:id="rId16"/>
    <sheet state="visible" name="14" sheetId="14" r:id="rId17"/>
    <sheet state="visible" name="15" sheetId="15" r:id="rId18"/>
    <sheet state="visible" name="16" sheetId="16" r:id="rId19"/>
    <sheet state="visible" name="17" sheetId="17" r:id="rId20"/>
    <sheet state="visible" name="18" sheetId="18" r:id="rId21"/>
    <sheet state="visible" name="19" sheetId="19" r:id="rId22"/>
    <sheet state="visible" name="20" sheetId="20" r:id="rId23"/>
    <sheet state="visible" name="21" sheetId="21" r:id="rId24"/>
    <sheet state="visible" name="22" sheetId="22" r:id="rId25"/>
    <sheet state="visible" name="23" sheetId="23" r:id="rId26"/>
    <sheet state="visible" name="24" sheetId="24" r:id="rId27"/>
    <sheet state="visible" name="25" sheetId="25" r:id="rId28"/>
    <sheet state="visible" name="26" sheetId="26" r:id="rId29"/>
    <sheet state="visible" name="27" sheetId="27" r:id="rId30"/>
    <sheet state="visible" name="28" sheetId="28" r:id="rId31"/>
    <sheet state="visible" name="29" sheetId="29" r:id="rId32"/>
    <sheet state="visible" name="30" sheetId="30" r:id="rId33"/>
    <sheet state="visible" name="31" sheetId="31" r:id="rId34"/>
    <sheet state="visible" name="32" sheetId="32" r:id="rId35"/>
    <sheet state="visible" name="33" sheetId="33" r:id="rId36"/>
    <sheet state="visible" name="34" sheetId="34" r:id="rId37"/>
    <sheet state="visible" name="35" sheetId="35" r:id="rId38"/>
    <sheet state="visible" name="36" sheetId="36" r:id="rId39"/>
    <sheet state="visible" name="37" sheetId="37" r:id="rId40"/>
    <sheet state="visible" name="38" sheetId="38" r:id="rId41"/>
    <sheet state="visible" name="39" sheetId="39" r:id="rId42"/>
    <sheet state="visible" name="40" sheetId="40" r:id="rId43"/>
    <sheet state="visible" name="41" sheetId="41" r:id="rId44"/>
    <sheet state="visible" name="42" sheetId="42" r:id="rId45"/>
    <sheet state="visible" name="43" sheetId="43" r:id="rId46"/>
    <sheet state="visible" name="44" sheetId="44" r:id="rId47"/>
    <sheet state="visible" name="45" sheetId="45" r:id="rId48"/>
    <sheet state="visible" name="46" sheetId="46" r:id="rId49"/>
    <sheet state="visible" name="47" sheetId="47" r:id="rId50"/>
    <sheet state="visible" name="48" sheetId="48" r:id="rId51"/>
    <sheet state="visible" name="49" sheetId="49" r:id="rId52"/>
    <sheet state="visible" name="50" sheetId="50" r:id="rId53"/>
    <sheet state="visible" name="51" sheetId="51" r:id="rId54"/>
    <sheet state="visible" name="52" sheetId="52" r:id="rId55"/>
    <sheet state="visible" name="53" sheetId="53" r:id="rId56"/>
  </sheets>
  <definedNames/>
  <calcPr/>
  <extLst>
    <ext uri="GoogleSheetsCustomDataVersion2">
      <go:sheetsCustomData xmlns:go="http://customooxmlschemas.google.com/" r:id="rId57" roundtripDataChecksum="eibhNniCbzk7Z9Z6TB2iyWxSqNfAjNXyxvcpE+bCVOM="/>
    </ext>
  </extLst>
</workbook>
</file>

<file path=xl/sharedStrings.xml><?xml version="1.0" encoding="utf-8"?>
<sst xmlns="http://schemas.openxmlformats.org/spreadsheetml/2006/main" count="4936" uniqueCount="257">
  <si>
    <t>FORMAT LAPORAN MINGGUAN ( W2 )</t>
  </si>
  <si>
    <t>Puskesmas</t>
  </si>
  <si>
    <t>: MOJOLANGU</t>
  </si>
  <si>
    <t>Kecamatan</t>
  </si>
  <si>
    <t>: LOWOKWARU</t>
  </si>
  <si>
    <t>Kabupaten/Kota</t>
  </si>
  <si>
    <t>: MALANG</t>
  </si>
  <si>
    <t>Periode pelaporan dari Minggu tanggal 29/12/2024 sampai Sabtu tanggal 04/01/2025</t>
  </si>
  <si>
    <t>Minggu Epidemiologi ke- : 1</t>
  </si>
  <si>
    <t>KODE SMS</t>
  </si>
  <si>
    <t>PENYAKIT</t>
  </si>
  <si>
    <t>JUMLAH KASUS BARU</t>
  </si>
  <si>
    <t>ICD X</t>
  </si>
  <si>
    <t>A</t>
  </si>
  <si>
    <t>Diare Akut</t>
  </si>
  <si>
    <t>a02,a04,a08,a09</t>
  </si>
  <si>
    <t>B</t>
  </si>
  <si>
    <t>Malaria Konfirmasi</t>
  </si>
  <si>
    <t>b54</t>
  </si>
  <si>
    <t>C</t>
  </si>
  <si>
    <t>Suspek Dengue</t>
  </si>
  <si>
    <t>a90,a91</t>
  </si>
  <si>
    <t>D</t>
  </si>
  <si>
    <t>Pneumonia</t>
  </si>
  <si>
    <t>j12-j18</t>
  </si>
  <si>
    <t>E</t>
  </si>
  <si>
    <t>Diare Berdarah ATAU Disentri</t>
  </si>
  <si>
    <t>a06,a03</t>
  </si>
  <si>
    <t>F</t>
  </si>
  <si>
    <t>Suspek Demam Tifoid</t>
  </si>
  <si>
    <t>a01</t>
  </si>
  <si>
    <t>G</t>
  </si>
  <si>
    <t>Sindrom Jaundis Akut</t>
  </si>
  <si>
    <t>r17</t>
  </si>
  <si>
    <t>H</t>
  </si>
  <si>
    <t>Suspek Chikungunya</t>
  </si>
  <si>
    <t>a92.0</t>
  </si>
  <si>
    <t>J</t>
  </si>
  <si>
    <t>Suspek Flu Burung pada Manusia</t>
  </si>
  <si>
    <t>j09</t>
  </si>
  <si>
    <t>K</t>
  </si>
  <si>
    <t>Suspek Campak</t>
  </si>
  <si>
    <t>b05.9</t>
  </si>
  <si>
    <t>L</t>
  </si>
  <si>
    <t>Kasus Observasi Difteri</t>
  </si>
  <si>
    <t>a36.9</t>
  </si>
  <si>
    <t>M</t>
  </si>
  <si>
    <t>Suspek Pertusis</t>
  </si>
  <si>
    <t>a37.0</t>
  </si>
  <si>
    <t>N</t>
  </si>
  <si>
    <t>AFP ( Lumpuh Layu Mendadak )</t>
  </si>
  <si>
    <t>r77.2</t>
  </si>
  <si>
    <t>P</t>
  </si>
  <si>
    <t>Kasus Gigitan Hewan Penular Rabies</t>
  </si>
  <si>
    <t>a82.9</t>
  </si>
  <si>
    <t>Q</t>
  </si>
  <si>
    <t>Suspek Antraks</t>
  </si>
  <si>
    <t>a22.9</t>
  </si>
  <si>
    <t>R</t>
  </si>
  <si>
    <t>Suspek Leptospirosis</t>
  </si>
  <si>
    <t>a27.9</t>
  </si>
  <si>
    <t>S</t>
  </si>
  <si>
    <t>Suspek Kolera</t>
  </si>
  <si>
    <t>a00.9</t>
  </si>
  <si>
    <t>U</t>
  </si>
  <si>
    <t>Suspek Meningitis / Ensefalitis</t>
  </si>
  <si>
    <t>g03.9;g04.90</t>
  </si>
  <si>
    <t>V</t>
  </si>
  <si>
    <t>Suspek Tetanus Neonatorum</t>
  </si>
  <si>
    <t>a33</t>
  </si>
  <si>
    <t>W</t>
  </si>
  <si>
    <t>Suspek Tetanus</t>
  </si>
  <si>
    <t>a35</t>
  </si>
  <si>
    <t>Y</t>
  </si>
  <si>
    <t>ILI ( Influenza Like Illness )</t>
  </si>
  <si>
    <t>j09,j10,j11</t>
  </si>
  <si>
    <t>Z</t>
  </si>
  <si>
    <t>Suspek HFMD</t>
  </si>
  <si>
    <t>B08.4,O74.3</t>
  </si>
  <si>
    <t>AC</t>
  </si>
  <si>
    <t>COVID-19 Konfirmasi</t>
  </si>
  <si>
    <t>u07.1,u07.2</t>
  </si>
  <si>
    <t>AA</t>
  </si>
  <si>
    <t>ISPA</t>
  </si>
  <si>
    <t>j00-j06,j20,j21</t>
  </si>
  <si>
    <t>X</t>
  </si>
  <si>
    <t>TOTAL ( JUMLAH KUNJUNGAN )</t>
  </si>
  <si>
    <t>MALANG,</t>
  </si>
  <si>
    <t>KEPALA PUSKESMAS MOJOLANGU</t>
  </si>
  <si>
    <t>drg. CAMELIA FINDA ARISANTI</t>
  </si>
  <si>
    <t>Penata Tingkat I</t>
  </si>
  <si>
    <t>NIP. 19750113 200312 2 007</t>
  </si>
  <si>
    <t>Periode pelaporan dari Minggu tanggal 05/01/2025 sampai Sabtu tanggal 11/01/2025</t>
  </si>
  <si>
    <t>Minggu Epidemiologi ke- : 2</t>
  </si>
  <si>
    <t>SKDR 2#2025#a17,c2,d5,f9,y6,aa84,x206</t>
  </si>
  <si>
    <t>Periode pelaporan dari Minggu tanggal 12/01/2025 sampai Sabtu tanggal 18/01/2025</t>
  </si>
  <si>
    <t>Minggu Epidemiologi ke- : 3</t>
  </si>
  <si>
    <t>SKDR 3#2025#a14,c3,d2,f11,y4,aa76,x316</t>
  </si>
  <si>
    <t>Periode pelaporan dari Minggu tanggal 19/01/2025 sampai Sabtu tanggal 25/01/2025</t>
  </si>
  <si>
    <t>Minggu Epidemiologi ke- : 4</t>
  </si>
  <si>
    <t>SKDR 4#2025#a10,c4,d6,f13,y7,aa84,x440</t>
  </si>
  <si>
    <t>Periode pelaporan dari Minggu tanggal 26/01/2025 sampai Sabtu tanggal 01/02/2025</t>
  </si>
  <si>
    <t>Minggu Epidemiologi ke- : 5</t>
  </si>
  <si>
    <t>SKDR 5#2025#a6,c2,d3,f6,y6,aa46,x509</t>
  </si>
  <si>
    <t>Periode pelaporan dari Minggu tanggal 02/02/2025 sampai Sabtu tanggal 08/02/2025</t>
  </si>
  <si>
    <t>Minggu Epidemiologi ke- : 6</t>
  </si>
  <si>
    <t>SKDR 6#2025#a16,c2,d2,f5,y13,aa123,x670</t>
  </si>
  <si>
    <t>Periode pelaporan dari Minggu tanggal 09/02/2025 sampai Sabtu tanggal 15/02/2025</t>
  </si>
  <si>
    <t>Minggu Epidemiologi ke- : 7</t>
  </si>
  <si>
    <t>SKDR 7#2025#a16,c1,d5,f14,aa126,x792</t>
  </si>
  <si>
    <t>j10.1</t>
  </si>
  <si>
    <t>Periode pelaporan dari Minggu tanggal 16/02/2025 sampai Sabtu tanggal 22/02/2025</t>
  </si>
  <si>
    <t>Minggu Epidemiologi ke- : 8</t>
  </si>
  <si>
    <t>SKDR 8#2025#a14,c1,d1,aa119,x927</t>
  </si>
  <si>
    <t>Periode pelaporan dari Minggu tanggal 23/02/2025 sampai Sabtu tanggal 01/03/2025</t>
  </si>
  <si>
    <t>Minggu Epidemiologi ke- : 9</t>
  </si>
  <si>
    <t>SKDR 9#2025#a11,c2,d3,f3,aa94,x1040</t>
  </si>
  <si>
    <t>Periode pelaporan dari Minggu tanggal 02/03/2025 sampai Sabtu tanggal 08/03/2025</t>
  </si>
  <si>
    <t>Minggu Epidemiologi ke- : 10</t>
  </si>
  <si>
    <t>SKDR 10#2025#a16,c1,d7,f8,aa113,x1185</t>
  </si>
  <si>
    <t>Periode pelaporan dari Minggu tanggal 09/03/2025 sampai Sabtu tanggal 15/03/2025</t>
  </si>
  <si>
    <t>Minggu Epidemiologi ke- : 11</t>
  </si>
  <si>
    <t>SKDR 11#2025#a8,d4,f13,aa106,x1316</t>
  </si>
  <si>
    <t>Periode pelaporan dari Minggu tanggal 16/03/2025 sampai Sabtu tanggal 22/03/2025</t>
  </si>
  <si>
    <t>Minggu Epidemiologi ke- : 12</t>
  </si>
  <si>
    <t>SKDR 12#2025#a6,c1,d3,f5,aa83,x1414</t>
  </si>
  <si>
    <t>Periode pelaporan dari Minggu tanggal 23/03/2025 sampai Sabtu tanggal 29/03/2025</t>
  </si>
  <si>
    <t>Minggu Epidemiologi ke- : 13</t>
  </si>
  <si>
    <t>SKDR 13#2025#a8,d5,f10,aa73,x1510</t>
  </si>
  <si>
    <t>Periode pelaporan dari Minggu tanggal 30/03/2025 sampai Sabtu tanggal 05/04/2025</t>
  </si>
  <si>
    <t>Minggu Epidemiologi ke- : 14</t>
  </si>
  <si>
    <t>SKDR 14#2025#a1,f1,aa5,x1517</t>
  </si>
  <si>
    <t>Periode pelaporan dari Minggu tanggal 06/04/2025 sampai Sabtu tanggal 12/04/2025</t>
  </si>
  <si>
    <t>Minggu Epidemiologi ke- : 15</t>
  </si>
  <si>
    <t>SKDR 15#2025#a10,c3,d4,f3,aa87,x1624</t>
  </si>
  <si>
    <t>Periode pelaporan dari Minggu tanggal 13/04/2025 sampai Sabtu tanggal 19/04/2025</t>
  </si>
  <si>
    <t>Minggu Epidemiologi ke- : 16</t>
  </si>
  <si>
    <t>SKDR 16#2025#a13,c1,d4,f6,aa78,x1727</t>
  </si>
  <si>
    <t>RS GC</t>
  </si>
  <si>
    <t>P/2</t>
  </si>
  <si>
    <t>lupa gak dimasukkan skdr di hari h</t>
  </si>
  <si>
    <t>Periode pelaporan dari Minggu tanggal 20/04/2025 sampai Sabtu tanggal 26/04/2025</t>
  </si>
  <si>
    <t>Minggu Epidemiologi ke- : 17</t>
  </si>
  <si>
    <t>SKDR 17#2025#a22,c2,d2,f10,z1,aa122,x1886</t>
  </si>
  <si>
    <t>Periode pelaporan dari Minggu tanggal 27/04/2025 sampai Sabtu tanggal 03/05/2025</t>
  </si>
  <si>
    <t>Minggu Epidemiologi ke- : 18</t>
  </si>
  <si>
    <t>SKDR 18#2025#a16,c3,d2,f2,aa89,x1998</t>
  </si>
  <si>
    <t>Periode pelaporan dari Minggu tanggal 04/05/2025 sampai Sabtu tanggal 10/05/2025</t>
  </si>
  <si>
    <t>Minggu Epidemiologi ke- : 19</t>
  </si>
  <si>
    <t>SKDR 19#2025#a6,c1,d5,f6,aa122,x2138</t>
  </si>
  <si>
    <t>Periode pelaporan dari Minggu tanggal 11/05/2025 sampai Sabtu tanggal 17/05/2025</t>
  </si>
  <si>
    <t>Minggu Epidemiologi ke- : 20</t>
  </si>
  <si>
    <t>SKDR 20#2025#a8,d3,f2,z1,aa95,x2250</t>
  </si>
  <si>
    <t>Periode pelaporan dari Minggu tanggal 18/05/2025 sampai Sabtu tanggal 24/05/2025</t>
  </si>
  <si>
    <t>Minggu Epidemiologi ke- : 21</t>
  </si>
  <si>
    <t>SKDR 21#2025#a9,c1,d5,f6,aa106,x2377</t>
  </si>
  <si>
    <t>RSGC</t>
  </si>
  <si>
    <t>Periode pelaporan dari Minggu tanggal 25/05/2025 sampai Sabtu tanggal 31/05/2025</t>
  </si>
  <si>
    <t>Minggu Epidemiologi ke- : 22</t>
  </si>
  <si>
    <t>SKDR 22#2025#a8,c2,d4,f4,aa88,x2483</t>
  </si>
  <si>
    <t>Periode pelaporan dari Minggu tanggal 01/06/2025 sampai Sabtu tanggal 07/06/2025</t>
  </si>
  <si>
    <t>Minggu Epidemiologi ke- : 23</t>
  </si>
  <si>
    <t>SKDR 23#2025#a8,d6,f8,aa90,x2595</t>
  </si>
  <si>
    <t>Periode pelaporan dari Minggu tanggal 08/06/2025 sampai Sabtu tanggal 14/06/2025</t>
  </si>
  <si>
    <t>Minggu Epidemiologi ke- : 24</t>
  </si>
  <si>
    <t>SKDR 24#2025#a9,c1,d3,f6,z1,aa92,x2707</t>
  </si>
  <si>
    <t>Periode pelaporan dari Minggu tanggal 15/06/2025 sampai Sabtu tanggal 21/06/2025</t>
  </si>
  <si>
    <t>Minggu Epidemiologi ke- : 25</t>
  </si>
  <si>
    <t>SKDR 25#2025#a16,d7,f6,aa121,x2857</t>
  </si>
  <si>
    <t>Periode pelaporan dari Minggu tanggal 22/06/2025 sampai Sabtu tanggal 28/06/2025</t>
  </si>
  <si>
    <t>Minggu Epidemiologi ke- : 26</t>
  </si>
  <si>
    <t>SKDR 26#2025#a13,d7,f2,aa103,x2982</t>
  </si>
  <si>
    <t>Periode pelaporan dari Minggu tanggal 29/06/2025 sampai Sabtu tanggal 05/07/2025</t>
  </si>
  <si>
    <t>Minggu Epidemiologi ke- : 27</t>
  </si>
  <si>
    <t>SKDR 27#2025#a8,d6,f3,k1,aa121,x3120</t>
  </si>
  <si>
    <t>FAULINA</t>
  </si>
  <si>
    <t>Periode pelaporan dari Minggu tanggal 06/07/2025 sampai Sabtu tanggal 12/07/2025</t>
  </si>
  <si>
    <t>Minggu Epidemiologi ke- : 28</t>
  </si>
  <si>
    <t>SKDR 28#2025#a12,c1,d3,f4,z1,aa115,x3256</t>
  </si>
  <si>
    <t>Periode pelaporan dari Minggu tanggal 13/07/2025 sampai Sabtu tanggal 19/07/2025</t>
  </si>
  <si>
    <t>Minggu Epidemiologi ke- : 29</t>
  </si>
  <si>
    <t>SKDR 29#2025#a17,d8,f4,k1,aa65,x3351</t>
  </si>
  <si>
    <t>SILVIA</t>
  </si>
  <si>
    <t>Periode pelaporan dari Minggu tanggal 20/07/2025 sampai Sabtu tanggal 26/07/2025</t>
  </si>
  <si>
    <t>Minggu Epidemiologi ke- : 30</t>
  </si>
  <si>
    <t>SKDR 30#2025#a5,c1,d6,f2,aa130,x3495</t>
  </si>
  <si>
    <t>Periode pelaporan dari Minggu tanggal 27/07/2025 sampai Sabtu tanggal 02/08/2025</t>
  </si>
  <si>
    <t>Minggu Epidemiologi ke- : 31</t>
  </si>
  <si>
    <t>SKDR 31#2025#a6,c1,d8,f6,aa110,x3626</t>
  </si>
  <si>
    <t>Periode pelaporan dari Minggu tanggal 03/08/2025 sampai Sabtu tanggal 09/08/2025</t>
  </si>
  <si>
    <t>Minggu Epidemiologi ke- : 32</t>
  </si>
  <si>
    <t>SKDR 32#2025#a10,d5,f4,aa130,x3775</t>
  </si>
  <si>
    <t>Periode pelaporan dari Minggu tanggal 10/08/2025 sampai Sabtu tanggal 16/08/2025</t>
  </si>
  <si>
    <t>Minggu Epidemiologi ke- : 33</t>
  </si>
  <si>
    <t>SKDR 33#2025#a17,d11,f9,aa163,x3975</t>
  </si>
  <si>
    <t>Periode pelaporan dari Minggu tanggal 17/08/2025 sampai Sabtu tanggal 23/08/2025</t>
  </si>
  <si>
    <t>Minggu Epidemiologi ke- : 34</t>
  </si>
  <si>
    <t>SKDR 34#2025#a6,d7,f2,aa114,x4104</t>
  </si>
  <si>
    <t>Periode pelaporan dari Minggu tanggal 24/08/2025 sampai Sabtu tanggal 30/08/2025</t>
  </si>
  <si>
    <t>Minggu Epidemiologi ke- : 35</t>
  </si>
  <si>
    <t>SKDR 35#2025#a17,d3,f4,aa166,x4294</t>
  </si>
  <si>
    <t>Periode pelaporan dari Minggu tanggal 31/08/2025 sampai Sabtu tanggal 06/09/2025</t>
  </si>
  <si>
    <t>Minggu Epidemiologi ke- : 36</t>
  </si>
  <si>
    <t>SKDR 36#2025#a8,d11,f4,k2,aa121,x4440</t>
  </si>
  <si>
    <t>Periode pelaporan dari Minggu tanggal 07/09/2025 sampai Sabtu tanggal 13/09/2025</t>
  </si>
  <si>
    <t>Minggu Epidemiologi ke- : 37</t>
  </si>
  <si>
    <t>SKDR 37#2025#a15,d15,f5,k1,aa189,x4665</t>
  </si>
  <si>
    <t>Periode pelaporan dari Minggu tanggal 14/09/2025 sampai Sabtu tanggal 20/09/2025</t>
  </si>
  <si>
    <t>Minggu Epidemiologi ke- : 38</t>
  </si>
  <si>
    <t>SKDR 38#2025#a19,d4,f6,k1,aa174,x4869</t>
  </si>
  <si>
    <t>BAGASKARA</t>
  </si>
  <si>
    <t>Periode pelaporan dari Minggu tanggal 21/09/2025 sampai Sabtu tanggal 27/09/2025</t>
  </si>
  <si>
    <t>Minggu Epidemiologi ke- : 39</t>
  </si>
  <si>
    <t>SKDR 39#2025#a13,c1,d9,f7,aa155,x5054</t>
  </si>
  <si>
    <t>Periode pelaporan dari Minggu tanggal 28/09/2025 sampai Sabtu tanggal 04/10/2025</t>
  </si>
  <si>
    <t>Minggu Epidemiologi ke- : 40</t>
  </si>
  <si>
    <t>SKDR 40#2025#a13,d9,f4,aa149,x5054</t>
  </si>
  <si>
    <t>Periode pelaporan dari Minggu tanggal 05/10/2025 sampai Sabtu tanggal 11/10/2025</t>
  </si>
  <si>
    <t>Minggu Epidemiologi ke- : 41</t>
  </si>
  <si>
    <t>SKDR 41#2025#a8,d8,f4,aa152,x5401</t>
  </si>
  <si>
    <t>Periode pelaporan dari Minggu tanggal 12/10/2025 sampai Sabtu tanggal 18/10/2025</t>
  </si>
  <si>
    <t>Minggu Epidemiologi ke- : 42</t>
  </si>
  <si>
    <t>SKDR 42#2025#a13,d12,f10,aa176,x5401</t>
  </si>
  <si>
    <t>Periode pelaporan dari Minggu tanggal 19/10/2025 sampai Sabtu tanggal 25/10/2025</t>
  </si>
  <si>
    <t>Minggu Epidemiologi ke- : 43</t>
  </si>
  <si>
    <t>SKDR 43#2025#a8,d6,f6,k1,aa157,x5790</t>
  </si>
  <si>
    <t>VICKY</t>
  </si>
  <si>
    <t>Periode pelaporan dari Minggu tanggal 26/10/2025 sampai Sabtu tanggal 01/11/2025</t>
  </si>
  <si>
    <t>Minggu Epidemiologi ke- : 44</t>
  </si>
  <si>
    <t>SKDR 44#2025#a16,d7,f4,z2,aa158,x5977</t>
  </si>
  <si>
    <t>Periode pelaporan dari Minggu tanggal 02/10/2025 sampai Sabtu tanggal 07/11/2025</t>
  </si>
  <si>
    <t>Minggu Epidemiologi ke- : 45</t>
  </si>
  <si>
    <t>SKDR 45#2025#a17,d7,f10,aa158,x6137</t>
  </si>
  <si>
    <t>Periode pelaporan dari Minggu tanggal 08/11/2025 sampai Sabtu tanggal 15/11/2025</t>
  </si>
  <si>
    <t>Minggu Epidemiologi ke- : 46</t>
  </si>
  <si>
    <t>SKDR 46#2025#a26,d11,f5,aa153,x6332</t>
  </si>
  <si>
    <t>Periode pelaporan dari Minggu tanggal 16/11/2025 sampai Sabtu tanggal 23/11/2025</t>
  </si>
  <si>
    <t>Minggu Epidemiologi ke- : 47</t>
  </si>
  <si>
    <t>SKDR 47#2025#a21,c2,d2,f6,aa176,x6539</t>
  </si>
  <si>
    <t>Periode pelaporan dari Minggu tanggal 24/11/2025 sampai Sabtu tanggal 29/11/2025</t>
  </si>
  <si>
    <t>Minggu Epidemiologi ke- : 48</t>
  </si>
  <si>
    <t>SKDR 48#2025#a15,d4,f11,aa170,x6739</t>
  </si>
  <si>
    <t>Periode pelaporan dari Minggu tanggal 30/11/2025 sampai Sabtu tanggal 06/12/2025</t>
  </si>
  <si>
    <t>Minggu Epidemiologi ke- : 49</t>
  </si>
  <si>
    <t>SKDR 49#2025#a20,c1,d2,f14,aa158,x6943</t>
  </si>
  <si>
    <t>Periode pelaporan dari Minggu tanggal 07/12/2025 sampai Sabtu tanggal 13/12/2025</t>
  </si>
  <si>
    <t>Minggu Epidemiologi ke- : 50</t>
  </si>
  <si>
    <t>SKDR 50#2025#a22,d12,f3,aa174,x7154</t>
  </si>
  <si>
    <t>Periode pelaporan dari Minggu tanggal 14/12/2025 sampai Sabtu tanggal 20/12/2025</t>
  </si>
  <si>
    <t>Minggu Epidemiologi ke- : 51</t>
  </si>
  <si>
    <t>SKDR 51#2025#a16,d4,f11,aa140,x7325</t>
  </si>
  <si>
    <t>Periode pelaporan dari Minggu tanggal 21/12/2025 sampai Sabtu tanggal 27/12/2025</t>
  </si>
  <si>
    <t>Minggu Epidemiologi ke- : 52</t>
  </si>
  <si>
    <t>SKDR 52#2025#a21,d6,f3,aa96,x7451</t>
  </si>
  <si>
    <t>Periode pelaporan dari Minggu tanggal 28/12/2025 sampai Sabtu tanggal 03/01/2026</t>
  </si>
  <si>
    <t>Minggu Epidemiologi ke- : 53</t>
  </si>
  <si>
    <t>SKDR 53#2025#a13,d1,f4,aa84,x7553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</si>
</sst>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 yyyy"/>
  </numFmts>
  <fonts count="4">
    <font>
      <sz val="12.0"/>
      <color rgb="FF000000"/>
      <name val="Times New Roman"/>
      <scheme val="minor"/>
    </font>
    <font>
      <b/>
      <sz val="18.0"/>
      <color theme="1"/>
      <name val="&quot;Times New Roman&quot;"/>
    </font>
    <font>
      <sz val="12.0"/>
      <color theme="1"/>
      <name val="&quot;Times New Roman&quot;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vertical="center"/>
    </xf>
    <xf borderId="4" fillId="0" fontId="2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5" fillId="0" fontId="2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left" readingOrder="0" shrinkToFit="0" vertical="center" wrapText="0"/>
    </xf>
    <xf borderId="7" fillId="0" fontId="3" numFmtId="0" xfId="0" applyAlignment="1" applyBorder="1" applyFont="1">
      <alignment vertical="center"/>
    </xf>
    <xf borderId="8" fillId="0" fontId="2" numFmtId="0" xfId="0" applyAlignment="1" applyBorder="1" applyFont="1">
      <alignment horizontal="center" readingOrder="0" shrinkToFit="0" vertical="center" wrapText="0"/>
    </xf>
    <xf borderId="9" fillId="0" fontId="2" numFmtId="0" xfId="0" applyAlignment="1" applyBorder="1" applyFont="1">
      <alignment horizontal="left" readingOrder="0" shrinkToFit="0" vertical="center" wrapText="0"/>
    </xf>
    <xf borderId="10" fillId="0" fontId="3" numFmtId="0" xfId="0" applyAlignment="1" applyBorder="1" applyFont="1">
      <alignment vertical="center"/>
    </xf>
    <xf borderId="11" fillId="0" fontId="2" numFmtId="0" xfId="0" applyAlignment="1" applyBorder="1" applyFont="1">
      <alignment horizontal="center" readingOrder="0" shrinkToFit="0" vertical="center" wrapText="0"/>
    </xf>
    <xf borderId="12" fillId="0" fontId="2" numFmtId="0" xfId="0" applyAlignment="1" applyBorder="1" applyFont="1">
      <alignment horizontal="left" readingOrder="0" shrinkToFit="0" vertical="center" wrapText="0"/>
    </xf>
    <xf borderId="13" fillId="0" fontId="3" numFmtId="0" xfId="0" applyAlignment="1" applyBorder="1" applyFont="1">
      <alignment vertical="center"/>
    </xf>
    <xf borderId="14" fillId="0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8" fillId="0" fontId="2" numFmtId="0" xfId="0" applyAlignment="1" applyBorder="1" applyFont="1">
      <alignment readingOrder="0" shrinkToFit="0" vertical="center" wrapText="0"/>
    </xf>
    <xf borderId="8" fillId="0" fontId="2" numFmtId="0" xfId="0" applyAlignment="1" applyBorder="1" applyFont="1">
      <alignment shrinkToFit="0" vertical="center" wrapText="0"/>
    </xf>
    <xf borderId="0" fillId="0" fontId="2" numFmtId="0" xfId="0" applyAlignment="1" applyFont="1">
      <alignment horizontal="right" readingOrder="0" shrinkToFit="0" vertical="center" wrapText="0"/>
    </xf>
    <xf borderId="0" fillId="0" fontId="2" numFmtId="164" xfId="0" applyAlignment="1" applyFont="1" applyNumberFormat="1">
      <alignment horizontal="left" readingOrder="0" shrinkToFit="0" vertical="center" wrapText="0"/>
    </xf>
    <xf borderId="9" fillId="2" fontId="2" numFmtId="0" xfId="0" applyAlignment="1" applyBorder="1" applyFill="1" applyFon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44" Type="http://schemas.openxmlformats.org/officeDocument/2006/relationships/worksheet" Target="worksheets/sheet41.xml"/><Relationship Id="rId43" Type="http://schemas.openxmlformats.org/officeDocument/2006/relationships/worksheet" Target="worksheets/sheet40.xml"/><Relationship Id="rId46" Type="http://schemas.openxmlformats.org/officeDocument/2006/relationships/worksheet" Target="worksheets/sheet43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48" Type="http://schemas.openxmlformats.org/officeDocument/2006/relationships/worksheet" Target="worksheets/sheet45.xml"/><Relationship Id="rId47" Type="http://schemas.openxmlformats.org/officeDocument/2006/relationships/worksheet" Target="worksheets/sheet44.xml"/><Relationship Id="rId49" Type="http://schemas.openxmlformats.org/officeDocument/2006/relationships/worksheet" Target="worksheets/sheet4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schemas.openxmlformats.org/officeDocument/2006/relationships/worksheet" Target="worksheets/sheet30.xml"/><Relationship Id="rId32" Type="http://schemas.openxmlformats.org/officeDocument/2006/relationships/worksheet" Target="worksheets/sheet29.xml"/><Relationship Id="rId35" Type="http://schemas.openxmlformats.org/officeDocument/2006/relationships/worksheet" Target="worksheets/sheet32.xml"/><Relationship Id="rId34" Type="http://schemas.openxmlformats.org/officeDocument/2006/relationships/worksheet" Target="worksheets/sheet31.xml"/><Relationship Id="rId37" Type="http://schemas.openxmlformats.org/officeDocument/2006/relationships/worksheet" Target="worksheets/sheet34.xml"/><Relationship Id="rId36" Type="http://schemas.openxmlformats.org/officeDocument/2006/relationships/worksheet" Target="worksheets/sheet33.xml"/><Relationship Id="rId39" Type="http://schemas.openxmlformats.org/officeDocument/2006/relationships/worksheet" Target="worksheets/sheet36.xml"/><Relationship Id="rId38" Type="http://schemas.openxmlformats.org/officeDocument/2006/relationships/worksheet" Target="worksheets/sheet35.xml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51" Type="http://schemas.openxmlformats.org/officeDocument/2006/relationships/worksheet" Target="worksheets/sheet48.xml"/><Relationship Id="rId50" Type="http://schemas.openxmlformats.org/officeDocument/2006/relationships/worksheet" Target="worksheets/sheet47.xml"/><Relationship Id="rId53" Type="http://schemas.openxmlformats.org/officeDocument/2006/relationships/worksheet" Target="worksheets/sheet50.xml"/><Relationship Id="rId52" Type="http://schemas.openxmlformats.org/officeDocument/2006/relationships/worksheet" Target="worksheets/sheet49.xml"/><Relationship Id="rId11" Type="http://schemas.openxmlformats.org/officeDocument/2006/relationships/worksheet" Target="worksheets/sheet8.xml"/><Relationship Id="rId55" Type="http://schemas.openxmlformats.org/officeDocument/2006/relationships/worksheet" Target="worksheets/sheet52.xml"/><Relationship Id="rId10" Type="http://schemas.openxmlformats.org/officeDocument/2006/relationships/worksheet" Target="worksheets/sheet7.xml"/><Relationship Id="rId54" Type="http://schemas.openxmlformats.org/officeDocument/2006/relationships/worksheet" Target="worksheets/sheet51.xml"/><Relationship Id="rId13" Type="http://schemas.openxmlformats.org/officeDocument/2006/relationships/worksheet" Target="worksheets/sheet10.xml"/><Relationship Id="rId57" Type="http://customschemas.google.com/relationships/workbookmetadata" Target="metadata"/><Relationship Id="rId12" Type="http://schemas.openxmlformats.org/officeDocument/2006/relationships/worksheet" Target="worksheets/sheet9.xml"/><Relationship Id="rId56" Type="http://schemas.openxmlformats.org/officeDocument/2006/relationships/worksheet" Target="worksheets/sheet53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11"/>
      <c r="I12" s="11"/>
      <c r="J12" s="11"/>
      <c r="K12" s="11"/>
      <c r="L12" s="2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5.0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2.0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75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67.0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v>78.0</v>
      </c>
      <c r="E37" s="25">
        <v>78.0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45693.0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3">
    <mergeCell ref="A1:D1"/>
    <mergeCell ref="A6:B6"/>
    <mergeCell ref="A8:D8"/>
    <mergeCell ref="A10:C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6:C36"/>
    <mergeCell ref="C40:D40"/>
    <mergeCell ref="C44:D44"/>
    <mergeCell ref="C45:D45"/>
    <mergeCell ref="C46:D46"/>
    <mergeCell ref="B29:C29"/>
    <mergeCell ref="B30:C30"/>
    <mergeCell ref="B31:C31"/>
    <mergeCell ref="B32:C32"/>
    <mergeCell ref="B33:C33"/>
    <mergeCell ref="B34:C34"/>
    <mergeCell ref="B35:C35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117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118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119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7.0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8.0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113.0</v>
      </c>
      <c r="E36" s="3" t="s">
        <v>84</v>
      </c>
      <c r="F36" s="2">
        <f>65+13+35</f>
        <v>113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145</v>
      </c>
      <c r="E37" s="25">
        <f>1040+145</f>
        <v>1185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120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121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122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8.0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4.0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13.0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106.0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131</v>
      </c>
      <c r="E37" s="25">
        <f>1185+131</f>
        <v>1316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123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124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125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3.0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5.0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83.0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98</v>
      </c>
      <c r="E37" s="25">
        <f>1316+98</f>
        <v>1414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126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127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128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8.0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5.0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10.0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73.0</v>
      </c>
      <c r="E36" s="3" t="s">
        <v>84</v>
      </c>
      <c r="F36" s="2"/>
      <c r="G36" s="2">
        <f>38+16+3+15+1</f>
        <v>73</v>
      </c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96</v>
      </c>
      <c r="E37" s="25">
        <f>1414+96</f>
        <v>1510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129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131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0.0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5.0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7</v>
      </c>
      <c r="E37" s="25">
        <f>1510+7</f>
        <v>1517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132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133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134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10.0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3.0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4.0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3.0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87.0</v>
      </c>
      <c r="E36" s="3" t="s">
        <v>84</v>
      </c>
      <c r="F36" s="2">
        <f>52+9+24+2</f>
        <v>87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107</v>
      </c>
      <c r="E37" s="25">
        <f>1517+107</f>
        <v>1624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135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136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137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13.0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4.0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 t="s">
        <v>138</v>
      </c>
      <c r="G22" s="3" t="s">
        <v>139</v>
      </c>
      <c r="H22" s="3" t="s">
        <v>140</v>
      </c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78.0</v>
      </c>
      <c r="E36" s="3" t="s">
        <v>84</v>
      </c>
      <c r="F36" s="2">
        <f>39+9+30</f>
        <v>78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102</v>
      </c>
      <c r="E37" s="25">
        <f>1624+103</f>
        <v>1727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141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142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143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22.0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2.0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2.0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10.0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1.0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122.0</v>
      </c>
      <c r="E36" s="3" t="s">
        <v>84</v>
      </c>
      <c r="F36" s="2">
        <f>74+19+2+26+1</f>
        <v>122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159</v>
      </c>
      <c r="E37" s="25">
        <f>1727+159</f>
        <v>1886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144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145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146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3.0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2.0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2.0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89.0</v>
      </c>
      <c r="E36" s="3" t="s">
        <v>84</v>
      </c>
      <c r="F36" s="2">
        <f>30+59</f>
        <v>89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112</v>
      </c>
      <c r="E37" s="25">
        <f>1886+112</f>
        <v>1998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147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148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149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5.0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4.0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122.0</v>
      </c>
      <c r="E36" s="3" t="s">
        <v>84</v>
      </c>
      <c r="F36" s="2">
        <f>35+18+69</f>
        <v>122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144</v>
      </c>
      <c r="E37" s="25">
        <f>1998+143</f>
        <v>2141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92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93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94</v>
      </c>
      <c r="L12" s="2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17.0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5.0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9.0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75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84.0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v>116.0</v>
      </c>
      <c r="E37" s="25">
        <v>194.0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45693.0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150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151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152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8.0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3.0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2.0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1.0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95.0</v>
      </c>
      <c r="E36" s="3" t="s">
        <v>84</v>
      </c>
      <c r="F36" s="2">
        <f>67+28</f>
        <v>95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109</v>
      </c>
      <c r="E37" s="25">
        <f>2141+109</f>
        <v>2250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153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154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155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9.0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5.0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 t="s">
        <v>156</v>
      </c>
      <c r="G22" s="3">
        <v>1.0</v>
      </c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106.0</v>
      </c>
      <c r="E36" s="3" t="s">
        <v>84</v>
      </c>
      <c r="F36" s="2">
        <f>55+50+1</f>
        <v>106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127</v>
      </c>
      <c r="E37" s="25">
        <f>2250+127</f>
        <v>2377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157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158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159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8.0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2.0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4.0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88.0</v>
      </c>
      <c r="E36" s="3" t="s">
        <v>84</v>
      </c>
      <c r="F36" s="3">
        <f>54+12+22</f>
        <v>88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106</v>
      </c>
      <c r="E37" s="25">
        <f>2377+106</f>
        <v>2483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160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161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162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8.0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6.0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8.0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90.0</v>
      </c>
      <c r="E36" s="3" t="s">
        <v>84</v>
      </c>
      <c r="F36" s="3">
        <f>69+3+18</f>
        <v>90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112</v>
      </c>
      <c r="E37" s="25">
        <f>2483+112</f>
        <v>2595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163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164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165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9.0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3.0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1.0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92.0</v>
      </c>
      <c r="E36" s="3" t="s">
        <v>84</v>
      </c>
      <c r="F36" s="3">
        <f>50+9+2+30+1</f>
        <v>92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112</v>
      </c>
      <c r="E37" s="25">
        <f>2595+112</f>
        <v>2707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166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167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168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7.0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121.0</v>
      </c>
      <c r="E36" s="3" t="s">
        <v>84</v>
      </c>
      <c r="F36" s="3">
        <f>100+21</f>
        <v>121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150</v>
      </c>
      <c r="E37" s="25">
        <f>2707+150</f>
        <v>2857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45752.0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169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170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171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13.0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7.0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2.0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103.0</v>
      </c>
      <c r="E36" s="3" t="s">
        <v>84</v>
      </c>
      <c r="F36" s="3">
        <f>42+18+43</f>
        <v>103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125</v>
      </c>
      <c r="E37" s="25">
        <f>2857+125</f>
        <v>2982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172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173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174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8.0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6.0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3.0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1.0</v>
      </c>
      <c r="E22" s="9" t="s">
        <v>42</v>
      </c>
      <c r="F22" s="3" t="s">
        <v>175</v>
      </c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121.0</v>
      </c>
      <c r="E36" s="3" t="s">
        <v>84</v>
      </c>
      <c r="F36" s="3">
        <f>91+11+2+15+2</f>
        <v>121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139</v>
      </c>
      <c r="E37" s="25">
        <f>2982+138</f>
        <v>3120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176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177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178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12.0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3.0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1.0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115.0</v>
      </c>
      <c r="E36" s="3" t="s">
        <v>84</v>
      </c>
      <c r="F36" s="3">
        <f>67+24+24</f>
        <v>115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136</v>
      </c>
      <c r="E37" s="25">
        <f>3120+136</f>
        <v>3256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179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180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181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17.0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8.0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1.0</v>
      </c>
      <c r="E22" s="9" t="s">
        <v>42</v>
      </c>
      <c r="F22" s="3" t="s">
        <v>182</v>
      </c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65.0</v>
      </c>
      <c r="E36" s="3" t="s">
        <v>84</v>
      </c>
      <c r="F36" s="3">
        <f>67+24+24</f>
        <v>115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95</v>
      </c>
      <c r="E37" s="25">
        <f>3256+95</f>
        <v>3351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95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96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97</v>
      </c>
      <c r="L12" s="2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14.0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2.0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2.0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11.0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75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76.0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v>105.0</v>
      </c>
      <c r="E37" s="25">
        <v>299.0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45693.0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183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184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185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5.0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6.0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2.0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130.0</v>
      </c>
      <c r="E36" s="3" t="s">
        <v>84</v>
      </c>
      <c r="F36" s="3">
        <f>98+32</f>
        <v>130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144</v>
      </c>
      <c r="E37" s="25">
        <f>3351+144</f>
        <v>3495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186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187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188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8.0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110.0</v>
      </c>
      <c r="E36" s="3" t="s">
        <v>84</v>
      </c>
      <c r="F36" s="3">
        <f>96+14</f>
        <v>110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131</v>
      </c>
      <c r="E37" s="25">
        <f>3495+131</f>
        <v>3626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189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190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191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10.0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5.0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130.0</v>
      </c>
      <c r="E36" s="3" t="s">
        <v>84</v>
      </c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149</v>
      </c>
      <c r="E37" s="25">
        <f>3626+149</f>
        <v>3775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192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193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194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17.0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11.0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9.0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163.0</v>
      </c>
      <c r="E36" s="3" t="s">
        <v>84</v>
      </c>
      <c r="F36" s="3">
        <f>119+8+36</f>
        <v>163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200</v>
      </c>
      <c r="E37" s="25">
        <f>3775+200</f>
        <v>3975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195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196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197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7.0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2.0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114.0</v>
      </c>
      <c r="E36" s="3" t="s">
        <v>84</v>
      </c>
      <c r="F36" s="3">
        <f>119+8+36</f>
        <v>163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129</v>
      </c>
      <c r="E37" s="25">
        <f>3975+129</f>
        <v>4104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198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199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200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17.0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3.0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166.0</v>
      </c>
      <c r="E36" s="3" t="s">
        <v>84</v>
      </c>
      <c r="F36" s="3">
        <f>103+27+5+31</f>
        <v>166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190</v>
      </c>
      <c r="E37" s="25">
        <f>4104+190</f>
        <v>4294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201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202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203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8.0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11.0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2.0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121.0</v>
      </c>
      <c r="E36" s="3" t="s">
        <v>84</v>
      </c>
      <c r="F36" s="3">
        <f>90+18+13</f>
        <v>121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146</v>
      </c>
      <c r="E37" s="25">
        <f>4294+146</f>
        <v>4440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204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205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206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15.0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15.0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5.0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1.0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189.0</v>
      </c>
      <c r="E36" s="3" t="s">
        <v>84</v>
      </c>
      <c r="F36" s="3">
        <f>153+32+4</f>
        <v>189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225</v>
      </c>
      <c r="E37" s="25">
        <f>4440+225</f>
        <v>4665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45843.0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207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208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209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19.0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4.0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1.0</v>
      </c>
      <c r="E22" s="9" t="s">
        <v>42</v>
      </c>
      <c r="F22" s="3" t="s">
        <v>210</v>
      </c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174.0</v>
      </c>
      <c r="E36" s="3" t="s">
        <v>84</v>
      </c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204</v>
      </c>
      <c r="E37" s="25">
        <f>4665+204</f>
        <v>4869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211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213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13.0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9.0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7.0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155.0</v>
      </c>
      <c r="E36" s="3" t="s">
        <v>84</v>
      </c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185</v>
      </c>
      <c r="E37" s="25">
        <f>4869+185</f>
        <v>5054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98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99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100</v>
      </c>
      <c r="L12" s="2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10.0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6.0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13.0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75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84.0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v>113.0</v>
      </c>
      <c r="E37" s="25">
        <v>412.0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45693.0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214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216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13.0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9.0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149.0</v>
      </c>
      <c r="E36" s="3" t="s">
        <v>84</v>
      </c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175</v>
      </c>
      <c r="E37" s="25">
        <f>5054+175</f>
        <v>5229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217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218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219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8.0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8.0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152.0</v>
      </c>
      <c r="E36" s="3" t="s">
        <v>84</v>
      </c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172</v>
      </c>
      <c r="E37" s="25">
        <f>5229+172</f>
        <v>5401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220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221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222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13.0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12.0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10.0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176.0</v>
      </c>
      <c r="E36" s="3" t="s">
        <v>84</v>
      </c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211</v>
      </c>
      <c r="E37" s="25">
        <f>5401+211</f>
        <v>5612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223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224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225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8.0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6.0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1.0</v>
      </c>
      <c r="E22" s="9" t="s">
        <v>42</v>
      </c>
      <c r="F22" s="3" t="s">
        <v>226</v>
      </c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157.0</v>
      </c>
      <c r="E36" s="3" t="s">
        <v>84</v>
      </c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178</v>
      </c>
      <c r="E37" s="25">
        <f>5612+178</f>
        <v>5790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227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228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229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7.0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2.0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158.0</v>
      </c>
      <c r="E36" s="3" t="s">
        <v>84</v>
      </c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187</v>
      </c>
      <c r="E37" s="25">
        <f>5790+187</f>
        <v>5977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230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231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232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17.0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7.0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10.0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126.0</v>
      </c>
      <c r="E36" s="3" t="s">
        <v>84</v>
      </c>
      <c r="F36" s="3">
        <f>111+1+5+9</f>
        <v>126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160</v>
      </c>
      <c r="E37" s="25">
        <f>5977+160</f>
        <v>6137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233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234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235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26.0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11.0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5.0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153.0</v>
      </c>
      <c r="E36" s="3" t="s">
        <v>84</v>
      </c>
      <c r="F36" s="3">
        <f>111+1+5+9</f>
        <v>126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195</v>
      </c>
      <c r="E37" s="25">
        <f>6137+195</f>
        <v>6332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236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237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238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21.0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2.0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2.0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176.0</v>
      </c>
      <c r="E36" s="3" t="s">
        <v>84</v>
      </c>
      <c r="F36" s="3">
        <v>140.0</v>
      </c>
      <c r="G36" s="3">
        <v>36.0</v>
      </c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207</v>
      </c>
      <c r="E37" s="25">
        <f>6332+207</f>
        <v>6539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239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240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241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15.0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4.0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11.0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170.0</v>
      </c>
      <c r="E36" s="3" t="s">
        <v>84</v>
      </c>
      <c r="F36" s="3"/>
      <c r="G36" s="3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200</v>
      </c>
      <c r="E37" s="25">
        <f>6539+200</f>
        <v>6739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242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243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244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20.0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2.0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158.0</v>
      </c>
      <c r="E36" s="3" t="s">
        <v>84</v>
      </c>
      <c r="F36" s="3"/>
      <c r="G36" s="3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195</v>
      </c>
      <c r="E37" s="25">
        <f>6739+195</f>
        <v>6934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101</v>
      </c>
      <c r="E8" s="2"/>
      <c r="F8" s="2"/>
      <c r="G8" s="2"/>
      <c r="H8" s="2"/>
      <c r="I8" s="2"/>
      <c r="J8" s="2"/>
      <c r="K8" s="2"/>
      <c r="L8" s="2"/>
      <c r="M8" s="2"/>
      <c r="N8" s="3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2"/>
      <c r="P9" s="2"/>
    </row>
    <row r="10">
      <c r="A10" s="3" t="s">
        <v>102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103</v>
      </c>
      <c r="L12" s="2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2.0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3.0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6.0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75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46.0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v>63.0</v>
      </c>
      <c r="E37" s="25">
        <v>475.0</v>
      </c>
      <c r="F37" s="2"/>
      <c r="G37" s="2"/>
      <c r="H37" s="25">
        <v>482.0</v>
      </c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45721.0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245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246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247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22.0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12.0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3.0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174.0</v>
      </c>
      <c r="E36" s="3" t="s">
        <v>84</v>
      </c>
      <c r="F36" s="3">
        <f>128+46</f>
        <v>174</v>
      </c>
      <c r="G36" s="3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211</v>
      </c>
      <c r="E37" s="25">
        <f>6943+211</f>
        <v>7154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45935.0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248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249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250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4.0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3">
        <v>0.0</v>
      </c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11.0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140.0</v>
      </c>
      <c r="E36" s="3" t="s">
        <v>84</v>
      </c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171</v>
      </c>
      <c r="E37" s="25">
        <f>7154+171</f>
        <v>7325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46027.0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251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252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253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21.0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6.0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3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3.0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96.0</v>
      </c>
      <c r="E36" s="3" t="s">
        <v>84</v>
      </c>
      <c r="F36" s="3"/>
      <c r="G36" s="3"/>
      <c r="H36" s="3"/>
      <c r="I36" s="2">
        <f>68+15+13</f>
        <v>96</v>
      </c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126</v>
      </c>
      <c r="E37" s="25">
        <f>7325+126</f>
        <v>7451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46027.0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254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255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256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13.0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1.0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3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27" t="s">
        <v>83</v>
      </c>
      <c r="C36" s="17"/>
      <c r="D36" s="15">
        <v>84.0</v>
      </c>
      <c r="E36" s="3" t="s">
        <v>84</v>
      </c>
      <c r="F36" s="3"/>
      <c r="G36" s="3"/>
      <c r="H36" s="3"/>
      <c r="I36" s="2">
        <f>68+15+13</f>
        <v>96</v>
      </c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f>SUM(D13:D36)</f>
        <v>102</v>
      </c>
      <c r="E37" s="25">
        <f>7451+102</f>
        <v>7553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46027.0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104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105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106</v>
      </c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0.0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2.0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5.0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75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123.0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v>146.0</v>
      </c>
      <c r="E37" s="25">
        <v>621.0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45721.0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L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107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108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109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16.0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5.0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14.0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126.0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v>162.0</v>
      </c>
      <c r="E37" s="25">
        <v>792.0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45721.0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111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113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14.0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1.0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1.0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0.0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119.0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v>135.0</v>
      </c>
      <c r="E37" s="25">
        <v>927.0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45721.0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0.44"/>
    <col customWidth="1" min="3" max="3" width="19.78"/>
    <col customWidth="1" min="4" max="4" width="27.78"/>
    <col customWidth="1" min="5" max="5" width="11.78"/>
    <col customWidth="1" min="6" max="26" width="9.0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3" t="s">
        <v>1</v>
      </c>
      <c r="B4" s="4"/>
      <c r="C4" s="3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>
      <c r="A5" s="3" t="s">
        <v>3</v>
      </c>
      <c r="B5" s="4"/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3" t="s">
        <v>5</v>
      </c>
      <c r="C6" s="3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3" t="s">
        <v>114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>
      <c r="A10" s="3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18.0" customHeight="1">
      <c r="A12" s="5" t="s">
        <v>9</v>
      </c>
      <c r="B12" s="6" t="s">
        <v>10</v>
      </c>
      <c r="C12" s="7"/>
      <c r="D12" s="8" t="s">
        <v>11</v>
      </c>
      <c r="E12" s="9" t="s">
        <v>12</v>
      </c>
      <c r="F12" s="10"/>
      <c r="G12" s="2"/>
      <c r="H12" s="3" t="s">
        <v>116</v>
      </c>
      <c r="L12" s="11"/>
      <c r="M12" s="2"/>
      <c r="N12" s="2"/>
      <c r="O12" s="2"/>
      <c r="P12" s="2"/>
    </row>
    <row r="13" ht="18.0" customHeight="1">
      <c r="A13" s="12" t="s">
        <v>13</v>
      </c>
      <c r="B13" s="13" t="s">
        <v>14</v>
      </c>
      <c r="C13" s="14"/>
      <c r="D13" s="15">
        <v>11.0</v>
      </c>
      <c r="E13" s="9" t="s">
        <v>15</v>
      </c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18.0" customHeight="1">
      <c r="A14" s="12" t="s">
        <v>16</v>
      </c>
      <c r="B14" s="16" t="s">
        <v>17</v>
      </c>
      <c r="C14" s="17"/>
      <c r="D14" s="15">
        <v>0.0</v>
      </c>
      <c r="E14" s="9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18.0" customHeight="1">
      <c r="A15" s="12" t="s">
        <v>19</v>
      </c>
      <c r="B15" s="16" t="s">
        <v>20</v>
      </c>
      <c r="C15" s="17"/>
      <c r="D15" s="15">
        <v>2.0</v>
      </c>
      <c r="E15" s="9" t="s">
        <v>21</v>
      </c>
      <c r="F15" s="2"/>
      <c r="G15" s="10"/>
      <c r="H15" s="10"/>
      <c r="I15" s="2"/>
      <c r="J15" s="2"/>
      <c r="K15" s="2"/>
      <c r="L15" s="2"/>
      <c r="M15" s="2"/>
      <c r="N15" s="2"/>
      <c r="O15" s="2"/>
      <c r="P15" s="2"/>
    </row>
    <row r="16" ht="18.0" customHeight="1">
      <c r="A16" s="12" t="s">
        <v>22</v>
      </c>
      <c r="B16" s="16" t="s">
        <v>23</v>
      </c>
      <c r="C16" s="17"/>
      <c r="D16" s="15">
        <v>3.0</v>
      </c>
      <c r="E16" s="9" t="s">
        <v>24</v>
      </c>
      <c r="F16" s="2"/>
      <c r="G16" s="10"/>
      <c r="H16" s="10"/>
      <c r="I16" s="10"/>
      <c r="J16" s="2"/>
      <c r="K16" s="2"/>
      <c r="L16" s="2"/>
      <c r="M16" s="2"/>
      <c r="N16" s="2"/>
      <c r="O16" s="2"/>
      <c r="P16" s="2"/>
    </row>
    <row r="17" ht="18.0" customHeight="1">
      <c r="A17" s="12" t="s">
        <v>25</v>
      </c>
      <c r="B17" s="16" t="s">
        <v>26</v>
      </c>
      <c r="C17" s="17"/>
      <c r="D17" s="15">
        <v>0.0</v>
      </c>
      <c r="E17" s="9" t="s">
        <v>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18.0" customHeight="1">
      <c r="A18" s="12" t="s">
        <v>28</v>
      </c>
      <c r="B18" s="16" t="s">
        <v>29</v>
      </c>
      <c r="C18" s="17"/>
      <c r="D18" s="15">
        <v>3.0</v>
      </c>
      <c r="E18" s="9" t="s">
        <v>30</v>
      </c>
      <c r="F18" s="2"/>
      <c r="G18" s="10"/>
      <c r="H18" s="10"/>
      <c r="I18" s="10"/>
      <c r="J18" s="10"/>
      <c r="K18" s="10"/>
      <c r="L18" s="10"/>
      <c r="M18" s="10"/>
      <c r="N18" s="10"/>
      <c r="O18" s="2"/>
      <c r="P18" s="2"/>
    </row>
    <row r="19" ht="18.0" customHeight="1">
      <c r="A19" s="12" t="s">
        <v>31</v>
      </c>
      <c r="B19" s="16" t="s">
        <v>32</v>
      </c>
      <c r="C19" s="17"/>
      <c r="D19" s="15">
        <v>0.0</v>
      </c>
      <c r="E19" s="9" t="s">
        <v>33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18.0" customHeight="1">
      <c r="A20" s="12" t="s">
        <v>34</v>
      </c>
      <c r="B20" s="16" t="s">
        <v>35</v>
      </c>
      <c r="C20" s="17"/>
      <c r="D20" s="15">
        <v>0.0</v>
      </c>
      <c r="E20" s="9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8.0" customHeight="1">
      <c r="A21" s="12" t="s">
        <v>37</v>
      </c>
      <c r="B21" s="16" t="s">
        <v>38</v>
      </c>
      <c r="C21" s="17"/>
      <c r="D21" s="15">
        <v>0.0</v>
      </c>
      <c r="E21" s="9" t="s">
        <v>39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8.0" customHeight="1">
      <c r="A22" s="12" t="s">
        <v>40</v>
      </c>
      <c r="B22" s="16" t="s">
        <v>41</v>
      </c>
      <c r="C22" s="17"/>
      <c r="D22" s="15">
        <v>0.0</v>
      </c>
      <c r="E22" s="9" t="s">
        <v>42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8.0" customHeight="1">
      <c r="A23" s="12" t="s">
        <v>43</v>
      </c>
      <c r="B23" s="16" t="s">
        <v>44</v>
      </c>
      <c r="C23" s="17"/>
      <c r="D23" s="15">
        <v>0.0</v>
      </c>
      <c r="E23" s="9" t="s">
        <v>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8.0" customHeight="1">
      <c r="A24" s="12" t="s">
        <v>46</v>
      </c>
      <c r="B24" s="16" t="s">
        <v>47</v>
      </c>
      <c r="C24" s="17"/>
      <c r="D24" s="15">
        <v>0.0</v>
      </c>
      <c r="E24" s="9" t="s">
        <v>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8.0" customHeight="1">
      <c r="A25" s="12" t="s">
        <v>49</v>
      </c>
      <c r="B25" s="16" t="s">
        <v>50</v>
      </c>
      <c r="C25" s="17"/>
      <c r="D25" s="15">
        <v>0.0</v>
      </c>
      <c r="E25" s="9" t="s">
        <v>51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8.0" customHeight="1">
      <c r="A26" s="12" t="s">
        <v>52</v>
      </c>
      <c r="B26" s="16" t="s">
        <v>53</v>
      </c>
      <c r="C26" s="17"/>
      <c r="D26" s="15">
        <v>0.0</v>
      </c>
      <c r="E26" s="9" t="s">
        <v>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8.0" customHeight="1">
      <c r="A27" s="12" t="s">
        <v>55</v>
      </c>
      <c r="B27" s="16" t="s">
        <v>56</v>
      </c>
      <c r="C27" s="17"/>
      <c r="D27" s="15">
        <v>0.0</v>
      </c>
      <c r="E27" s="9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8.0" customHeight="1">
      <c r="A28" s="12" t="s">
        <v>58</v>
      </c>
      <c r="B28" s="16" t="s">
        <v>59</v>
      </c>
      <c r="C28" s="17"/>
      <c r="D28" s="15">
        <v>0.0</v>
      </c>
      <c r="E28" s="9" t="s">
        <v>60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.0" customHeight="1">
      <c r="A29" s="12" t="s">
        <v>61</v>
      </c>
      <c r="B29" s="16" t="s">
        <v>62</v>
      </c>
      <c r="C29" s="17"/>
      <c r="D29" s="15">
        <v>0.0</v>
      </c>
      <c r="E29" s="9" t="s">
        <v>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8.0" customHeight="1">
      <c r="A30" s="12" t="s">
        <v>64</v>
      </c>
      <c r="B30" s="16" t="s">
        <v>65</v>
      </c>
      <c r="C30" s="17"/>
      <c r="D30" s="15">
        <v>0.0</v>
      </c>
      <c r="E30" s="9" t="s">
        <v>66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8.0" customHeight="1">
      <c r="A31" s="12" t="s">
        <v>67</v>
      </c>
      <c r="B31" s="16" t="s">
        <v>68</v>
      </c>
      <c r="C31" s="17"/>
      <c r="D31" s="15">
        <v>0.0</v>
      </c>
      <c r="E31" s="9" t="s">
        <v>69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8.0" customHeight="1">
      <c r="A32" s="12" t="s">
        <v>70</v>
      </c>
      <c r="B32" s="16" t="s">
        <v>71</v>
      </c>
      <c r="C32" s="17"/>
      <c r="D32" s="15">
        <v>0.0</v>
      </c>
      <c r="E32" s="9" t="s">
        <v>72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8.0" customHeight="1">
      <c r="A33" s="12" t="s">
        <v>73</v>
      </c>
      <c r="B33" s="16" t="s">
        <v>74</v>
      </c>
      <c r="C33" s="17"/>
      <c r="D33" s="15">
        <v>0.0</v>
      </c>
      <c r="E33" s="9" t="s">
        <v>110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8.0" customHeight="1">
      <c r="A34" s="18" t="s">
        <v>76</v>
      </c>
      <c r="B34" s="19" t="s">
        <v>77</v>
      </c>
      <c r="C34" s="20"/>
      <c r="D34" s="15">
        <v>0.0</v>
      </c>
      <c r="E34" s="9" t="s">
        <v>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8.0" customHeight="1">
      <c r="A35" s="21" t="s">
        <v>79</v>
      </c>
      <c r="B35" s="19" t="s">
        <v>80</v>
      </c>
      <c r="C35" s="20"/>
      <c r="D35" s="15">
        <v>0.0</v>
      </c>
      <c r="E35" s="9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8.0" customHeight="1">
      <c r="A36" s="22" t="s">
        <v>82</v>
      </c>
      <c r="B36" s="16" t="s">
        <v>83</v>
      </c>
      <c r="C36" s="17"/>
      <c r="D36" s="15">
        <v>94.0</v>
      </c>
      <c r="E36" s="3" t="s">
        <v>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8.0" customHeight="1">
      <c r="A37" s="12" t="s">
        <v>85</v>
      </c>
      <c r="B37" s="23" t="s">
        <v>86</v>
      </c>
      <c r="C37" s="24"/>
      <c r="D37" s="15">
        <v>113.0</v>
      </c>
      <c r="E37" s="25">
        <v>1040.0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>
      <c r="A39" s="2"/>
      <c r="B39" s="2"/>
      <c r="C39" s="25" t="s">
        <v>87</v>
      </c>
      <c r="D39" s="26">
        <v>45721.0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>
      <c r="A40" s="2"/>
      <c r="B40" s="2"/>
      <c r="C40" s="9" t="s">
        <v>88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>
      <c r="A44" s="2"/>
      <c r="B44" s="2"/>
      <c r="C44" s="9" t="s">
        <v>89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>
      <c r="A45" s="2"/>
      <c r="B45" s="2"/>
      <c r="C45" s="9" t="s">
        <v>90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>
      <c r="A46" s="2"/>
      <c r="B46" s="2"/>
      <c r="C46" s="9" t="s">
        <v>91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34">
    <mergeCell ref="A1:D1"/>
    <mergeCell ref="A6:B6"/>
    <mergeCell ref="A8:D8"/>
    <mergeCell ref="A10:C10"/>
    <mergeCell ref="B12:C12"/>
    <mergeCell ref="H12:K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C40:D40"/>
    <mergeCell ref="C44:D44"/>
    <mergeCell ref="C45:D45"/>
    <mergeCell ref="C46:D46"/>
    <mergeCell ref="B28:C28"/>
    <mergeCell ref="B29:C29"/>
    <mergeCell ref="B30:C30"/>
    <mergeCell ref="B31:C31"/>
    <mergeCell ref="B32:C32"/>
    <mergeCell ref="B33:C33"/>
    <mergeCell ref="B34:C34"/>
  </mergeCells>
  <printOptions/>
  <pageMargins bottom="0.590551181102362" footer="0.0" header="0.0" left="0.748031496062992" right="0.748031496062992" top="0.590551181102362"/>
  <pageSetup paperSize="14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2024-12-31T13:12:12Z</dcterms:created>
  <dc:creator>hsl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EF36C857149ED0222C7D7367C03BF332_41</vt:lpwstr>
  </property>
  <property fmtid="{D5CDD505-2E9C-101B-9397-08002B2CF9AE}" pid="3" name="KSOProductBuildVer">
    <vt:lpwstr>1033-12.8.2.14802</vt:lpwstr>
  </property>
</Properties>
</file>