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3365" windowHeight="12075"/>
  </bookViews>
  <sheets>
    <sheet name="Feb" sheetId="21" r:id="rId1"/>
  </sheets>
  <externalReferences>
    <externalReference r:id="rId2"/>
  </externalReferences>
  <definedNames>
    <definedName name="_xlnm.Print_Area" localSheetId="0">Feb!$A$1:$J$36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<sst xmlns="http://schemas.openxmlformats.org/spreadsheetml/2006/main" count="47" uniqueCount="45">
  <si>
    <t>SASARAN JAMINAN KESEHATAN NASIONAL</t>
  </si>
  <si>
    <t>BULAN : FEBRUARI TAHUN 2024</t>
  </si>
  <si>
    <t xml:space="preserve"> PUSKESMAS  : JANTI</t>
  </si>
  <si>
    <t>NO</t>
  </si>
  <si>
    <t>URAIAN</t>
  </si>
  <si>
    <t>JUMLAH</t>
  </si>
  <si>
    <t>A</t>
  </si>
  <si>
    <t>Sasaran UMUM</t>
  </si>
  <si>
    <t>Jumlah total penduduk</t>
  </si>
  <si>
    <t>2.</t>
  </si>
  <si>
    <t>Jumlah total penduduk miskin</t>
  </si>
  <si>
    <t>3.</t>
  </si>
  <si>
    <t>Jumlah peserta BPJS</t>
  </si>
  <si>
    <t>4.</t>
  </si>
  <si>
    <t>Jumlah peserta penerima PBIN</t>
  </si>
  <si>
    <t>Jumlah peserta penerima PBID</t>
  </si>
  <si>
    <t>B</t>
  </si>
  <si>
    <t>Capaian Kinerja SPM</t>
  </si>
  <si>
    <t xml:space="preserve">REALISASI </t>
  </si>
  <si>
    <t>TOTAL</t>
  </si>
  <si>
    <t>TARGET/</t>
  </si>
  <si>
    <t>(A)(B)</t>
  </si>
  <si>
    <t>LAKI-LAKI</t>
  </si>
  <si>
    <t>PEREMPUAN</t>
  </si>
  <si>
    <t>SASARAN</t>
  </si>
  <si>
    <t>%</t>
  </si>
  <si>
    <t>(A)</t>
  </si>
  <si>
    <t>SETAHUN</t>
  </si>
  <si>
    <t>(B)</t>
  </si>
  <si>
    <t>Cakupan Pelayanaan kesehatan ibu hamil sesuai standart pelayanan antenatal</t>
  </si>
  <si>
    <t>Cakupan pelayanan kesehatan ibu bersalin sesuai standart pelayanan persalinan</t>
  </si>
  <si>
    <t>Cakupan pelayanan kesehatan bayi baru lahir sesuai standart pelayanan kesehatan</t>
  </si>
  <si>
    <t>Cakupan pelayanan kesehatan balita sesuai standart pelayanan kesehatan</t>
  </si>
  <si>
    <t xml:space="preserve">Cakupan pelayanan kesehatan pada usia pendidikan dasar mendapatkan skrining kesehatan </t>
  </si>
  <si>
    <t>Cakupan kesehatan pada usia produktif ( usia 15-59 th ) mendapatkan skrining kesehatan</t>
  </si>
  <si>
    <t>Cakupan pelayanan kesehatan usia 60 tahun keatas mendapatkan skrining kesehatan</t>
  </si>
  <si>
    <t xml:space="preserve">Cakupan pelayanan kesehatan penderita hipertensi mendapatkan pelayanan kesehatan </t>
  </si>
  <si>
    <t>Cakupan pelayanan kesehatan penderita diabetes militus mendapatkan pelayanan kesehatan</t>
  </si>
  <si>
    <t>Cakupan pelayanan kesehatan orang dengan gangguan jiwa ( ODGJ ) mendapatkan pelayanan keksehatan</t>
  </si>
  <si>
    <t>Pelayanan kesehatan orang terduga Tuberkulosis</t>
  </si>
  <si>
    <t>Cakupan pelayanan kesehatan orang beresiko terinveksi HIV ( ibu hamil, pasien TB, pasien IMS, waria/transgender, pengguna napza, dan warga binaan lembaga pemasyarakatan mendapatkan pemeriksaaan HIV</t>
  </si>
  <si>
    <t>Malang,  4 Maret 2024</t>
  </si>
  <si>
    <t>KEPALA  PUSKESMAS JANTI</t>
  </si>
  <si>
    <t>Endang Listyowati, S.Kep.Ns,M.MKes</t>
  </si>
  <si>
    <t>NIP.19670921 198812 2 001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</si>
</sst>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  <numFmt numFmtId="180" formatCode="dd\-mmm\-yy"/>
    <numFmt numFmtId="181" formatCode="0.0"/>
  </numFmts>
  <fonts count="34">
    <font>
      <sz val="11"/>
      <color theme="1"/>
      <name val="Calibri"/>
      <charset val="1"/>
      <scheme val="minor"/>
    </font>
    <font>
      <sz val="11"/>
      <color theme="1"/>
      <name val="Calibri"/>
      <charset val="134"/>
      <scheme val="minor"/>
    </font>
    <font>
      <b/>
      <sz val="16"/>
      <name val="Calibri"/>
      <charset val="134"/>
      <scheme val="minor"/>
    </font>
    <font>
      <b/>
      <sz val="14"/>
      <name val="Calibri"/>
      <charset val="134"/>
      <scheme val="minor"/>
    </font>
    <font>
      <sz val="14"/>
      <color theme="1"/>
      <name val="Calibri"/>
      <charset val="134"/>
      <scheme val="minor"/>
    </font>
    <font>
      <sz val="12"/>
      <name val="Calibri"/>
      <charset val="134"/>
      <scheme val="minor"/>
    </font>
    <font>
      <b/>
      <sz val="10"/>
      <name val="Calibri"/>
      <charset val="134"/>
      <scheme val="minor"/>
    </font>
    <font>
      <sz val="12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b/>
      <sz val="12"/>
      <name val="Calibri"/>
      <charset val="134"/>
      <scheme val="minor"/>
    </font>
    <font>
      <sz val="10"/>
      <name val="Calibri"/>
      <charset val="134"/>
      <scheme val="minor"/>
    </font>
    <font>
      <sz val="12"/>
      <color indexed="8"/>
      <name val="Calibri"/>
      <charset val="134"/>
      <scheme val="minor"/>
    </font>
    <font>
      <sz val="12"/>
      <color theme="1"/>
      <name val="Calibri"/>
      <charset val="134"/>
    </font>
    <font>
      <sz val="12"/>
      <color theme="0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4" tint="0.799920651875362"/>
        <bgColor indexed="64"/>
      </patternFill>
    </fill>
    <fill>
      <patternFill patternType="solid">
        <fgColor theme="3" tint="0.7999206518753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14" fillId="0" borderId="0" applyFont="0" applyFill="0" applyBorder="0" applyAlignment="0" applyProtection="0">
      <alignment vertical="center"/>
    </xf>
    <xf numFmtId="177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178" fontId="14" fillId="0" borderId="0" applyFont="0" applyFill="0" applyBorder="0" applyAlignment="0" applyProtection="0">
      <alignment vertical="center"/>
    </xf>
    <xf numFmtId="179" fontId="14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5" borderId="15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6" borderId="18" applyNumberFormat="0" applyAlignment="0" applyProtection="0">
      <alignment vertical="center"/>
    </xf>
    <xf numFmtId="0" fontId="24" fillId="7" borderId="19" applyNumberFormat="0" applyAlignment="0" applyProtection="0">
      <alignment vertical="center"/>
    </xf>
    <xf numFmtId="0" fontId="25" fillId="7" borderId="18" applyNumberFormat="0" applyAlignment="0" applyProtection="0">
      <alignment vertical="center"/>
    </xf>
    <xf numFmtId="0" fontId="26" fillId="8" borderId="20" applyNumberFormat="0" applyAlignment="0" applyProtection="0">
      <alignment vertical="center"/>
    </xf>
    <xf numFmtId="0" fontId="27" fillId="0" borderId="21" applyNumberFormat="0" applyFill="0" applyAlignment="0" applyProtection="0">
      <alignment vertical="center"/>
    </xf>
    <xf numFmtId="0" fontId="28" fillId="0" borderId="22" applyNumberFormat="0" applyFill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1" fillId="0" borderId="0"/>
  </cellStyleXfs>
  <cellXfs count="101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5" fillId="0" borderId="0" xfId="0" applyFont="1" applyAlignment="1">
      <alignment vertical="center"/>
    </xf>
    <xf numFmtId="0" fontId="5" fillId="0" borderId="0" xfId="0" applyFont="1"/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7" fillId="0" borderId="4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3" fontId="7" fillId="0" borderId="4" xfId="0" applyNumberFormat="1" applyFont="1" applyBorder="1" applyAlignment="1">
      <alignment horizontal="center" vertical="center"/>
    </xf>
    <xf numFmtId="3" fontId="7" fillId="0" borderId="5" xfId="0" applyNumberFormat="1" applyFont="1" applyBorder="1" applyAlignment="1">
      <alignment horizontal="center" vertical="center"/>
    </xf>
    <xf numFmtId="0" fontId="1" fillId="0" borderId="10" xfId="0" applyFont="1" applyBorder="1" applyAlignment="1">
      <alignment horizontal="center"/>
    </xf>
    <xf numFmtId="0" fontId="7" fillId="0" borderId="1" xfId="0" applyFont="1" applyBorder="1" applyAlignment="1">
      <alignment horizontal="left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/>
    </xf>
    <xf numFmtId="0" fontId="7" fillId="0" borderId="6" xfId="0" applyFont="1" applyBorder="1" applyAlignment="1">
      <alignment horizontal="left" vertical="center"/>
    </xf>
    <xf numFmtId="1" fontId="7" fillId="0" borderId="4" xfId="0" applyNumberFormat="1" applyFont="1" applyBorder="1" applyAlignment="1">
      <alignment horizontal="center" vertical="center"/>
    </xf>
    <xf numFmtId="1" fontId="7" fillId="0" borderId="5" xfId="0" applyNumberFormat="1" applyFont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vertical="center" wrapText="1"/>
    </xf>
    <xf numFmtId="0" fontId="1" fillId="3" borderId="9" xfId="0" applyFont="1" applyFill="1" applyBorder="1" applyAlignment="1">
      <alignment horizontal="center"/>
    </xf>
    <xf numFmtId="0" fontId="7" fillId="3" borderId="9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3" borderId="10" xfId="0" applyFont="1" applyFill="1" applyBorder="1" applyAlignment="1">
      <alignment vertical="center" wrapText="1"/>
    </xf>
    <xf numFmtId="0" fontId="8" fillId="3" borderId="10" xfId="0" applyFont="1" applyFill="1" applyBorder="1" applyAlignment="1">
      <alignment horizontal="center"/>
    </xf>
    <xf numFmtId="0" fontId="7" fillId="3" borderId="10" xfId="0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/>
    </xf>
    <xf numFmtId="0" fontId="1" fillId="0" borderId="2" xfId="0" applyFont="1" applyBorder="1"/>
    <xf numFmtId="0" fontId="7" fillId="0" borderId="4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center" vertical="center"/>
    </xf>
    <xf numFmtId="0" fontId="1" fillId="0" borderId="12" xfId="0" applyFont="1" applyBorder="1"/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0" borderId="11" xfId="0" applyFont="1" applyBorder="1"/>
    <xf numFmtId="0" fontId="1" fillId="0" borderId="3" xfId="0" applyFont="1" applyBorder="1"/>
    <xf numFmtId="0" fontId="1" fillId="0" borderId="0" xfId="0" applyFont="1" applyAlignment="1">
      <alignment horizontal="left"/>
    </xf>
    <xf numFmtId="180" fontId="1" fillId="0" borderId="0" xfId="0" applyNumberFormat="1" applyFont="1"/>
    <xf numFmtId="0" fontId="7" fillId="0" borderId="0" xfId="0" applyFont="1" applyAlignment="1">
      <alignment horizontal="left" vertical="center"/>
    </xf>
    <xf numFmtId="0" fontId="1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5" fillId="0" borderId="0" xfId="0" applyFont="1" applyAlignment="1">
      <alignment horizontal="left" vertical="center"/>
    </xf>
    <xf numFmtId="0" fontId="9" fillId="4" borderId="0" xfId="0" applyFont="1" applyFill="1" applyAlignment="1">
      <alignment horizontal="center" vertical="center"/>
    </xf>
    <xf numFmtId="0" fontId="7" fillId="4" borderId="0" xfId="0" applyFont="1" applyFill="1" applyAlignment="1">
      <alignment vertical="center"/>
    </xf>
    <xf numFmtId="0" fontId="6" fillId="4" borderId="0" xfId="0" applyFont="1" applyFill="1" applyAlignment="1">
      <alignment horizontal="center" vertical="center" wrapText="1"/>
    </xf>
    <xf numFmtId="0" fontId="7" fillId="4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10" fillId="0" borderId="0" xfId="0" applyFont="1" applyAlignment="1">
      <alignment horizontal="left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6" fillId="2" borderId="14" xfId="0" applyFont="1" applyFill="1" applyBorder="1" applyAlignment="1">
      <alignment horizontal="center" vertical="center"/>
    </xf>
    <xf numFmtId="3" fontId="7" fillId="0" borderId="6" xfId="0" applyNumberFormat="1" applyFont="1" applyBorder="1" applyAlignment="1">
      <alignment horizontal="center" vertical="center"/>
    </xf>
    <xf numFmtId="3" fontId="7" fillId="0" borderId="12" xfId="0" applyNumberFormat="1" applyFont="1" applyBorder="1" applyAlignment="1">
      <alignment vertical="center"/>
    </xf>
    <xf numFmtId="3" fontId="7" fillId="0" borderId="0" xfId="0" applyNumberFormat="1" applyFont="1" applyAlignment="1">
      <alignment vertical="center"/>
    </xf>
    <xf numFmtId="0" fontId="7" fillId="0" borderId="6" xfId="0" applyFont="1" applyBorder="1" applyAlignment="1">
      <alignment horizontal="center" vertical="center"/>
    </xf>
    <xf numFmtId="3" fontId="1" fillId="0" borderId="0" xfId="0" applyNumberFormat="1" applyFont="1"/>
    <xf numFmtId="1" fontId="7" fillId="0" borderId="6" xfId="0" applyNumberFormat="1" applyFont="1" applyBorder="1" applyAlignment="1">
      <alignment horizontal="center" vertical="center"/>
    </xf>
    <xf numFmtId="181" fontId="7" fillId="0" borderId="1" xfId="0" applyNumberFormat="1" applyFont="1" applyBorder="1" applyAlignment="1">
      <alignment horizontal="center" vertical="center"/>
    </xf>
    <xf numFmtId="1" fontId="7" fillId="0" borderId="1" xfId="0" applyNumberFormat="1" applyFont="1" applyBorder="1" applyAlignment="1">
      <alignment horizontal="center" vertical="center"/>
    </xf>
    <xf numFmtId="0" fontId="11" fillId="0" borderId="0" xfId="49" applyFont="1" applyAlignment="1">
      <alignment horizontal="left"/>
    </xf>
    <xf numFmtId="0" fontId="7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13" fillId="4" borderId="0" xfId="0" applyFont="1" applyFill="1" applyAlignment="1">
      <alignment horizontal="center" vertical="center"/>
    </xf>
    <xf numFmtId="0" fontId="7" fillId="0" borderId="0" xfId="0" applyFont="1" applyAlignment="1">
      <alignment horizontal="left"/>
    </xf>
    <xf numFmtId="1" fontId="1" fillId="0" borderId="0" xfId="0" applyNumberFormat="1" applyFont="1" applyAlignment="1">
      <alignment horizontal="center" vertical="center"/>
    </xf>
    <xf numFmtId="0" fontId="7" fillId="0" borderId="0" xfId="0" applyFont="1"/>
    <xf numFmtId="0" fontId="1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</cellXfs>
  <cellStyles count="50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  <cellStyle name="Normal 3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SATA%20AWARD\2025\BAHAN%20SATA\LAPORAN%20SASARAN%20SPM%20JKN%20AKHIR%202024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Jan"/>
      <sheetName val="Feb"/>
      <sheetName val="Maret"/>
      <sheetName val="April"/>
      <sheetName val="Mei"/>
      <sheetName val="Juni"/>
      <sheetName val="Juli"/>
      <sheetName val="AGUST"/>
      <sheetName val="SEPTEMBER"/>
      <sheetName val="OKTOBER"/>
      <sheetName val="NOVEMBER"/>
      <sheetName val="DESEMBER"/>
    </sheetNames>
    <sheetDataSet>
      <sheetData sheetId="0">
        <row r="18">
          <cell r="F18">
            <v>0</v>
          </cell>
          <cell r="G18">
            <v>95</v>
          </cell>
        </row>
        <row r="19">
          <cell r="F19">
            <v>0</v>
          </cell>
          <cell r="G19">
            <v>83</v>
          </cell>
        </row>
        <row r="20">
          <cell r="F20">
            <v>36</v>
          </cell>
          <cell r="G20">
            <v>42</v>
          </cell>
        </row>
        <row r="21">
          <cell r="F21">
            <v>146</v>
          </cell>
          <cell r="G21">
            <v>138</v>
          </cell>
        </row>
        <row r="22">
          <cell r="F22">
            <v>0</v>
          </cell>
          <cell r="G22">
            <v>0</v>
          </cell>
        </row>
        <row r="23">
          <cell r="F23">
            <v>1688</v>
          </cell>
          <cell r="G23">
            <v>2924</v>
          </cell>
        </row>
        <row r="24">
          <cell r="F24">
            <v>125</v>
          </cell>
          <cell r="G24">
            <v>225</v>
          </cell>
        </row>
        <row r="25">
          <cell r="F25">
            <v>609</v>
          </cell>
          <cell r="G25">
            <v>1141</v>
          </cell>
        </row>
        <row r="26">
          <cell r="F26">
            <v>71</v>
          </cell>
          <cell r="G26">
            <v>140</v>
          </cell>
        </row>
        <row r="27">
          <cell r="F27">
            <v>9</v>
          </cell>
          <cell r="G27">
            <v>6</v>
          </cell>
        </row>
        <row r="28">
          <cell r="F28">
            <v>65</v>
          </cell>
          <cell r="G28">
            <v>73</v>
          </cell>
        </row>
        <row r="29">
          <cell r="F29">
            <v>5</v>
          </cell>
          <cell r="G29">
            <v>87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46"/>
  <sheetViews>
    <sheetView tabSelected="1" view="pageBreakPreview" zoomScale="70" zoomScaleNormal="85" workbookViewId="0">
      <selection activeCell="I24" sqref="I24"/>
    </sheetView>
  </sheetViews>
  <sheetFormatPr defaultColWidth="9.14285714285714" defaultRowHeight="15"/>
  <cols>
    <col min="1" max="1" width="4.42857142857143" style="2" customWidth="1"/>
    <col min="2" max="2" width="4.85714285714286" style="2" customWidth="1"/>
    <col min="3" max="3" width="5.14285714285714" style="2" customWidth="1"/>
    <col min="4" max="4" width="4.85714285714286" style="2" customWidth="1"/>
    <col min="5" max="5" width="53.2857142857143" style="2" customWidth="1"/>
    <col min="6" max="6" width="12.7142857142857" style="2" customWidth="1"/>
    <col min="7" max="7" width="15.2857142857143" style="2" customWidth="1"/>
    <col min="8" max="8" width="11.5714285714286" style="2" customWidth="1"/>
    <col min="9" max="9" width="12.7142857142857" style="2" customWidth="1"/>
    <col min="10" max="16384" width="9.14285714285714" style="2"/>
  </cols>
  <sheetData>
    <row r="1" ht="2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ht="18.75" spans="1:10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</row>
    <row r="4" spans="11:19">
      <c r="K4" s="1"/>
      <c r="L4" s="74"/>
      <c r="M4" s="75"/>
      <c r="N4" s="75"/>
      <c r="O4" s="75"/>
      <c r="P4" s="75"/>
      <c r="Q4" s="97"/>
      <c r="R4" s="76"/>
      <c r="S4" s="76"/>
    </row>
    <row r="5" s="1" customFormat="1" ht="18.75" spans="1:19">
      <c r="A5" s="5" t="s">
        <v>2</v>
      </c>
      <c r="B5" s="5"/>
      <c r="C5" s="5"/>
      <c r="D5" s="5"/>
      <c r="E5" s="5"/>
      <c r="F5" s="6"/>
      <c r="G5" s="6"/>
      <c r="L5" s="71"/>
      <c r="M5" s="76"/>
      <c r="N5" s="76"/>
      <c r="O5" s="76"/>
      <c r="P5" s="76"/>
      <c r="Q5" s="98"/>
      <c r="R5" s="99"/>
      <c r="S5" s="99"/>
    </row>
    <row r="6" ht="15.75" spans="2:19">
      <c r="B6" s="7"/>
      <c r="C6" s="7"/>
      <c r="E6" s="7"/>
      <c r="F6" s="7"/>
      <c r="G6" s="7"/>
      <c r="K6" s="1"/>
      <c r="L6" s="71"/>
      <c r="M6" s="1"/>
      <c r="N6" s="1"/>
      <c r="O6" s="1"/>
      <c r="P6" s="77"/>
      <c r="Q6" s="77"/>
      <c r="R6" s="99"/>
      <c r="S6" s="99"/>
    </row>
    <row r="7" ht="15.75" spans="1:19">
      <c r="A7" s="8" t="s">
        <v>3</v>
      </c>
      <c r="B7" s="9" t="s">
        <v>4</v>
      </c>
      <c r="C7" s="9"/>
      <c r="D7" s="9"/>
      <c r="E7" s="9"/>
      <c r="F7" s="10" t="s">
        <v>5</v>
      </c>
      <c r="G7" s="11"/>
      <c r="H7" s="11"/>
      <c r="I7" s="11"/>
      <c r="J7" s="78"/>
      <c r="L7" s="1"/>
      <c r="M7" s="1"/>
      <c r="N7" s="1"/>
      <c r="O7" s="1"/>
      <c r="P7" s="79"/>
      <c r="Q7" s="100"/>
      <c r="R7" s="99"/>
      <c r="S7" s="99"/>
    </row>
    <row r="8" ht="15.75" spans="1:19">
      <c r="A8" s="8" t="s">
        <v>6</v>
      </c>
      <c r="B8" s="12" t="s">
        <v>7</v>
      </c>
      <c r="C8" s="13"/>
      <c r="D8" s="13"/>
      <c r="E8" s="14"/>
      <c r="F8" s="15"/>
      <c r="G8" s="16"/>
      <c r="H8" s="16"/>
      <c r="I8" s="16"/>
      <c r="J8" s="80"/>
      <c r="L8" s="1"/>
      <c r="M8" s="1"/>
      <c r="N8" s="1"/>
      <c r="O8" s="1"/>
      <c r="P8" s="79"/>
      <c r="Q8" s="100"/>
      <c r="R8" s="99"/>
      <c r="S8" s="99"/>
    </row>
    <row r="9" ht="24" customHeight="1" spans="1:19">
      <c r="A9" s="17"/>
      <c r="B9" s="18">
        <v>1</v>
      </c>
      <c r="C9" s="19" t="s">
        <v>8</v>
      </c>
      <c r="D9" s="20"/>
      <c r="E9" s="20"/>
      <c r="F9" s="21">
        <v>79357</v>
      </c>
      <c r="G9" s="22"/>
      <c r="H9" s="22"/>
      <c r="I9" s="22"/>
      <c r="J9" s="81"/>
      <c r="K9" s="82"/>
      <c r="L9" s="83"/>
      <c r="M9" s="1"/>
      <c r="N9" s="1"/>
      <c r="O9" s="1"/>
      <c r="P9" s="79"/>
      <c r="Q9" s="100"/>
      <c r="R9" s="99"/>
      <c r="S9" s="99"/>
    </row>
    <row r="10" ht="24" customHeight="1" spans="1:10">
      <c r="A10" s="23"/>
      <c r="B10" s="18" t="s">
        <v>9</v>
      </c>
      <c r="C10" s="24" t="s">
        <v>10</v>
      </c>
      <c r="D10" s="24"/>
      <c r="E10" s="24"/>
      <c r="F10" s="25"/>
      <c r="G10" s="26"/>
      <c r="H10" s="26"/>
      <c r="I10" s="26"/>
      <c r="J10" s="84"/>
    </row>
    <row r="11" ht="24" customHeight="1" spans="1:11">
      <c r="A11" s="23"/>
      <c r="B11" s="18" t="s">
        <v>11</v>
      </c>
      <c r="C11" s="24" t="s">
        <v>12</v>
      </c>
      <c r="D11" s="24"/>
      <c r="E11" s="24"/>
      <c r="F11" s="21">
        <v>39202</v>
      </c>
      <c r="G11" s="22"/>
      <c r="H11" s="22"/>
      <c r="I11" s="22"/>
      <c r="J11" s="81"/>
      <c r="K11" s="85"/>
    </row>
    <row r="12" ht="24" customHeight="1" spans="1:10">
      <c r="A12" s="23"/>
      <c r="B12" s="18" t="s">
        <v>13</v>
      </c>
      <c r="C12" s="24" t="s">
        <v>14</v>
      </c>
      <c r="D12" s="24"/>
      <c r="E12" s="24"/>
      <c r="F12" s="21"/>
      <c r="G12" s="22"/>
      <c r="H12" s="22"/>
      <c r="I12" s="22"/>
      <c r="J12" s="81"/>
    </row>
    <row r="13" ht="24" customHeight="1" spans="1:10">
      <c r="A13" s="27"/>
      <c r="B13" s="18">
        <v>5</v>
      </c>
      <c r="C13" s="19" t="s">
        <v>15</v>
      </c>
      <c r="D13" s="20"/>
      <c r="E13" s="28"/>
      <c r="F13" s="29">
        <v>3206</v>
      </c>
      <c r="G13" s="30"/>
      <c r="H13" s="30"/>
      <c r="I13" s="30"/>
      <c r="J13" s="86"/>
    </row>
    <row r="14" ht="15.75" spans="1:10">
      <c r="A14" s="31" t="s">
        <v>16</v>
      </c>
      <c r="B14" s="32" t="s">
        <v>17</v>
      </c>
      <c r="C14" s="33"/>
      <c r="D14" s="33"/>
      <c r="E14" s="33"/>
      <c r="F14" s="34" t="s">
        <v>18</v>
      </c>
      <c r="G14" s="35" t="s">
        <v>18</v>
      </c>
      <c r="H14" s="36" t="s">
        <v>19</v>
      </c>
      <c r="I14" s="36" t="s">
        <v>20</v>
      </c>
      <c r="J14" s="36" t="s">
        <v>21</v>
      </c>
    </row>
    <row r="15" ht="15.75" spans="1:10">
      <c r="A15" s="37"/>
      <c r="B15" s="38"/>
      <c r="C15" s="39"/>
      <c r="D15" s="39"/>
      <c r="E15" s="39"/>
      <c r="F15" s="40" t="s">
        <v>22</v>
      </c>
      <c r="G15" s="41" t="s">
        <v>23</v>
      </c>
      <c r="H15" s="42" t="s">
        <v>18</v>
      </c>
      <c r="I15" s="42" t="s">
        <v>24</v>
      </c>
      <c r="J15" s="42" t="s">
        <v>25</v>
      </c>
    </row>
    <row r="16" ht="15.75" spans="1:10">
      <c r="A16" s="37"/>
      <c r="B16" s="38"/>
      <c r="C16" s="39"/>
      <c r="D16" s="39"/>
      <c r="E16" s="39"/>
      <c r="F16" s="43"/>
      <c r="G16" s="44"/>
      <c r="H16" s="42" t="s">
        <v>26</v>
      </c>
      <c r="I16" s="42" t="s">
        <v>27</v>
      </c>
      <c r="J16" s="42"/>
    </row>
    <row r="17" ht="15.75" spans="1:10">
      <c r="A17" s="45"/>
      <c r="B17" s="46"/>
      <c r="C17" s="47"/>
      <c r="D17" s="47"/>
      <c r="E17" s="47"/>
      <c r="F17" s="48"/>
      <c r="G17" s="49"/>
      <c r="H17" s="50"/>
      <c r="I17" s="50" t="s">
        <v>28</v>
      </c>
      <c r="J17" s="50"/>
    </row>
    <row r="18" ht="40.5" customHeight="1" spans="1:10">
      <c r="A18" s="51"/>
      <c r="B18" s="18">
        <v>1</v>
      </c>
      <c r="C18" s="52" t="s">
        <v>29</v>
      </c>
      <c r="D18" s="53"/>
      <c r="E18" s="54"/>
      <c r="F18" s="55">
        <f>[1]Jan!F18+0</f>
        <v>0</v>
      </c>
      <c r="G18" s="18">
        <f>[1]Jan!G18+92</f>
        <v>187</v>
      </c>
      <c r="H18" s="18">
        <f t="shared" ref="H18:H29" si="0">F18+G18</f>
        <v>187</v>
      </c>
      <c r="I18" s="18">
        <v>1110</v>
      </c>
      <c r="J18" s="87">
        <f t="shared" ref="J18:J29" si="1">H18/I18*100</f>
        <v>16.8468468468468</v>
      </c>
    </row>
    <row r="19" ht="40.5" customHeight="1" spans="1:10">
      <c r="A19" s="56"/>
      <c r="B19" s="18">
        <v>2</v>
      </c>
      <c r="C19" s="52" t="s">
        <v>30</v>
      </c>
      <c r="D19" s="53"/>
      <c r="E19" s="54"/>
      <c r="F19" s="55">
        <f>[1]Jan!F19+0</f>
        <v>0</v>
      </c>
      <c r="G19" s="18">
        <f>[1]Jan!G19+81</f>
        <v>164</v>
      </c>
      <c r="H19" s="18">
        <f t="shared" si="0"/>
        <v>164</v>
      </c>
      <c r="I19" s="18">
        <v>1104</v>
      </c>
      <c r="J19" s="87">
        <f t="shared" si="1"/>
        <v>14.8550724637681</v>
      </c>
    </row>
    <row r="20" ht="40.5" customHeight="1" spans="1:10">
      <c r="A20" s="56"/>
      <c r="B20" s="18">
        <v>3</v>
      </c>
      <c r="C20" s="57" t="s">
        <v>31</v>
      </c>
      <c r="D20" s="57"/>
      <c r="E20" s="57"/>
      <c r="F20" s="55">
        <f>[1]Jan!F20+36</f>
        <v>72</v>
      </c>
      <c r="G20" s="18">
        <f>[1]Jan!G20+41</f>
        <v>83</v>
      </c>
      <c r="H20" s="18">
        <f t="shared" si="0"/>
        <v>155</v>
      </c>
      <c r="I20" s="18">
        <v>1062</v>
      </c>
      <c r="J20" s="87">
        <f t="shared" si="1"/>
        <v>14.5951035781544</v>
      </c>
    </row>
    <row r="21" ht="40.5" customHeight="1" spans="1:10">
      <c r="A21" s="56"/>
      <c r="B21" s="18">
        <v>4</v>
      </c>
      <c r="C21" s="52" t="s">
        <v>32</v>
      </c>
      <c r="D21" s="53"/>
      <c r="E21" s="54"/>
      <c r="F21" s="18">
        <f>[1]Jan!F21+165</f>
        <v>311</v>
      </c>
      <c r="G21" s="18">
        <f>[1]Jan!G21+150</f>
        <v>288</v>
      </c>
      <c r="H21" s="18">
        <f t="shared" si="0"/>
        <v>599</v>
      </c>
      <c r="I21" s="18">
        <v>4327</v>
      </c>
      <c r="J21" s="87">
        <f t="shared" si="1"/>
        <v>13.8433094522764</v>
      </c>
    </row>
    <row r="22" ht="40.5" customHeight="1" spans="1:10">
      <c r="A22" s="56"/>
      <c r="B22" s="18">
        <v>5</v>
      </c>
      <c r="C22" s="57" t="s">
        <v>33</v>
      </c>
      <c r="D22" s="57"/>
      <c r="E22" s="57"/>
      <c r="F22" s="18">
        <f>[1]Jan!F22+0</f>
        <v>0</v>
      </c>
      <c r="G22" s="18">
        <f>[1]Jan!G22+0</f>
        <v>0</v>
      </c>
      <c r="H22" s="18">
        <f t="shared" si="0"/>
        <v>0</v>
      </c>
      <c r="I22" s="18">
        <v>8535</v>
      </c>
      <c r="J22" s="87">
        <f t="shared" si="1"/>
        <v>0</v>
      </c>
    </row>
    <row r="23" ht="40.5" customHeight="1" spans="1:10">
      <c r="A23" s="56"/>
      <c r="B23" s="58">
        <v>6</v>
      </c>
      <c r="C23" s="52" t="s">
        <v>34</v>
      </c>
      <c r="D23" s="53"/>
      <c r="E23" s="54"/>
      <c r="F23" s="18">
        <f>[1]Jan!F23+1792</f>
        <v>3480</v>
      </c>
      <c r="G23" s="18">
        <f>[1]Jan!G23+3326</f>
        <v>6250</v>
      </c>
      <c r="H23" s="18">
        <f t="shared" si="0"/>
        <v>9730</v>
      </c>
      <c r="I23" s="18">
        <v>51448</v>
      </c>
      <c r="J23" s="87">
        <f t="shared" si="1"/>
        <v>18.9122997978541</v>
      </c>
    </row>
    <row r="24" ht="40.5" customHeight="1" spans="1:10">
      <c r="A24" s="56"/>
      <c r="B24" s="18">
        <v>7</v>
      </c>
      <c r="C24" s="57" t="s">
        <v>35</v>
      </c>
      <c r="D24" s="57"/>
      <c r="E24" s="57"/>
      <c r="F24" s="18">
        <f>[1]Jan!F24+47</f>
        <v>172</v>
      </c>
      <c r="G24" s="18">
        <f>[1]Jan!G24+48</f>
        <v>273</v>
      </c>
      <c r="H24" s="18">
        <f t="shared" si="0"/>
        <v>445</v>
      </c>
      <c r="I24" s="88">
        <v>11082</v>
      </c>
      <c r="J24" s="87">
        <f t="shared" si="1"/>
        <v>4.01552066414005</v>
      </c>
    </row>
    <row r="25" ht="40.5" customHeight="1" spans="1:12">
      <c r="A25" s="56"/>
      <c r="B25" s="18">
        <v>8</v>
      </c>
      <c r="C25" s="52" t="s">
        <v>36</v>
      </c>
      <c r="D25" s="53"/>
      <c r="E25" s="54"/>
      <c r="F25" s="18">
        <f>[1]Jan!F25+627</f>
        <v>1236</v>
      </c>
      <c r="G25" s="18">
        <f>[1]Jan!G25+1470</f>
        <v>2611</v>
      </c>
      <c r="H25" s="18">
        <f t="shared" si="0"/>
        <v>3847</v>
      </c>
      <c r="I25" s="88">
        <v>6291</v>
      </c>
      <c r="J25" s="87">
        <f t="shared" si="1"/>
        <v>61.1508504212367</v>
      </c>
      <c r="L25" s="89"/>
    </row>
    <row r="26" ht="40.5" customHeight="1" spans="1:12">
      <c r="A26" s="56"/>
      <c r="B26" s="18">
        <v>9</v>
      </c>
      <c r="C26" s="57" t="s">
        <v>37</v>
      </c>
      <c r="D26" s="57"/>
      <c r="E26" s="57"/>
      <c r="F26" s="18">
        <f>[1]Jan!F26+60</f>
        <v>131</v>
      </c>
      <c r="G26" s="18">
        <f>[1]Jan!G26+105</f>
        <v>245</v>
      </c>
      <c r="H26" s="18">
        <f t="shared" si="0"/>
        <v>376</v>
      </c>
      <c r="I26" s="88">
        <v>1801</v>
      </c>
      <c r="J26" s="87">
        <f t="shared" si="1"/>
        <v>20.8772903942254</v>
      </c>
      <c r="L26" s="90"/>
    </row>
    <row r="27" ht="40.5" customHeight="1" spans="1:10">
      <c r="A27" s="56"/>
      <c r="B27" s="18">
        <v>10</v>
      </c>
      <c r="C27" s="57" t="s">
        <v>38</v>
      </c>
      <c r="D27" s="57"/>
      <c r="E27" s="57"/>
      <c r="F27" s="18">
        <f>[1]Jan!F27+7</f>
        <v>16</v>
      </c>
      <c r="G27" s="18">
        <f>[1]Jan!G27+7</f>
        <v>13</v>
      </c>
      <c r="H27" s="18">
        <f t="shared" si="0"/>
        <v>29</v>
      </c>
      <c r="I27" s="18">
        <v>154</v>
      </c>
      <c r="J27" s="87">
        <f t="shared" si="1"/>
        <v>18.8311688311688</v>
      </c>
    </row>
    <row r="28" ht="40.5" customHeight="1" spans="1:10">
      <c r="A28" s="56"/>
      <c r="B28" s="18">
        <v>11</v>
      </c>
      <c r="C28" s="57" t="s">
        <v>39</v>
      </c>
      <c r="D28" s="57"/>
      <c r="E28" s="57"/>
      <c r="F28" s="18">
        <f>[1]Jan!F28+52</f>
        <v>117</v>
      </c>
      <c r="G28" s="18">
        <f>[1]Jan!G28+67</f>
        <v>140</v>
      </c>
      <c r="H28" s="18">
        <f t="shared" si="0"/>
        <v>257</v>
      </c>
      <c r="I28" s="18">
        <v>1351</v>
      </c>
      <c r="J28" s="87">
        <f t="shared" si="1"/>
        <v>19.0229459659511</v>
      </c>
    </row>
    <row r="29" ht="79.5" customHeight="1" spans="1:12">
      <c r="A29" s="59"/>
      <c r="B29" s="18">
        <v>12</v>
      </c>
      <c r="C29" s="57" t="s">
        <v>40</v>
      </c>
      <c r="D29" s="57"/>
      <c r="E29" s="57"/>
      <c r="F29" s="18">
        <f>[1]Jan!F29+5</f>
        <v>10</v>
      </c>
      <c r="G29" s="18">
        <f>[1]Jan!G29+80</f>
        <v>167</v>
      </c>
      <c r="H29" s="18">
        <f t="shared" si="0"/>
        <v>177</v>
      </c>
      <c r="I29" s="91">
        <v>1000</v>
      </c>
      <c r="J29" s="87">
        <f t="shared" si="1"/>
        <v>17.7</v>
      </c>
      <c r="L29" s="66"/>
    </row>
    <row r="30" ht="14.25" customHeight="1" spans="2:12">
      <c r="B30" s="60"/>
      <c r="C30" s="60"/>
      <c r="L30" s="92"/>
    </row>
    <row r="31" spans="7:8">
      <c r="G31" s="61" t="s">
        <v>41</v>
      </c>
      <c r="H31" s="62"/>
    </row>
    <row r="32" ht="19.5" customHeight="1" spans="7:9">
      <c r="G32" s="63" t="s">
        <v>42</v>
      </c>
      <c r="H32" s="63"/>
      <c r="I32" s="63"/>
    </row>
    <row r="33" ht="18" customHeight="1" spans="7:9">
      <c r="G33" s="64"/>
      <c r="H33" s="65"/>
      <c r="I33" s="64"/>
    </row>
    <row r="34" ht="15.75" spans="7:9">
      <c r="G34" s="64"/>
      <c r="H34" s="65"/>
      <c r="I34" s="64"/>
    </row>
    <row r="35" ht="15.75" spans="7:9">
      <c r="G35" s="63" t="s">
        <v>43</v>
      </c>
      <c r="H35" s="63"/>
      <c r="I35" s="63"/>
    </row>
    <row r="36" ht="15.75" customHeight="1" spans="7:9">
      <c r="G36" s="66" t="s">
        <v>44</v>
      </c>
      <c r="H36" s="66"/>
      <c r="I36" s="66"/>
    </row>
    <row r="37" hidden="1"/>
    <row r="38" ht="38.25" customHeight="1" spans="1:1">
      <c r="A38" s="56"/>
    </row>
    <row r="39" ht="33" customHeight="1" spans="1:12">
      <c r="A39" s="67"/>
      <c r="B39" s="68"/>
      <c r="C39" s="69"/>
      <c r="D39" s="69"/>
      <c r="E39" s="69"/>
      <c r="F39" s="68"/>
      <c r="G39" s="70"/>
      <c r="H39" s="70"/>
      <c r="I39" s="93"/>
      <c r="L39" s="89"/>
    </row>
    <row r="40" ht="37.5" customHeight="1" spans="1:12">
      <c r="A40" s="71"/>
      <c r="B40" s="1"/>
      <c r="C40" s="72"/>
      <c r="F40" s="71"/>
      <c r="G40" s="71"/>
      <c r="H40" s="71"/>
      <c r="I40" s="71"/>
      <c r="J40" s="71"/>
      <c r="L40" s="94"/>
    </row>
    <row r="41" ht="37.5" customHeight="1" spans="3:12">
      <c r="C41" s="72"/>
      <c r="F41" s="71"/>
      <c r="G41" s="71"/>
      <c r="H41" s="71"/>
      <c r="I41" s="71"/>
      <c r="J41" s="95"/>
      <c r="L41" s="96"/>
    </row>
    <row r="42" ht="15.75" spans="12:12">
      <c r="L42" s="96"/>
    </row>
    <row r="43" ht="15.75" spans="12:12">
      <c r="L43" s="92"/>
    </row>
    <row r="44" ht="15.75" spans="12:12">
      <c r="L44" s="92"/>
    </row>
    <row r="45" spans="3:3">
      <c r="C45" s="73"/>
    </row>
    <row r="46" spans="3:3">
      <c r="C46" s="73"/>
    </row>
  </sheetData>
  <mergeCells count="33">
    <mergeCell ref="A1:J1"/>
    <mergeCell ref="A2:J2"/>
    <mergeCell ref="A5:E5"/>
    <mergeCell ref="B7:E7"/>
    <mergeCell ref="B8:E8"/>
    <mergeCell ref="C9:E9"/>
    <mergeCell ref="F9:J9"/>
    <mergeCell ref="C10:E10"/>
    <mergeCell ref="F10:J10"/>
    <mergeCell ref="C11:E11"/>
    <mergeCell ref="F11:J11"/>
    <mergeCell ref="C12:E12"/>
    <mergeCell ref="F12:J12"/>
    <mergeCell ref="F13:J13"/>
    <mergeCell ref="C18:E18"/>
    <mergeCell ref="C19:E19"/>
    <mergeCell ref="C20:E20"/>
    <mergeCell ref="C21:E21"/>
    <mergeCell ref="C22:E22"/>
    <mergeCell ref="C23:E23"/>
    <mergeCell ref="C24:E24"/>
    <mergeCell ref="C25:E25"/>
    <mergeCell ref="C26:E26"/>
    <mergeCell ref="C27:E27"/>
    <mergeCell ref="C28:E28"/>
    <mergeCell ref="C29:E29"/>
    <mergeCell ref="G32:I32"/>
    <mergeCell ref="G36:I36"/>
    <mergeCell ref="C39:E39"/>
    <mergeCell ref="A9:A13"/>
    <mergeCell ref="A14:A17"/>
    <mergeCell ref="F7:J8"/>
    <mergeCell ref="B14:E17"/>
  </mergeCells>
  <printOptions horizontalCentered="1"/>
  <pageMargins left="0.196850393700787" right="0.196850393700787" top="0.78740157480315" bottom="0.196850393700787" header="0.31496062992126" footer="0.31496062992126"/>
  <pageSetup paperSize="14" scale="75" orientation="portrait"/>
  <headerFooter/>
  <rowBreaks count="1" manualBreakCount="1">
    <brk id="38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Feb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</dc:creator>
  <cp:lastModifiedBy>Puskesmas Janti</cp:lastModifiedBy>
  <dcterms:created xsi:type="dcterms:W3CDTF">2017-02-07T07:06:00Z</dcterms:created>
  <cp:lastPrinted>2024-12-30T06:18:00Z</cp:lastPrinted>
  <dcterms:modified xsi:type="dcterms:W3CDTF">2025-01-18T02:53:49Z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F7FB87FD9E994065ACE6A6DC8FD8EBE0_13</vt:lpwstr>
  </property>
  <property fmtid="{D5CDD505-2E9C-101B-9397-08002B2CF9AE}" pid="3" name="KSOProductBuildVer">
    <vt:lpwstr>1033-12.2.0.19805</vt:lpwstr>
  </property>
</Properties>
</file>