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EPSS 2024\"/>
    </mc:Choice>
  </mc:AlternateContent>
  <bookViews>
    <workbookView xWindow="0" yWindow="0" windowWidth="28800" windowHeight="12180" activeTab="1"/>
  </bookViews>
  <sheets>
    <sheet name="Form Responses 1" sheetId="1" r:id="rId1"/>
    <sheet name="SMP" sheetId="2" r:id="rId2"/>
    <sheet name="Sheet1" sheetId="5" r:id="rId3"/>
    <sheet name="MTs" sheetId="3" r:id="rId4"/>
    <sheet name="GANDA" sheetId="4" r:id="rId5"/>
  </sheets>
  <calcPr calcId="162913" iterate="1" iterateCount="1000" calcOnSave="0"/>
</workbook>
</file>

<file path=xl/calcChain.xml><?xml version="1.0" encoding="utf-8"?>
<calcChain xmlns="http://schemas.openxmlformats.org/spreadsheetml/2006/main">
  <c r="AD5" i="2" l="1"/>
  <c r="AE5" i="2"/>
  <c r="AD6" i="2"/>
  <c r="AE6" i="2"/>
  <c r="AD7" i="2"/>
  <c r="AE7" i="2"/>
  <c r="AD8" i="2"/>
  <c r="AE8" i="2"/>
  <c r="AD9" i="2"/>
  <c r="AE9" i="2"/>
  <c r="AD10" i="2"/>
  <c r="AE10" i="2"/>
  <c r="AD11" i="2"/>
  <c r="AE11" i="2"/>
  <c r="AD12" i="2"/>
  <c r="AE12" i="2"/>
  <c r="AD13" i="2"/>
  <c r="AE13" i="2"/>
  <c r="AD14" i="2"/>
  <c r="AE14" i="2"/>
  <c r="AD15" i="2"/>
  <c r="AE15" i="2"/>
  <c r="AD16" i="2"/>
  <c r="AE16" i="2"/>
  <c r="AD17" i="2"/>
  <c r="AE17" i="2"/>
  <c r="AD18" i="2"/>
  <c r="AE18" i="2"/>
  <c r="AD19" i="2"/>
  <c r="AE19" i="2"/>
  <c r="AD20" i="2"/>
  <c r="AE20" i="2"/>
  <c r="AD21" i="2"/>
  <c r="AE21" i="2"/>
  <c r="AD22" i="2"/>
  <c r="AE22" i="2"/>
  <c r="AD23" i="2"/>
  <c r="AE23" i="2"/>
  <c r="AD24" i="2"/>
  <c r="AE24" i="2"/>
  <c r="AD25" i="2"/>
  <c r="AE25" i="2"/>
  <c r="AD26" i="2"/>
  <c r="AE26" i="2"/>
  <c r="AD27" i="2"/>
  <c r="AE27" i="2"/>
  <c r="AD28" i="2"/>
  <c r="AE28" i="2"/>
  <c r="AD29" i="2"/>
  <c r="AE29" i="2"/>
  <c r="AD30" i="2"/>
  <c r="AE30" i="2"/>
  <c r="AD31" i="2"/>
  <c r="AE31" i="2"/>
  <c r="AD32" i="2"/>
  <c r="AE32" i="2"/>
  <c r="AD33" i="2"/>
  <c r="AE33" i="2"/>
  <c r="AD34" i="2"/>
  <c r="AE34" i="2"/>
  <c r="AD35" i="2"/>
  <c r="AE35" i="2"/>
  <c r="AD36" i="2"/>
  <c r="AE36" i="2"/>
  <c r="AD37" i="2"/>
  <c r="AE37" i="2"/>
  <c r="AD38" i="2"/>
  <c r="AE38" i="2"/>
  <c r="AD39" i="2"/>
  <c r="AE39" i="2"/>
  <c r="AD40" i="2"/>
  <c r="AE40" i="2"/>
  <c r="AD41" i="2"/>
  <c r="AE41" i="2"/>
  <c r="AD42" i="2"/>
  <c r="AE42" i="2"/>
  <c r="AD43" i="2"/>
  <c r="AE43" i="2"/>
  <c r="AD44" i="2"/>
  <c r="AE44" i="2"/>
  <c r="AD45" i="2"/>
  <c r="AE45" i="2"/>
  <c r="AD46" i="2"/>
  <c r="AE46" i="2"/>
  <c r="AD47" i="2"/>
  <c r="AE47" i="2"/>
  <c r="AD48" i="2"/>
  <c r="AE48" i="2"/>
  <c r="AD49" i="2"/>
  <c r="AE49" i="2"/>
  <c r="AD50" i="2"/>
  <c r="AE50" i="2"/>
  <c r="AD51" i="2"/>
  <c r="AE51" i="2"/>
  <c r="AD52" i="2"/>
  <c r="AE52" i="2"/>
  <c r="AD53" i="2"/>
  <c r="AE53" i="2"/>
  <c r="AD54" i="2"/>
  <c r="AE54" i="2"/>
  <c r="AD55" i="2"/>
  <c r="AE55" i="2"/>
  <c r="AD56" i="2"/>
  <c r="AE56" i="2"/>
  <c r="AD57" i="2"/>
  <c r="AE57" i="2"/>
  <c r="AD58" i="2"/>
  <c r="AE58" i="2"/>
  <c r="AD59" i="2"/>
  <c r="AE59" i="2"/>
  <c r="AD60" i="2"/>
  <c r="AE60" i="2"/>
  <c r="AD61" i="2"/>
  <c r="AE61" i="2"/>
  <c r="AD62" i="2"/>
  <c r="AE62" i="2"/>
  <c r="AD63" i="2"/>
  <c r="AE63" i="2"/>
  <c r="AD64" i="2"/>
  <c r="AE64" i="2"/>
  <c r="AD65" i="2"/>
  <c r="AE65" i="2"/>
  <c r="AD66" i="2"/>
  <c r="AE66" i="2"/>
  <c r="AD67" i="2"/>
  <c r="AE67" i="2"/>
  <c r="AD68" i="2"/>
  <c r="AE68" i="2"/>
  <c r="AD69" i="2"/>
  <c r="AE69" i="2"/>
  <c r="AD70" i="2"/>
  <c r="AE70" i="2"/>
  <c r="AD71" i="2"/>
  <c r="AE71" i="2"/>
  <c r="AD72" i="2"/>
  <c r="AE72" i="2"/>
  <c r="AD73" i="2"/>
  <c r="AE73" i="2"/>
  <c r="AD74" i="2"/>
  <c r="AE74" i="2"/>
  <c r="AD75" i="2"/>
  <c r="AE75" i="2"/>
  <c r="AD76" i="2"/>
  <c r="AE76" i="2"/>
  <c r="AD77" i="2"/>
  <c r="AE77" i="2"/>
  <c r="AD78" i="2"/>
  <c r="AE78" i="2"/>
  <c r="AD79" i="2"/>
  <c r="AE79" i="2"/>
  <c r="AD80" i="2"/>
  <c r="AE80" i="2"/>
  <c r="AD81" i="2"/>
  <c r="AE81" i="2"/>
  <c r="AD82" i="2"/>
  <c r="AE82" i="2"/>
  <c r="AD83" i="2"/>
  <c r="AE83" i="2"/>
  <c r="AD84" i="2"/>
  <c r="AE84" i="2"/>
  <c r="AD85" i="2"/>
  <c r="AE85" i="2"/>
  <c r="AD86" i="2"/>
  <c r="AE86" i="2"/>
  <c r="AD87" i="2"/>
  <c r="AE87" i="2"/>
  <c r="AD88" i="2"/>
  <c r="AE88" i="2"/>
  <c r="AD89" i="2"/>
  <c r="AE89" i="2"/>
  <c r="AD90" i="2"/>
  <c r="AE90" i="2"/>
  <c r="AD91" i="2"/>
  <c r="AE91" i="2"/>
  <c r="AD92" i="2"/>
  <c r="AE92" i="2"/>
  <c r="AD93" i="2"/>
  <c r="AE93" i="2"/>
  <c r="AD94" i="2"/>
  <c r="AE94" i="2"/>
  <c r="AD95" i="2"/>
  <c r="AE95" i="2"/>
  <c r="AD96" i="2"/>
  <c r="AE96" i="2"/>
  <c r="AD97" i="2"/>
  <c r="AE97" i="2"/>
  <c r="AD98" i="2"/>
  <c r="AE98" i="2"/>
  <c r="AD99" i="2"/>
  <c r="AE99" i="2"/>
  <c r="AD100" i="2"/>
  <c r="AE100" i="2"/>
  <c r="AD101" i="2"/>
  <c r="AE101" i="2"/>
  <c r="AD102" i="2"/>
  <c r="AE102" i="2"/>
  <c r="AD103" i="2"/>
  <c r="AE103" i="2"/>
  <c r="AD104" i="2"/>
  <c r="AE104" i="2"/>
  <c r="AD105" i="2"/>
  <c r="AE105" i="2"/>
  <c r="AD106" i="2"/>
  <c r="AE106" i="2"/>
  <c r="AD107" i="2"/>
  <c r="AE107" i="2"/>
  <c r="AD108" i="2"/>
  <c r="AE108" i="2"/>
  <c r="AD109" i="2"/>
  <c r="AE109" i="2"/>
  <c r="AD110" i="2"/>
  <c r="AE110" i="2"/>
  <c r="AD111" i="2"/>
  <c r="AE111" i="2"/>
  <c r="AD112" i="2"/>
  <c r="AE112" i="2"/>
  <c r="AD113" i="2"/>
  <c r="AE113" i="2"/>
  <c r="AD114" i="2"/>
  <c r="AE114" i="2"/>
  <c r="AD115" i="2"/>
  <c r="AE115" i="2"/>
  <c r="AD116" i="2"/>
  <c r="AE116" i="2"/>
  <c r="AD117" i="2"/>
  <c r="AE117" i="2"/>
  <c r="AD118" i="2"/>
  <c r="AE118" i="2"/>
  <c r="AD119" i="2"/>
  <c r="AE119" i="2"/>
  <c r="AD4" i="2"/>
  <c r="AE4" i="2"/>
  <c r="S140" i="2" l="1"/>
  <c r="Q144" i="2" l="1"/>
  <c r="Q143" i="2"/>
  <c r="Q142" i="2"/>
  <c r="E120" i="5" l="1"/>
  <c r="D120" i="5"/>
  <c r="C120" i="5"/>
  <c r="G55" i="3"/>
  <c r="G54" i="3"/>
  <c r="G53" i="3"/>
  <c r="G52" i="3"/>
  <c r="G51" i="3"/>
  <c r="G56" i="3" s="1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G47" i="3"/>
  <c r="G46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G50" i="3" s="1"/>
  <c r="G41" i="3"/>
  <c r="V40" i="3"/>
  <c r="U40" i="3"/>
  <c r="T40" i="3"/>
  <c r="S40" i="3"/>
  <c r="R40" i="3"/>
  <c r="Q40" i="3"/>
  <c r="P40" i="3"/>
  <c r="O40" i="3"/>
  <c r="X40" i="3" s="1"/>
  <c r="N40" i="3"/>
  <c r="M40" i="3"/>
  <c r="L40" i="3"/>
  <c r="K40" i="3"/>
  <c r="W40" i="3" s="1"/>
  <c r="J40" i="3"/>
  <c r="I40" i="3"/>
  <c r="H40" i="3"/>
  <c r="Z40" i="3" s="1"/>
  <c r="V39" i="3"/>
  <c r="U39" i="3"/>
  <c r="T39" i="3"/>
  <c r="S39" i="3"/>
  <c r="R39" i="3"/>
  <c r="Q39" i="3"/>
  <c r="P39" i="3"/>
  <c r="O39" i="3"/>
  <c r="X39" i="3" s="1"/>
  <c r="N39" i="3"/>
  <c r="M39" i="3"/>
  <c r="L39" i="3"/>
  <c r="K39" i="3"/>
  <c r="W39" i="3" s="1"/>
  <c r="J39" i="3"/>
  <c r="I39" i="3"/>
  <c r="H39" i="3"/>
  <c r="Z39" i="3" s="1"/>
  <c r="Z38" i="3"/>
  <c r="V38" i="3"/>
  <c r="U38" i="3"/>
  <c r="T38" i="3"/>
  <c r="S38" i="3"/>
  <c r="R38" i="3"/>
  <c r="Q38" i="3"/>
  <c r="P38" i="3"/>
  <c r="O38" i="3"/>
  <c r="X38" i="3" s="1"/>
  <c r="N38" i="3"/>
  <c r="M38" i="3"/>
  <c r="L38" i="3"/>
  <c r="K38" i="3"/>
  <c r="W38" i="3" s="1"/>
  <c r="J38" i="3"/>
  <c r="I38" i="3"/>
  <c r="H38" i="3"/>
  <c r="Y38" i="3" s="1"/>
  <c r="Z37" i="3"/>
  <c r="V37" i="3"/>
  <c r="U37" i="3"/>
  <c r="T37" i="3"/>
  <c r="S37" i="3"/>
  <c r="R37" i="3"/>
  <c r="Q37" i="3"/>
  <c r="P37" i="3"/>
  <c r="O37" i="3"/>
  <c r="X37" i="3" s="1"/>
  <c r="N37" i="3"/>
  <c r="M37" i="3"/>
  <c r="L37" i="3"/>
  <c r="K37" i="3"/>
  <c r="W37" i="3" s="1"/>
  <c r="J37" i="3"/>
  <c r="I37" i="3"/>
  <c r="H37" i="3"/>
  <c r="Y37" i="3" s="1"/>
  <c r="Z36" i="3"/>
  <c r="V36" i="3"/>
  <c r="U36" i="3"/>
  <c r="T36" i="3"/>
  <c r="S36" i="3"/>
  <c r="R36" i="3"/>
  <c r="Q36" i="3"/>
  <c r="P36" i="3"/>
  <c r="O36" i="3"/>
  <c r="X36" i="3" s="1"/>
  <c r="N36" i="3"/>
  <c r="M36" i="3"/>
  <c r="L36" i="3"/>
  <c r="K36" i="3"/>
  <c r="W36" i="3" s="1"/>
  <c r="J36" i="3"/>
  <c r="I36" i="3"/>
  <c r="H36" i="3"/>
  <c r="Y36" i="3" s="1"/>
  <c r="Z35" i="3"/>
  <c r="V35" i="3"/>
  <c r="U35" i="3"/>
  <c r="T35" i="3"/>
  <c r="S35" i="3"/>
  <c r="R35" i="3"/>
  <c r="Q35" i="3"/>
  <c r="P35" i="3"/>
  <c r="X35" i="3" s="1"/>
  <c r="O35" i="3"/>
  <c r="N35" i="3"/>
  <c r="M35" i="3"/>
  <c r="L35" i="3"/>
  <c r="K35" i="3"/>
  <c r="W35" i="3" s="1"/>
  <c r="AA35" i="3" s="1"/>
  <c r="J35" i="3"/>
  <c r="I35" i="3"/>
  <c r="H35" i="3"/>
  <c r="Y35" i="3" s="1"/>
  <c r="Z34" i="3"/>
  <c r="V34" i="3"/>
  <c r="U34" i="3"/>
  <c r="T34" i="3"/>
  <c r="S34" i="3"/>
  <c r="R34" i="3"/>
  <c r="X34" i="3" s="1"/>
  <c r="Q34" i="3"/>
  <c r="P34" i="3"/>
  <c r="O34" i="3"/>
  <c r="N34" i="3"/>
  <c r="M34" i="3"/>
  <c r="L34" i="3"/>
  <c r="K34" i="3"/>
  <c r="W34" i="3" s="1"/>
  <c r="AA34" i="3" s="1"/>
  <c r="J34" i="3"/>
  <c r="I34" i="3"/>
  <c r="H34" i="3"/>
  <c r="Y34" i="3" s="1"/>
  <c r="Z33" i="3"/>
  <c r="V33" i="3"/>
  <c r="U33" i="3"/>
  <c r="T33" i="3"/>
  <c r="S33" i="3"/>
  <c r="R33" i="3"/>
  <c r="Q33" i="3"/>
  <c r="P33" i="3"/>
  <c r="O33" i="3"/>
  <c r="X33" i="3" s="1"/>
  <c r="N33" i="3"/>
  <c r="M33" i="3"/>
  <c r="L33" i="3"/>
  <c r="K33" i="3"/>
  <c r="W33" i="3" s="1"/>
  <c r="J33" i="3"/>
  <c r="I33" i="3"/>
  <c r="H33" i="3"/>
  <c r="Y33" i="3" s="1"/>
  <c r="Z32" i="3"/>
  <c r="V32" i="3"/>
  <c r="U32" i="3"/>
  <c r="T32" i="3"/>
  <c r="S32" i="3"/>
  <c r="R32" i="3"/>
  <c r="Q32" i="3"/>
  <c r="P32" i="3"/>
  <c r="X32" i="3" s="1"/>
  <c r="O32" i="3"/>
  <c r="N32" i="3"/>
  <c r="M32" i="3"/>
  <c r="L32" i="3"/>
  <c r="K32" i="3"/>
  <c r="W32" i="3" s="1"/>
  <c r="AA32" i="3" s="1"/>
  <c r="J32" i="3"/>
  <c r="I32" i="3"/>
  <c r="H32" i="3"/>
  <c r="Y32" i="3" s="1"/>
  <c r="Z31" i="3"/>
  <c r="V31" i="3"/>
  <c r="U31" i="3"/>
  <c r="T31" i="3"/>
  <c r="S31" i="3"/>
  <c r="R31" i="3"/>
  <c r="X31" i="3" s="1"/>
  <c r="Q31" i="3"/>
  <c r="P31" i="3"/>
  <c r="O31" i="3"/>
  <c r="N31" i="3"/>
  <c r="M31" i="3"/>
  <c r="L31" i="3"/>
  <c r="K31" i="3"/>
  <c r="W31" i="3" s="1"/>
  <c r="AA31" i="3" s="1"/>
  <c r="J31" i="3"/>
  <c r="I31" i="3"/>
  <c r="H31" i="3"/>
  <c r="Y31" i="3" s="1"/>
  <c r="Z30" i="3"/>
  <c r="V30" i="3"/>
  <c r="U30" i="3"/>
  <c r="T30" i="3"/>
  <c r="S30" i="3"/>
  <c r="R30" i="3"/>
  <c r="Q30" i="3"/>
  <c r="P30" i="3"/>
  <c r="X30" i="3" s="1"/>
  <c r="O30" i="3"/>
  <c r="N30" i="3"/>
  <c r="M30" i="3"/>
  <c r="L30" i="3"/>
  <c r="K30" i="3"/>
  <c r="W30" i="3" s="1"/>
  <c r="AA30" i="3" s="1"/>
  <c r="J30" i="3"/>
  <c r="I30" i="3"/>
  <c r="H30" i="3"/>
  <c r="Y30" i="3" s="1"/>
  <c r="Z29" i="3"/>
  <c r="V29" i="3"/>
  <c r="U29" i="3"/>
  <c r="T29" i="3"/>
  <c r="S29" i="3"/>
  <c r="R29" i="3"/>
  <c r="Q29" i="3"/>
  <c r="P29" i="3"/>
  <c r="O29" i="3"/>
  <c r="N29" i="3"/>
  <c r="M29" i="3"/>
  <c r="L29" i="3"/>
  <c r="K29" i="3"/>
  <c r="W29" i="3" s="1"/>
  <c r="J29" i="3"/>
  <c r="I29" i="3"/>
  <c r="H29" i="3"/>
  <c r="Y29" i="3" s="1"/>
  <c r="Z28" i="3"/>
  <c r="V28" i="3"/>
  <c r="U28" i="3"/>
  <c r="T28" i="3"/>
  <c r="S28" i="3"/>
  <c r="R28" i="3"/>
  <c r="X28" i="3" s="1"/>
  <c r="Q28" i="3"/>
  <c r="P28" i="3"/>
  <c r="O28" i="3"/>
  <c r="N28" i="3"/>
  <c r="M28" i="3"/>
  <c r="L28" i="3"/>
  <c r="K28" i="3"/>
  <c r="W28" i="3" s="1"/>
  <c r="AA28" i="3" s="1"/>
  <c r="J28" i="3"/>
  <c r="I28" i="3"/>
  <c r="H28" i="3"/>
  <c r="Y28" i="3" s="1"/>
  <c r="Z27" i="3"/>
  <c r="V27" i="3"/>
  <c r="U27" i="3"/>
  <c r="T27" i="3"/>
  <c r="S27" i="3"/>
  <c r="R27" i="3"/>
  <c r="Q27" i="3"/>
  <c r="P27" i="3"/>
  <c r="X27" i="3" s="1"/>
  <c r="O27" i="3"/>
  <c r="N27" i="3"/>
  <c r="M27" i="3"/>
  <c r="L27" i="3"/>
  <c r="K27" i="3"/>
  <c r="W27" i="3" s="1"/>
  <c r="AA27" i="3" s="1"/>
  <c r="J27" i="3"/>
  <c r="I27" i="3"/>
  <c r="H27" i="3"/>
  <c r="Y27" i="3" s="1"/>
  <c r="Z26" i="3"/>
  <c r="V26" i="3"/>
  <c r="U26" i="3"/>
  <c r="T26" i="3"/>
  <c r="S26" i="3"/>
  <c r="R26" i="3"/>
  <c r="Q26" i="3"/>
  <c r="P26" i="3"/>
  <c r="X26" i="3" s="1"/>
  <c r="O26" i="3"/>
  <c r="N26" i="3"/>
  <c r="M26" i="3"/>
  <c r="L26" i="3"/>
  <c r="K26" i="3"/>
  <c r="W26" i="3" s="1"/>
  <c r="AA26" i="3" s="1"/>
  <c r="J26" i="3"/>
  <c r="I26" i="3"/>
  <c r="H26" i="3"/>
  <c r="Y26" i="3" s="1"/>
  <c r="Z25" i="3"/>
  <c r="V25" i="3"/>
  <c r="U25" i="3"/>
  <c r="T25" i="3"/>
  <c r="S25" i="3"/>
  <c r="R25" i="3"/>
  <c r="X25" i="3" s="1"/>
  <c r="Q25" i="3"/>
  <c r="P25" i="3"/>
  <c r="O25" i="3"/>
  <c r="N25" i="3"/>
  <c r="M25" i="3"/>
  <c r="L25" i="3"/>
  <c r="K25" i="3"/>
  <c r="W25" i="3" s="1"/>
  <c r="AA25" i="3" s="1"/>
  <c r="J25" i="3"/>
  <c r="I25" i="3"/>
  <c r="H25" i="3"/>
  <c r="Y25" i="3" s="1"/>
  <c r="Z24" i="3"/>
  <c r="V24" i="3"/>
  <c r="U24" i="3"/>
  <c r="T24" i="3"/>
  <c r="S24" i="3"/>
  <c r="R24" i="3"/>
  <c r="Q24" i="3"/>
  <c r="P24" i="3"/>
  <c r="X24" i="3" s="1"/>
  <c r="O24" i="3"/>
  <c r="N24" i="3"/>
  <c r="M24" i="3"/>
  <c r="L24" i="3"/>
  <c r="K24" i="3"/>
  <c r="W24" i="3" s="1"/>
  <c r="AA24" i="3" s="1"/>
  <c r="J24" i="3"/>
  <c r="I24" i="3"/>
  <c r="H24" i="3"/>
  <c r="Y24" i="3" s="1"/>
  <c r="Z23" i="3"/>
  <c r="V23" i="3"/>
  <c r="U23" i="3"/>
  <c r="T23" i="3"/>
  <c r="S23" i="3"/>
  <c r="R23" i="3"/>
  <c r="Q23" i="3"/>
  <c r="P23" i="3"/>
  <c r="X23" i="3" s="1"/>
  <c r="O23" i="3"/>
  <c r="N23" i="3"/>
  <c r="M23" i="3"/>
  <c r="L23" i="3"/>
  <c r="K23" i="3"/>
  <c r="J23" i="3"/>
  <c r="I23" i="3"/>
  <c r="H23" i="3"/>
  <c r="Y23" i="3" s="1"/>
  <c r="Z22" i="3"/>
  <c r="V22" i="3"/>
  <c r="U22" i="3"/>
  <c r="T22" i="3"/>
  <c r="S22" i="3"/>
  <c r="R22" i="3"/>
  <c r="X22" i="3" s="1"/>
  <c r="Q22" i="3"/>
  <c r="P22" i="3"/>
  <c r="O22" i="3"/>
  <c r="N22" i="3"/>
  <c r="M22" i="3"/>
  <c r="L22" i="3"/>
  <c r="K22" i="3"/>
  <c r="W22" i="3" s="1"/>
  <c r="J22" i="3"/>
  <c r="I22" i="3"/>
  <c r="H22" i="3"/>
  <c r="Y22" i="3" s="1"/>
  <c r="Z21" i="3"/>
  <c r="V21" i="3"/>
  <c r="U21" i="3"/>
  <c r="U55" i="3" s="1"/>
  <c r="T21" i="3"/>
  <c r="T55" i="3" s="1"/>
  <c r="S21" i="3"/>
  <c r="S55" i="3" s="1"/>
  <c r="R21" i="3"/>
  <c r="Q21" i="3"/>
  <c r="Q55" i="3" s="1"/>
  <c r="P21" i="3"/>
  <c r="P55" i="3" s="1"/>
  <c r="O21" i="3"/>
  <c r="O55" i="3" s="1"/>
  <c r="N21" i="3"/>
  <c r="N55" i="3" s="1"/>
  <c r="M21" i="3"/>
  <c r="M55" i="3" s="1"/>
  <c r="L21" i="3"/>
  <c r="L55" i="3" s="1"/>
  <c r="K21" i="3"/>
  <c r="K55" i="3" s="1"/>
  <c r="J21" i="3"/>
  <c r="J55" i="3" s="1"/>
  <c r="I21" i="3"/>
  <c r="I55" i="3" s="1"/>
  <c r="H21" i="3"/>
  <c r="Y21" i="3" s="1"/>
  <c r="Z20" i="3"/>
  <c r="V20" i="3"/>
  <c r="U20" i="3"/>
  <c r="T20" i="3"/>
  <c r="S20" i="3"/>
  <c r="R20" i="3"/>
  <c r="Q20" i="3"/>
  <c r="P20" i="3"/>
  <c r="X20" i="3" s="1"/>
  <c r="O20" i="3"/>
  <c r="N20" i="3"/>
  <c r="M20" i="3"/>
  <c r="L20" i="3"/>
  <c r="K20" i="3"/>
  <c r="J20" i="3"/>
  <c r="I20" i="3"/>
  <c r="H20" i="3"/>
  <c r="Y20" i="3" s="1"/>
  <c r="Z19" i="3"/>
  <c r="V19" i="3"/>
  <c r="U19" i="3"/>
  <c r="T19" i="3"/>
  <c r="S19" i="3"/>
  <c r="R19" i="3"/>
  <c r="X19" i="3" s="1"/>
  <c r="Q19" i="3"/>
  <c r="P19" i="3"/>
  <c r="O19" i="3"/>
  <c r="N19" i="3"/>
  <c r="M19" i="3"/>
  <c r="L19" i="3"/>
  <c r="K19" i="3"/>
  <c r="W19" i="3" s="1"/>
  <c r="J19" i="3"/>
  <c r="I19" i="3"/>
  <c r="H19" i="3"/>
  <c r="Y19" i="3" s="1"/>
  <c r="Z18" i="3"/>
  <c r="V18" i="3"/>
  <c r="U18" i="3"/>
  <c r="T18" i="3"/>
  <c r="S18" i="3"/>
  <c r="R18" i="3"/>
  <c r="Q18" i="3"/>
  <c r="P18" i="3"/>
  <c r="X18" i="3" s="1"/>
  <c r="O18" i="3"/>
  <c r="N18" i="3"/>
  <c r="M18" i="3"/>
  <c r="L18" i="3"/>
  <c r="K18" i="3"/>
  <c r="W18" i="3" s="1"/>
  <c r="AA18" i="3" s="1"/>
  <c r="J18" i="3"/>
  <c r="I18" i="3"/>
  <c r="H18" i="3"/>
  <c r="Y18" i="3" s="1"/>
  <c r="Z17" i="3"/>
  <c r="V17" i="3"/>
  <c r="U17" i="3"/>
  <c r="T17" i="3"/>
  <c r="S17" i="3"/>
  <c r="R17" i="3"/>
  <c r="Q17" i="3"/>
  <c r="P17" i="3"/>
  <c r="X17" i="3" s="1"/>
  <c r="O17" i="3"/>
  <c r="N17" i="3"/>
  <c r="M17" i="3"/>
  <c r="L17" i="3"/>
  <c r="K17" i="3"/>
  <c r="J17" i="3"/>
  <c r="I17" i="3"/>
  <c r="H17" i="3"/>
  <c r="Y17" i="3" s="1"/>
  <c r="Z16" i="3"/>
  <c r="V16" i="3"/>
  <c r="U16" i="3"/>
  <c r="T16" i="3"/>
  <c r="S16" i="3"/>
  <c r="R16" i="3"/>
  <c r="X16" i="3" s="1"/>
  <c r="Q16" i="3"/>
  <c r="P16" i="3"/>
  <c r="O16" i="3"/>
  <c r="N16" i="3"/>
  <c r="M16" i="3"/>
  <c r="L16" i="3"/>
  <c r="K16" i="3"/>
  <c r="W16" i="3" s="1"/>
  <c r="J16" i="3"/>
  <c r="I16" i="3"/>
  <c r="H16" i="3"/>
  <c r="Y16" i="3" s="1"/>
  <c r="Z15" i="3"/>
  <c r="V15" i="3"/>
  <c r="U15" i="3"/>
  <c r="T15" i="3"/>
  <c r="S15" i="3"/>
  <c r="R15" i="3"/>
  <c r="Q15" i="3"/>
  <c r="P15" i="3"/>
  <c r="X15" i="3" s="1"/>
  <c r="O15" i="3"/>
  <c r="N15" i="3"/>
  <c r="M15" i="3"/>
  <c r="L15" i="3"/>
  <c r="K15" i="3"/>
  <c r="W15" i="3" s="1"/>
  <c r="AA15" i="3" s="1"/>
  <c r="J15" i="3"/>
  <c r="I15" i="3"/>
  <c r="H15" i="3"/>
  <c r="Y15" i="3" s="1"/>
  <c r="Z14" i="3"/>
  <c r="V14" i="3"/>
  <c r="U14" i="3"/>
  <c r="T14" i="3"/>
  <c r="S14" i="3"/>
  <c r="R14" i="3"/>
  <c r="Q14" i="3"/>
  <c r="P14" i="3"/>
  <c r="X14" i="3" s="1"/>
  <c r="O14" i="3"/>
  <c r="N14" i="3"/>
  <c r="M14" i="3"/>
  <c r="L14" i="3"/>
  <c r="K14" i="3"/>
  <c r="J14" i="3"/>
  <c r="I14" i="3"/>
  <c r="H14" i="3"/>
  <c r="Y14" i="3" s="1"/>
  <c r="Z13" i="3"/>
  <c r="V13" i="3"/>
  <c r="U13" i="3"/>
  <c r="T13" i="3"/>
  <c r="S13" i="3"/>
  <c r="R13" i="3"/>
  <c r="X13" i="3" s="1"/>
  <c r="Q13" i="3"/>
  <c r="P13" i="3"/>
  <c r="O13" i="3"/>
  <c r="N13" i="3"/>
  <c r="M13" i="3"/>
  <c r="L13" i="3"/>
  <c r="K13" i="3"/>
  <c r="W13" i="3" s="1"/>
  <c r="J13" i="3"/>
  <c r="I13" i="3"/>
  <c r="H13" i="3"/>
  <c r="Y13" i="3" s="1"/>
  <c r="Z12" i="3"/>
  <c r="V12" i="3"/>
  <c r="U12" i="3"/>
  <c r="U51" i="3" s="1"/>
  <c r="T12" i="3"/>
  <c r="T51" i="3" s="1"/>
  <c r="T56" i="3" s="1"/>
  <c r="S12" i="3"/>
  <c r="S51" i="3" s="1"/>
  <c r="R12" i="3"/>
  <c r="R51" i="3" s="1"/>
  <c r="Q12" i="3"/>
  <c r="Q51" i="3" s="1"/>
  <c r="P12" i="3"/>
  <c r="P51" i="3" s="1"/>
  <c r="O12" i="3"/>
  <c r="O51" i="3" s="1"/>
  <c r="N12" i="3"/>
  <c r="M12" i="3"/>
  <c r="M51" i="3" s="1"/>
  <c r="M56" i="3" s="1"/>
  <c r="L12" i="3"/>
  <c r="L51" i="3" s="1"/>
  <c r="K12" i="3"/>
  <c r="K51" i="3" s="1"/>
  <c r="K56" i="3" s="1"/>
  <c r="J12" i="3"/>
  <c r="J51" i="3" s="1"/>
  <c r="J56" i="3" s="1"/>
  <c r="I12" i="3"/>
  <c r="I51" i="3" s="1"/>
  <c r="I56" i="3" s="1"/>
  <c r="H12" i="3"/>
  <c r="Y12" i="3" s="1"/>
  <c r="Z11" i="3"/>
  <c r="V11" i="3"/>
  <c r="U11" i="3"/>
  <c r="T11" i="3"/>
  <c r="S11" i="3"/>
  <c r="R11" i="3"/>
  <c r="Q11" i="3"/>
  <c r="P11" i="3"/>
  <c r="X11" i="3" s="1"/>
  <c r="O11" i="3"/>
  <c r="N11" i="3"/>
  <c r="M11" i="3"/>
  <c r="L11" i="3"/>
  <c r="K11" i="3"/>
  <c r="J11" i="3"/>
  <c r="I11" i="3"/>
  <c r="H11" i="3"/>
  <c r="Y11" i="3" s="1"/>
  <c r="Z10" i="3"/>
  <c r="V10" i="3"/>
  <c r="U10" i="3"/>
  <c r="T10" i="3"/>
  <c r="S10" i="3"/>
  <c r="R10" i="3"/>
  <c r="X10" i="3" s="1"/>
  <c r="Q10" i="3"/>
  <c r="P10" i="3"/>
  <c r="O10" i="3"/>
  <c r="N10" i="3"/>
  <c r="M10" i="3"/>
  <c r="L10" i="3"/>
  <c r="K10" i="3"/>
  <c r="W10" i="3" s="1"/>
  <c r="J10" i="3"/>
  <c r="I10" i="3"/>
  <c r="H10" i="3"/>
  <c r="Y10" i="3" s="1"/>
  <c r="Z9" i="3"/>
  <c r="V9" i="3"/>
  <c r="U9" i="3"/>
  <c r="T9" i="3"/>
  <c r="S9" i="3"/>
  <c r="R9" i="3"/>
  <c r="Q9" i="3"/>
  <c r="P9" i="3"/>
  <c r="X9" i="3" s="1"/>
  <c r="O9" i="3"/>
  <c r="N9" i="3"/>
  <c r="M9" i="3"/>
  <c r="L9" i="3"/>
  <c r="K9" i="3"/>
  <c r="W9" i="3" s="1"/>
  <c r="AA9" i="3" s="1"/>
  <c r="J9" i="3"/>
  <c r="I9" i="3"/>
  <c r="H9" i="3"/>
  <c r="Y9" i="3" s="1"/>
  <c r="Z8" i="3"/>
  <c r="V8" i="3"/>
  <c r="U8" i="3"/>
  <c r="U54" i="3" s="1"/>
  <c r="T8" i="3"/>
  <c r="T54" i="3" s="1"/>
  <c r="S8" i="3"/>
  <c r="S54" i="3" s="1"/>
  <c r="R8" i="3"/>
  <c r="Q8" i="3"/>
  <c r="Q54" i="3" s="1"/>
  <c r="P8" i="3"/>
  <c r="X8" i="3" s="1"/>
  <c r="O8" i="3"/>
  <c r="O54" i="3" s="1"/>
  <c r="N8" i="3"/>
  <c r="N54" i="3" s="1"/>
  <c r="M8" i="3"/>
  <c r="M54" i="3" s="1"/>
  <c r="L8" i="3"/>
  <c r="L54" i="3" s="1"/>
  <c r="K8" i="3"/>
  <c r="J8" i="3"/>
  <c r="I8" i="3"/>
  <c r="I54" i="3" s="1"/>
  <c r="H8" i="3"/>
  <c r="Y8" i="3" s="1"/>
  <c r="Z7" i="3"/>
  <c r="V7" i="3"/>
  <c r="U7" i="3"/>
  <c r="U52" i="3" s="1"/>
  <c r="T7" i="3"/>
  <c r="T52" i="3" s="1"/>
  <c r="S7" i="3"/>
  <c r="S52" i="3" s="1"/>
  <c r="R7" i="3"/>
  <c r="Q7" i="3"/>
  <c r="Q52" i="3" s="1"/>
  <c r="P7" i="3"/>
  <c r="P52" i="3" s="1"/>
  <c r="O7" i="3"/>
  <c r="O52" i="3" s="1"/>
  <c r="N7" i="3"/>
  <c r="N52" i="3" s="1"/>
  <c r="M7" i="3"/>
  <c r="M52" i="3" s="1"/>
  <c r="L7" i="3"/>
  <c r="L52" i="3" s="1"/>
  <c r="K7" i="3"/>
  <c r="K52" i="3" s="1"/>
  <c r="J7" i="3"/>
  <c r="J52" i="3" s="1"/>
  <c r="I7" i="3"/>
  <c r="I52" i="3" s="1"/>
  <c r="H7" i="3"/>
  <c r="H52" i="3" s="1"/>
  <c r="Z6" i="3"/>
  <c r="V6" i="3"/>
  <c r="U6" i="3"/>
  <c r="U53" i="3" s="1"/>
  <c r="T6" i="3"/>
  <c r="T53" i="3" s="1"/>
  <c r="S6" i="3"/>
  <c r="S53" i="3" s="1"/>
  <c r="R6" i="3"/>
  <c r="Q6" i="3"/>
  <c r="Q53" i="3" s="1"/>
  <c r="P6" i="3"/>
  <c r="P53" i="3" s="1"/>
  <c r="O6" i="3"/>
  <c r="O53" i="3" s="1"/>
  <c r="N6" i="3"/>
  <c r="M6" i="3"/>
  <c r="M53" i="3" s="1"/>
  <c r="L6" i="3"/>
  <c r="L53" i="3" s="1"/>
  <c r="K6" i="3"/>
  <c r="W6" i="3" s="1"/>
  <c r="J6" i="3"/>
  <c r="J53" i="3" s="1"/>
  <c r="I6" i="3"/>
  <c r="I53" i="3" s="1"/>
  <c r="H6" i="3"/>
  <c r="H53" i="3" s="1"/>
  <c r="Z5" i="3"/>
  <c r="V5" i="3"/>
  <c r="U5" i="3"/>
  <c r="U46" i="3" s="1"/>
  <c r="T5" i="3"/>
  <c r="T46" i="3" s="1"/>
  <c r="S5" i="3"/>
  <c r="S46" i="3" s="1"/>
  <c r="R5" i="3"/>
  <c r="Q5" i="3"/>
  <c r="Q46" i="3" s="1"/>
  <c r="P5" i="3"/>
  <c r="P46" i="3" s="1"/>
  <c r="O5" i="3"/>
  <c r="O46" i="3" s="1"/>
  <c r="N5" i="3"/>
  <c r="N46" i="3" s="1"/>
  <c r="M5" i="3"/>
  <c r="M46" i="3" s="1"/>
  <c r="L5" i="3"/>
  <c r="L46" i="3" s="1"/>
  <c r="K5" i="3"/>
  <c r="J5" i="3"/>
  <c r="J46" i="3" s="1"/>
  <c r="I5" i="3"/>
  <c r="I46" i="3" s="1"/>
  <c r="H5" i="3"/>
  <c r="Y5" i="3" s="1"/>
  <c r="Z4" i="3"/>
  <c r="V4" i="3"/>
  <c r="U4" i="3"/>
  <c r="U41" i="3" s="1"/>
  <c r="T4" i="3"/>
  <c r="T41" i="3" s="1"/>
  <c r="S4" i="3"/>
  <c r="S41" i="3" s="1"/>
  <c r="R4" i="3"/>
  <c r="Q4" i="3"/>
  <c r="Q41" i="3" s="1"/>
  <c r="P4" i="3"/>
  <c r="P47" i="3" s="1"/>
  <c r="O4" i="3"/>
  <c r="O47" i="3" s="1"/>
  <c r="N4" i="3"/>
  <c r="M4" i="3"/>
  <c r="M41" i="3" s="1"/>
  <c r="L4" i="3"/>
  <c r="L41" i="3" s="1"/>
  <c r="K4" i="3"/>
  <c r="K41" i="3" s="1"/>
  <c r="J4" i="3"/>
  <c r="I4" i="3"/>
  <c r="I41" i="3" s="1"/>
  <c r="H4" i="3"/>
  <c r="H41" i="3" s="1"/>
  <c r="G135" i="2"/>
  <c r="G134" i="2"/>
  <c r="G133" i="2"/>
  <c r="G132" i="2"/>
  <c r="G131" i="2"/>
  <c r="G130" i="2"/>
  <c r="G128" i="2"/>
  <c r="G127" i="2"/>
  <c r="R126" i="2"/>
  <c r="G126" i="2"/>
  <c r="G125" i="2"/>
  <c r="G124" i="2"/>
  <c r="G120" i="2"/>
  <c r="V119" i="2"/>
  <c r="U119" i="2"/>
  <c r="T119" i="2"/>
  <c r="S119" i="2"/>
  <c r="R119" i="2"/>
  <c r="Q119" i="2"/>
  <c r="P119" i="2"/>
  <c r="X119" i="2" s="1"/>
  <c r="O119" i="2"/>
  <c r="N119" i="2"/>
  <c r="M119" i="2"/>
  <c r="L119" i="2"/>
  <c r="K119" i="2"/>
  <c r="J119" i="2"/>
  <c r="I119" i="2"/>
  <c r="H119" i="2"/>
  <c r="V118" i="2"/>
  <c r="U118" i="2"/>
  <c r="T118" i="2"/>
  <c r="S118" i="2"/>
  <c r="R118" i="2"/>
  <c r="Q118" i="2"/>
  <c r="P118" i="2"/>
  <c r="X118" i="2" s="1"/>
  <c r="O118" i="2"/>
  <c r="N118" i="2"/>
  <c r="M118" i="2"/>
  <c r="L118" i="2"/>
  <c r="K118" i="2"/>
  <c r="J118" i="2"/>
  <c r="I118" i="2"/>
  <c r="H118" i="2"/>
  <c r="V117" i="2"/>
  <c r="U117" i="2"/>
  <c r="T117" i="2"/>
  <c r="S117" i="2"/>
  <c r="R117" i="2"/>
  <c r="X117" i="2" s="1"/>
  <c r="Q117" i="2"/>
  <c r="P117" i="2"/>
  <c r="O117" i="2"/>
  <c r="N117" i="2"/>
  <c r="M117" i="2"/>
  <c r="L117" i="2"/>
  <c r="K117" i="2"/>
  <c r="J117" i="2"/>
  <c r="I117" i="2"/>
  <c r="H117" i="2"/>
  <c r="Y117" i="2" s="1"/>
  <c r="Z116" i="2"/>
  <c r="X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Y116" i="2" s="1"/>
  <c r="Z115" i="2"/>
  <c r="V115" i="2"/>
  <c r="U115" i="2"/>
  <c r="T115" i="2"/>
  <c r="S115" i="2"/>
  <c r="R115" i="2"/>
  <c r="Q115" i="2"/>
  <c r="P115" i="2"/>
  <c r="X115" i="2" s="1"/>
  <c r="O115" i="2"/>
  <c r="N115" i="2"/>
  <c r="M115" i="2"/>
  <c r="L115" i="2"/>
  <c r="K115" i="2"/>
  <c r="J115" i="2"/>
  <c r="I115" i="2"/>
  <c r="H115" i="2"/>
  <c r="Y115" i="2" s="1"/>
  <c r="Z114" i="2"/>
  <c r="V114" i="2"/>
  <c r="U114" i="2"/>
  <c r="T114" i="2"/>
  <c r="S114" i="2"/>
  <c r="R114" i="2"/>
  <c r="Q114" i="2"/>
  <c r="P114" i="2"/>
  <c r="X114" i="2" s="1"/>
  <c r="O114" i="2"/>
  <c r="N114" i="2"/>
  <c r="M114" i="2"/>
  <c r="L114" i="2"/>
  <c r="K114" i="2"/>
  <c r="J114" i="2"/>
  <c r="I114" i="2"/>
  <c r="H114" i="2"/>
  <c r="Y114" i="2" s="1"/>
  <c r="V113" i="2"/>
  <c r="U113" i="2"/>
  <c r="T113" i="2"/>
  <c r="S113" i="2"/>
  <c r="R113" i="2"/>
  <c r="X113" i="2" s="1"/>
  <c r="Q113" i="2"/>
  <c r="P113" i="2"/>
  <c r="O113" i="2"/>
  <c r="N113" i="2"/>
  <c r="M113" i="2"/>
  <c r="L113" i="2"/>
  <c r="K113" i="2"/>
  <c r="J113" i="2"/>
  <c r="I113" i="2"/>
  <c r="H113" i="2"/>
  <c r="Y113" i="2" s="1"/>
  <c r="X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W112" i="2" s="1"/>
  <c r="J112" i="2"/>
  <c r="I112" i="2"/>
  <c r="H112" i="2"/>
  <c r="Y112" i="2" s="1"/>
  <c r="V111" i="2"/>
  <c r="U111" i="2"/>
  <c r="T111" i="2"/>
  <c r="S111" i="2"/>
  <c r="R111" i="2"/>
  <c r="Q111" i="2"/>
  <c r="P111" i="2"/>
  <c r="X111" i="2" s="1"/>
  <c r="O111" i="2"/>
  <c r="N111" i="2"/>
  <c r="M111" i="2"/>
  <c r="L111" i="2"/>
  <c r="K111" i="2"/>
  <c r="J111" i="2"/>
  <c r="I111" i="2"/>
  <c r="H111" i="2"/>
  <c r="Y111" i="2" s="1"/>
  <c r="V110" i="2"/>
  <c r="U110" i="2"/>
  <c r="T110" i="2"/>
  <c r="S110" i="2"/>
  <c r="R110" i="2"/>
  <c r="Q110" i="2"/>
  <c r="P110" i="2"/>
  <c r="X110" i="2" s="1"/>
  <c r="O110" i="2"/>
  <c r="N110" i="2"/>
  <c r="M110" i="2"/>
  <c r="L110" i="2"/>
  <c r="K110" i="2"/>
  <c r="J110" i="2"/>
  <c r="I110" i="2"/>
  <c r="H110" i="2"/>
  <c r="Z109" i="2"/>
  <c r="V109" i="2"/>
  <c r="U109" i="2"/>
  <c r="T109" i="2"/>
  <c r="S109" i="2"/>
  <c r="R109" i="2"/>
  <c r="X109" i="2" s="1"/>
  <c r="Q109" i="2"/>
  <c r="P109" i="2"/>
  <c r="O109" i="2"/>
  <c r="N109" i="2"/>
  <c r="M109" i="2"/>
  <c r="L109" i="2"/>
  <c r="K109" i="2"/>
  <c r="J109" i="2"/>
  <c r="I109" i="2"/>
  <c r="H109" i="2"/>
  <c r="Y109" i="2" s="1"/>
  <c r="V108" i="2"/>
  <c r="U108" i="2"/>
  <c r="T108" i="2"/>
  <c r="S108" i="2"/>
  <c r="R108" i="2"/>
  <c r="X108" i="2" s="1"/>
  <c r="Q108" i="2"/>
  <c r="P108" i="2"/>
  <c r="O108" i="2"/>
  <c r="N108" i="2"/>
  <c r="M108" i="2"/>
  <c r="L108" i="2"/>
  <c r="K108" i="2"/>
  <c r="W108" i="2" s="1"/>
  <c r="J108" i="2"/>
  <c r="I108" i="2"/>
  <c r="H108" i="2"/>
  <c r="Y108" i="2" s="1"/>
  <c r="Z107" i="2"/>
  <c r="X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W107" i="2" s="1"/>
  <c r="AA107" i="2" s="1"/>
  <c r="J107" i="2"/>
  <c r="I107" i="2"/>
  <c r="H107" i="2"/>
  <c r="Y107" i="2" s="1"/>
  <c r="V106" i="2"/>
  <c r="U106" i="2"/>
  <c r="T106" i="2"/>
  <c r="S106" i="2"/>
  <c r="R106" i="2"/>
  <c r="Q106" i="2"/>
  <c r="P106" i="2"/>
  <c r="X106" i="2" s="1"/>
  <c r="O106" i="2"/>
  <c r="N106" i="2"/>
  <c r="M106" i="2"/>
  <c r="L106" i="2"/>
  <c r="K106" i="2"/>
  <c r="J106" i="2"/>
  <c r="I106" i="2"/>
  <c r="H106" i="2"/>
  <c r="Y106" i="2" s="1"/>
  <c r="Z105" i="2"/>
  <c r="V105" i="2"/>
  <c r="U105" i="2"/>
  <c r="T105" i="2"/>
  <c r="S105" i="2"/>
  <c r="R105" i="2"/>
  <c r="X105" i="2" s="1"/>
  <c r="Q105" i="2"/>
  <c r="P105" i="2"/>
  <c r="O105" i="2"/>
  <c r="N105" i="2"/>
  <c r="M105" i="2"/>
  <c r="L105" i="2"/>
  <c r="K105" i="2"/>
  <c r="J105" i="2"/>
  <c r="I105" i="2"/>
  <c r="H105" i="2"/>
  <c r="Y105" i="2" s="1"/>
  <c r="Z104" i="2"/>
  <c r="X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W104" i="2" s="1"/>
  <c r="AA104" i="2" s="1"/>
  <c r="J104" i="2"/>
  <c r="I104" i="2"/>
  <c r="H104" i="2"/>
  <c r="Y104" i="2" s="1"/>
  <c r="V103" i="2"/>
  <c r="U103" i="2"/>
  <c r="T103" i="2"/>
  <c r="S103" i="2"/>
  <c r="R103" i="2"/>
  <c r="Q103" i="2"/>
  <c r="P103" i="2"/>
  <c r="X103" i="2" s="1"/>
  <c r="O103" i="2"/>
  <c r="N103" i="2"/>
  <c r="M103" i="2"/>
  <c r="L103" i="2"/>
  <c r="K103" i="2"/>
  <c r="J103" i="2"/>
  <c r="I103" i="2"/>
  <c r="H103" i="2"/>
  <c r="Y103" i="2" s="1"/>
  <c r="V102" i="2"/>
  <c r="U102" i="2"/>
  <c r="Z102" i="2" s="1"/>
  <c r="T102" i="2"/>
  <c r="S102" i="2"/>
  <c r="R102" i="2"/>
  <c r="Q102" i="2"/>
  <c r="P102" i="2"/>
  <c r="X102" i="2" s="1"/>
  <c r="O102" i="2"/>
  <c r="N102" i="2"/>
  <c r="M102" i="2"/>
  <c r="L102" i="2"/>
  <c r="K102" i="2"/>
  <c r="J102" i="2"/>
  <c r="I102" i="2"/>
  <c r="H102" i="2"/>
  <c r="Y102" i="2" s="1"/>
  <c r="V101" i="2"/>
  <c r="U101" i="2"/>
  <c r="T101" i="2"/>
  <c r="S101" i="2"/>
  <c r="R101" i="2"/>
  <c r="Q101" i="2"/>
  <c r="X101" i="2" s="1"/>
  <c r="P101" i="2"/>
  <c r="O101" i="2"/>
  <c r="N101" i="2"/>
  <c r="M101" i="2"/>
  <c r="L101" i="2"/>
  <c r="K101" i="2"/>
  <c r="J101" i="2"/>
  <c r="I101" i="2"/>
  <c r="H101" i="2"/>
  <c r="Y101" i="2" s="1"/>
  <c r="V100" i="2"/>
  <c r="U100" i="2"/>
  <c r="T100" i="2"/>
  <c r="S100" i="2"/>
  <c r="R100" i="2"/>
  <c r="Q100" i="2"/>
  <c r="P100" i="2"/>
  <c r="X100" i="2" s="1"/>
  <c r="O100" i="2"/>
  <c r="N100" i="2"/>
  <c r="M100" i="2"/>
  <c r="L100" i="2"/>
  <c r="K100" i="2"/>
  <c r="W100" i="2" s="1"/>
  <c r="J100" i="2"/>
  <c r="I100" i="2"/>
  <c r="H100" i="2"/>
  <c r="Z100" i="2" s="1"/>
  <c r="V99" i="2"/>
  <c r="U99" i="2"/>
  <c r="T99" i="2"/>
  <c r="S99" i="2"/>
  <c r="R99" i="2"/>
  <c r="Q99" i="2"/>
  <c r="P99" i="2"/>
  <c r="X99" i="2" s="1"/>
  <c r="O99" i="2"/>
  <c r="N99" i="2"/>
  <c r="M99" i="2"/>
  <c r="L99" i="2"/>
  <c r="K99" i="2"/>
  <c r="J99" i="2"/>
  <c r="I99" i="2"/>
  <c r="H99" i="2"/>
  <c r="Y99" i="2" s="1"/>
  <c r="V98" i="2"/>
  <c r="U98" i="2"/>
  <c r="T98" i="2"/>
  <c r="S98" i="2"/>
  <c r="Z98" i="2" s="1"/>
  <c r="R98" i="2"/>
  <c r="X98" i="2" s="1"/>
  <c r="Q98" i="2"/>
  <c r="P98" i="2"/>
  <c r="O98" i="2"/>
  <c r="N98" i="2"/>
  <c r="M98" i="2"/>
  <c r="L98" i="2"/>
  <c r="K98" i="2"/>
  <c r="J98" i="2"/>
  <c r="I98" i="2"/>
  <c r="H98" i="2"/>
  <c r="Y98" i="2" s="1"/>
  <c r="Z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Y97" i="2" s="1"/>
  <c r="V96" i="2"/>
  <c r="U96" i="2"/>
  <c r="T96" i="2"/>
  <c r="S96" i="2"/>
  <c r="R96" i="2"/>
  <c r="Q96" i="2"/>
  <c r="P96" i="2"/>
  <c r="X96" i="2" s="1"/>
  <c r="O96" i="2"/>
  <c r="N96" i="2"/>
  <c r="M96" i="2"/>
  <c r="L96" i="2"/>
  <c r="K96" i="2"/>
  <c r="W96" i="2" s="1"/>
  <c r="J96" i="2"/>
  <c r="I96" i="2"/>
  <c r="H96" i="2"/>
  <c r="Z95" i="2"/>
  <c r="V95" i="2"/>
  <c r="U95" i="2"/>
  <c r="T95" i="2"/>
  <c r="S95" i="2"/>
  <c r="R95" i="2"/>
  <c r="Q95" i="2"/>
  <c r="P95" i="2"/>
  <c r="X95" i="2" s="1"/>
  <c r="O95" i="2"/>
  <c r="N95" i="2"/>
  <c r="M95" i="2"/>
  <c r="L95" i="2"/>
  <c r="K95" i="2"/>
  <c r="J95" i="2"/>
  <c r="I95" i="2"/>
  <c r="H95" i="2"/>
  <c r="Y95" i="2" s="1"/>
  <c r="V94" i="2"/>
  <c r="U94" i="2"/>
  <c r="T94" i="2"/>
  <c r="S94" i="2"/>
  <c r="R94" i="2"/>
  <c r="Q94" i="2"/>
  <c r="P94" i="2"/>
  <c r="O94" i="2"/>
  <c r="X94" i="2" s="1"/>
  <c r="N94" i="2"/>
  <c r="M94" i="2"/>
  <c r="L94" i="2"/>
  <c r="K94" i="2"/>
  <c r="W94" i="2" s="1"/>
  <c r="J94" i="2"/>
  <c r="I94" i="2"/>
  <c r="H94" i="2"/>
  <c r="Z93" i="2"/>
  <c r="V93" i="2"/>
  <c r="U93" i="2"/>
  <c r="T93" i="2"/>
  <c r="S93" i="2"/>
  <c r="R93" i="2"/>
  <c r="Q93" i="2"/>
  <c r="P93" i="2"/>
  <c r="O93" i="2"/>
  <c r="N93" i="2"/>
  <c r="M93" i="2"/>
  <c r="L93" i="2"/>
  <c r="K93" i="2"/>
  <c r="Y93" i="2" s="1"/>
  <c r="J93" i="2"/>
  <c r="I93" i="2"/>
  <c r="H93" i="2"/>
  <c r="X92" i="2"/>
  <c r="V92" i="2"/>
  <c r="U92" i="2"/>
  <c r="T92" i="2"/>
  <c r="S92" i="2"/>
  <c r="R92" i="2"/>
  <c r="Q92" i="2"/>
  <c r="P92" i="2"/>
  <c r="O92" i="2"/>
  <c r="N92" i="2"/>
  <c r="M92" i="2"/>
  <c r="L92" i="2"/>
  <c r="K92" i="2"/>
  <c r="W92" i="2" s="1"/>
  <c r="J92" i="2"/>
  <c r="I92" i="2"/>
  <c r="H92" i="2"/>
  <c r="V91" i="2"/>
  <c r="U91" i="2"/>
  <c r="T91" i="2"/>
  <c r="S91" i="2"/>
  <c r="R91" i="2"/>
  <c r="Q91" i="2"/>
  <c r="P91" i="2"/>
  <c r="O91" i="2"/>
  <c r="Y91" i="2" s="1"/>
  <c r="N91" i="2"/>
  <c r="M91" i="2"/>
  <c r="L91" i="2"/>
  <c r="K91" i="2"/>
  <c r="W91" i="2" s="1"/>
  <c r="J91" i="2"/>
  <c r="I91" i="2"/>
  <c r="H91" i="2"/>
  <c r="Z90" i="2"/>
  <c r="X90" i="2"/>
  <c r="V90" i="2"/>
  <c r="U90" i="2"/>
  <c r="T90" i="2"/>
  <c r="S90" i="2"/>
  <c r="R90" i="2"/>
  <c r="Q90" i="2"/>
  <c r="P90" i="2"/>
  <c r="O90" i="2"/>
  <c r="N90" i="2"/>
  <c r="M90" i="2"/>
  <c r="L90" i="2"/>
  <c r="K90" i="2"/>
  <c r="W90" i="2" s="1"/>
  <c r="J90" i="2"/>
  <c r="I90" i="2"/>
  <c r="H90" i="2"/>
  <c r="V89" i="2"/>
  <c r="U89" i="2"/>
  <c r="T89" i="2"/>
  <c r="S89" i="2"/>
  <c r="R89" i="2"/>
  <c r="Q89" i="2"/>
  <c r="X89" i="2" s="1"/>
  <c r="P89" i="2"/>
  <c r="O89" i="2"/>
  <c r="N89" i="2"/>
  <c r="M89" i="2"/>
  <c r="L89" i="2"/>
  <c r="K89" i="2"/>
  <c r="W89" i="2" s="1"/>
  <c r="J89" i="2"/>
  <c r="I89" i="2"/>
  <c r="H89" i="2"/>
  <c r="Y89" i="2" s="1"/>
  <c r="V88" i="2"/>
  <c r="U88" i="2"/>
  <c r="T88" i="2"/>
  <c r="S88" i="2"/>
  <c r="R88" i="2"/>
  <c r="Q88" i="2"/>
  <c r="P88" i="2"/>
  <c r="O88" i="2"/>
  <c r="X88" i="2" s="1"/>
  <c r="N88" i="2"/>
  <c r="M88" i="2"/>
  <c r="L88" i="2"/>
  <c r="K88" i="2"/>
  <c r="J88" i="2"/>
  <c r="I88" i="2"/>
  <c r="H88" i="2"/>
  <c r="Z88" i="2" s="1"/>
  <c r="Y87" i="2"/>
  <c r="V87" i="2"/>
  <c r="U87" i="2"/>
  <c r="T87" i="2"/>
  <c r="S87" i="2"/>
  <c r="R87" i="2"/>
  <c r="Q87" i="2"/>
  <c r="P87" i="2"/>
  <c r="X87" i="2" s="1"/>
  <c r="O87" i="2"/>
  <c r="N87" i="2"/>
  <c r="M87" i="2"/>
  <c r="L87" i="2"/>
  <c r="K87" i="2"/>
  <c r="W87" i="2" s="1"/>
  <c r="J87" i="2"/>
  <c r="I87" i="2"/>
  <c r="H87" i="2"/>
  <c r="Z87" i="2" s="1"/>
  <c r="V86" i="2"/>
  <c r="U86" i="2"/>
  <c r="T86" i="2"/>
  <c r="S86" i="2"/>
  <c r="Z86" i="2" s="1"/>
  <c r="R86" i="2"/>
  <c r="Q86" i="2"/>
  <c r="P86" i="2"/>
  <c r="X86" i="2" s="1"/>
  <c r="O86" i="2"/>
  <c r="N86" i="2"/>
  <c r="M86" i="2"/>
  <c r="L86" i="2"/>
  <c r="K86" i="2"/>
  <c r="W86" i="2" s="1"/>
  <c r="J86" i="2"/>
  <c r="I86" i="2"/>
  <c r="H86" i="2"/>
  <c r="Z85" i="2"/>
  <c r="Y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V84" i="2"/>
  <c r="U84" i="2"/>
  <c r="T84" i="2"/>
  <c r="S84" i="2"/>
  <c r="R84" i="2"/>
  <c r="X84" i="2" s="1"/>
  <c r="Q84" i="2"/>
  <c r="P84" i="2"/>
  <c r="O84" i="2"/>
  <c r="N84" i="2"/>
  <c r="M84" i="2"/>
  <c r="L84" i="2"/>
  <c r="K84" i="2"/>
  <c r="J84" i="2"/>
  <c r="I84" i="2"/>
  <c r="H84" i="2"/>
  <c r="X83" i="2"/>
  <c r="V83" i="2"/>
  <c r="U83" i="2"/>
  <c r="T83" i="2"/>
  <c r="S83" i="2"/>
  <c r="R83" i="2"/>
  <c r="Q83" i="2"/>
  <c r="P83" i="2"/>
  <c r="O83" i="2"/>
  <c r="N83" i="2"/>
  <c r="M83" i="2"/>
  <c r="L83" i="2"/>
  <c r="K83" i="2"/>
  <c r="W83" i="2" s="1"/>
  <c r="J83" i="2"/>
  <c r="I83" i="2"/>
  <c r="H83" i="2"/>
  <c r="X82" i="2"/>
  <c r="V82" i="2"/>
  <c r="U82" i="2"/>
  <c r="T82" i="2"/>
  <c r="S82" i="2"/>
  <c r="Z82" i="2" s="1"/>
  <c r="R82" i="2"/>
  <c r="Q82" i="2"/>
  <c r="P82" i="2"/>
  <c r="O82" i="2"/>
  <c r="N82" i="2"/>
  <c r="M82" i="2"/>
  <c r="L82" i="2"/>
  <c r="K82" i="2"/>
  <c r="J82" i="2"/>
  <c r="I82" i="2"/>
  <c r="H82" i="2"/>
  <c r="Y82" i="2" s="1"/>
  <c r="Z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Z80" i="2"/>
  <c r="X80" i="2"/>
  <c r="V80" i="2"/>
  <c r="U80" i="2"/>
  <c r="T80" i="2"/>
  <c r="S80" i="2"/>
  <c r="R80" i="2"/>
  <c r="Q80" i="2"/>
  <c r="P80" i="2"/>
  <c r="O80" i="2"/>
  <c r="N80" i="2"/>
  <c r="M80" i="2"/>
  <c r="L80" i="2"/>
  <c r="K80" i="2"/>
  <c r="W80" i="2" s="1"/>
  <c r="J80" i="2"/>
  <c r="I80" i="2"/>
  <c r="H80" i="2"/>
  <c r="V79" i="2"/>
  <c r="U79" i="2"/>
  <c r="T79" i="2"/>
  <c r="S79" i="2"/>
  <c r="R79" i="2"/>
  <c r="Q79" i="2"/>
  <c r="P79" i="2"/>
  <c r="O79" i="2"/>
  <c r="X79" i="2" s="1"/>
  <c r="N79" i="2"/>
  <c r="M79" i="2"/>
  <c r="L79" i="2"/>
  <c r="K79" i="2"/>
  <c r="W79" i="2" s="1"/>
  <c r="J79" i="2"/>
  <c r="I79" i="2"/>
  <c r="H79" i="2"/>
  <c r="Z78" i="2"/>
  <c r="X78" i="2"/>
  <c r="V78" i="2"/>
  <c r="U78" i="2"/>
  <c r="T78" i="2"/>
  <c r="S78" i="2"/>
  <c r="R78" i="2"/>
  <c r="Q78" i="2"/>
  <c r="P78" i="2"/>
  <c r="O78" i="2"/>
  <c r="N78" i="2"/>
  <c r="M78" i="2"/>
  <c r="L78" i="2"/>
  <c r="K78" i="2"/>
  <c r="W78" i="2" s="1"/>
  <c r="J78" i="2"/>
  <c r="I78" i="2"/>
  <c r="H78" i="2"/>
  <c r="V77" i="2"/>
  <c r="U77" i="2"/>
  <c r="T77" i="2"/>
  <c r="S77" i="2"/>
  <c r="R77" i="2"/>
  <c r="Q77" i="2"/>
  <c r="X77" i="2" s="1"/>
  <c r="P77" i="2"/>
  <c r="O77" i="2"/>
  <c r="N77" i="2"/>
  <c r="M77" i="2"/>
  <c r="L77" i="2"/>
  <c r="K77" i="2"/>
  <c r="J77" i="2"/>
  <c r="I77" i="2"/>
  <c r="H77" i="2"/>
  <c r="Y77" i="2" s="1"/>
  <c r="V76" i="2"/>
  <c r="U76" i="2"/>
  <c r="T76" i="2"/>
  <c r="S76" i="2"/>
  <c r="R76" i="2"/>
  <c r="Q76" i="2"/>
  <c r="P76" i="2"/>
  <c r="O76" i="2"/>
  <c r="X76" i="2" s="1"/>
  <c r="N76" i="2"/>
  <c r="M76" i="2"/>
  <c r="L76" i="2"/>
  <c r="K76" i="2"/>
  <c r="J76" i="2"/>
  <c r="I76" i="2"/>
  <c r="H76" i="2"/>
  <c r="Z76" i="2" s="1"/>
  <c r="Y75" i="2"/>
  <c r="V75" i="2"/>
  <c r="U75" i="2"/>
  <c r="T75" i="2"/>
  <c r="S75" i="2"/>
  <c r="R75" i="2"/>
  <c r="Q75" i="2"/>
  <c r="P75" i="2"/>
  <c r="X75" i="2" s="1"/>
  <c r="O75" i="2"/>
  <c r="N75" i="2"/>
  <c r="M75" i="2"/>
  <c r="L75" i="2"/>
  <c r="K75" i="2"/>
  <c r="W75" i="2" s="1"/>
  <c r="J75" i="2"/>
  <c r="I75" i="2"/>
  <c r="H75" i="2"/>
  <c r="V74" i="2"/>
  <c r="U74" i="2"/>
  <c r="T74" i="2"/>
  <c r="S74" i="2"/>
  <c r="Z74" i="2" s="1"/>
  <c r="R74" i="2"/>
  <c r="Q74" i="2"/>
  <c r="P74" i="2"/>
  <c r="O74" i="2"/>
  <c r="N74" i="2"/>
  <c r="M74" i="2"/>
  <c r="L74" i="2"/>
  <c r="K74" i="2"/>
  <c r="W74" i="2" s="1"/>
  <c r="J74" i="2"/>
  <c r="I74" i="2"/>
  <c r="H74" i="2"/>
  <c r="Z73" i="2"/>
  <c r="Y73" i="2"/>
  <c r="V73" i="2"/>
  <c r="U73" i="2"/>
  <c r="T73" i="2"/>
  <c r="S73" i="2"/>
  <c r="R73" i="2"/>
  <c r="Q73" i="2"/>
  <c r="P73" i="2"/>
  <c r="X73" i="2" s="1"/>
  <c r="O73" i="2"/>
  <c r="N73" i="2"/>
  <c r="N130" i="2" s="1"/>
  <c r="M73" i="2"/>
  <c r="L73" i="2"/>
  <c r="K73" i="2"/>
  <c r="J73" i="2"/>
  <c r="I73" i="2"/>
  <c r="H73" i="2"/>
  <c r="V72" i="2"/>
  <c r="U72" i="2"/>
  <c r="T72" i="2"/>
  <c r="S72" i="2"/>
  <c r="R72" i="2"/>
  <c r="X72" i="2" s="1"/>
  <c r="Q72" i="2"/>
  <c r="P72" i="2"/>
  <c r="O72" i="2"/>
  <c r="N72" i="2"/>
  <c r="M72" i="2"/>
  <c r="L72" i="2"/>
  <c r="K72" i="2"/>
  <c r="J72" i="2"/>
  <c r="I72" i="2"/>
  <c r="H72" i="2"/>
  <c r="Z72" i="2" s="1"/>
  <c r="X71" i="2"/>
  <c r="V71" i="2"/>
  <c r="U71" i="2"/>
  <c r="T71" i="2"/>
  <c r="S71" i="2"/>
  <c r="R71" i="2"/>
  <c r="Q71" i="2"/>
  <c r="P71" i="2"/>
  <c r="O71" i="2"/>
  <c r="N71" i="2"/>
  <c r="M71" i="2"/>
  <c r="L71" i="2"/>
  <c r="K71" i="2"/>
  <c r="W71" i="2" s="1"/>
  <c r="J71" i="2"/>
  <c r="I71" i="2"/>
  <c r="H71" i="2"/>
  <c r="V70" i="2"/>
  <c r="U70" i="2"/>
  <c r="T70" i="2"/>
  <c r="S70" i="2"/>
  <c r="Z70" i="2" s="1"/>
  <c r="R70" i="2"/>
  <c r="Q70" i="2"/>
  <c r="P70" i="2"/>
  <c r="O70" i="2"/>
  <c r="X70" i="2" s="1"/>
  <c r="N70" i="2"/>
  <c r="M70" i="2"/>
  <c r="L70" i="2"/>
  <c r="K70" i="2"/>
  <c r="J70" i="2"/>
  <c r="I70" i="2"/>
  <c r="H70" i="2"/>
  <c r="Z69" i="2"/>
  <c r="V69" i="2"/>
  <c r="U69" i="2"/>
  <c r="T69" i="2"/>
  <c r="S69" i="2"/>
  <c r="R69" i="2"/>
  <c r="Q69" i="2"/>
  <c r="P69" i="2"/>
  <c r="O69" i="2"/>
  <c r="X69" i="2" s="1"/>
  <c r="N69" i="2"/>
  <c r="M69" i="2"/>
  <c r="L69" i="2"/>
  <c r="K69" i="2"/>
  <c r="Y69" i="2" s="1"/>
  <c r="J69" i="2"/>
  <c r="I69" i="2"/>
  <c r="H69" i="2"/>
  <c r="V68" i="2"/>
  <c r="U68" i="2"/>
  <c r="T68" i="2"/>
  <c r="S68" i="2"/>
  <c r="R68" i="2"/>
  <c r="Q68" i="2"/>
  <c r="P68" i="2"/>
  <c r="X68" i="2" s="1"/>
  <c r="O68" i="2"/>
  <c r="N68" i="2"/>
  <c r="M68" i="2"/>
  <c r="L68" i="2"/>
  <c r="K68" i="2"/>
  <c r="W68" i="2" s="1"/>
  <c r="J68" i="2"/>
  <c r="I68" i="2"/>
  <c r="H68" i="2"/>
  <c r="Y68" i="2" s="1"/>
  <c r="X67" i="2"/>
  <c r="V67" i="2"/>
  <c r="U67" i="2"/>
  <c r="T67" i="2"/>
  <c r="S67" i="2"/>
  <c r="R67" i="2"/>
  <c r="Q67" i="2"/>
  <c r="P67" i="2"/>
  <c r="O67" i="2"/>
  <c r="N67" i="2"/>
  <c r="M67" i="2"/>
  <c r="L67" i="2"/>
  <c r="K67" i="2"/>
  <c r="W67" i="2" s="1"/>
  <c r="J67" i="2"/>
  <c r="I67" i="2"/>
  <c r="H67" i="2"/>
  <c r="Z67" i="2" s="1"/>
  <c r="V66" i="2"/>
  <c r="U66" i="2"/>
  <c r="T66" i="2"/>
  <c r="S66" i="2"/>
  <c r="R66" i="2"/>
  <c r="Q66" i="2"/>
  <c r="P66" i="2"/>
  <c r="O66" i="2"/>
  <c r="X66" i="2" s="1"/>
  <c r="N66" i="2"/>
  <c r="M66" i="2"/>
  <c r="L66" i="2"/>
  <c r="K66" i="2"/>
  <c r="W66" i="2" s="1"/>
  <c r="J66" i="2"/>
  <c r="I66" i="2"/>
  <c r="H66" i="2"/>
  <c r="V65" i="2"/>
  <c r="V1" i="2" s="1"/>
  <c r="U65" i="2"/>
  <c r="T65" i="2"/>
  <c r="S65" i="2"/>
  <c r="Z65" i="2" s="1"/>
  <c r="R65" i="2"/>
  <c r="Q65" i="2"/>
  <c r="P65" i="2"/>
  <c r="O65" i="2"/>
  <c r="N65" i="2"/>
  <c r="M65" i="2"/>
  <c r="L65" i="2"/>
  <c r="K65" i="2"/>
  <c r="Y65" i="2" s="1"/>
  <c r="J65" i="2"/>
  <c r="I65" i="2"/>
  <c r="H65" i="2"/>
  <c r="V64" i="2"/>
  <c r="U64" i="2"/>
  <c r="Z64" i="2" s="1"/>
  <c r="T64" i="2"/>
  <c r="S64" i="2"/>
  <c r="R64" i="2"/>
  <c r="Q64" i="2"/>
  <c r="P64" i="2"/>
  <c r="O64" i="2"/>
  <c r="X64" i="2" s="1"/>
  <c r="N64" i="2"/>
  <c r="M64" i="2"/>
  <c r="L64" i="2"/>
  <c r="K64" i="2"/>
  <c r="J64" i="2"/>
  <c r="I64" i="2"/>
  <c r="H64" i="2"/>
  <c r="Y64" i="2" s="1"/>
  <c r="Y63" i="2"/>
  <c r="V63" i="2"/>
  <c r="U63" i="2"/>
  <c r="Z63" i="2" s="1"/>
  <c r="T63" i="2"/>
  <c r="S63" i="2"/>
  <c r="R63" i="2"/>
  <c r="X63" i="2" s="1"/>
  <c r="Q63" i="2"/>
  <c r="P63" i="2"/>
  <c r="O63" i="2"/>
  <c r="N63" i="2"/>
  <c r="M63" i="2"/>
  <c r="L63" i="2"/>
  <c r="K63" i="2"/>
  <c r="J63" i="2"/>
  <c r="I63" i="2"/>
  <c r="H63" i="2"/>
  <c r="Y62" i="2"/>
  <c r="X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X61" i="2"/>
  <c r="V61" i="2"/>
  <c r="U61" i="2"/>
  <c r="T61" i="2"/>
  <c r="S61" i="2"/>
  <c r="R61" i="2"/>
  <c r="Q61" i="2"/>
  <c r="P61" i="2"/>
  <c r="O61" i="2"/>
  <c r="N61" i="2"/>
  <c r="M61" i="2"/>
  <c r="L61" i="2"/>
  <c r="K61" i="2"/>
  <c r="W61" i="2" s="1"/>
  <c r="J61" i="2"/>
  <c r="I61" i="2"/>
  <c r="H61" i="2"/>
  <c r="Z61" i="2" s="1"/>
  <c r="X60" i="2"/>
  <c r="V60" i="2"/>
  <c r="U60" i="2"/>
  <c r="T60" i="2"/>
  <c r="S60" i="2"/>
  <c r="R60" i="2"/>
  <c r="Q60" i="2"/>
  <c r="P60" i="2"/>
  <c r="O60" i="2"/>
  <c r="N60" i="2"/>
  <c r="M60" i="2"/>
  <c r="L60" i="2"/>
  <c r="K60" i="2"/>
  <c r="W60" i="2" s="1"/>
  <c r="J60" i="2"/>
  <c r="I60" i="2"/>
  <c r="H60" i="2"/>
  <c r="V59" i="2"/>
  <c r="U59" i="2"/>
  <c r="T59" i="2"/>
  <c r="S59" i="2"/>
  <c r="Z59" i="2" s="1"/>
  <c r="R59" i="2"/>
  <c r="Q59" i="2"/>
  <c r="P59" i="2"/>
  <c r="O59" i="2"/>
  <c r="N59" i="2"/>
  <c r="M59" i="2"/>
  <c r="L59" i="2"/>
  <c r="K59" i="2"/>
  <c r="Y59" i="2" s="1"/>
  <c r="J59" i="2"/>
  <c r="I59" i="2"/>
  <c r="H59" i="2"/>
  <c r="Z58" i="2"/>
  <c r="Y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Y57" i="2"/>
  <c r="V57" i="2"/>
  <c r="U57" i="2"/>
  <c r="T57" i="2"/>
  <c r="S57" i="2"/>
  <c r="R57" i="2"/>
  <c r="R130" i="2" s="1"/>
  <c r="Q57" i="2"/>
  <c r="P57" i="2"/>
  <c r="O57" i="2"/>
  <c r="N57" i="2"/>
  <c r="M57" i="2"/>
  <c r="L57" i="2"/>
  <c r="K57" i="2"/>
  <c r="W57" i="2" s="1"/>
  <c r="J57" i="2"/>
  <c r="I57" i="2"/>
  <c r="H57" i="2"/>
  <c r="Z57" i="2" s="1"/>
  <c r="Y56" i="2"/>
  <c r="X56" i="2"/>
  <c r="V56" i="2"/>
  <c r="U56" i="2"/>
  <c r="T56" i="2"/>
  <c r="S56" i="2"/>
  <c r="R56" i="2"/>
  <c r="Q56" i="2"/>
  <c r="P56" i="2"/>
  <c r="O56" i="2"/>
  <c r="N56" i="2"/>
  <c r="M56" i="2"/>
  <c r="L56" i="2"/>
  <c r="K56" i="2"/>
  <c r="W56" i="2" s="1"/>
  <c r="J56" i="2"/>
  <c r="I56" i="2"/>
  <c r="H56" i="2"/>
  <c r="V55" i="2"/>
  <c r="U55" i="2"/>
  <c r="T55" i="2"/>
  <c r="S55" i="2"/>
  <c r="R55" i="2"/>
  <c r="Q55" i="2"/>
  <c r="P55" i="2"/>
  <c r="X55" i="2" s="1"/>
  <c r="O55" i="2"/>
  <c r="N55" i="2"/>
  <c r="M55" i="2"/>
  <c r="L55" i="2"/>
  <c r="K55" i="2"/>
  <c r="W55" i="2" s="1"/>
  <c r="J55" i="2"/>
  <c r="I55" i="2"/>
  <c r="H55" i="2"/>
  <c r="Z55" i="2" s="1"/>
  <c r="X54" i="2"/>
  <c r="V54" i="2"/>
  <c r="U54" i="2"/>
  <c r="T54" i="2"/>
  <c r="S54" i="2"/>
  <c r="R54" i="2"/>
  <c r="Q54" i="2"/>
  <c r="P54" i="2"/>
  <c r="O54" i="2"/>
  <c r="N54" i="2"/>
  <c r="M54" i="2"/>
  <c r="L54" i="2"/>
  <c r="K54" i="2"/>
  <c r="W54" i="2" s="1"/>
  <c r="J54" i="2"/>
  <c r="I54" i="2"/>
  <c r="H54" i="2"/>
  <c r="Z54" i="2" s="1"/>
  <c r="V53" i="2"/>
  <c r="U53" i="2"/>
  <c r="T53" i="2"/>
  <c r="S53" i="2"/>
  <c r="R53" i="2"/>
  <c r="Q53" i="2"/>
  <c r="P53" i="2"/>
  <c r="O53" i="2"/>
  <c r="X53" i="2" s="1"/>
  <c r="N53" i="2"/>
  <c r="M53" i="2"/>
  <c r="L53" i="2"/>
  <c r="K53" i="2"/>
  <c r="J53" i="2"/>
  <c r="I53" i="2"/>
  <c r="H53" i="2"/>
  <c r="X52" i="2"/>
  <c r="V52" i="2"/>
  <c r="U52" i="2"/>
  <c r="T52" i="2"/>
  <c r="S52" i="2"/>
  <c r="R52" i="2"/>
  <c r="Q52" i="2"/>
  <c r="P52" i="2"/>
  <c r="O52" i="2"/>
  <c r="N52" i="2"/>
  <c r="M52" i="2"/>
  <c r="L52" i="2"/>
  <c r="K52" i="2"/>
  <c r="W52" i="2" s="1"/>
  <c r="J52" i="2"/>
  <c r="I52" i="2"/>
  <c r="H52" i="2"/>
  <c r="Z52" i="2" s="1"/>
  <c r="Y51" i="2"/>
  <c r="V51" i="2"/>
  <c r="U51" i="2"/>
  <c r="T51" i="2"/>
  <c r="S51" i="2"/>
  <c r="R51" i="2"/>
  <c r="Q51" i="2"/>
  <c r="P51" i="2"/>
  <c r="X51" i="2" s="1"/>
  <c r="O51" i="2"/>
  <c r="N51" i="2"/>
  <c r="M51" i="2"/>
  <c r="L51" i="2"/>
  <c r="K51" i="2"/>
  <c r="J51" i="2"/>
  <c r="I51" i="2"/>
  <c r="H51" i="2"/>
  <c r="Z51" i="2" s="1"/>
  <c r="X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Y49" i="2"/>
  <c r="V49" i="2"/>
  <c r="U49" i="2"/>
  <c r="T49" i="2"/>
  <c r="S49" i="2"/>
  <c r="R49" i="2"/>
  <c r="Q49" i="2"/>
  <c r="P49" i="2"/>
  <c r="X49" i="2" s="1"/>
  <c r="O49" i="2"/>
  <c r="N49" i="2"/>
  <c r="M49" i="2"/>
  <c r="L49" i="2"/>
  <c r="K49" i="2"/>
  <c r="W49" i="2" s="1"/>
  <c r="J49" i="2"/>
  <c r="I49" i="2"/>
  <c r="H49" i="2"/>
  <c r="Z49" i="2" s="1"/>
  <c r="V48" i="2"/>
  <c r="U48" i="2"/>
  <c r="T48" i="2"/>
  <c r="S48" i="2"/>
  <c r="R48" i="2"/>
  <c r="Q48" i="2"/>
  <c r="X48" i="2" s="1"/>
  <c r="P48" i="2"/>
  <c r="O48" i="2"/>
  <c r="N48" i="2"/>
  <c r="M48" i="2"/>
  <c r="L48" i="2"/>
  <c r="K48" i="2"/>
  <c r="J48" i="2"/>
  <c r="I48" i="2"/>
  <c r="H48" i="2"/>
  <c r="Z48" i="2" s="1"/>
  <c r="Y47" i="2"/>
  <c r="V47" i="2"/>
  <c r="U47" i="2"/>
  <c r="T47" i="2"/>
  <c r="S47" i="2"/>
  <c r="R47" i="2"/>
  <c r="Q47" i="2"/>
  <c r="P47" i="2"/>
  <c r="O47" i="2"/>
  <c r="X47" i="2" s="1"/>
  <c r="N47" i="2"/>
  <c r="M47" i="2"/>
  <c r="L47" i="2"/>
  <c r="K47" i="2"/>
  <c r="J47" i="2"/>
  <c r="I47" i="2"/>
  <c r="H47" i="2"/>
  <c r="Z47" i="2" s="1"/>
  <c r="V46" i="2"/>
  <c r="U46" i="2"/>
  <c r="T46" i="2"/>
  <c r="S46" i="2"/>
  <c r="R46" i="2"/>
  <c r="Q46" i="2"/>
  <c r="X46" i="2" s="1"/>
  <c r="P46" i="2"/>
  <c r="O46" i="2"/>
  <c r="N46" i="2"/>
  <c r="M46" i="2"/>
  <c r="L46" i="2"/>
  <c r="K46" i="2"/>
  <c r="W46" i="2" s="1"/>
  <c r="J46" i="2"/>
  <c r="I46" i="2"/>
  <c r="H46" i="2"/>
  <c r="Z46" i="2" s="1"/>
  <c r="Y45" i="2"/>
  <c r="X45" i="2"/>
  <c r="V45" i="2"/>
  <c r="U45" i="2"/>
  <c r="T45" i="2"/>
  <c r="S45" i="2"/>
  <c r="R45" i="2"/>
  <c r="Q45" i="2"/>
  <c r="P45" i="2"/>
  <c r="O45" i="2"/>
  <c r="N45" i="2"/>
  <c r="M45" i="2"/>
  <c r="L45" i="2"/>
  <c r="K45" i="2"/>
  <c r="W45" i="2" s="1"/>
  <c r="J45" i="2"/>
  <c r="I45" i="2"/>
  <c r="H45" i="2"/>
  <c r="V44" i="2"/>
  <c r="U44" i="2"/>
  <c r="T44" i="2"/>
  <c r="S44" i="2"/>
  <c r="R44" i="2"/>
  <c r="Q44" i="2"/>
  <c r="P44" i="2"/>
  <c r="X44" i="2" s="1"/>
  <c r="O44" i="2"/>
  <c r="N44" i="2"/>
  <c r="M44" i="2"/>
  <c r="L44" i="2"/>
  <c r="K44" i="2"/>
  <c r="J44" i="2"/>
  <c r="I44" i="2"/>
  <c r="H44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Y43" i="2" s="1"/>
  <c r="J43" i="2"/>
  <c r="I43" i="2"/>
  <c r="H43" i="2"/>
  <c r="V42" i="2"/>
  <c r="U42" i="2"/>
  <c r="T42" i="2"/>
  <c r="S42" i="2"/>
  <c r="R42" i="2"/>
  <c r="Q42" i="2"/>
  <c r="P42" i="2"/>
  <c r="X42" i="2" s="1"/>
  <c r="O42" i="2"/>
  <c r="N42" i="2"/>
  <c r="M42" i="2"/>
  <c r="L42" i="2"/>
  <c r="K42" i="2"/>
  <c r="W42" i="2" s="1"/>
  <c r="J42" i="2"/>
  <c r="I42" i="2"/>
  <c r="H42" i="2"/>
  <c r="Y41" i="2"/>
  <c r="X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V40" i="2"/>
  <c r="U40" i="2"/>
  <c r="U133" i="2" s="1"/>
  <c r="T40" i="2"/>
  <c r="S40" i="2"/>
  <c r="R40" i="2"/>
  <c r="Q40" i="2"/>
  <c r="P40" i="2"/>
  <c r="P133" i="2" s="1"/>
  <c r="O40" i="2"/>
  <c r="N40" i="2"/>
  <c r="M40" i="2"/>
  <c r="L40" i="2"/>
  <c r="K40" i="2"/>
  <c r="J40" i="2"/>
  <c r="I40" i="2"/>
  <c r="I133" i="2" s="1"/>
  <c r="H40" i="2"/>
  <c r="Y39" i="2"/>
  <c r="X39" i="2"/>
  <c r="V39" i="2"/>
  <c r="U39" i="2"/>
  <c r="U130" i="2" s="1"/>
  <c r="T39" i="2"/>
  <c r="S39" i="2"/>
  <c r="R39" i="2"/>
  <c r="Q39" i="2"/>
  <c r="P39" i="2"/>
  <c r="O39" i="2"/>
  <c r="N39" i="2"/>
  <c r="M39" i="2"/>
  <c r="L39" i="2"/>
  <c r="K39" i="2"/>
  <c r="J39" i="2"/>
  <c r="J130" i="2" s="1"/>
  <c r="I39" i="2"/>
  <c r="I130" i="2" s="1"/>
  <c r="H39" i="2"/>
  <c r="V38" i="2"/>
  <c r="U38" i="2"/>
  <c r="T38" i="2"/>
  <c r="S38" i="2"/>
  <c r="R38" i="2"/>
  <c r="Q38" i="2"/>
  <c r="P38" i="2"/>
  <c r="O38" i="2"/>
  <c r="X38" i="2" s="1"/>
  <c r="N38" i="2"/>
  <c r="M38" i="2"/>
  <c r="L38" i="2"/>
  <c r="K38" i="2"/>
  <c r="W38" i="2" s="1"/>
  <c r="J38" i="2"/>
  <c r="I38" i="2"/>
  <c r="H38" i="2"/>
  <c r="Z38" i="2" s="1"/>
  <c r="X37" i="2"/>
  <c r="V37" i="2"/>
  <c r="U37" i="2"/>
  <c r="T37" i="2"/>
  <c r="S37" i="2"/>
  <c r="R37" i="2"/>
  <c r="Q37" i="2"/>
  <c r="P37" i="2"/>
  <c r="O37" i="2"/>
  <c r="N37" i="2"/>
  <c r="M37" i="2"/>
  <c r="L37" i="2"/>
  <c r="K37" i="2"/>
  <c r="W37" i="2" s="1"/>
  <c r="J37" i="2"/>
  <c r="I37" i="2"/>
  <c r="H37" i="2"/>
  <c r="V36" i="2"/>
  <c r="U36" i="2"/>
  <c r="T36" i="2"/>
  <c r="S36" i="2"/>
  <c r="R36" i="2"/>
  <c r="Q36" i="2"/>
  <c r="P36" i="2"/>
  <c r="P134" i="2" s="1"/>
  <c r="O36" i="2"/>
  <c r="N36" i="2"/>
  <c r="N134" i="2" s="1"/>
  <c r="M36" i="2"/>
  <c r="L36" i="2"/>
  <c r="K36" i="2"/>
  <c r="J36" i="2"/>
  <c r="I36" i="2"/>
  <c r="H36" i="2"/>
  <c r="X35" i="2"/>
  <c r="V35" i="2"/>
  <c r="U35" i="2"/>
  <c r="T35" i="2"/>
  <c r="T131" i="2" s="1"/>
  <c r="S35" i="2"/>
  <c r="R35" i="2"/>
  <c r="Q35" i="2"/>
  <c r="P35" i="2"/>
  <c r="O35" i="2"/>
  <c r="O131" i="2" s="1"/>
  <c r="N35" i="2"/>
  <c r="M35" i="2"/>
  <c r="L35" i="2"/>
  <c r="K35" i="2"/>
  <c r="W35" i="2" s="1"/>
  <c r="J35" i="2"/>
  <c r="I35" i="2"/>
  <c r="H35" i="2"/>
  <c r="Y35" i="2" s="1"/>
  <c r="Y34" i="2"/>
  <c r="V34" i="2"/>
  <c r="U34" i="2"/>
  <c r="T34" i="2"/>
  <c r="S34" i="2"/>
  <c r="R34" i="2"/>
  <c r="Q34" i="2"/>
  <c r="P34" i="2"/>
  <c r="O34" i="2"/>
  <c r="N34" i="2"/>
  <c r="M34" i="2"/>
  <c r="L34" i="2"/>
  <c r="L132" i="2" s="1"/>
  <c r="K34" i="2"/>
  <c r="J34" i="2"/>
  <c r="I34" i="2"/>
  <c r="H34" i="2"/>
  <c r="X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V32" i="2"/>
  <c r="U32" i="2"/>
  <c r="T32" i="2"/>
  <c r="S32" i="2"/>
  <c r="R32" i="2"/>
  <c r="Q32" i="2"/>
  <c r="P32" i="2"/>
  <c r="O32" i="2"/>
  <c r="X32" i="2" s="1"/>
  <c r="N32" i="2"/>
  <c r="M32" i="2"/>
  <c r="L32" i="2"/>
  <c r="K32" i="2"/>
  <c r="J32" i="2"/>
  <c r="I32" i="2"/>
  <c r="H32" i="2"/>
  <c r="X31" i="2"/>
  <c r="V31" i="2"/>
  <c r="U31" i="2"/>
  <c r="T31" i="2"/>
  <c r="S31" i="2"/>
  <c r="R31" i="2"/>
  <c r="Q31" i="2"/>
  <c r="P31" i="2"/>
  <c r="O31" i="2"/>
  <c r="N31" i="2"/>
  <c r="M31" i="2"/>
  <c r="L31" i="2"/>
  <c r="K31" i="2"/>
  <c r="W31" i="2" s="1"/>
  <c r="J31" i="2"/>
  <c r="I31" i="2"/>
  <c r="H31" i="2"/>
  <c r="Y30" i="2"/>
  <c r="X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V29" i="2"/>
  <c r="U29" i="2"/>
  <c r="T29" i="2"/>
  <c r="S29" i="2"/>
  <c r="R29" i="2"/>
  <c r="Q29" i="2"/>
  <c r="X29" i="2" s="1"/>
  <c r="P29" i="2"/>
  <c r="O29" i="2"/>
  <c r="N29" i="2"/>
  <c r="M29" i="2"/>
  <c r="L29" i="2"/>
  <c r="K29" i="2"/>
  <c r="W29" i="2" s="1"/>
  <c r="J29" i="2"/>
  <c r="I29" i="2"/>
  <c r="H29" i="2"/>
  <c r="X28" i="2"/>
  <c r="V28" i="2"/>
  <c r="U28" i="2"/>
  <c r="T28" i="2"/>
  <c r="S28" i="2"/>
  <c r="R28" i="2"/>
  <c r="Q28" i="2"/>
  <c r="P28" i="2"/>
  <c r="O28" i="2"/>
  <c r="N28" i="2"/>
  <c r="M28" i="2"/>
  <c r="L28" i="2"/>
  <c r="K28" i="2"/>
  <c r="Y28" i="2" s="1"/>
  <c r="J28" i="2"/>
  <c r="I28" i="2"/>
  <c r="H28" i="2"/>
  <c r="Z28" i="2" s="1"/>
  <c r="V27" i="2"/>
  <c r="U27" i="2"/>
  <c r="T27" i="2"/>
  <c r="S27" i="2"/>
  <c r="R27" i="2"/>
  <c r="Q27" i="2"/>
  <c r="P27" i="2"/>
  <c r="X27" i="2" s="1"/>
  <c r="O27" i="2"/>
  <c r="N27" i="2"/>
  <c r="M27" i="2"/>
  <c r="L27" i="2"/>
  <c r="K27" i="2"/>
  <c r="J27" i="2"/>
  <c r="I27" i="2"/>
  <c r="H27" i="2"/>
  <c r="Y26" i="2"/>
  <c r="X26" i="2"/>
  <c r="V26" i="2"/>
  <c r="U26" i="2"/>
  <c r="T26" i="2"/>
  <c r="S26" i="2"/>
  <c r="R26" i="2"/>
  <c r="Q26" i="2"/>
  <c r="P26" i="2"/>
  <c r="O26" i="2"/>
  <c r="N26" i="2"/>
  <c r="M26" i="2"/>
  <c r="L26" i="2"/>
  <c r="K26" i="2"/>
  <c r="W26" i="2" s="1"/>
  <c r="J26" i="2"/>
  <c r="I26" i="2"/>
  <c r="H26" i="2"/>
  <c r="V25" i="2"/>
  <c r="U25" i="2"/>
  <c r="T25" i="2"/>
  <c r="S25" i="2"/>
  <c r="R25" i="2"/>
  <c r="Q25" i="2"/>
  <c r="P25" i="2"/>
  <c r="X25" i="2" s="1"/>
  <c r="O25" i="2"/>
  <c r="N25" i="2"/>
  <c r="M25" i="2"/>
  <c r="L25" i="2"/>
  <c r="K25" i="2"/>
  <c r="W25" i="2" s="1"/>
  <c r="J25" i="2"/>
  <c r="I25" i="2"/>
  <c r="H25" i="2"/>
  <c r="Z25" i="2" s="1"/>
  <c r="Y24" i="2"/>
  <c r="X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V23" i="2"/>
  <c r="U23" i="2"/>
  <c r="T23" i="2"/>
  <c r="S23" i="2"/>
  <c r="R23" i="2"/>
  <c r="Q23" i="2"/>
  <c r="P23" i="2"/>
  <c r="O23" i="2"/>
  <c r="X23" i="2" s="1"/>
  <c r="N23" i="2"/>
  <c r="M23" i="2"/>
  <c r="L23" i="2"/>
  <c r="K23" i="2"/>
  <c r="W23" i="2" s="1"/>
  <c r="J23" i="2"/>
  <c r="I23" i="2"/>
  <c r="H23" i="2"/>
  <c r="Y22" i="2"/>
  <c r="X22" i="2"/>
  <c r="V22" i="2"/>
  <c r="U22" i="2"/>
  <c r="T22" i="2"/>
  <c r="S22" i="2"/>
  <c r="R22" i="2"/>
  <c r="Q22" i="2"/>
  <c r="P22" i="2"/>
  <c r="O22" i="2"/>
  <c r="N22" i="2"/>
  <c r="M22" i="2"/>
  <c r="L22" i="2"/>
  <c r="K22" i="2"/>
  <c r="W22" i="2" s="1"/>
  <c r="J22" i="2"/>
  <c r="I22" i="2"/>
  <c r="H22" i="2"/>
  <c r="V21" i="2"/>
  <c r="U21" i="2"/>
  <c r="T21" i="2"/>
  <c r="S21" i="2"/>
  <c r="S127" i="2" s="1"/>
  <c r="R21" i="2"/>
  <c r="Q21" i="2"/>
  <c r="P21" i="2"/>
  <c r="X21" i="2" s="1"/>
  <c r="O21" i="2"/>
  <c r="N21" i="2"/>
  <c r="M21" i="2"/>
  <c r="L21" i="2"/>
  <c r="K21" i="2"/>
  <c r="W21" i="2" s="1"/>
  <c r="J21" i="2"/>
  <c r="I21" i="2"/>
  <c r="H21" i="2"/>
  <c r="Z21" i="2" s="1"/>
  <c r="X20" i="2"/>
  <c r="V20" i="2"/>
  <c r="U20" i="2"/>
  <c r="T20" i="2"/>
  <c r="S20" i="2"/>
  <c r="R20" i="2"/>
  <c r="Q20" i="2"/>
  <c r="P20" i="2"/>
  <c r="O20" i="2"/>
  <c r="N20" i="2"/>
  <c r="M20" i="2"/>
  <c r="L20" i="2"/>
  <c r="K20" i="2"/>
  <c r="W20" i="2" s="1"/>
  <c r="J20" i="2"/>
  <c r="I20" i="2"/>
  <c r="H20" i="2"/>
  <c r="V19" i="2"/>
  <c r="U19" i="2"/>
  <c r="T19" i="2"/>
  <c r="S19" i="2"/>
  <c r="R19" i="2"/>
  <c r="Q19" i="2"/>
  <c r="P19" i="2"/>
  <c r="X19" i="2" s="1"/>
  <c r="O19" i="2"/>
  <c r="N19" i="2"/>
  <c r="M19" i="2"/>
  <c r="L19" i="2"/>
  <c r="K19" i="2"/>
  <c r="W19" i="2" s="1"/>
  <c r="J19" i="2"/>
  <c r="I19" i="2"/>
  <c r="H19" i="2"/>
  <c r="Z19" i="2" s="1"/>
  <c r="X18" i="2"/>
  <c r="V18" i="2"/>
  <c r="U18" i="2"/>
  <c r="T18" i="2"/>
  <c r="S18" i="2"/>
  <c r="R18" i="2"/>
  <c r="Q18" i="2"/>
  <c r="P18" i="2"/>
  <c r="O18" i="2"/>
  <c r="N18" i="2"/>
  <c r="M18" i="2"/>
  <c r="L18" i="2"/>
  <c r="K18" i="2"/>
  <c r="W18" i="2" s="1"/>
  <c r="J18" i="2"/>
  <c r="I18" i="2"/>
  <c r="H18" i="2"/>
  <c r="V17" i="2"/>
  <c r="U17" i="2"/>
  <c r="T17" i="2"/>
  <c r="S17" i="2"/>
  <c r="R17" i="2"/>
  <c r="R124" i="2" s="1"/>
  <c r="Q17" i="2"/>
  <c r="P17" i="2"/>
  <c r="O17" i="2"/>
  <c r="N17" i="2"/>
  <c r="M17" i="2"/>
  <c r="M124" i="2" s="1"/>
  <c r="L17" i="2"/>
  <c r="K17" i="2"/>
  <c r="J17" i="2"/>
  <c r="I17" i="2"/>
  <c r="H17" i="2"/>
  <c r="H124" i="2" s="1"/>
  <c r="V16" i="2"/>
  <c r="U16" i="2"/>
  <c r="T16" i="2"/>
  <c r="S16" i="2"/>
  <c r="R16" i="2"/>
  <c r="Q16" i="2"/>
  <c r="P16" i="2"/>
  <c r="X16" i="2" s="1"/>
  <c r="O16" i="2"/>
  <c r="N16" i="2"/>
  <c r="M16" i="2"/>
  <c r="L16" i="2"/>
  <c r="K16" i="2"/>
  <c r="W16" i="2" s="1"/>
  <c r="J16" i="2"/>
  <c r="I16" i="2"/>
  <c r="H16" i="2"/>
  <c r="Z16" i="2" s="1"/>
  <c r="Y15" i="2"/>
  <c r="V15" i="2"/>
  <c r="U15" i="2"/>
  <c r="T15" i="2"/>
  <c r="S15" i="2"/>
  <c r="R15" i="2"/>
  <c r="Q15" i="2"/>
  <c r="Q128" i="2" s="1"/>
  <c r="P15" i="2"/>
  <c r="X15" i="2" s="1"/>
  <c r="O15" i="2"/>
  <c r="N15" i="2"/>
  <c r="N128" i="2" s="1"/>
  <c r="M15" i="2"/>
  <c r="M128" i="2" s="1"/>
  <c r="L15" i="2"/>
  <c r="L128" i="2" s="1"/>
  <c r="K15" i="2"/>
  <c r="K128" i="2" s="1"/>
  <c r="J15" i="2"/>
  <c r="J128" i="2" s="1"/>
  <c r="I15" i="2"/>
  <c r="H15" i="2"/>
  <c r="V14" i="2"/>
  <c r="U14" i="2"/>
  <c r="T14" i="2"/>
  <c r="S14" i="2"/>
  <c r="R14" i="2"/>
  <c r="Q14" i="2"/>
  <c r="P14" i="2"/>
  <c r="O14" i="2"/>
  <c r="X14" i="2" s="1"/>
  <c r="N14" i="2"/>
  <c r="M14" i="2"/>
  <c r="L14" i="2"/>
  <c r="K14" i="2"/>
  <c r="J14" i="2"/>
  <c r="I14" i="2"/>
  <c r="H14" i="2"/>
  <c r="Y13" i="2"/>
  <c r="X13" i="2"/>
  <c r="V13" i="2"/>
  <c r="U13" i="2"/>
  <c r="T13" i="2"/>
  <c r="S13" i="2"/>
  <c r="R13" i="2"/>
  <c r="Q13" i="2"/>
  <c r="P13" i="2"/>
  <c r="O13" i="2"/>
  <c r="N13" i="2"/>
  <c r="M13" i="2"/>
  <c r="L13" i="2"/>
  <c r="K13" i="2"/>
  <c r="W13" i="2" s="1"/>
  <c r="AA13" i="2" s="1"/>
  <c r="J13" i="2"/>
  <c r="I13" i="2"/>
  <c r="H13" i="2"/>
  <c r="Z13" i="2" s="1"/>
  <c r="V12" i="2"/>
  <c r="U12" i="2"/>
  <c r="T12" i="2"/>
  <c r="S12" i="2"/>
  <c r="R12" i="2"/>
  <c r="Q12" i="2"/>
  <c r="X12" i="2" s="1"/>
  <c r="P12" i="2"/>
  <c r="O12" i="2"/>
  <c r="N12" i="2"/>
  <c r="M12" i="2"/>
  <c r="L12" i="2"/>
  <c r="K12" i="2"/>
  <c r="W12" i="2" s="1"/>
  <c r="J12" i="2"/>
  <c r="I12" i="2"/>
  <c r="H12" i="2"/>
  <c r="Z12" i="2" s="1"/>
  <c r="Y11" i="2"/>
  <c r="X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Z11" i="2" s="1"/>
  <c r="V10" i="2"/>
  <c r="U10" i="2"/>
  <c r="U125" i="2" s="1"/>
  <c r="T10" i="2"/>
  <c r="T125" i="2" s="1"/>
  <c r="S10" i="2"/>
  <c r="R10" i="2"/>
  <c r="R125" i="2" s="1"/>
  <c r="Q10" i="2"/>
  <c r="X10" i="2" s="1"/>
  <c r="P10" i="2"/>
  <c r="O10" i="2"/>
  <c r="N10" i="2"/>
  <c r="N125" i="2" s="1"/>
  <c r="M10" i="2"/>
  <c r="L10" i="2"/>
  <c r="K10" i="2"/>
  <c r="K125" i="2" s="1"/>
  <c r="J10" i="2"/>
  <c r="I10" i="2"/>
  <c r="I125" i="2" s="1"/>
  <c r="H10" i="2"/>
  <c r="Y9" i="2"/>
  <c r="X9" i="2"/>
  <c r="V9" i="2"/>
  <c r="U9" i="2"/>
  <c r="T9" i="2"/>
  <c r="S9" i="2"/>
  <c r="R9" i="2"/>
  <c r="Q9" i="2"/>
  <c r="P9" i="2"/>
  <c r="O9" i="2"/>
  <c r="N9" i="2"/>
  <c r="M9" i="2"/>
  <c r="L9" i="2"/>
  <c r="K9" i="2"/>
  <c r="W9" i="2" s="1"/>
  <c r="J9" i="2"/>
  <c r="I9" i="2"/>
  <c r="H9" i="2"/>
  <c r="V8" i="2"/>
  <c r="U8" i="2"/>
  <c r="T8" i="2"/>
  <c r="S8" i="2"/>
  <c r="R8" i="2"/>
  <c r="Q8" i="2"/>
  <c r="P8" i="2"/>
  <c r="X8" i="2" s="1"/>
  <c r="O8" i="2"/>
  <c r="N8" i="2"/>
  <c r="M8" i="2"/>
  <c r="L8" i="2"/>
  <c r="K8" i="2"/>
  <c r="J8" i="2"/>
  <c r="I8" i="2"/>
  <c r="H8" i="2"/>
  <c r="Z8" i="2" s="1"/>
  <c r="X7" i="2"/>
  <c r="V7" i="2"/>
  <c r="U7" i="2"/>
  <c r="T7" i="2"/>
  <c r="S7" i="2"/>
  <c r="R7" i="2"/>
  <c r="Q7" i="2"/>
  <c r="P7" i="2"/>
  <c r="O7" i="2"/>
  <c r="N7" i="2"/>
  <c r="N127" i="2" s="1"/>
  <c r="M7" i="2"/>
  <c r="M127" i="2" s="1"/>
  <c r="L7" i="2"/>
  <c r="K7" i="2"/>
  <c r="K127" i="2" s="1"/>
  <c r="J7" i="2"/>
  <c r="I7" i="2"/>
  <c r="H7" i="2"/>
  <c r="Y6" i="2"/>
  <c r="V6" i="2"/>
  <c r="U6" i="2"/>
  <c r="T6" i="2"/>
  <c r="S6" i="2"/>
  <c r="R6" i="2"/>
  <c r="Q6" i="2"/>
  <c r="P6" i="2"/>
  <c r="X6" i="2" s="1"/>
  <c r="O6" i="2"/>
  <c r="N6" i="2"/>
  <c r="M6" i="2"/>
  <c r="L6" i="2"/>
  <c r="K6" i="2"/>
  <c r="W6" i="2" s="1"/>
  <c r="J6" i="2"/>
  <c r="I6" i="2"/>
  <c r="H6" i="2"/>
  <c r="Y5" i="2"/>
  <c r="X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V4" i="2"/>
  <c r="U4" i="2"/>
  <c r="T4" i="2"/>
  <c r="S4" i="2"/>
  <c r="R4" i="2"/>
  <c r="Q4" i="2"/>
  <c r="P4" i="2"/>
  <c r="O4" i="2"/>
  <c r="N4" i="2"/>
  <c r="M4" i="2"/>
  <c r="L4" i="2"/>
  <c r="K4" i="2"/>
  <c r="W4" i="2" s="1"/>
  <c r="J4" i="2"/>
  <c r="I4" i="2"/>
  <c r="H4" i="2"/>
  <c r="AA80" i="2" l="1"/>
  <c r="AA23" i="2"/>
  <c r="AA4" i="2"/>
  <c r="AA20" i="2"/>
  <c r="AA55" i="2"/>
  <c r="AA49" i="2"/>
  <c r="AA87" i="2"/>
  <c r="P124" i="2"/>
  <c r="P129" i="2" s="1"/>
  <c r="Z29" i="2"/>
  <c r="AA56" i="2"/>
  <c r="W69" i="2"/>
  <c r="AA69" i="2" s="1"/>
  <c r="W11" i="2"/>
  <c r="AA11" i="2" s="1"/>
  <c r="Z20" i="2"/>
  <c r="W28" i="2"/>
  <c r="AA28" i="2" s="1"/>
  <c r="W30" i="2"/>
  <c r="Y32" i="2"/>
  <c r="M132" i="2"/>
  <c r="M134" i="2"/>
  <c r="Z37" i="2"/>
  <c r="H130" i="2"/>
  <c r="Z39" i="2"/>
  <c r="T130" i="2"/>
  <c r="T135" i="2" s="1"/>
  <c r="W47" i="2"/>
  <c r="AA47" i="2" s="1"/>
  <c r="Z56" i="2"/>
  <c r="X59" i="2"/>
  <c r="W62" i="2"/>
  <c r="W82" i="2"/>
  <c r="AA82" i="2" s="1"/>
  <c r="W116" i="2"/>
  <c r="AA116" i="2" s="1"/>
  <c r="K120" i="2"/>
  <c r="P128" i="2"/>
  <c r="W5" i="3"/>
  <c r="AA5" i="3" s="1"/>
  <c r="W8" i="3"/>
  <c r="AA8" i="3" s="1"/>
  <c r="W11" i="3"/>
  <c r="AA11" i="3" s="1"/>
  <c r="S56" i="3"/>
  <c r="W14" i="3"/>
  <c r="AA14" i="3" s="1"/>
  <c r="W17" i="3"/>
  <c r="AA17" i="3" s="1"/>
  <c r="W20" i="3"/>
  <c r="AA20" i="3" s="1"/>
  <c r="W23" i="3"/>
  <c r="AA23" i="3" s="1"/>
  <c r="Q120" i="2"/>
  <c r="Q126" i="2"/>
  <c r="W5" i="2"/>
  <c r="AA5" i="2" s="1"/>
  <c r="L127" i="2"/>
  <c r="Z14" i="2"/>
  <c r="O124" i="2"/>
  <c r="O129" i="2" s="1"/>
  <c r="W24" i="2"/>
  <c r="Z31" i="2"/>
  <c r="Z33" i="2"/>
  <c r="I131" i="2"/>
  <c r="U131" i="2"/>
  <c r="Q133" i="2"/>
  <c r="W41" i="2"/>
  <c r="Z50" i="2"/>
  <c r="X57" i="2"/>
  <c r="AA57" i="2" s="1"/>
  <c r="Z83" i="2"/>
  <c r="X97" i="2"/>
  <c r="U135" i="2"/>
  <c r="H125" i="2"/>
  <c r="Z10" i="2"/>
  <c r="Z27" i="2"/>
  <c r="L130" i="2"/>
  <c r="W65" i="2"/>
  <c r="Y76" i="2"/>
  <c r="Q125" i="2"/>
  <c r="AA6" i="3"/>
  <c r="Z18" i="2"/>
  <c r="Y7" i="2"/>
  <c r="R41" i="3"/>
  <c r="R47" i="3"/>
  <c r="X4" i="3"/>
  <c r="R52" i="3"/>
  <c r="X7" i="3"/>
  <c r="Q132" i="2"/>
  <c r="Q134" i="2"/>
  <c r="Z44" i="2"/>
  <c r="H126" i="2"/>
  <c r="H129" i="2" s="1"/>
  <c r="H120" i="2"/>
  <c r="Z4" i="2"/>
  <c r="T126" i="2"/>
  <c r="T120" i="2"/>
  <c r="Z6" i="2"/>
  <c r="O127" i="2"/>
  <c r="W14" i="2"/>
  <c r="Y18" i="2"/>
  <c r="AA18" i="2" s="1"/>
  <c r="Z23" i="2"/>
  <c r="W33" i="2"/>
  <c r="AA33" i="2" s="1"/>
  <c r="L131" i="2"/>
  <c r="R134" i="2"/>
  <c r="Y37" i="2"/>
  <c r="AA37" i="2" s="1"/>
  <c r="M130" i="2"/>
  <c r="H133" i="2"/>
  <c r="Z40" i="2"/>
  <c r="T133" i="2"/>
  <c r="Z42" i="2"/>
  <c r="W50" i="2"/>
  <c r="Y54" i="2"/>
  <c r="AA54" i="2" s="1"/>
  <c r="X58" i="2"/>
  <c r="W63" i="2"/>
  <c r="AA63" i="2" s="1"/>
  <c r="Y67" i="2"/>
  <c r="AA67" i="2" s="1"/>
  <c r="Z79" i="2"/>
  <c r="Y88" i="2"/>
  <c r="Z111" i="2"/>
  <c r="K131" i="2"/>
  <c r="Y20" i="2"/>
  <c r="W10" i="2"/>
  <c r="Y14" i="2"/>
  <c r="Y33" i="2"/>
  <c r="M131" i="2"/>
  <c r="S134" i="2"/>
  <c r="W48" i="2"/>
  <c r="AA48" i="2" s="1"/>
  <c r="Y50" i="2"/>
  <c r="Y52" i="2"/>
  <c r="AA52" i="2" s="1"/>
  <c r="Y66" i="2"/>
  <c r="AA66" i="2" s="1"/>
  <c r="Y70" i="2"/>
  <c r="X85" i="2"/>
  <c r="Z91" i="2"/>
  <c r="P120" i="2"/>
  <c r="P126" i="2"/>
  <c r="W7" i="2"/>
  <c r="H131" i="2"/>
  <c r="Z35" i="2"/>
  <c r="AA35" i="2" s="1"/>
  <c r="S120" i="2"/>
  <c r="P127" i="2"/>
  <c r="Q127" i="2"/>
  <c r="W8" i="2"/>
  <c r="L125" i="2"/>
  <c r="Y12" i="2"/>
  <c r="S128" i="2"/>
  <c r="Z17" i="2"/>
  <c r="T124" i="2"/>
  <c r="W27" i="2"/>
  <c r="AA27" i="2" s="1"/>
  <c r="Y29" i="2"/>
  <c r="AA29" i="2" s="1"/>
  <c r="Y31" i="2"/>
  <c r="AA31" i="2" s="1"/>
  <c r="H132" i="2"/>
  <c r="Z34" i="2"/>
  <c r="T132" i="2"/>
  <c r="H134" i="2"/>
  <c r="Z36" i="2"/>
  <c r="T134" i="2"/>
  <c r="W44" i="2"/>
  <c r="Y48" i="2"/>
  <c r="S131" i="2"/>
  <c r="Z53" i="2"/>
  <c r="W59" i="2"/>
  <c r="AA59" i="2" s="1"/>
  <c r="Y61" i="2"/>
  <c r="AA61" i="2" s="1"/>
  <c r="W72" i="2"/>
  <c r="AA72" i="2" s="1"/>
  <c r="Y72" i="2"/>
  <c r="Z75" i="2"/>
  <c r="AA75" i="2" s="1"/>
  <c r="Y81" i="2"/>
  <c r="W81" i="2"/>
  <c r="Z84" i="2"/>
  <c r="Z94" i="2"/>
  <c r="Y94" i="2"/>
  <c r="AA94" i="2" s="1"/>
  <c r="AA45" i="2"/>
  <c r="Y96" i="2"/>
  <c r="AA96" i="2" s="1"/>
  <c r="Z96" i="2"/>
  <c r="I126" i="2"/>
  <c r="I120" i="2"/>
  <c r="AA6" i="2"/>
  <c r="I124" i="2"/>
  <c r="Z32" i="2"/>
  <c r="U132" i="2"/>
  <c r="I134" i="2"/>
  <c r="U134" i="2"/>
  <c r="P130" i="2"/>
  <c r="K133" i="2"/>
  <c r="W40" i="2"/>
  <c r="AA42" i="2"/>
  <c r="Y44" i="2"/>
  <c r="Y46" i="2"/>
  <c r="AA46" i="2" s="1"/>
  <c r="AA10" i="3"/>
  <c r="O56" i="3"/>
  <c r="AA13" i="3"/>
  <c r="AA16" i="3"/>
  <c r="AA19" i="3"/>
  <c r="AA22" i="3"/>
  <c r="P132" i="2"/>
  <c r="O120" i="2"/>
  <c r="AA12" i="2"/>
  <c r="Y16" i="2"/>
  <c r="AA16" i="2" s="1"/>
  <c r="Y8" i="2"/>
  <c r="U124" i="2"/>
  <c r="X4" i="2"/>
  <c r="I128" i="2"/>
  <c r="Y23" i="2"/>
  <c r="Y25" i="2"/>
  <c r="AA25" i="2" s="1"/>
  <c r="Z30" i="2"/>
  <c r="P131" i="2"/>
  <c r="Q130" i="2"/>
  <c r="L133" i="2"/>
  <c r="X40" i="2"/>
  <c r="Y42" i="2"/>
  <c r="Z60" i="2"/>
  <c r="Y60" i="2"/>
  <c r="AA60" i="2" s="1"/>
  <c r="Z62" i="2"/>
  <c r="W70" i="2"/>
  <c r="AA70" i="2" s="1"/>
  <c r="W77" i="2"/>
  <c r="Z77" i="2"/>
  <c r="Y79" i="2"/>
  <c r="AA79" i="2" s="1"/>
  <c r="AA91" i="2"/>
  <c r="X91" i="2"/>
  <c r="AA100" i="2"/>
  <c r="Z103" i="2"/>
  <c r="Q124" i="2"/>
  <c r="T128" i="2"/>
  <c r="Y27" i="2"/>
  <c r="L120" i="2"/>
  <c r="L126" i="2"/>
  <c r="U128" i="2"/>
  <c r="M120" i="2"/>
  <c r="M126" i="2"/>
  <c r="Y4" i="2"/>
  <c r="H127" i="2"/>
  <c r="Z7" i="2"/>
  <c r="T127" i="2"/>
  <c r="Z9" i="2"/>
  <c r="X17" i="2"/>
  <c r="Y21" i="2"/>
  <c r="AA21" i="2" s="1"/>
  <c r="Z26" i="2"/>
  <c r="AA26" i="2" s="1"/>
  <c r="K132" i="2"/>
  <c r="W34" i="2"/>
  <c r="Q131" i="2"/>
  <c r="X36" i="2"/>
  <c r="Y38" i="2"/>
  <c r="AA38" i="2" s="1"/>
  <c r="M133" i="2"/>
  <c r="Y40" i="2"/>
  <c r="Z43" i="2"/>
  <c r="AA43" i="2" s="1"/>
  <c r="Z45" i="2"/>
  <c r="W53" i="2"/>
  <c r="J134" i="2"/>
  <c r="X65" i="2"/>
  <c r="Y78" i="2"/>
  <c r="AA78" i="2" s="1"/>
  <c r="Y80" i="2"/>
  <c r="W84" i="2"/>
  <c r="Y84" i="2"/>
  <c r="Z89" i="2"/>
  <c r="AA89" i="2" s="1"/>
  <c r="Y92" i="2"/>
  <c r="AA92" i="2" s="1"/>
  <c r="Z92" i="2"/>
  <c r="Y100" i="2"/>
  <c r="AA9" i="2"/>
  <c r="I135" i="2"/>
  <c r="U126" i="2"/>
  <c r="U120" i="2"/>
  <c r="K126" i="2"/>
  <c r="M125" i="2"/>
  <c r="M129" i="2" s="1"/>
  <c r="Y10" i="2"/>
  <c r="Z15" i="2"/>
  <c r="H128" i="2"/>
  <c r="I132" i="2"/>
  <c r="Z5" i="2"/>
  <c r="I127" i="2"/>
  <c r="U127" i="2"/>
  <c r="P125" i="2"/>
  <c r="L124" i="2"/>
  <c r="Y17" i="2"/>
  <c r="Y19" i="2"/>
  <c r="AA19" i="2" s="1"/>
  <c r="Z22" i="2"/>
  <c r="AA22" i="2" s="1"/>
  <c r="Z24" i="2"/>
  <c r="W32" i="2"/>
  <c r="AA32" i="2" s="1"/>
  <c r="X34" i="2"/>
  <c r="L134" i="2"/>
  <c r="Y36" i="2"/>
  <c r="S130" i="2"/>
  <c r="Z41" i="2"/>
  <c r="W51" i="2"/>
  <c r="AA51" i="2" s="1"/>
  <c r="Y53" i="2"/>
  <c r="Y55" i="2"/>
  <c r="Z66" i="2"/>
  <c r="Z68" i="2"/>
  <c r="AA68" i="2" s="1"/>
  <c r="Y71" i="2"/>
  <c r="AA71" i="2" s="1"/>
  <c r="Z71" i="2"/>
  <c r="X74" i="2"/>
  <c r="AA74" i="2" s="1"/>
  <c r="X81" i="2"/>
  <c r="Y90" i="2"/>
  <c r="AA90" i="2" s="1"/>
  <c r="X93" i="2"/>
  <c r="Y110" i="2"/>
  <c r="Z110" i="2"/>
  <c r="AA38" i="3"/>
  <c r="W109" i="2"/>
  <c r="AA109" i="2" s="1"/>
  <c r="J120" i="2"/>
  <c r="J127" i="2"/>
  <c r="J125" i="2"/>
  <c r="R128" i="2"/>
  <c r="N124" i="2"/>
  <c r="J132" i="2"/>
  <c r="N131" i="2"/>
  <c r="N135" i="2" s="1"/>
  <c r="J133" i="2"/>
  <c r="W58" i="2"/>
  <c r="W73" i="2"/>
  <c r="AA73" i="2" s="1"/>
  <c r="W85" i="2"/>
  <c r="AA85" i="2" s="1"/>
  <c r="W102" i="2"/>
  <c r="AA102" i="2" s="1"/>
  <c r="W114" i="2"/>
  <c r="AA114" i="2" s="1"/>
  <c r="W119" i="2"/>
  <c r="AA119" i="2" s="1"/>
  <c r="U56" i="3"/>
  <c r="AA33" i="3"/>
  <c r="AA36" i="3"/>
  <c r="O50" i="3"/>
  <c r="O57" i="3" s="1"/>
  <c r="X29" i="3"/>
  <c r="AA29" i="3" s="1"/>
  <c r="W98" i="2"/>
  <c r="AA98" i="2" s="1"/>
  <c r="W105" i="2"/>
  <c r="AA105" i="2" s="1"/>
  <c r="Z112" i="2"/>
  <c r="AA112" i="2" s="1"/>
  <c r="W117" i="2"/>
  <c r="AA117" i="2" s="1"/>
  <c r="R129" i="2"/>
  <c r="N132" i="2"/>
  <c r="R131" i="2"/>
  <c r="R135" i="2" s="1"/>
  <c r="N133" i="2"/>
  <c r="Y74" i="2"/>
  <c r="Y86" i="2"/>
  <c r="AA86" i="2" s="1"/>
  <c r="W110" i="2"/>
  <c r="AA110" i="2" s="1"/>
  <c r="Z117" i="2"/>
  <c r="J126" i="2"/>
  <c r="Q50" i="3"/>
  <c r="P50" i="3"/>
  <c r="P57" i="3" s="1"/>
  <c r="L56" i="3"/>
  <c r="N120" i="2"/>
  <c r="O126" i="2"/>
  <c r="O125" i="2"/>
  <c r="W15" i="2"/>
  <c r="S124" i="2"/>
  <c r="O132" i="2"/>
  <c r="K134" i="2"/>
  <c r="W36" i="2"/>
  <c r="K130" i="2"/>
  <c r="K135" i="2" s="1"/>
  <c r="W39" i="2"/>
  <c r="O133" i="2"/>
  <c r="W103" i="2"/>
  <c r="AA103" i="2" s="1"/>
  <c r="W115" i="2"/>
  <c r="AA115" i="2" s="1"/>
  <c r="Z118" i="2"/>
  <c r="Y118" i="2"/>
  <c r="G129" i="2"/>
  <c r="G136" i="2" s="1"/>
  <c r="N126" i="2"/>
  <c r="J41" i="3"/>
  <c r="J47" i="3"/>
  <c r="V1" i="3"/>
  <c r="R46" i="3"/>
  <c r="R50" i="3" s="1"/>
  <c r="R57" i="3" s="1"/>
  <c r="X5" i="3"/>
  <c r="N53" i="3"/>
  <c r="R54" i="3"/>
  <c r="N51" i="3"/>
  <c r="N56" i="3" s="1"/>
  <c r="AA40" i="3"/>
  <c r="AA37" i="3"/>
  <c r="G57" i="3"/>
  <c r="W93" i="2"/>
  <c r="AA93" i="2" s="1"/>
  <c r="W113" i="2"/>
  <c r="R120" i="2"/>
  <c r="R127" i="2"/>
  <c r="J124" i="2"/>
  <c r="R132" i="2"/>
  <c r="J131" i="2"/>
  <c r="J135" i="2" s="1"/>
  <c r="R133" i="2"/>
  <c r="W64" i="2"/>
  <c r="AA64" i="2" s="1"/>
  <c r="W97" i="2"/>
  <c r="W99" i="2"/>
  <c r="Z101" i="2"/>
  <c r="W106" i="2"/>
  <c r="AA106" i="2" s="1"/>
  <c r="Z113" i="2"/>
  <c r="W118" i="2"/>
  <c r="Q56" i="3"/>
  <c r="U50" i="3"/>
  <c r="U57" i="3" s="1"/>
  <c r="Y83" i="2"/>
  <c r="AA83" i="2" s="1"/>
  <c r="W101" i="2"/>
  <c r="AA101" i="2" s="1"/>
  <c r="Z108" i="2"/>
  <c r="AA108" i="2" s="1"/>
  <c r="P56" i="3"/>
  <c r="S126" i="2"/>
  <c r="S125" i="2"/>
  <c r="O128" i="2"/>
  <c r="K124" i="2"/>
  <c r="W17" i="2"/>
  <c r="AA17" i="2" s="1"/>
  <c r="S132" i="2"/>
  <c r="O134" i="2"/>
  <c r="O130" i="2"/>
  <c r="O135" i="2" s="1"/>
  <c r="S133" i="2"/>
  <c r="W76" i="2"/>
  <c r="W88" i="2"/>
  <c r="AA88" i="2" s="1"/>
  <c r="W95" i="2"/>
  <c r="AA95" i="2" s="1"/>
  <c r="Z99" i="2"/>
  <c r="Z106" i="2"/>
  <c r="W111" i="2"/>
  <c r="AA111" i="2" s="1"/>
  <c r="Z119" i="2"/>
  <c r="Y119" i="2"/>
  <c r="N47" i="3"/>
  <c r="N50" i="3" s="1"/>
  <c r="N57" i="3" s="1"/>
  <c r="N41" i="3"/>
  <c r="R53" i="3"/>
  <c r="J54" i="3"/>
  <c r="R56" i="3"/>
  <c r="R55" i="3"/>
  <c r="J50" i="3"/>
  <c r="J57" i="3" s="1"/>
  <c r="W4" i="3"/>
  <c r="W7" i="3"/>
  <c r="H46" i="3"/>
  <c r="H50" i="3" s="1"/>
  <c r="H57" i="3" s="1"/>
  <c r="Q47" i="3"/>
  <c r="K53" i="3"/>
  <c r="H54" i="3"/>
  <c r="O41" i="3"/>
  <c r="Y4" i="3"/>
  <c r="Y7" i="3"/>
  <c r="Y40" i="3"/>
  <c r="P41" i="3"/>
  <c r="S47" i="3"/>
  <c r="S50" i="3" s="1"/>
  <c r="S57" i="3" s="1"/>
  <c r="K46" i="3"/>
  <c r="H47" i="3"/>
  <c r="T47" i="3"/>
  <c r="T50" i="3" s="1"/>
  <c r="T57" i="3" s="1"/>
  <c r="H51" i="3"/>
  <c r="H56" i="3" s="1"/>
  <c r="K54" i="3"/>
  <c r="H55" i="3"/>
  <c r="W12" i="3"/>
  <c r="AA12" i="3" s="1"/>
  <c r="W21" i="3"/>
  <c r="AA21" i="3" s="1"/>
  <c r="I47" i="3"/>
  <c r="I50" i="3" s="1"/>
  <c r="I57" i="3" s="1"/>
  <c r="U47" i="3"/>
  <c r="X6" i="3"/>
  <c r="X12" i="3"/>
  <c r="X21" i="3"/>
  <c r="Y6" i="3"/>
  <c r="Y39" i="3"/>
  <c r="AA39" i="3" s="1"/>
  <c r="K47" i="3"/>
  <c r="L47" i="3"/>
  <c r="L50" i="3" s="1"/>
  <c r="L57" i="3" s="1"/>
  <c r="M47" i="3"/>
  <c r="M50" i="3" s="1"/>
  <c r="M57" i="3" s="1"/>
  <c r="P54" i="3"/>
  <c r="AA24" i="2" l="1"/>
  <c r="R136" i="2"/>
  <c r="J129" i="2"/>
  <c r="J136" i="2" s="1"/>
  <c r="Q135" i="2"/>
  <c r="H135" i="2"/>
  <c r="H136" i="2" s="1"/>
  <c r="AA40" i="2"/>
  <c r="AA7" i="2"/>
  <c r="AA39" i="2"/>
  <c r="Q57" i="3"/>
  <c r="K129" i="2"/>
  <c r="K136" i="2" s="1"/>
  <c r="AA113" i="2"/>
  <c r="AA34" i="2"/>
  <c r="T129" i="2"/>
  <c r="T136" i="2" s="1"/>
  <c r="AA50" i="2"/>
  <c r="AA14" i="2"/>
  <c r="AA65" i="2"/>
  <c r="AA41" i="2"/>
  <c r="AA36" i="2"/>
  <c r="L129" i="2"/>
  <c r="L136" i="2" s="1"/>
  <c r="AA77" i="2"/>
  <c r="P135" i="2"/>
  <c r="P136" i="2" s="1"/>
  <c r="AA7" i="3"/>
  <c r="AA58" i="2"/>
  <c r="AA44" i="2"/>
  <c r="AA10" i="2"/>
  <c r="L135" i="2"/>
  <c r="AA30" i="2"/>
  <c r="O136" i="2"/>
  <c r="K50" i="3"/>
  <c r="K57" i="3" s="1"/>
  <c r="M59" i="3" s="1"/>
  <c r="AA4" i="3"/>
  <c r="X1" i="3" s="1"/>
  <c r="Z1" i="3" s="1"/>
  <c r="AA99" i="2"/>
  <c r="AA62" i="2"/>
  <c r="AA97" i="2"/>
  <c r="S129" i="2"/>
  <c r="S135" i="2"/>
  <c r="AA53" i="2"/>
  <c r="AA81" i="2"/>
  <c r="AA118" i="2"/>
  <c r="AA84" i="2"/>
  <c r="AA15" i="2"/>
  <c r="Q129" i="2"/>
  <c r="Q136" i="2" s="1"/>
  <c r="U129" i="2"/>
  <c r="U136" i="2" s="1"/>
  <c r="AA8" i="2"/>
  <c r="X1" i="2" s="1"/>
  <c r="Z1" i="2" s="1"/>
  <c r="M135" i="2"/>
  <c r="M136" i="2" s="1"/>
  <c r="AA76" i="2"/>
  <c r="N129" i="2"/>
  <c r="N136" i="2" s="1"/>
  <c r="I129" i="2"/>
  <c r="I136" i="2" s="1"/>
  <c r="S136" i="2" l="1"/>
  <c r="M138" i="2"/>
</calcChain>
</file>

<file path=xl/comments1.xml><?xml version="1.0" encoding="utf-8"?>
<comments xmlns="http://schemas.openxmlformats.org/spreadsheetml/2006/main">
  <authors>
    <author/>
  </authors>
  <commentList>
    <comment ref="N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C6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6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6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6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6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B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C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1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0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0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0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1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3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4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4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4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14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4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<sst xmlns="http://schemas.openxmlformats.org/spreadsheetml/2006/main" count="1674" uniqueCount="345">
  <si>
    <t>Timestamp</t>
  </si>
  <si>
    <t>NPSN</t>
  </si>
  <si>
    <t>Nama Sekolah</t>
  </si>
  <si>
    <t>Jenjang Sekolah</t>
  </si>
  <si>
    <t>Status Sekolah</t>
  </si>
  <si>
    <t>Kecamatan</t>
  </si>
  <si>
    <t>JUMLAH TOTAL PESERTA DIDIK 23/24</t>
  </si>
  <si>
    <t>SISWA LAKI-LAKI</t>
  </si>
  <si>
    <t>SISWA PEREMPUAN</t>
  </si>
  <si>
    <t>KK KOTA MALANG</t>
  </si>
  <si>
    <t>Kota Usia &lt; 13 TH</t>
  </si>
  <si>
    <t>Kota Usia 13 sd 15 TH</t>
  </si>
  <si>
    <t>Kota Usia &gt; 15 TH</t>
  </si>
  <si>
    <t>KK LUAR KOTA MALANG</t>
  </si>
  <si>
    <t>Luar Usia &lt; 13 TH</t>
  </si>
  <si>
    <t>Luar Usia 13 sd 15 TH</t>
  </si>
  <si>
    <t>Luar Usia &gt; 15 TH</t>
  </si>
  <si>
    <t>"SANGAT BAIK"</t>
  </si>
  <si>
    <t>"BAIK"</t>
  </si>
  <si>
    <t>"CUKUP"</t>
  </si>
  <si>
    <t>SMP BINA BANGSA SCHOOL MALANG</t>
  </si>
  <si>
    <t>SMP</t>
  </si>
  <si>
    <t>SPK</t>
  </si>
  <si>
    <t>BLIMBING</t>
  </si>
  <si>
    <t>SMP Islam Mutiara Hati</t>
  </si>
  <si>
    <t>SWASTA</t>
  </si>
  <si>
    <t>KEDUNGKANDANG</t>
  </si>
  <si>
    <t>SMP KRISTEN 1 YPK MALANG</t>
  </si>
  <si>
    <t>KLOJEN</t>
  </si>
  <si>
    <t>SMP KERTANEGARA MALANG</t>
  </si>
  <si>
    <t>LOWOKWARU</t>
  </si>
  <si>
    <t>SMP BINA BUDI MULIA</t>
  </si>
  <si>
    <t>SMP NEGERI 10 MALANG</t>
  </si>
  <si>
    <t>NEGERI</t>
  </si>
  <si>
    <t>SMP 02 YPK JATIM</t>
  </si>
  <si>
    <t>SMPIT AS SALAM</t>
  </si>
  <si>
    <t>SUKUN</t>
  </si>
  <si>
    <t>SMP IBNU SINA</t>
  </si>
  <si>
    <t>SMP KRISTEN ELIM</t>
  </si>
  <si>
    <t>SMP BAHRUL MAGHFIROH</t>
  </si>
  <si>
    <t>SMP Wesley</t>
  </si>
  <si>
    <t>SMPK MARSUDISIWI</t>
  </si>
  <si>
    <t>SMP NEGERI 6 MALANG</t>
  </si>
  <si>
    <t>SMP NEGERI 25 MALANG</t>
  </si>
  <si>
    <t>SMP ISLAM KHOIRU UMMAH MALANG</t>
  </si>
  <si>
    <t>SMP KARTIKA IV-8 MALANG</t>
  </si>
  <si>
    <t>SMP PGRI 08 MALANG</t>
  </si>
  <si>
    <t>SMP TAMAN HARAPAN</t>
  </si>
  <si>
    <t>SMP NEGERI 3 MALANG</t>
  </si>
  <si>
    <t xml:space="preserve">SMP ISLAM MA'ARIF 03 </t>
  </si>
  <si>
    <t>SMP INSAN AMANAH</t>
  </si>
  <si>
    <t>SMP Kristen Kalam Kudus Malang</t>
  </si>
  <si>
    <t>SMP KATOLIK FRATERAN CELAKET 21</t>
  </si>
  <si>
    <t>SMP ISLAM TERPADU INSAN PERMATA MALANG</t>
  </si>
  <si>
    <t>SMP WAHID HASYIM MALANG</t>
  </si>
  <si>
    <t>SMP 4 YPK JATIM MALANG</t>
  </si>
  <si>
    <t>SMP PGRI 04</t>
  </si>
  <si>
    <t>SMP NEGERI 7 MALANG</t>
  </si>
  <si>
    <t>SMP NEGERI 2 MALANG</t>
  </si>
  <si>
    <t>SMP ISLAM NURUL HUDA</t>
  </si>
  <si>
    <t>SMP NEGERI 9 MALANG</t>
  </si>
  <si>
    <t>SMP ARDJUNA MALANG</t>
  </si>
  <si>
    <t>SMP NEGERI 14 MALANG</t>
  </si>
  <si>
    <t>SMP PGRI 06 MALANG</t>
  </si>
  <si>
    <t>SMP K SANG TIMUR</t>
  </si>
  <si>
    <t>SMP K MARDI WIYATA</t>
  </si>
  <si>
    <t xml:space="preserve">SMP ISLAM MALANG </t>
  </si>
  <si>
    <t>SMP NEGERI 4 MALANG</t>
  </si>
  <si>
    <t>SMPK KOLESE SANTO YUSUP 2</t>
  </si>
  <si>
    <t>SMP NEGERI 15 MALANG</t>
  </si>
  <si>
    <t>MTs HASYIM ASY'ARI</t>
  </si>
  <si>
    <t>MTs</t>
  </si>
  <si>
    <t>SMP Negeri 8 Malang</t>
  </si>
  <si>
    <t>MTs Hidayatul Mubtadi'in Ts</t>
  </si>
  <si>
    <t>SMPN 29</t>
  </si>
  <si>
    <t>SMP ISLAM SABILURROSYAD</t>
  </si>
  <si>
    <t>SMP NEGERI 19 MALANG</t>
  </si>
  <si>
    <t>MTSS Al Amin Kota Malang</t>
  </si>
  <si>
    <t>MTs QITA</t>
  </si>
  <si>
    <t>MTSS IBADURRAHMAN</t>
  </si>
  <si>
    <t>SMP Negeri 26 Malang</t>
  </si>
  <si>
    <t xml:space="preserve">MTs Muhammadiyah 1 Malang </t>
  </si>
  <si>
    <t>SMP PLUS AZ-ZAHROH MALANG</t>
  </si>
  <si>
    <t>SMP ADVENT</t>
  </si>
  <si>
    <t>MTS NURUL HUDA</t>
  </si>
  <si>
    <t>MTs Khadijah</t>
  </si>
  <si>
    <t>SMP Charis</t>
  </si>
  <si>
    <t>SMP ISLAM AL-UMM</t>
  </si>
  <si>
    <t>SMP NEGERI 1 MALANG</t>
  </si>
  <si>
    <t>SMP NU HASYIM ASYARI</t>
  </si>
  <si>
    <t>SMP KRISTEN SETIA BUDI</t>
  </si>
  <si>
    <t>MTSS ATTARAQQIE</t>
  </si>
  <si>
    <t>SMP PLUS AL-KAUTSAR MALANG</t>
  </si>
  <si>
    <t>SMP ISLAM AL AMIN</t>
  </si>
  <si>
    <t>SMP NEGERI 16 MALANG</t>
  </si>
  <si>
    <t>MTs Darul Quran Kota Malang</t>
  </si>
  <si>
    <t>SMP SUNAN GIRI MALANG</t>
  </si>
  <si>
    <t>SMP MAARIF 01 NURUL MUTTAQIN</t>
  </si>
  <si>
    <t>SMP TAMANSISWA (TAMAN DEWASA)</t>
  </si>
  <si>
    <t>SMP Laboratorium UM</t>
  </si>
  <si>
    <t>SMP NEGERI 5 MALANG</t>
  </si>
  <si>
    <t>SMP NEGERI 17 MALANG</t>
  </si>
  <si>
    <t>MTSS TAHFIZH AL-MADINAH</t>
  </si>
  <si>
    <t>MTSS MA'ARIF NU</t>
  </si>
  <si>
    <t>SMP Aisyiyah Muhammadiyah 3 Malang</t>
  </si>
  <si>
    <t>MTSS BAHRUL MAGHFIROH</t>
  </si>
  <si>
    <t>MTSS SUNAN KALIJOGO KARANGBESUKI</t>
  </si>
  <si>
    <t>SMP MUHAMMADIYAH 04</t>
  </si>
  <si>
    <t>SMP ISLAM MAARIF 02 MALANG</t>
  </si>
  <si>
    <t>MTs NURUL ULUM</t>
  </si>
  <si>
    <t>SMP TERPADU DARUL FALAH</t>
  </si>
  <si>
    <t>MTs MU’ALLIMIN NU</t>
  </si>
  <si>
    <t>MTSS AR-ROYYAN</t>
  </si>
  <si>
    <t>SMP NEGERI 28 MALANG</t>
  </si>
  <si>
    <t>SMP ISLAM NAILUL FALAAH</t>
  </si>
  <si>
    <t>SMP PUTRI AL IRSYAD AL ISLAMIYYAH</t>
  </si>
  <si>
    <t>MTSS TARBIYATUL IMAN</t>
  </si>
  <si>
    <t>SMPS PJ GLobal School</t>
  </si>
  <si>
    <t>SMP Negeri 24 Malang</t>
  </si>
  <si>
    <t>SMP KRISTEN PETRA MALANG</t>
  </si>
  <si>
    <t>MTSS MUALLIMAT</t>
  </si>
  <si>
    <t>SMPK KOLESE SANTO YUSUP 01</t>
  </si>
  <si>
    <t>MTs Nurul Ulum 2</t>
  </si>
  <si>
    <t>MTsN 1 Kota Malang</t>
  </si>
  <si>
    <t>MTSS HIDAYATUL MTS BTADI'IN BA</t>
  </si>
  <si>
    <t>SMP Katolik Santa Maria 02</t>
  </si>
  <si>
    <t>SMP DARUL ULUM AGUNG MALANG</t>
  </si>
  <si>
    <t>SMP KARTIKA IV - 9 MALANG</t>
  </si>
  <si>
    <t>SMPS ISLAM ULUL ALBAB</t>
  </si>
  <si>
    <t>SMP ISLAM BAITURROHMAH</t>
  </si>
  <si>
    <t>SMP Muhammadiyah 01</t>
  </si>
  <si>
    <t>SMP BRAWIJAYA SMART SCHOOL</t>
  </si>
  <si>
    <t>SMP NEGERI 18 MALANG</t>
  </si>
  <si>
    <t>SMP Negeri 11 Malang</t>
  </si>
  <si>
    <t>SMP KATOLIK SANTA MARIA 1</t>
  </si>
  <si>
    <t>SMP NEGERI 23 MALANG</t>
  </si>
  <si>
    <t>SMP Katolik Cor Jesu</t>
  </si>
  <si>
    <t>SMP MUHAMMADIYAH 02 MALANG</t>
  </si>
  <si>
    <t>SMP NEGERI 21 MALANG</t>
  </si>
  <si>
    <t>SMPK BHAKTI LUHUR</t>
  </si>
  <si>
    <t>SMP NURUL HUDA</t>
  </si>
  <si>
    <t>MTS SURYA BUANA MALANG</t>
  </si>
  <si>
    <t>SMP ISLAM PARAMITHA</t>
  </si>
  <si>
    <t>SMP Unggulan AL-YA'LU</t>
  </si>
  <si>
    <t>SMP GRACIA NUSANTARA</t>
  </si>
  <si>
    <t>SMP AL HIDAYAH MALANG</t>
  </si>
  <si>
    <t>SMPI ANNURIYAH MALANG</t>
  </si>
  <si>
    <t>SMP ISLAM AL AZHAR 56 MALANG</t>
  </si>
  <si>
    <t>SMP Bhakti</t>
  </si>
  <si>
    <t>SMP NEGERI 20 MALANG</t>
  </si>
  <si>
    <t>SMP Shalahuddin Malang</t>
  </si>
  <si>
    <t xml:space="preserve">SMP KRISTEN ALETHEIA </t>
  </si>
  <si>
    <t>SMP NASIONAL</t>
  </si>
  <si>
    <t>SMP NU SYAMSUDDIN</t>
  </si>
  <si>
    <t>SMP NEGERI 27 MALANG</t>
  </si>
  <si>
    <t>SMP Kartini Yasri</t>
  </si>
  <si>
    <t>SMP ASIFA MALANG</t>
  </si>
  <si>
    <t>SMP MUHAMMADIYAH 06 MALANG</t>
  </si>
  <si>
    <t>SMP PGRI 03 Malang</t>
  </si>
  <si>
    <t>SMP Islam Sabilillah Malang</t>
  </si>
  <si>
    <t xml:space="preserve">SMP ISLAM BAITUL MAKMUR </t>
  </si>
  <si>
    <t>SMPN 22 MALANG</t>
  </si>
  <si>
    <t>SMP Waskita Dharma</t>
  </si>
  <si>
    <t xml:space="preserve">SMP NATIONAL LEADER SCHOOL MALANG </t>
  </si>
  <si>
    <t xml:space="preserve">MTSN 2 KOTA MALANG </t>
  </si>
  <si>
    <t>SMP ISLAM TARBIYATUL HUDA</t>
  </si>
  <si>
    <t>SMP SRIWEDARI</t>
  </si>
  <si>
    <t>SMP NEGERI 13 MALANG</t>
  </si>
  <si>
    <t>SMP NEGERI 30 MALANG</t>
  </si>
  <si>
    <t>SMP NEGERI 12 MALANG</t>
  </si>
  <si>
    <t>ISI GANDA</t>
  </si>
  <si>
    <t>Selesai Mengisi</t>
  </si>
  <si>
    <t>Belum</t>
  </si>
  <si>
    <t>VALIDASI DATA</t>
  </si>
  <si>
    <t>VALID/TIDAK</t>
  </si>
  <si>
    <t>Nama Satuan Pendidikan</t>
  </si>
  <si>
    <t>Bentuk Pendidikan</t>
  </si>
  <si>
    <t>Desa</t>
  </si>
  <si>
    <t>JUMLAH SISWA dari DAPO bln Oktober</t>
  </si>
  <si>
    <t>JUMLAH TOTAL PESERTA DIDIK</t>
  </si>
  <si>
    <t>JUMLAH KK KOTA MALANG</t>
  </si>
  <si>
    <t>JUMLAH KK LUAR KOTA MALANG</t>
  </si>
  <si>
    <t>KK KOTA</t>
  </si>
  <si>
    <t>KK LUAR</t>
  </si>
  <si>
    <t>JUMLAH Siswa = JUMLAH KK</t>
  </si>
  <si>
    <t>Jumlah Siswa = Jumlah NILAI SIKAP RAPOR</t>
  </si>
  <si>
    <t>Negeri</t>
  </si>
  <si>
    <t>Oro Oro Dowo</t>
  </si>
  <si>
    <t>Klojen</t>
  </si>
  <si>
    <t>Sukoharjo</t>
  </si>
  <si>
    <t>Sumbersari</t>
  </si>
  <si>
    <t>Lowokwaru</t>
  </si>
  <si>
    <t>Rampal Celaket</t>
  </si>
  <si>
    <t>Bareng</t>
  </si>
  <si>
    <t>Bumiayu</t>
  </si>
  <si>
    <t>Kedungkandang</t>
  </si>
  <si>
    <t>SMP NEGERI 8 MALANG</t>
  </si>
  <si>
    <t>Buring</t>
  </si>
  <si>
    <t>SMP NEGERI 11 MALANG</t>
  </si>
  <si>
    <t>Tunjungsekar</t>
  </si>
  <si>
    <t>Bandungrejosari</t>
  </si>
  <si>
    <t>Sukun</t>
  </si>
  <si>
    <t>Dinoyo</t>
  </si>
  <si>
    <t>Pandanwangi</t>
  </si>
  <si>
    <t>Blimbing</t>
  </si>
  <si>
    <t>Pisang Candi</t>
  </si>
  <si>
    <t>Arjosari</t>
  </si>
  <si>
    <t>Bakalan Krajan</t>
  </si>
  <si>
    <t>Mojolangu</t>
  </si>
  <si>
    <t>Kasin</t>
  </si>
  <si>
    <t>Bunulrejo</t>
  </si>
  <si>
    <t>Lesanpuro</t>
  </si>
  <si>
    <t>SMP NEGERI 22 MALANG</t>
  </si>
  <si>
    <t>Cemorokandang</t>
  </si>
  <si>
    <t>Tlogowaru</t>
  </si>
  <si>
    <t>SMP NEGERI 24 MALANG</t>
  </si>
  <si>
    <t>Merjosari</t>
  </si>
  <si>
    <t>SMP NEGERI 26 MALANG</t>
  </si>
  <si>
    <t>Polehan</t>
  </si>
  <si>
    <t>SMP NEGERI 29 MALANG</t>
  </si>
  <si>
    <t>Gadang</t>
  </si>
  <si>
    <t>Mulyorejo</t>
  </si>
  <si>
    <t>Swasta</t>
  </si>
  <si>
    <t>SMP AISYIYAH MUHAMMADIYAH 03</t>
  </si>
  <si>
    <t>Kebonsari</t>
  </si>
  <si>
    <t>Tlogomas</t>
  </si>
  <si>
    <t>SMP BHAKTI</t>
  </si>
  <si>
    <t>Tulusrejo</t>
  </si>
  <si>
    <t>Kauman</t>
  </si>
  <si>
    <t>Ketawanggede</t>
  </si>
  <si>
    <t>SMP CHARIS</t>
  </si>
  <si>
    <t>Karang Besuki</t>
  </si>
  <si>
    <t>Jatimulyo</t>
  </si>
  <si>
    <t>SMP ISLAM AL AMIN MALANG</t>
  </si>
  <si>
    <t>SMP ISLAM AL AZHAR 56</t>
  </si>
  <si>
    <t>SMP ISLAM BAITUL MAKMUR</t>
  </si>
  <si>
    <t>Sawojajar</t>
  </si>
  <si>
    <t>SMP ISLAM BAITURROHMAH MALANG</t>
  </si>
  <si>
    <t>Purwantoro</t>
  </si>
  <si>
    <t>Madyopuro</t>
  </si>
  <si>
    <t>SMP ISLAM MAARIF 03 MALANG</t>
  </si>
  <si>
    <t>SMP ISLAM MALANG</t>
  </si>
  <si>
    <t>SMP ISLAM MUTIARA HATI</t>
  </si>
  <si>
    <t>SMP ISLAM SABILILLAH MALANG</t>
  </si>
  <si>
    <t>Mergosono</t>
  </si>
  <si>
    <t>SMP ISLAM TERPADU INSAN PERMATA</t>
  </si>
  <si>
    <t>Tasikmadu</t>
  </si>
  <si>
    <t>SMP IT AS SALAM</t>
  </si>
  <si>
    <t>SMP K KOLESE SANTO YUSUP 01</t>
  </si>
  <si>
    <t>SMP K KOLESE SANTO YUSUP 2</t>
  </si>
  <si>
    <t>SMP K MARDIWIYATA</t>
  </si>
  <si>
    <t>Penanggungan</t>
  </si>
  <si>
    <t>Purwodadi</t>
  </si>
  <si>
    <t>SMP KARTIKA IV-9 MALANG</t>
  </si>
  <si>
    <t>Kesatrian</t>
  </si>
  <si>
    <t>SMP KARTINI YASRI</t>
  </si>
  <si>
    <t>Tanjungrejo</t>
  </si>
  <si>
    <t>SMP KATOLIK COR JESU</t>
  </si>
  <si>
    <t>Samaan</t>
  </si>
  <si>
    <t>SMP KATOLIK MARSUDISIWI</t>
  </si>
  <si>
    <t>SMP KATOLIK SANTA MARIA 01</t>
  </si>
  <si>
    <t>SMP KATOLIK SANTA MARIA 02</t>
  </si>
  <si>
    <t>Gadingkasri</t>
  </si>
  <si>
    <t>SMP KRISTEN 1 YPK JATIM MALANG</t>
  </si>
  <si>
    <t>SMP KRISTEN ALETHEIA</t>
  </si>
  <si>
    <t>Jodipan</t>
  </si>
  <si>
    <t>SMP KRISTEN KALAM KUDUS MALANG</t>
  </si>
  <si>
    <t>SMP LABORATORIUM UM</t>
  </si>
  <si>
    <t>SMP MUHAMMADIYAH 01</t>
  </si>
  <si>
    <t>SMP MUHAMMADIYAH 06</t>
  </si>
  <si>
    <t>SMP NATIONAL LEADER SCHOOL MALANG</t>
  </si>
  <si>
    <t>Kotalama</t>
  </si>
  <si>
    <t>SMP PGRI 03</t>
  </si>
  <si>
    <t>Ciptomulyo</t>
  </si>
  <si>
    <t>SMP PGRI 08</t>
  </si>
  <si>
    <t>SMP PLUS AL KAUTSAR</t>
  </si>
  <si>
    <t>SMP PUTRI AL-IRSYAD AL ISLAMIYYAH</t>
  </si>
  <si>
    <t>SMP SHALAHUDDIN MALANG</t>
  </si>
  <si>
    <t>SMP SRIWEDARI MALANG</t>
  </si>
  <si>
    <t>Kidul Dalem</t>
  </si>
  <si>
    <t>SMP UNGGULAN AL-YA`LU</t>
  </si>
  <si>
    <t>SMP WAHID HASYIM</t>
  </si>
  <si>
    <t>SMP WASKITA DHARMA</t>
  </si>
  <si>
    <t>SMP PJ GLOBAL SCHOOL</t>
  </si>
  <si>
    <t>SPK SMP</t>
  </si>
  <si>
    <t>Tunggulwulung</t>
  </si>
  <si>
    <t>SMP Bina Bangsa School</t>
  </si>
  <si>
    <t>Polowijen</t>
  </si>
  <si>
    <t>SMP WESLEY</t>
  </si>
  <si>
    <t>Sekolah</t>
  </si>
  <si>
    <t>JUMLAH SISWA DAPO Oktober</t>
  </si>
  <si>
    <t>JUMLAH SISWA</t>
  </si>
  <si>
    <t>NILAI SIKAP RAPOR</t>
  </si>
  <si>
    <t>TOTAL</t>
  </si>
  <si>
    <t>L</t>
  </si>
  <si>
    <t>P</t>
  </si>
  <si>
    <t>Jumlah</t>
  </si>
  <si>
    <t>&lt;13</t>
  </si>
  <si>
    <t>13 sd 15</t>
  </si>
  <si>
    <t>&gt; 15</t>
  </si>
  <si>
    <t>Jumlah Negeri</t>
  </si>
  <si>
    <t>Jumlah Swasta</t>
  </si>
  <si>
    <t>JUMLAH TOTAL</t>
  </si>
  <si>
    <t>DATA PER 29-12-2023</t>
  </si>
  <si>
    <t>JUMLAH KK</t>
  </si>
  <si>
    <t>JUMLAH SISWA dari EMIS</t>
  </si>
  <si>
    <t>MTSN 1 KOTA MALANG</t>
  </si>
  <si>
    <t>MTS</t>
  </si>
  <si>
    <t>negeri</t>
  </si>
  <si>
    <t>MTSN 2 KOTA MALANG</t>
  </si>
  <si>
    <t>swasta</t>
  </si>
  <si>
    <t>MTSS DARUS SHOLICHIN</t>
  </si>
  <si>
    <t>MTSS NURUL HUDA</t>
  </si>
  <si>
    <t>MTSS AL-HAMID</t>
  </si>
  <si>
    <t>MTSS HIDAYATUL MUBTADIIN</t>
  </si>
  <si>
    <t>MTSS AL AMIN</t>
  </si>
  <si>
    <t>MTSS HAMID RUSYDI</t>
  </si>
  <si>
    <t>MTSS YASPURI MALANG</t>
  </si>
  <si>
    <t>MTSS MUALLIMIN NU</t>
  </si>
  <si>
    <t>MTSS AL HUDA</t>
  </si>
  <si>
    <t>MTs NURUL ULUM 2</t>
  </si>
  <si>
    <t>MTSS MUHAMMADIYAH 2</t>
  </si>
  <si>
    <t>MTSS DARUTTAUHID</t>
  </si>
  <si>
    <t>MTSS JABAL NUR</t>
  </si>
  <si>
    <t>MTSS KHM SAID</t>
  </si>
  <si>
    <t>MTSS NURUL ULUM</t>
  </si>
  <si>
    <t>MTSS HASYIM ASYARI</t>
  </si>
  <si>
    <t>MTSS DARUL QURAN</t>
  </si>
  <si>
    <t>MTSS AL HAYATUL ISLAMIYAH</t>
  </si>
  <si>
    <t>MTSS MUHAMMADIYAH 1</t>
  </si>
  <si>
    <t>MTSS AL AZHAR</t>
  </si>
  <si>
    <t>MTSS MIFTAHUL ULUM</t>
  </si>
  <si>
    <t>MTSS KHADIJAH</t>
  </si>
  <si>
    <t>MTSS DARUSSALAM AGUNG</t>
  </si>
  <si>
    <t>MTSS SURYA BUANA MALANG</t>
  </si>
  <si>
    <t>JUMLAH SISWA EMIS</t>
  </si>
  <si>
    <t>&lt;7</t>
  </si>
  <si>
    <t>7 sd 12</t>
  </si>
  <si>
    <t>&gt; 12</t>
  </si>
  <si>
    <t>No</t>
  </si>
  <si>
    <t>CAPAIAN NILAI KARAKTER SMP KOTA MALANG TAHUN 2023</t>
  </si>
  <si>
    <t>SISWA DAPO vs JUMLAH TOTAL</t>
  </si>
  <si>
    <t>KETERANGAN</t>
  </si>
  <si>
    <t>mutasi</t>
  </si>
  <si>
    <t>Belum input di dapodik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</si>
</sst>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5" formatCode="yyyy\-mm\-dd"/>
  </numFmts>
  <fonts count="1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0"/>
      <color rgb="FFFF0000"/>
      <name val="Arial"/>
    </font>
    <font>
      <b/>
      <sz val="11"/>
      <color theme="1"/>
      <name val="Calibri"/>
    </font>
    <font>
      <sz val="10"/>
      <name val="Arial"/>
    </font>
    <font>
      <b/>
      <sz val="10"/>
      <color theme="1"/>
      <name val="Arial"/>
      <scheme val="minor"/>
    </font>
    <font>
      <b/>
      <i/>
      <sz val="10"/>
      <color theme="1"/>
      <name val="Arial"/>
    </font>
    <font>
      <b/>
      <sz val="12"/>
      <color theme="1"/>
      <name val="Arial"/>
    </font>
    <font>
      <b/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93CDDD"/>
        <bgColor rgb="FF93CDDD"/>
      </patternFill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6B26B"/>
        <bgColor rgb="FFF6B26B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2" borderId="0" xfId="0" applyFont="1" applyFill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2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3" fontId="3" fillId="5" borderId="3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3" fontId="3" fillId="5" borderId="5" xfId="0" applyNumberFormat="1" applyFont="1" applyFill="1" applyBorder="1" applyAlignment="1">
      <alignment horizontal="right"/>
    </xf>
    <xf numFmtId="3" fontId="3" fillId="6" borderId="5" xfId="0" applyNumberFormat="1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right"/>
    </xf>
    <xf numFmtId="3" fontId="3" fillId="8" borderId="5" xfId="0" applyNumberFormat="1" applyFont="1" applyFill="1" applyBorder="1" applyAlignment="1">
      <alignment horizontal="right"/>
    </xf>
    <xf numFmtId="3" fontId="3" fillId="9" borderId="5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center"/>
    </xf>
    <xf numFmtId="3" fontId="9" fillId="5" borderId="5" xfId="0" applyNumberFormat="1" applyFont="1" applyFill="1" applyBorder="1" applyAlignment="1">
      <alignment horizontal="right"/>
    </xf>
    <xf numFmtId="3" fontId="9" fillId="6" borderId="5" xfId="0" applyNumberFormat="1" applyFont="1" applyFill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8" borderId="5" xfId="0" applyNumberFormat="1" applyFont="1" applyFill="1" applyBorder="1" applyAlignment="1">
      <alignment horizontal="right"/>
    </xf>
    <xf numFmtId="3" fontId="9" fillId="9" borderId="5" xfId="0" applyNumberFormat="1" applyFont="1" applyFill="1" applyBorder="1" applyAlignment="1">
      <alignment horizontal="right"/>
    </xf>
    <xf numFmtId="0" fontId="4" fillId="0" borderId="0" xfId="0" applyFont="1" applyAlignment="1"/>
    <xf numFmtId="3" fontId="10" fillId="5" borderId="5" xfId="0" applyNumberFormat="1" applyFont="1" applyFill="1" applyBorder="1" applyAlignment="1">
      <alignment horizontal="right"/>
    </xf>
    <xf numFmtId="3" fontId="10" fillId="6" borderId="5" xfId="0" applyNumberFormat="1" applyFont="1" applyFill="1" applyBorder="1" applyAlignment="1">
      <alignment horizontal="right"/>
    </xf>
    <xf numFmtId="3" fontId="10" fillId="7" borderId="5" xfId="0" applyNumberFormat="1" applyFont="1" applyFill="1" applyBorder="1" applyAlignment="1">
      <alignment horizontal="right"/>
    </xf>
    <xf numFmtId="3" fontId="10" fillId="8" borderId="5" xfId="0" applyNumberFormat="1" applyFont="1" applyFill="1" applyBorder="1" applyAlignment="1">
      <alignment horizontal="right"/>
    </xf>
    <xf numFmtId="3" fontId="10" fillId="9" borderId="5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/>
    <xf numFmtId="0" fontId="2" fillId="5" borderId="0" xfId="0" applyFont="1" applyFill="1" applyAlignment="1">
      <alignment horizontal="right"/>
    </xf>
    <xf numFmtId="0" fontId="3" fillId="0" borderId="0" xfId="0" applyFont="1" applyAlignment="1"/>
    <xf numFmtId="0" fontId="0" fillId="0" borderId="12" xfId="0" applyFont="1" applyBorder="1" applyAlignment="1"/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/>
    <xf numFmtId="0" fontId="3" fillId="0" borderId="12" xfId="0" applyFont="1" applyBorder="1" applyAlignment="1"/>
    <xf numFmtId="0" fontId="0" fillId="0" borderId="12" xfId="0" applyFont="1" applyBorder="1" applyAlignment="1">
      <alignment horizontal="center"/>
    </xf>
    <xf numFmtId="0" fontId="3" fillId="0" borderId="0" xfId="0" applyFont="1" applyFill="1" applyAlignment="1"/>
    <xf numFmtId="0" fontId="1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right"/>
    </xf>
    <xf numFmtId="0" fontId="0" fillId="0" borderId="0" xfId="0" applyFont="1" applyFill="1" applyAlignment="1"/>
    <xf numFmtId="0" fontId="0" fillId="0" borderId="0" xfId="0" applyFont="1" applyAlignment="1"/>
    <xf numFmtId="10" fontId="3" fillId="0" borderId="0" xfId="1" applyNumberFormat="1" applyFont="1" applyAlignme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/>
    <xf numFmtId="0" fontId="4" fillId="0" borderId="3" xfId="0" applyFont="1" applyBorder="1" applyAlignment="1">
      <alignment horizontal="center" vertical="center"/>
    </xf>
    <xf numFmtId="0" fontId="7" fillId="0" borderId="5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/>
    <xf numFmtId="0" fontId="10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22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T145"/>
  <sheetViews>
    <sheetView workbookViewId="0">
      <pane ySplit="1" topLeftCell="A2" activePane="bottomLeft" state="frozen"/>
      <selection pane="bottomLeft" activeCell="G14" sqref="G14"/>
    </sheetView>
  </sheetViews>
  <sheetFormatPr defaultColWidth="12.5703125" defaultRowHeight="15.75" customHeight="1" x14ac:dyDescent="0.2"/>
  <cols>
    <col min="1" max="26" width="18.85546875" customWidth="1"/>
  </cols>
  <sheetData>
    <row r="1" spans="1:20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2.75" x14ac:dyDescent="0.2">
      <c r="A2" s="2">
        <v>45280.435091319443</v>
      </c>
      <c r="B2" s="3">
        <v>20533846</v>
      </c>
      <c r="C2" s="3" t="s">
        <v>20</v>
      </c>
      <c r="D2" s="3" t="s">
        <v>21</v>
      </c>
      <c r="E2" s="3" t="s">
        <v>22</v>
      </c>
      <c r="F2" s="3" t="s">
        <v>23</v>
      </c>
      <c r="G2" s="3">
        <v>51</v>
      </c>
      <c r="H2" s="3">
        <v>30</v>
      </c>
      <c r="I2" s="3">
        <v>21</v>
      </c>
      <c r="J2" s="3">
        <v>51</v>
      </c>
      <c r="K2" s="3">
        <v>12</v>
      </c>
      <c r="L2" s="3">
        <v>39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46</v>
      </c>
      <c r="S2" s="3">
        <v>5</v>
      </c>
      <c r="T2" s="3">
        <v>0</v>
      </c>
    </row>
    <row r="3" spans="1:20" ht="12.75" x14ac:dyDescent="0.2">
      <c r="A3" s="2">
        <v>45280.444433842596</v>
      </c>
      <c r="B3" s="3">
        <v>70043030</v>
      </c>
      <c r="C3" s="3" t="s">
        <v>24</v>
      </c>
      <c r="D3" s="3" t="s">
        <v>21</v>
      </c>
      <c r="E3" s="3" t="s">
        <v>25</v>
      </c>
      <c r="F3" s="3" t="s">
        <v>26</v>
      </c>
      <c r="G3" s="3">
        <v>10</v>
      </c>
      <c r="H3" s="3">
        <v>7</v>
      </c>
      <c r="I3" s="3">
        <v>3</v>
      </c>
      <c r="J3" s="3">
        <v>8</v>
      </c>
      <c r="K3" s="3">
        <v>4</v>
      </c>
      <c r="L3" s="3">
        <v>4</v>
      </c>
      <c r="M3" s="3">
        <v>0</v>
      </c>
      <c r="N3" s="3">
        <v>2</v>
      </c>
      <c r="O3" s="3">
        <v>0</v>
      </c>
      <c r="P3" s="3">
        <v>2</v>
      </c>
      <c r="Q3" s="3">
        <v>0</v>
      </c>
      <c r="R3" s="3">
        <v>10</v>
      </c>
      <c r="S3" s="3">
        <v>0</v>
      </c>
      <c r="T3" s="3">
        <v>0</v>
      </c>
    </row>
    <row r="4" spans="1:20" ht="12.75" x14ac:dyDescent="0.2">
      <c r="A4" s="2">
        <v>45280.459503067133</v>
      </c>
      <c r="B4" s="3">
        <v>20533836</v>
      </c>
      <c r="C4" s="3" t="s">
        <v>27</v>
      </c>
      <c r="D4" s="3" t="s">
        <v>21</v>
      </c>
      <c r="E4" s="3" t="s">
        <v>25</v>
      </c>
      <c r="F4" s="3" t="s">
        <v>28</v>
      </c>
      <c r="G4" s="3">
        <v>11</v>
      </c>
      <c r="H4" s="3">
        <v>5</v>
      </c>
      <c r="I4" s="3">
        <v>6</v>
      </c>
      <c r="J4" s="3">
        <v>11</v>
      </c>
      <c r="K4" s="3">
        <v>0</v>
      </c>
      <c r="L4" s="3">
        <v>11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11</v>
      </c>
      <c r="T4" s="3">
        <v>0</v>
      </c>
    </row>
    <row r="5" spans="1:20" ht="12.75" x14ac:dyDescent="0.2">
      <c r="A5" s="2">
        <v>45280.459771319445</v>
      </c>
      <c r="B5" s="3">
        <v>20533835</v>
      </c>
      <c r="C5" s="3" t="s">
        <v>29</v>
      </c>
      <c r="D5" s="3" t="s">
        <v>21</v>
      </c>
      <c r="E5" s="3" t="s">
        <v>25</v>
      </c>
      <c r="F5" s="3" t="s">
        <v>30</v>
      </c>
      <c r="G5" s="3">
        <v>61</v>
      </c>
      <c r="H5" s="3">
        <v>39</v>
      </c>
      <c r="I5" s="3">
        <v>22</v>
      </c>
      <c r="J5" s="3">
        <v>29</v>
      </c>
      <c r="K5" s="3">
        <v>2</v>
      </c>
      <c r="L5" s="3">
        <v>22</v>
      </c>
      <c r="M5" s="3">
        <v>5</v>
      </c>
      <c r="N5" s="3">
        <v>32</v>
      </c>
      <c r="O5" s="3">
        <v>4</v>
      </c>
      <c r="P5" s="3">
        <v>25</v>
      </c>
      <c r="Q5" s="3">
        <v>3</v>
      </c>
      <c r="R5" s="3">
        <v>26</v>
      </c>
      <c r="S5" s="3">
        <v>35</v>
      </c>
      <c r="T5" s="3">
        <v>0</v>
      </c>
    </row>
    <row r="6" spans="1:20" ht="12.75" x14ac:dyDescent="0.2">
      <c r="A6" s="2">
        <v>45280.486066192127</v>
      </c>
      <c r="B6" s="3">
        <v>69861173</v>
      </c>
      <c r="C6" s="3" t="s">
        <v>31</v>
      </c>
      <c r="D6" s="3" t="s">
        <v>21</v>
      </c>
      <c r="E6" s="3" t="s">
        <v>25</v>
      </c>
      <c r="F6" s="3" t="s">
        <v>28</v>
      </c>
      <c r="G6" s="3">
        <v>26</v>
      </c>
      <c r="H6" s="3">
        <v>12</v>
      </c>
      <c r="I6" s="3">
        <v>14</v>
      </c>
      <c r="J6" s="3">
        <v>21</v>
      </c>
      <c r="K6" s="3">
        <v>7</v>
      </c>
      <c r="L6" s="3">
        <v>14</v>
      </c>
      <c r="M6" s="3">
        <v>0</v>
      </c>
      <c r="N6" s="3">
        <v>5</v>
      </c>
      <c r="O6" s="3">
        <v>2</v>
      </c>
      <c r="P6" s="3">
        <v>2</v>
      </c>
      <c r="Q6" s="3">
        <v>1</v>
      </c>
      <c r="R6" s="3">
        <v>0</v>
      </c>
      <c r="S6" s="3">
        <v>26</v>
      </c>
      <c r="T6" s="3">
        <v>0</v>
      </c>
    </row>
    <row r="7" spans="1:20" ht="12.75" x14ac:dyDescent="0.2">
      <c r="A7" s="2">
        <v>45280.506873009261</v>
      </c>
      <c r="B7" s="3">
        <v>20533782</v>
      </c>
      <c r="C7" s="3" t="s">
        <v>32</v>
      </c>
      <c r="D7" s="3" t="s">
        <v>21</v>
      </c>
      <c r="E7" s="3" t="s">
        <v>33</v>
      </c>
      <c r="F7" s="3" t="s">
        <v>26</v>
      </c>
      <c r="G7" s="3">
        <v>878</v>
      </c>
      <c r="H7" s="3">
        <v>423</v>
      </c>
      <c r="I7" s="3">
        <v>455</v>
      </c>
      <c r="J7" s="3">
        <v>819</v>
      </c>
      <c r="K7" s="3">
        <v>94</v>
      </c>
      <c r="L7" s="3">
        <v>715</v>
      </c>
      <c r="M7" s="3">
        <v>10</v>
      </c>
      <c r="N7" s="3">
        <v>59</v>
      </c>
      <c r="O7" s="3">
        <v>7</v>
      </c>
      <c r="P7" s="3">
        <v>51</v>
      </c>
      <c r="Q7" s="3">
        <v>1</v>
      </c>
      <c r="R7" s="3">
        <v>775</v>
      </c>
      <c r="S7" s="3">
        <v>75</v>
      </c>
      <c r="T7" s="3">
        <v>28</v>
      </c>
    </row>
    <row r="8" spans="1:20" ht="12.75" x14ac:dyDescent="0.2">
      <c r="A8" s="2">
        <v>45280.537064247685</v>
      </c>
      <c r="B8" s="3">
        <v>20533825</v>
      </c>
      <c r="C8" s="3" t="s">
        <v>34</v>
      </c>
      <c r="D8" s="3" t="s">
        <v>21</v>
      </c>
      <c r="E8" s="3" t="s">
        <v>25</v>
      </c>
      <c r="F8" s="3" t="s">
        <v>28</v>
      </c>
      <c r="G8" s="3">
        <v>40</v>
      </c>
      <c r="H8" s="3">
        <v>18</v>
      </c>
      <c r="I8" s="3">
        <v>22</v>
      </c>
      <c r="J8" s="3">
        <v>8</v>
      </c>
      <c r="K8" s="3">
        <v>0</v>
      </c>
      <c r="L8" s="3">
        <v>6</v>
      </c>
      <c r="M8" s="3">
        <v>2</v>
      </c>
      <c r="N8" s="3">
        <v>32</v>
      </c>
      <c r="O8" s="3">
        <v>2</v>
      </c>
      <c r="P8" s="3">
        <v>26</v>
      </c>
      <c r="Q8" s="3">
        <v>4</v>
      </c>
      <c r="R8" s="3">
        <v>8</v>
      </c>
      <c r="S8" s="3">
        <v>32</v>
      </c>
      <c r="T8" s="3">
        <v>0</v>
      </c>
    </row>
    <row r="9" spans="1:20" ht="12.75" x14ac:dyDescent="0.2">
      <c r="A9" s="2">
        <v>45280.541208969909</v>
      </c>
      <c r="B9" s="3">
        <v>69988139</v>
      </c>
      <c r="C9" s="3" t="s">
        <v>35</v>
      </c>
      <c r="D9" s="3" t="s">
        <v>21</v>
      </c>
      <c r="E9" s="3" t="s">
        <v>25</v>
      </c>
      <c r="F9" s="3" t="s">
        <v>36</v>
      </c>
      <c r="G9" s="3">
        <v>87</v>
      </c>
      <c r="H9" s="3">
        <v>46</v>
      </c>
      <c r="I9" s="3">
        <v>41</v>
      </c>
      <c r="J9" s="3">
        <v>60</v>
      </c>
      <c r="K9" s="3">
        <v>16</v>
      </c>
      <c r="L9" s="3">
        <v>44</v>
      </c>
      <c r="M9" s="3">
        <v>0</v>
      </c>
      <c r="N9" s="3">
        <v>27</v>
      </c>
      <c r="O9" s="3">
        <v>6</v>
      </c>
      <c r="P9" s="3">
        <v>21</v>
      </c>
      <c r="Q9" s="3">
        <v>0</v>
      </c>
      <c r="R9" s="3">
        <v>49</v>
      </c>
      <c r="S9" s="3">
        <v>38</v>
      </c>
      <c r="T9" s="3">
        <v>0</v>
      </c>
    </row>
    <row r="10" spans="1:20" ht="12.75" x14ac:dyDescent="0.2">
      <c r="A10" s="2">
        <v>45280.542995509255</v>
      </c>
      <c r="B10" s="3">
        <v>20533848</v>
      </c>
      <c r="C10" s="3" t="s">
        <v>37</v>
      </c>
      <c r="D10" s="3" t="s">
        <v>21</v>
      </c>
      <c r="E10" s="3" t="s">
        <v>25</v>
      </c>
      <c r="F10" s="3" t="s">
        <v>23</v>
      </c>
      <c r="G10" s="3">
        <v>82</v>
      </c>
      <c r="H10" s="3">
        <v>36</v>
      </c>
      <c r="I10" s="3">
        <v>46</v>
      </c>
      <c r="J10" s="3">
        <v>23</v>
      </c>
      <c r="K10" s="3">
        <v>0</v>
      </c>
      <c r="L10" s="3">
        <v>18</v>
      </c>
      <c r="M10" s="3">
        <v>5</v>
      </c>
      <c r="N10" s="3">
        <v>59</v>
      </c>
      <c r="O10" s="3">
        <v>2</v>
      </c>
      <c r="P10" s="3">
        <v>52</v>
      </c>
      <c r="Q10" s="3">
        <v>5</v>
      </c>
      <c r="R10" s="3">
        <v>0</v>
      </c>
      <c r="S10" s="3">
        <v>82</v>
      </c>
      <c r="T10" s="3">
        <v>0</v>
      </c>
    </row>
    <row r="11" spans="1:20" ht="12.75" x14ac:dyDescent="0.2">
      <c r="A11" s="2"/>
    </row>
    <row r="12" spans="1:20" ht="12.75" x14ac:dyDescent="0.2">
      <c r="A12" s="2">
        <v>45280.594412025464</v>
      </c>
      <c r="B12" s="3">
        <v>20539728</v>
      </c>
      <c r="C12" s="3" t="s">
        <v>38</v>
      </c>
      <c r="D12" s="3" t="s">
        <v>21</v>
      </c>
      <c r="E12" s="3" t="s">
        <v>25</v>
      </c>
      <c r="F12" s="3" t="s">
        <v>36</v>
      </c>
      <c r="G12" s="3">
        <v>62</v>
      </c>
      <c r="H12" s="3">
        <v>30</v>
      </c>
      <c r="I12" s="3">
        <v>32</v>
      </c>
      <c r="J12" s="3">
        <v>46</v>
      </c>
      <c r="K12" s="3">
        <v>12</v>
      </c>
      <c r="L12" s="3">
        <v>33</v>
      </c>
      <c r="M12" s="3">
        <v>1</v>
      </c>
      <c r="N12" s="3">
        <v>16</v>
      </c>
      <c r="O12" s="3">
        <v>1</v>
      </c>
      <c r="P12" s="3">
        <v>13</v>
      </c>
      <c r="Q12" s="3">
        <v>2</v>
      </c>
      <c r="R12" s="3">
        <v>12</v>
      </c>
      <c r="S12" s="3">
        <v>42</v>
      </c>
      <c r="T12" s="3">
        <v>8</v>
      </c>
    </row>
    <row r="13" spans="1:20" ht="12.75" x14ac:dyDescent="0.2">
      <c r="A13" s="2">
        <v>45280.6423015162</v>
      </c>
      <c r="B13" s="3">
        <v>69754478</v>
      </c>
      <c r="C13" s="3" t="s">
        <v>39</v>
      </c>
      <c r="D13" s="3" t="s">
        <v>21</v>
      </c>
      <c r="E13" s="3" t="s">
        <v>25</v>
      </c>
      <c r="F13" s="3" t="s">
        <v>30</v>
      </c>
      <c r="G13" s="3">
        <v>226</v>
      </c>
      <c r="H13" s="3">
        <v>221</v>
      </c>
      <c r="I13" s="3">
        <v>5</v>
      </c>
      <c r="J13" s="3">
        <v>99</v>
      </c>
      <c r="K13" s="3">
        <v>17</v>
      </c>
      <c r="L13" s="3">
        <v>41</v>
      </c>
      <c r="M13" s="3">
        <v>41</v>
      </c>
      <c r="N13" s="3">
        <v>127</v>
      </c>
      <c r="O13" s="3">
        <v>22</v>
      </c>
      <c r="P13" s="3">
        <v>40</v>
      </c>
      <c r="Q13" s="3">
        <v>65</v>
      </c>
      <c r="R13" s="3">
        <v>100</v>
      </c>
      <c r="S13" s="3">
        <v>126</v>
      </c>
      <c r="T13" s="3">
        <v>0</v>
      </c>
    </row>
    <row r="14" spans="1:20" ht="12.75" x14ac:dyDescent="0.2">
      <c r="A14" s="2">
        <v>45280.612375972225</v>
      </c>
      <c r="B14" s="3">
        <v>69888858</v>
      </c>
      <c r="C14" s="3" t="s">
        <v>40</v>
      </c>
      <c r="D14" s="3" t="s">
        <v>21</v>
      </c>
      <c r="E14" s="3" t="s">
        <v>22</v>
      </c>
      <c r="F14" s="3" t="s">
        <v>36</v>
      </c>
      <c r="G14" s="3">
        <v>35</v>
      </c>
      <c r="H14" s="3">
        <v>14</v>
      </c>
      <c r="I14" s="3">
        <v>21</v>
      </c>
      <c r="J14" s="3">
        <v>8</v>
      </c>
      <c r="K14" s="3">
        <v>3</v>
      </c>
      <c r="L14" s="3">
        <v>5</v>
      </c>
      <c r="M14" s="3">
        <v>0</v>
      </c>
      <c r="N14" s="3">
        <v>27</v>
      </c>
      <c r="O14" s="3">
        <v>8</v>
      </c>
      <c r="P14" s="3">
        <v>19</v>
      </c>
      <c r="Q14" s="3">
        <v>0</v>
      </c>
      <c r="R14" s="3">
        <v>0</v>
      </c>
      <c r="S14" s="3">
        <v>35</v>
      </c>
      <c r="T14" s="3">
        <v>0</v>
      </c>
    </row>
    <row r="15" spans="1:20" ht="12.75" x14ac:dyDescent="0.2">
      <c r="A15" s="2">
        <v>45280.632551840274</v>
      </c>
      <c r="B15" s="3">
        <v>20539734</v>
      </c>
      <c r="C15" s="3" t="s">
        <v>41</v>
      </c>
      <c r="D15" s="3" t="s">
        <v>21</v>
      </c>
      <c r="E15" s="3" t="s">
        <v>25</v>
      </c>
      <c r="F15" s="3" t="s">
        <v>23</v>
      </c>
      <c r="G15" s="3">
        <v>80</v>
      </c>
      <c r="H15" s="3">
        <v>45</v>
      </c>
      <c r="I15" s="3">
        <v>35</v>
      </c>
      <c r="J15" s="3">
        <v>36</v>
      </c>
      <c r="K15" s="3">
        <v>12</v>
      </c>
      <c r="L15" s="3">
        <v>22</v>
      </c>
      <c r="M15" s="3">
        <v>2</v>
      </c>
      <c r="N15" s="3">
        <v>44</v>
      </c>
      <c r="O15" s="3">
        <v>10</v>
      </c>
      <c r="P15" s="3">
        <v>29</v>
      </c>
      <c r="Q15" s="3">
        <v>5</v>
      </c>
      <c r="R15" s="3">
        <v>75</v>
      </c>
      <c r="S15" s="3">
        <v>5</v>
      </c>
      <c r="T15" s="3">
        <v>0</v>
      </c>
    </row>
    <row r="16" spans="1:20" ht="12.75" x14ac:dyDescent="0.2">
      <c r="A16" s="2">
        <v>45280.650784537036</v>
      </c>
      <c r="B16" s="3">
        <v>20533768</v>
      </c>
      <c r="C16" s="3" t="s">
        <v>42</v>
      </c>
      <c r="D16" s="3" t="s">
        <v>21</v>
      </c>
      <c r="E16" s="3" t="s">
        <v>33</v>
      </c>
      <c r="F16" s="3" t="s">
        <v>28</v>
      </c>
      <c r="G16" s="3">
        <v>789</v>
      </c>
      <c r="H16" s="3">
        <v>408</v>
      </c>
      <c r="I16" s="3">
        <v>381</v>
      </c>
      <c r="J16" s="3">
        <v>714</v>
      </c>
      <c r="K16" s="3">
        <v>98</v>
      </c>
      <c r="L16" s="3">
        <v>611</v>
      </c>
      <c r="M16" s="3">
        <v>5</v>
      </c>
      <c r="N16" s="3">
        <v>75</v>
      </c>
      <c r="O16" s="3">
        <v>11</v>
      </c>
      <c r="P16" s="3">
        <v>63</v>
      </c>
      <c r="Q16" s="3">
        <v>1</v>
      </c>
      <c r="R16" s="3">
        <v>580</v>
      </c>
      <c r="S16" s="3">
        <v>209</v>
      </c>
      <c r="T16" s="3">
        <v>0</v>
      </c>
    </row>
    <row r="17" spans="1:20" ht="12.75" x14ac:dyDescent="0.2">
      <c r="A17" s="2">
        <v>45281.42704869213</v>
      </c>
      <c r="B17" s="3">
        <v>20561785</v>
      </c>
      <c r="C17" s="3" t="s">
        <v>43</v>
      </c>
      <c r="D17" s="3" t="s">
        <v>21</v>
      </c>
      <c r="E17" s="3" t="s">
        <v>33</v>
      </c>
      <c r="F17" s="3" t="s">
        <v>30</v>
      </c>
      <c r="G17" s="3">
        <v>424</v>
      </c>
      <c r="H17" s="3">
        <v>217</v>
      </c>
      <c r="I17" s="3">
        <v>207</v>
      </c>
      <c r="J17" s="3">
        <v>321</v>
      </c>
      <c r="K17" s="3">
        <v>64</v>
      </c>
      <c r="L17" s="3">
        <v>256</v>
      </c>
      <c r="M17" s="3">
        <v>1</v>
      </c>
      <c r="N17" s="3">
        <v>103</v>
      </c>
      <c r="O17" s="3">
        <v>50</v>
      </c>
      <c r="P17" s="3">
        <v>53</v>
      </c>
      <c r="Q17" s="3">
        <v>0</v>
      </c>
      <c r="R17" s="3">
        <v>212</v>
      </c>
      <c r="S17" s="3">
        <v>184</v>
      </c>
      <c r="T17" s="3">
        <v>28</v>
      </c>
    </row>
    <row r="18" spans="1:20" ht="12.75" x14ac:dyDescent="0.2">
      <c r="A18" s="2">
        <v>45280.893812997689</v>
      </c>
      <c r="B18" s="3">
        <v>70004973</v>
      </c>
      <c r="C18" s="3" t="s">
        <v>44</v>
      </c>
      <c r="D18" s="3" t="s">
        <v>21</v>
      </c>
      <c r="E18" s="3" t="s">
        <v>25</v>
      </c>
      <c r="F18" s="3" t="s">
        <v>26</v>
      </c>
      <c r="G18" s="3">
        <v>96</v>
      </c>
      <c r="H18" s="3">
        <v>57</v>
      </c>
      <c r="I18" s="3">
        <v>39</v>
      </c>
      <c r="J18" s="3">
        <v>61</v>
      </c>
      <c r="K18" s="3">
        <v>11</v>
      </c>
      <c r="L18" s="3">
        <v>50</v>
      </c>
      <c r="M18" s="3">
        <v>0</v>
      </c>
      <c r="N18" s="3">
        <v>35</v>
      </c>
      <c r="O18" s="3">
        <v>6</v>
      </c>
      <c r="P18" s="3">
        <v>27</v>
      </c>
      <c r="Q18" s="3">
        <v>2</v>
      </c>
      <c r="R18" s="3">
        <v>35</v>
      </c>
      <c r="S18" s="3">
        <v>60</v>
      </c>
      <c r="T18" s="3">
        <v>1</v>
      </c>
    </row>
    <row r="19" spans="1:20" ht="12.75" x14ac:dyDescent="0.2">
      <c r="A19" s="2">
        <v>45281.128511446761</v>
      </c>
      <c r="B19" s="3">
        <v>20539732</v>
      </c>
      <c r="C19" s="3" t="s">
        <v>45</v>
      </c>
      <c r="D19" s="3" t="s">
        <v>21</v>
      </c>
      <c r="E19" s="3" t="s">
        <v>25</v>
      </c>
      <c r="F19" s="3" t="s">
        <v>23</v>
      </c>
      <c r="G19" s="3">
        <v>298</v>
      </c>
      <c r="H19" s="3">
        <v>162</v>
      </c>
      <c r="I19" s="3">
        <v>136</v>
      </c>
      <c r="J19" s="3">
        <v>175</v>
      </c>
      <c r="K19" s="3">
        <v>0</v>
      </c>
      <c r="L19" s="3">
        <v>168</v>
      </c>
      <c r="M19" s="3">
        <v>7</v>
      </c>
      <c r="N19" s="3">
        <v>123</v>
      </c>
      <c r="O19" s="3">
        <v>0</v>
      </c>
      <c r="P19" s="3">
        <v>120</v>
      </c>
      <c r="Q19" s="3">
        <v>3</v>
      </c>
      <c r="R19" s="3">
        <v>0</v>
      </c>
      <c r="S19" s="3">
        <v>298</v>
      </c>
      <c r="T19" s="3">
        <v>0</v>
      </c>
    </row>
    <row r="20" spans="1:20" ht="12.75" x14ac:dyDescent="0.2">
      <c r="A20" s="2">
        <v>45281.331696921297</v>
      </c>
      <c r="B20" s="3">
        <v>20539740</v>
      </c>
      <c r="C20" s="3" t="s">
        <v>46</v>
      </c>
      <c r="D20" s="3" t="s">
        <v>21</v>
      </c>
      <c r="E20" s="3" t="s">
        <v>25</v>
      </c>
      <c r="F20" s="3" t="s">
        <v>26</v>
      </c>
      <c r="G20" s="3">
        <v>27</v>
      </c>
      <c r="H20" s="3">
        <v>22</v>
      </c>
      <c r="I20" s="3">
        <v>5</v>
      </c>
      <c r="J20" s="3">
        <v>24</v>
      </c>
      <c r="K20" s="3">
        <v>3</v>
      </c>
      <c r="L20" s="3">
        <v>19</v>
      </c>
      <c r="M20" s="3">
        <v>2</v>
      </c>
      <c r="N20" s="3">
        <v>3</v>
      </c>
      <c r="O20" s="3">
        <v>0</v>
      </c>
      <c r="P20" s="3">
        <v>3</v>
      </c>
      <c r="Q20" s="3">
        <v>0</v>
      </c>
      <c r="R20" s="3">
        <v>0</v>
      </c>
      <c r="S20" s="3">
        <v>27</v>
      </c>
      <c r="T20" s="3">
        <v>0</v>
      </c>
    </row>
    <row r="21" spans="1:20" ht="12.75" x14ac:dyDescent="0.2">
      <c r="A21" s="2">
        <v>45281.358397372685</v>
      </c>
      <c r="B21" s="3">
        <v>20533734</v>
      </c>
      <c r="C21" s="3" t="s">
        <v>47</v>
      </c>
      <c r="D21" s="3" t="s">
        <v>21</v>
      </c>
      <c r="E21" s="3" t="s">
        <v>25</v>
      </c>
      <c r="F21" s="3" t="s">
        <v>28</v>
      </c>
      <c r="G21" s="3">
        <v>17</v>
      </c>
      <c r="H21" s="3">
        <v>11</v>
      </c>
      <c r="I21" s="3">
        <v>6</v>
      </c>
      <c r="J21" s="3">
        <v>6</v>
      </c>
      <c r="K21" s="3">
        <v>1</v>
      </c>
      <c r="L21" s="3">
        <v>5</v>
      </c>
      <c r="M21" s="3">
        <v>0</v>
      </c>
      <c r="N21" s="3">
        <v>11</v>
      </c>
      <c r="O21" s="3">
        <v>1</v>
      </c>
      <c r="P21" s="3">
        <v>10</v>
      </c>
      <c r="Q21" s="3">
        <v>0</v>
      </c>
      <c r="R21" s="3">
        <v>7</v>
      </c>
      <c r="S21" s="3">
        <v>10</v>
      </c>
      <c r="T21" s="3">
        <v>0</v>
      </c>
    </row>
    <row r="22" spans="1:20" ht="12.75" x14ac:dyDescent="0.2">
      <c r="A22" s="2">
        <v>45281.393300520838</v>
      </c>
      <c r="B22" s="3">
        <v>20533765</v>
      </c>
      <c r="C22" s="3" t="s">
        <v>48</v>
      </c>
      <c r="D22" s="3" t="s">
        <v>21</v>
      </c>
      <c r="E22" s="3" t="s">
        <v>33</v>
      </c>
      <c r="F22" s="3" t="s">
        <v>28</v>
      </c>
      <c r="G22" s="3">
        <v>835</v>
      </c>
      <c r="H22" s="3">
        <v>394</v>
      </c>
      <c r="I22" s="3">
        <v>441</v>
      </c>
      <c r="J22" s="3">
        <v>646</v>
      </c>
      <c r="K22" s="3">
        <v>100</v>
      </c>
      <c r="L22" s="3">
        <v>542</v>
      </c>
      <c r="M22" s="3">
        <v>4</v>
      </c>
      <c r="N22" s="3">
        <v>189</v>
      </c>
      <c r="O22" s="3">
        <v>28</v>
      </c>
      <c r="P22" s="3">
        <v>161</v>
      </c>
      <c r="Q22" s="3">
        <v>0</v>
      </c>
      <c r="R22" s="3">
        <v>835</v>
      </c>
      <c r="S22" s="3">
        <v>0</v>
      </c>
      <c r="T22" s="3">
        <v>0</v>
      </c>
    </row>
    <row r="23" spans="1:20" ht="12.75" x14ac:dyDescent="0.2">
      <c r="A23" s="2">
        <v>45281.404820138894</v>
      </c>
      <c r="B23" s="3">
        <v>20533749</v>
      </c>
      <c r="C23" s="3" t="s">
        <v>49</v>
      </c>
      <c r="D23" s="3" t="s">
        <v>21</v>
      </c>
      <c r="E23" s="3" t="s">
        <v>25</v>
      </c>
      <c r="F23" s="3" t="s">
        <v>23</v>
      </c>
      <c r="G23" s="3">
        <v>80</v>
      </c>
      <c r="H23" s="3">
        <v>41</v>
      </c>
      <c r="I23" s="3">
        <v>39</v>
      </c>
      <c r="J23" s="3">
        <v>69</v>
      </c>
      <c r="K23" s="3">
        <v>0</v>
      </c>
      <c r="L23" s="3">
        <v>69</v>
      </c>
      <c r="M23" s="3">
        <v>0</v>
      </c>
      <c r="N23" s="3">
        <v>11</v>
      </c>
      <c r="O23" s="3">
        <v>0</v>
      </c>
      <c r="P23" s="3">
        <v>11</v>
      </c>
      <c r="Q23" s="3">
        <v>0</v>
      </c>
      <c r="R23" s="3">
        <v>67</v>
      </c>
      <c r="S23" s="3">
        <v>10</v>
      </c>
      <c r="T23" s="3">
        <v>3</v>
      </c>
    </row>
    <row r="24" spans="1:20" ht="12.75" x14ac:dyDescent="0.2">
      <c r="A24" s="2">
        <v>45281.424941851852</v>
      </c>
      <c r="B24" s="3">
        <v>70030673</v>
      </c>
      <c r="C24" s="3" t="s">
        <v>50</v>
      </c>
      <c r="D24" s="3" t="s">
        <v>21</v>
      </c>
      <c r="E24" s="3" t="s">
        <v>25</v>
      </c>
      <c r="F24" s="3" t="s">
        <v>30</v>
      </c>
      <c r="G24" s="3">
        <v>159</v>
      </c>
      <c r="H24" s="3">
        <v>85</v>
      </c>
      <c r="I24" s="3">
        <v>74</v>
      </c>
      <c r="J24" s="3">
        <v>94</v>
      </c>
      <c r="K24" s="3">
        <v>0</v>
      </c>
      <c r="L24" s="3">
        <v>94</v>
      </c>
      <c r="M24" s="3">
        <v>0</v>
      </c>
      <c r="N24" s="3">
        <v>65</v>
      </c>
      <c r="O24" s="3">
        <v>0</v>
      </c>
      <c r="P24" s="3">
        <v>65</v>
      </c>
      <c r="Q24" s="3">
        <v>0</v>
      </c>
      <c r="R24" s="3">
        <v>145</v>
      </c>
      <c r="S24" s="3">
        <v>14</v>
      </c>
      <c r="T24" s="3">
        <v>0</v>
      </c>
    </row>
    <row r="25" spans="1:20" ht="12.75" x14ac:dyDescent="0.2">
      <c r="A25" s="2">
        <v>45281.481554560189</v>
      </c>
      <c r="B25" s="3">
        <v>20533837</v>
      </c>
      <c r="C25" s="3" t="s">
        <v>51</v>
      </c>
      <c r="D25" s="3" t="s">
        <v>21</v>
      </c>
      <c r="E25" s="3" t="s">
        <v>25</v>
      </c>
      <c r="F25" s="3" t="s">
        <v>28</v>
      </c>
      <c r="G25" s="3">
        <v>394</v>
      </c>
      <c r="H25" s="3">
        <v>191</v>
      </c>
      <c r="I25" s="3">
        <v>203</v>
      </c>
      <c r="J25" s="3">
        <v>258</v>
      </c>
      <c r="K25" s="3">
        <v>52</v>
      </c>
      <c r="L25" s="3">
        <v>205</v>
      </c>
      <c r="M25" s="3">
        <v>1</v>
      </c>
      <c r="N25" s="3">
        <v>136</v>
      </c>
      <c r="O25" s="3">
        <v>21</v>
      </c>
      <c r="P25" s="3">
        <v>115</v>
      </c>
      <c r="Q25" s="3">
        <v>0</v>
      </c>
      <c r="R25" s="3">
        <v>95</v>
      </c>
      <c r="S25" s="3">
        <v>21</v>
      </c>
      <c r="T25" s="3">
        <v>0</v>
      </c>
    </row>
    <row r="26" spans="1:20" ht="12.75" x14ac:dyDescent="0.2">
      <c r="A26" s="2">
        <v>45281.484638900467</v>
      </c>
      <c r="B26" s="3">
        <v>20533739</v>
      </c>
      <c r="C26" s="3" t="s">
        <v>52</v>
      </c>
      <c r="D26" s="3" t="s">
        <v>21</v>
      </c>
      <c r="E26" s="3" t="s">
        <v>25</v>
      </c>
      <c r="F26" s="3" t="s">
        <v>28</v>
      </c>
      <c r="G26" s="3">
        <v>225</v>
      </c>
      <c r="H26" s="3">
        <v>113</v>
      </c>
      <c r="I26" s="3">
        <v>112</v>
      </c>
      <c r="J26" s="3">
        <v>156</v>
      </c>
      <c r="K26" s="3">
        <v>38</v>
      </c>
      <c r="L26" s="3">
        <v>117</v>
      </c>
      <c r="M26" s="3">
        <v>1</v>
      </c>
      <c r="N26" s="3">
        <v>69</v>
      </c>
      <c r="O26" s="3">
        <v>10</v>
      </c>
      <c r="P26" s="3">
        <v>59</v>
      </c>
      <c r="Q26" s="3">
        <v>0</v>
      </c>
      <c r="R26" s="3">
        <v>176</v>
      </c>
      <c r="S26" s="3">
        <v>49</v>
      </c>
      <c r="T26" s="3">
        <v>0</v>
      </c>
    </row>
    <row r="27" spans="1:20" ht="12.75" x14ac:dyDescent="0.2">
      <c r="A27" s="2">
        <v>45281.495663969908</v>
      </c>
      <c r="B27" s="3">
        <v>69958420</v>
      </c>
      <c r="C27" s="3" t="s">
        <v>53</v>
      </c>
      <c r="D27" s="3" t="s">
        <v>21</v>
      </c>
      <c r="E27" s="3" t="s">
        <v>25</v>
      </c>
      <c r="F27" s="3" t="s">
        <v>30</v>
      </c>
      <c r="G27" s="3">
        <v>209</v>
      </c>
      <c r="H27" s="3">
        <v>123</v>
      </c>
      <c r="I27" s="3">
        <v>86</v>
      </c>
      <c r="J27" s="3">
        <v>112</v>
      </c>
      <c r="K27" s="3">
        <v>16</v>
      </c>
      <c r="L27" s="3">
        <v>95</v>
      </c>
      <c r="M27" s="3">
        <v>1</v>
      </c>
      <c r="N27" s="3">
        <v>97</v>
      </c>
      <c r="O27" s="3">
        <v>13</v>
      </c>
      <c r="P27" s="3">
        <v>81</v>
      </c>
      <c r="Q27" s="3">
        <v>3</v>
      </c>
      <c r="R27" s="3">
        <v>140</v>
      </c>
      <c r="S27" s="3">
        <v>69</v>
      </c>
      <c r="T27" s="3">
        <v>0</v>
      </c>
    </row>
    <row r="28" spans="1:20" ht="12.75" x14ac:dyDescent="0.2">
      <c r="A28" s="2">
        <v>45281.507246921297</v>
      </c>
      <c r="B28" s="3">
        <v>20533736</v>
      </c>
      <c r="C28" s="3" t="s">
        <v>54</v>
      </c>
      <c r="D28" s="3" t="s">
        <v>21</v>
      </c>
      <c r="E28" s="3" t="s">
        <v>25</v>
      </c>
      <c r="F28" s="3" t="s">
        <v>30</v>
      </c>
      <c r="G28" s="3">
        <v>213</v>
      </c>
      <c r="H28" s="3">
        <v>99</v>
      </c>
      <c r="I28" s="3">
        <v>114</v>
      </c>
      <c r="J28" s="3">
        <v>152</v>
      </c>
      <c r="K28" s="3">
        <v>20</v>
      </c>
      <c r="L28" s="3">
        <v>107</v>
      </c>
      <c r="M28" s="3">
        <v>25</v>
      </c>
      <c r="N28" s="3">
        <v>61</v>
      </c>
      <c r="O28" s="3">
        <v>11</v>
      </c>
      <c r="P28" s="3">
        <v>45</v>
      </c>
      <c r="Q28" s="3">
        <v>5</v>
      </c>
      <c r="R28" s="3">
        <v>173</v>
      </c>
      <c r="S28" s="3">
        <v>40</v>
      </c>
      <c r="T28" s="3">
        <v>0</v>
      </c>
    </row>
    <row r="29" spans="1:20" ht="12.75" x14ac:dyDescent="0.2">
      <c r="A29" s="2">
        <v>45281.559352766199</v>
      </c>
      <c r="B29" s="3">
        <v>20533842</v>
      </c>
      <c r="C29" s="3" t="s">
        <v>55</v>
      </c>
      <c r="D29" s="3" t="s">
        <v>21</v>
      </c>
      <c r="E29" s="3" t="s">
        <v>25</v>
      </c>
      <c r="F29" s="3" t="s">
        <v>26</v>
      </c>
      <c r="G29" s="3">
        <v>17</v>
      </c>
      <c r="H29" s="3">
        <v>6</v>
      </c>
      <c r="I29" s="3">
        <v>11</v>
      </c>
      <c r="J29" s="3">
        <v>17</v>
      </c>
      <c r="K29" s="3">
        <v>12</v>
      </c>
      <c r="L29" s="3">
        <v>5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17</v>
      </c>
      <c r="S29" s="3">
        <v>0</v>
      </c>
      <c r="T29" s="3">
        <v>0</v>
      </c>
    </row>
    <row r="30" spans="1:20" ht="12.75" x14ac:dyDescent="0.2">
      <c r="A30" s="2">
        <v>45281.548010312501</v>
      </c>
      <c r="B30" s="3">
        <v>20533756</v>
      </c>
      <c r="C30" s="3" t="s">
        <v>56</v>
      </c>
      <c r="D30" s="3" t="s">
        <v>21</v>
      </c>
      <c r="E30" s="3" t="s">
        <v>25</v>
      </c>
      <c r="F30" s="3" t="s">
        <v>26</v>
      </c>
      <c r="G30" s="3">
        <v>34</v>
      </c>
      <c r="H30" s="3">
        <v>18</v>
      </c>
      <c r="I30" s="3">
        <v>16</v>
      </c>
      <c r="J30" s="3">
        <v>24</v>
      </c>
      <c r="K30" s="3">
        <v>0</v>
      </c>
      <c r="L30" s="3">
        <v>20</v>
      </c>
      <c r="M30" s="3">
        <v>4</v>
      </c>
      <c r="N30" s="3">
        <v>10</v>
      </c>
      <c r="O30" s="3">
        <v>0</v>
      </c>
      <c r="P30" s="3">
        <v>9</v>
      </c>
      <c r="Q30" s="3">
        <v>1</v>
      </c>
      <c r="R30" s="3">
        <v>6</v>
      </c>
      <c r="S30" s="3">
        <v>28</v>
      </c>
      <c r="T30" s="3">
        <v>0</v>
      </c>
    </row>
    <row r="31" spans="1:20" ht="12.75" x14ac:dyDescent="0.2">
      <c r="A31" s="2">
        <v>45281.590333587963</v>
      </c>
      <c r="B31" s="3">
        <v>20533769</v>
      </c>
      <c r="C31" s="3" t="s">
        <v>57</v>
      </c>
      <c r="D31" s="3" t="s">
        <v>21</v>
      </c>
      <c r="E31" s="3" t="s">
        <v>33</v>
      </c>
      <c r="F31" s="3" t="s">
        <v>26</v>
      </c>
      <c r="G31" s="3">
        <v>781</v>
      </c>
      <c r="H31" s="3">
        <v>379</v>
      </c>
      <c r="I31" s="3">
        <v>402</v>
      </c>
      <c r="J31" s="3">
        <v>750</v>
      </c>
      <c r="K31" s="3">
        <v>143</v>
      </c>
      <c r="L31" s="3">
        <v>597</v>
      </c>
      <c r="M31" s="3">
        <v>10</v>
      </c>
      <c r="N31" s="3">
        <v>31</v>
      </c>
      <c r="O31" s="3">
        <v>0</v>
      </c>
      <c r="P31" s="3">
        <v>31</v>
      </c>
      <c r="Q31" s="3">
        <v>0</v>
      </c>
      <c r="R31" s="3">
        <v>397</v>
      </c>
      <c r="S31" s="3">
        <v>384</v>
      </c>
      <c r="T31" s="3">
        <v>0</v>
      </c>
    </row>
    <row r="32" spans="1:20" ht="12.75" x14ac:dyDescent="0.2">
      <c r="A32" s="2">
        <v>45281.648689467591</v>
      </c>
      <c r="B32" s="3">
        <v>20533778</v>
      </c>
      <c r="C32" s="3" t="s">
        <v>58</v>
      </c>
      <c r="D32" s="3" t="s">
        <v>21</v>
      </c>
      <c r="E32" s="3" t="s">
        <v>33</v>
      </c>
      <c r="F32" s="3" t="s">
        <v>28</v>
      </c>
      <c r="G32" s="3">
        <v>1059</v>
      </c>
      <c r="H32" s="3">
        <v>523</v>
      </c>
      <c r="I32" s="3">
        <v>536</v>
      </c>
      <c r="J32" s="3">
        <v>968</v>
      </c>
      <c r="K32" s="3">
        <v>113</v>
      </c>
      <c r="L32" s="3">
        <v>847</v>
      </c>
      <c r="M32" s="3">
        <v>8</v>
      </c>
      <c r="N32" s="3">
        <v>91</v>
      </c>
      <c r="O32" s="3">
        <v>9</v>
      </c>
      <c r="P32" s="3">
        <v>81</v>
      </c>
      <c r="Q32" s="3">
        <v>1</v>
      </c>
      <c r="R32" s="3">
        <v>466</v>
      </c>
      <c r="S32" s="3">
        <v>593</v>
      </c>
      <c r="T32" s="3">
        <v>0</v>
      </c>
    </row>
    <row r="33" spans="1:20" ht="12.75" x14ac:dyDescent="0.2">
      <c r="A33" s="2">
        <v>45281.674662604171</v>
      </c>
      <c r="B33" s="3">
        <v>20533839</v>
      </c>
      <c r="C33" s="3" t="s">
        <v>59</v>
      </c>
      <c r="D33" s="3" t="s">
        <v>21</v>
      </c>
      <c r="E33" s="3" t="s">
        <v>25</v>
      </c>
      <c r="F33" s="3" t="s">
        <v>36</v>
      </c>
      <c r="G33" s="3">
        <v>58</v>
      </c>
      <c r="H33" s="3">
        <v>25</v>
      </c>
      <c r="I33" s="3">
        <v>33</v>
      </c>
      <c r="J33" s="3">
        <v>19</v>
      </c>
      <c r="K33" s="3">
        <v>1</v>
      </c>
      <c r="L33" s="3">
        <v>15</v>
      </c>
      <c r="M33" s="3">
        <v>3</v>
      </c>
      <c r="N33" s="3">
        <v>39</v>
      </c>
      <c r="O33" s="3">
        <v>1</v>
      </c>
      <c r="P33" s="3">
        <v>35</v>
      </c>
      <c r="Q33" s="3">
        <v>3</v>
      </c>
      <c r="R33" s="3">
        <v>20</v>
      </c>
      <c r="S33" s="3">
        <v>36</v>
      </c>
      <c r="T33" s="3">
        <v>2</v>
      </c>
    </row>
    <row r="34" spans="1:20" ht="12.75" x14ac:dyDescent="0.2">
      <c r="A34" s="2">
        <v>45281.683604039354</v>
      </c>
      <c r="B34" s="3">
        <v>20533771</v>
      </c>
      <c r="C34" s="3" t="s">
        <v>60</v>
      </c>
      <c r="D34" s="3" t="s">
        <v>21</v>
      </c>
      <c r="E34" s="3" t="s">
        <v>33</v>
      </c>
      <c r="F34" s="3" t="s">
        <v>28</v>
      </c>
      <c r="G34" s="3">
        <v>736</v>
      </c>
      <c r="H34" s="3">
        <v>370</v>
      </c>
      <c r="I34" s="3">
        <v>366</v>
      </c>
      <c r="J34" s="3">
        <v>698</v>
      </c>
      <c r="K34" s="3">
        <v>78</v>
      </c>
      <c r="L34" s="3">
        <v>613</v>
      </c>
      <c r="M34" s="3">
        <v>7</v>
      </c>
      <c r="N34" s="3">
        <v>38</v>
      </c>
      <c r="O34" s="3">
        <v>7</v>
      </c>
      <c r="P34" s="3">
        <v>30</v>
      </c>
      <c r="Q34" s="3">
        <v>1</v>
      </c>
      <c r="R34" s="3">
        <v>114</v>
      </c>
      <c r="S34" s="3">
        <v>622</v>
      </c>
      <c r="T34" s="3">
        <v>0</v>
      </c>
    </row>
    <row r="35" spans="1:20" ht="12.75" x14ac:dyDescent="0.2">
      <c r="A35" s="2">
        <v>45282.581628946762</v>
      </c>
      <c r="B35" s="3">
        <v>20533844</v>
      </c>
      <c r="C35" s="3" t="s">
        <v>61</v>
      </c>
      <c r="D35" s="3" t="s">
        <v>21</v>
      </c>
      <c r="E35" s="3" t="s">
        <v>25</v>
      </c>
      <c r="F35" s="3" t="s">
        <v>23</v>
      </c>
      <c r="G35" s="3">
        <v>35</v>
      </c>
      <c r="H35" s="3">
        <v>21</v>
      </c>
      <c r="I35" s="3">
        <v>14</v>
      </c>
      <c r="J35" s="3">
        <v>22</v>
      </c>
      <c r="K35" s="3">
        <v>0</v>
      </c>
      <c r="L35" s="3">
        <v>20</v>
      </c>
      <c r="M35" s="3">
        <v>2</v>
      </c>
      <c r="N35" s="3">
        <v>13</v>
      </c>
      <c r="O35" s="3">
        <v>0</v>
      </c>
      <c r="P35" s="3">
        <v>13</v>
      </c>
      <c r="Q35" s="3">
        <v>0</v>
      </c>
      <c r="R35" s="3">
        <v>13</v>
      </c>
      <c r="S35" s="3">
        <v>19</v>
      </c>
      <c r="T35" s="3">
        <v>3</v>
      </c>
    </row>
    <row r="36" spans="1:20" ht="12.75" x14ac:dyDescent="0.2">
      <c r="A36" s="2">
        <v>45281.780849236107</v>
      </c>
      <c r="B36" s="3">
        <v>20533786</v>
      </c>
      <c r="C36" s="3" t="s">
        <v>62</v>
      </c>
      <c r="D36" s="3" t="s">
        <v>21</v>
      </c>
      <c r="E36" s="3" t="s">
        <v>33</v>
      </c>
      <c r="F36" s="3" t="s">
        <v>23</v>
      </c>
      <c r="G36" s="3">
        <v>824</v>
      </c>
      <c r="H36" s="3">
        <v>417</v>
      </c>
      <c r="I36" s="3">
        <v>407</v>
      </c>
      <c r="J36" s="3">
        <v>679</v>
      </c>
      <c r="K36" s="3">
        <v>168</v>
      </c>
      <c r="L36" s="3">
        <v>352</v>
      </c>
      <c r="M36" s="3">
        <v>159</v>
      </c>
      <c r="N36" s="3">
        <v>145</v>
      </c>
      <c r="O36" s="3">
        <v>33</v>
      </c>
      <c r="P36" s="3">
        <v>86</v>
      </c>
      <c r="Q36" s="3">
        <v>26</v>
      </c>
      <c r="R36" s="3">
        <v>456</v>
      </c>
      <c r="S36" s="3">
        <v>289</v>
      </c>
      <c r="T36" s="3">
        <v>79</v>
      </c>
    </row>
    <row r="37" spans="1:20" ht="12.75" x14ac:dyDescent="0.2">
      <c r="A37" s="2">
        <v>45281.928340162034</v>
      </c>
      <c r="B37" s="3">
        <v>20533746</v>
      </c>
      <c r="C37" s="3" t="s">
        <v>63</v>
      </c>
      <c r="D37" s="3" t="s">
        <v>21</v>
      </c>
      <c r="E37" s="3" t="s">
        <v>25</v>
      </c>
      <c r="F37" s="3" t="s">
        <v>36</v>
      </c>
      <c r="G37" s="3">
        <v>197</v>
      </c>
      <c r="H37" s="3">
        <v>115</v>
      </c>
      <c r="I37" s="3">
        <v>82</v>
      </c>
      <c r="J37" s="3">
        <v>177</v>
      </c>
      <c r="K37" s="3">
        <v>11</v>
      </c>
      <c r="L37" s="3">
        <v>159</v>
      </c>
      <c r="M37" s="3">
        <v>7</v>
      </c>
      <c r="N37" s="3">
        <v>20</v>
      </c>
      <c r="O37" s="3">
        <v>4</v>
      </c>
      <c r="P37" s="3">
        <v>15</v>
      </c>
      <c r="Q37" s="3">
        <v>1</v>
      </c>
      <c r="R37" s="3">
        <v>77</v>
      </c>
      <c r="S37" s="3">
        <v>87</v>
      </c>
      <c r="T37" s="3">
        <v>33</v>
      </c>
    </row>
    <row r="38" spans="1:20" ht="12.75" x14ac:dyDescent="0.2">
      <c r="A38" s="2">
        <v>45281.942423032408</v>
      </c>
      <c r="B38" s="3">
        <v>20533742</v>
      </c>
      <c r="C38" s="3" t="s">
        <v>64</v>
      </c>
      <c r="D38" s="3" t="s">
        <v>21</v>
      </c>
      <c r="E38" s="3" t="s">
        <v>25</v>
      </c>
      <c r="F38" s="3" t="s">
        <v>28</v>
      </c>
      <c r="G38" s="3">
        <v>105</v>
      </c>
      <c r="H38" s="3">
        <v>46</v>
      </c>
      <c r="I38" s="3">
        <v>59</v>
      </c>
      <c r="J38" s="3">
        <v>64</v>
      </c>
      <c r="K38" s="3">
        <v>12</v>
      </c>
      <c r="L38" s="3">
        <v>51</v>
      </c>
      <c r="M38" s="3">
        <v>1</v>
      </c>
      <c r="N38" s="3">
        <v>41</v>
      </c>
      <c r="O38" s="3">
        <v>11</v>
      </c>
      <c r="P38" s="3">
        <v>29</v>
      </c>
      <c r="Q38" s="3">
        <v>1</v>
      </c>
      <c r="R38" s="3">
        <v>0</v>
      </c>
      <c r="S38" s="3">
        <v>105</v>
      </c>
      <c r="T38" s="3">
        <v>0</v>
      </c>
    </row>
    <row r="39" spans="1:20" ht="12.75" x14ac:dyDescent="0.2">
      <c r="A39" s="2">
        <v>45281.979833379628</v>
      </c>
      <c r="B39" s="3">
        <v>20533832</v>
      </c>
      <c r="C39" s="3" t="s">
        <v>65</v>
      </c>
      <c r="D39" s="3" t="s">
        <v>21</v>
      </c>
      <c r="E39" s="3" t="s">
        <v>25</v>
      </c>
      <c r="F39" s="3" t="s">
        <v>28</v>
      </c>
      <c r="G39" s="3">
        <v>199</v>
      </c>
      <c r="H39" s="3">
        <v>108</v>
      </c>
      <c r="I39" s="3">
        <v>91</v>
      </c>
      <c r="J39" s="3">
        <v>150</v>
      </c>
      <c r="K39" s="3">
        <v>34</v>
      </c>
      <c r="L39" s="3">
        <v>114</v>
      </c>
      <c r="M39" s="3">
        <v>2</v>
      </c>
      <c r="N39" s="3">
        <v>49</v>
      </c>
      <c r="O39" s="3">
        <v>13</v>
      </c>
      <c r="P39" s="3">
        <v>35</v>
      </c>
      <c r="Q39" s="3">
        <v>1</v>
      </c>
      <c r="R39" s="3">
        <v>150</v>
      </c>
      <c r="S39" s="3">
        <v>8</v>
      </c>
      <c r="T39" s="3">
        <v>41</v>
      </c>
    </row>
    <row r="40" spans="1:20" ht="12.75" x14ac:dyDescent="0.2">
      <c r="A40" s="2">
        <v>45282.338221435188</v>
      </c>
      <c r="B40" s="3">
        <v>20533851</v>
      </c>
      <c r="C40" s="3" t="s">
        <v>66</v>
      </c>
      <c r="D40" s="3" t="s">
        <v>21</v>
      </c>
      <c r="E40" s="3" t="s">
        <v>25</v>
      </c>
      <c r="F40" s="3" t="s">
        <v>23</v>
      </c>
      <c r="G40" s="3">
        <v>153</v>
      </c>
      <c r="H40" s="3">
        <v>84</v>
      </c>
      <c r="I40" s="3">
        <v>69</v>
      </c>
      <c r="J40" s="3">
        <v>138</v>
      </c>
      <c r="K40" s="3">
        <v>15</v>
      </c>
      <c r="L40" s="3">
        <v>92</v>
      </c>
      <c r="M40" s="3">
        <v>31</v>
      </c>
      <c r="N40" s="3">
        <v>15</v>
      </c>
      <c r="O40" s="3">
        <v>0</v>
      </c>
      <c r="P40" s="3">
        <v>11</v>
      </c>
      <c r="Q40" s="3">
        <v>4</v>
      </c>
      <c r="R40" s="3">
        <v>5</v>
      </c>
      <c r="S40" s="3">
        <v>140</v>
      </c>
      <c r="T40" s="3">
        <v>8</v>
      </c>
    </row>
    <row r="41" spans="1:20" ht="12.75" x14ac:dyDescent="0.2">
      <c r="A41" s="2">
        <v>45282.350968009254</v>
      </c>
      <c r="B41" s="3">
        <v>20533766</v>
      </c>
      <c r="C41" s="3" t="s">
        <v>67</v>
      </c>
      <c r="D41" s="3" t="s">
        <v>21</v>
      </c>
      <c r="E41" s="3" t="s">
        <v>33</v>
      </c>
      <c r="F41" s="3" t="s">
        <v>30</v>
      </c>
      <c r="G41" s="3">
        <v>868</v>
      </c>
      <c r="H41" s="3">
        <v>398</v>
      </c>
      <c r="I41" s="3">
        <v>470</v>
      </c>
      <c r="J41" s="3">
        <v>785</v>
      </c>
      <c r="K41" s="3">
        <v>121</v>
      </c>
      <c r="L41" s="3">
        <v>659</v>
      </c>
      <c r="M41" s="3">
        <v>5</v>
      </c>
      <c r="N41" s="3">
        <v>83</v>
      </c>
      <c r="O41" s="3">
        <v>9</v>
      </c>
      <c r="P41" s="3">
        <v>72</v>
      </c>
      <c r="Q41" s="3">
        <v>2</v>
      </c>
      <c r="R41" s="3">
        <v>862</v>
      </c>
      <c r="S41" s="3">
        <v>5</v>
      </c>
      <c r="T41" s="3">
        <v>1</v>
      </c>
    </row>
    <row r="42" spans="1:20" ht="12.75" x14ac:dyDescent="0.2">
      <c r="A42" s="2">
        <v>45282.373103229169</v>
      </c>
      <c r="B42" s="3">
        <v>20539733</v>
      </c>
      <c r="C42" s="3" t="s">
        <v>68</v>
      </c>
      <c r="D42" s="3" t="s">
        <v>21</v>
      </c>
      <c r="E42" s="3" t="s">
        <v>25</v>
      </c>
      <c r="F42" s="3" t="s">
        <v>30</v>
      </c>
      <c r="G42" s="3">
        <v>322</v>
      </c>
      <c r="H42" s="3">
        <v>175</v>
      </c>
      <c r="I42" s="3">
        <v>147</v>
      </c>
      <c r="J42" s="3">
        <v>170</v>
      </c>
      <c r="K42" s="3">
        <v>54</v>
      </c>
      <c r="L42" s="3">
        <v>116</v>
      </c>
      <c r="M42" s="3">
        <v>0</v>
      </c>
      <c r="N42" s="3">
        <v>152</v>
      </c>
      <c r="O42" s="3">
        <v>0</v>
      </c>
      <c r="P42" s="3">
        <v>152</v>
      </c>
      <c r="Q42" s="3">
        <v>0</v>
      </c>
      <c r="R42" s="3">
        <v>184</v>
      </c>
      <c r="S42" s="3">
        <v>108</v>
      </c>
      <c r="T42" s="3">
        <v>30</v>
      </c>
    </row>
    <row r="43" spans="1:20" ht="12.75" x14ac:dyDescent="0.2">
      <c r="A43" s="2">
        <v>45282.414874178241</v>
      </c>
      <c r="B43" s="3">
        <v>20533787</v>
      </c>
      <c r="C43" s="3" t="s">
        <v>69</v>
      </c>
      <c r="D43" s="3" t="s">
        <v>21</v>
      </c>
      <c r="E43" s="3" t="s">
        <v>33</v>
      </c>
      <c r="F43" s="3" t="s">
        <v>36</v>
      </c>
      <c r="G43" s="3">
        <v>857</v>
      </c>
      <c r="H43" s="3">
        <v>437</v>
      </c>
      <c r="I43" s="3">
        <v>420</v>
      </c>
      <c r="J43" s="3">
        <v>701</v>
      </c>
      <c r="K43" s="3">
        <v>77</v>
      </c>
      <c r="L43" s="3">
        <v>615</v>
      </c>
      <c r="M43" s="3">
        <v>9</v>
      </c>
      <c r="N43" s="3">
        <v>156</v>
      </c>
      <c r="O43" s="3">
        <v>23</v>
      </c>
      <c r="P43" s="3">
        <v>133</v>
      </c>
      <c r="Q43" s="3">
        <v>0</v>
      </c>
      <c r="R43" s="3">
        <v>299</v>
      </c>
      <c r="S43" s="3">
        <v>558</v>
      </c>
      <c r="T43" s="3">
        <v>0</v>
      </c>
    </row>
    <row r="44" spans="1:20" ht="12.75" x14ac:dyDescent="0.2">
      <c r="A44" s="2">
        <v>45296.570290636577</v>
      </c>
      <c r="B44" s="3">
        <v>20583800</v>
      </c>
      <c r="C44" s="3" t="s">
        <v>70</v>
      </c>
      <c r="D44" s="3" t="s">
        <v>71</v>
      </c>
      <c r="E44" s="3" t="s">
        <v>25</v>
      </c>
      <c r="F44" s="3" t="s">
        <v>23</v>
      </c>
      <c r="G44" s="3">
        <v>183</v>
      </c>
      <c r="H44" s="3">
        <v>98</v>
      </c>
      <c r="I44" s="3">
        <v>85</v>
      </c>
      <c r="J44" s="3">
        <v>30</v>
      </c>
      <c r="K44" s="3">
        <v>10</v>
      </c>
      <c r="L44" s="3">
        <v>7</v>
      </c>
      <c r="M44" s="3">
        <v>13</v>
      </c>
      <c r="N44" s="3">
        <v>153</v>
      </c>
      <c r="O44" s="3">
        <v>36</v>
      </c>
      <c r="P44" s="3">
        <v>43</v>
      </c>
      <c r="Q44" s="3">
        <v>74</v>
      </c>
      <c r="R44" s="3">
        <v>150</v>
      </c>
      <c r="S44" s="3">
        <v>33</v>
      </c>
      <c r="T44" s="3">
        <v>0</v>
      </c>
    </row>
    <row r="45" spans="1:20" ht="12.75" x14ac:dyDescent="0.2">
      <c r="A45" s="2">
        <v>45282.469387812496</v>
      </c>
      <c r="B45" s="3">
        <v>20533770</v>
      </c>
      <c r="C45" s="3" t="s">
        <v>72</v>
      </c>
      <c r="D45" s="3" t="s">
        <v>21</v>
      </c>
      <c r="E45" s="3" t="s">
        <v>33</v>
      </c>
      <c r="F45" s="3" t="s">
        <v>28</v>
      </c>
      <c r="G45" s="3">
        <v>753</v>
      </c>
      <c r="H45" s="3">
        <v>362</v>
      </c>
      <c r="I45" s="3">
        <v>391</v>
      </c>
      <c r="J45" s="3">
        <v>706</v>
      </c>
      <c r="K45" s="3">
        <v>83</v>
      </c>
      <c r="L45" s="3">
        <v>620</v>
      </c>
      <c r="M45" s="3">
        <v>3</v>
      </c>
      <c r="N45" s="3">
        <v>47</v>
      </c>
      <c r="O45" s="3">
        <v>7</v>
      </c>
      <c r="P45" s="3">
        <v>39</v>
      </c>
      <c r="Q45" s="3">
        <v>1</v>
      </c>
      <c r="R45" s="3">
        <v>233</v>
      </c>
      <c r="S45" s="3">
        <v>520</v>
      </c>
      <c r="T45" s="3">
        <v>0</v>
      </c>
    </row>
    <row r="46" spans="1:20" ht="12.75" x14ac:dyDescent="0.2">
      <c r="A46" s="2">
        <v>45282.485842870374</v>
      </c>
      <c r="B46" s="3">
        <v>20583819</v>
      </c>
      <c r="C46" s="3" t="s">
        <v>73</v>
      </c>
      <c r="D46" s="3" t="s">
        <v>71</v>
      </c>
      <c r="E46" s="3" t="s">
        <v>25</v>
      </c>
      <c r="F46" s="3" t="s">
        <v>30</v>
      </c>
      <c r="G46" s="3">
        <v>262</v>
      </c>
      <c r="H46" s="3">
        <v>117</v>
      </c>
      <c r="I46" s="3">
        <v>145</v>
      </c>
      <c r="J46" s="3">
        <v>70</v>
      </c>
      <c r="K46" s="3">
        <v>21</v>
      </c>
      <c r="L46" s="3">
        <v>250</v>
      </c>
      <c r="M46" s="3">
        <v>12</v>
      </c>
      <c r="N46" s="3">
        <v>35</v>
      </c>
      <c r="O46" s="3">
        <v>21</v>
      </c>
      <c r="P46" s="3">
        <v>250</v>
      </c>
      <c r="Q46" s="3">
        <v>12</v>
      </c>
      <c r="R46" s="3">
        <v>230</v>
      </c>
      <c r="S46" s="3">
        <v>20</v>
      </c>
      <c r="T46" s="3">
        <v>12</v>
      </c>
    </row>
    <row r="47" spans="1:20" ht="12.75" x14ac:dyDescent="0.2">
      <c r="A47" s="2">
        <v>45282.50330084491</v>
      </c>
      <c r="B47" s="3">
        <v>70030592</v>
      </c>
      <c r="C47" s="3" t="s">
        <v>74</v>
      </c>
      <c r="D47" s="3" t="s">
        <v>21</v>
      </c>
      <c r="E47" s="3" t="s">
        <v>33</v>
      </c>
      <c r="F47" s="3" t="s">
        <v>36</v>
      </c>
      <c r="G47" s="3">
        <v>258</v>
      </c>
      <c r="H47" s="3">
        <v>134</v>
      </c>
      <c r="I47" s="3">
        <v>124</v>
      </c>
      <c r="J47" s="3">
        <v>250</v>
      </c>
      <c r="K47" s="3">
        <v>95</v>
      </c>
      <c r="L47" s="3">
        <v>95</v>
      </c>
      <c r="M47" s="3">
        <v>60</v>
      </c>
      <c r="N47" s="3">
        <v>8</v>
      </c>
      <c r="O47" s="3">
        <v>3</v>
      </c>
      <c r="P47" s="3">
        <v>2</v>
      </c>
      <c r="Q47" s="3">
        <v>3</v>
      </c>
      <c r="R47" s="3">
        <v>200</v>
      </c>
      <c r="S47" s="3">
        <v>55</v>
      </c>
      <c r="T47" s="3">
        <v>3</v>
      </c>
    </row>
    <row r="48" spans="1:20" ht="12.75" x14ac:dyDescent="0.2">
      <c r="A48" s="2">
        <v>45282.518804131949</v>
      </c>
      <c r="B48" s="3">
        <v>69849571</v>
      </c>
      <c r="C48" s="3" t="s">
        <v>75</v>
      </c>
      <c r="D48" s="3" t="s">
        <v>21</v>
      </c>
      <c r="E48" s="3" t="s">
        <v>25</v>
      </c>
      <c r="F48" s="3" t="s">
        <v>36</v>
      </c>
      <c r="G48" s="3">
        <v>240</v>
      </c>
      <c r="H48" s="3">
        <v>142</v>
      </c>
      <c r="I48" s="3">
        <v>98</v>
      </c>
      <c r="J48" s="3">
        <v>95</v>
      </c>
      <c r="K48" s="3">
        <v>16</v>
      </c>
      <c r="L48" s="3">
        <v>79</v>
      </c>
      <c r="M48" s="3">
        <v>0</v>
      </c>
      <c r="N48" s="3">
        <v>145</v>
      </c>
      <c r="O48" s="3">
        <v>24</v>
      </c>
      <c r="P48" s="3">
        <v>121</v>
      </c>
      <c r="Q48" s="3">
        <v>0</v>
      </c>
      <c r="R48" s="3">
        <v>200</v>
      </c>
      <c r="S48" s="3">
        <v>40</v>
      </c>
      <c r="T48" s="3">
        <v>0</v>
      </c>
    </row>
    <row r="49" spans="1:20" ht="12.75" x14ac:dyDescent="0.2">
      <c r="A49" s="2">
        <v>45282.524660682873</v>
      </c>
      <c r="B49" s="3">
        <v>20533792</v>
      </c>
      <c r="C49" s="3" t="s">
        <v>76</v>
      </c>
      <c r="D49" s="3" t="s">
        <v>21</v>
      </c>
      <c r="E49" s="3" t="s">
        <v>33</v>
      </c>
      <c r="F49" s="3" t="s">
        <v>28</v>
      </c>
      <c r="G49" s="3">
        <v>958</v>
      </c>
      <c r="H49" s="3">
        <v>488</v>
      </c>
      <c r="I49" s="3">
        <v>470</v>
      </c>
      <c r="J49" s="3">
        <v>892</v>
      </c>
      <c r="K49" s="3">
        <v>95</v>
      </c>
      <c r="L49" s="3">
        <v>778</v>
      </c>
      <c r="M49" s="3">
        <v>19</v>
      </c>
      <c r="N49" s="3">
        <v>66</v>
      </c>
      <c r="O49" s="3">
        <v>8</v>
      </c>
      <c r="P49" s="3">
        <v>55</v>
      </c>
      <c r="Q49" s="3">
        <v>3</v>
      </c>
      <c r="R49" s="3">
        <v>475</v>
      </c>
      <c r="S49" s="3">
        <v>351</v>
      </c>
      <c r="T49" s="3">
        <v>132</v>
      </c>
    </row>
    <row r="50" spans="1:20" ht="12.75" x14ac:dyDescent="0.2">
      <c r="A50" s="2">
        <v>45282.557594953701</v>
      </c>
      <c r="B50" s="3">
        <v>20583799</v>
      </c>
      <c r="C50" s="3" t="s">
        <v>77</v>
      </c>
      <c r="D50" s="3" t="s">
        <v>71</v>
      </c>
      <c r="E50" s="3" t="s">
        <v>25</v>
      </c>
      <c r="F50" s="3" t="s">
        <v>23</v>
      </c>
      <c r="G50" s="3">
        <v>54</v>
      </c>
      <c r="H50" s="3">
        <v>25</v>
      </c>
      <c r="I50" s="3">
        <v>29</v>
      </c>
      <c r="J50" s="3">
        <v>28</v>
      </c>
      <c r="K50" s="3">
        <v>4</v>
      </c>
      <c r="L50" s="3">
        <v>18</v>
      </c>
      <c r="M50" s="3">
        <v>6</v>
      </c>
      <c r="N50" s="3">
        <v>26</v>
      </c>
      <c r="O50" s="3">
        <v>2</v>
      </c>
      <c r="P50" s="3">
        <v>24</v>
      </c>
      <c r="Q50" s="3">
        <v>0</v>
      </c>
      <c r="R50" s="3">
        <v>0</v>
      </c>
      <c r="S50" s="3">
        <v>54</v>
      </c>
      <c r="T50" s="3">
        <v>0</v>
      </c>
    </row>
    <row r="51" spans="1:20" ht="12.75" x14ac:dyDescent="0.2">
      <c r="A51" s="2">
        <v>45282.560358379633</v>
      </c>
      <c r="B51" s="3">
        <v>70027570</v>
      </c>
      <c r="C51" s="3" t="s">
        <v>78</v>
      </c>
      <c r="D51" s="3" t="s">
        <v>71</v>
      </c>
      <c r="E51" s="3" t="s">
        <v>25</v>
      </c>
      <c r="F51" s="3" t="s">
        <v>30</v>
      </c>
      <c r="G51" s="3">
        <v>38</v>
      </c>
      <c r="H51" s="3">
        <v>20</v>
      </c>
      <c r="I51" s="3">
        <v>18</v>
      </c>
      <c r="J51" s="3">
        <v>15</v>
      </c>
      <c r="K51" s="3">
        <v>3</v>
      </c>
      <c r="L51" s="3">
        <v>12</v>
      </c>
      <c r="M51" s="3">
        <v>0</v>
      </c>
      <c r="N51" s="3">
        <v>23</v>
      </c>
      <c r="O51" s="3">
        <v>2</v>
      </c>
      <c r="P51" s="3">
        <v>21</v>
      </c>
      <c r="Q51" s="3">
        <v>0</v>
      </c>
      <c r="R51" s="3">
        <v>17</v>
      </c>
      <c r="S51" s="3">
        <v>21</v>
      </c>
      <c r="T51" s="3">
        <v>0</v>
      </c>
    </row>
    <row r="52" spans="1:20" ht="12.75" x14ac:dyDescent="0.2">
      <c r="A52" s="2">
        <v>45282.563309965277</v>
      </c>
      <c r="B52" s="3">
        <v>69726409</v>
      </c>
      <c r="C52" s="3" t="s">
        <v>79</v>
      </c>
      <c r="D52" s="3" t="s">
        <v>71</v>
      </c>
      <c r="E52" s="3" t="s">
        <v>25</v>
      </c>
      <c r="F52" s="3" t="s">
        <v>36</v>
      </c>
      <c r="G52" s="3">
        <v>110</v>
      </c>
      <c r="H52" s="3">
        <v>110</v>
      </c>
      <c r="I52" s="3">
        <v>0</v>
      </c>
      <c r="J52" s="3">
        <v>101</v>
      </c>
      <c r="K52" s="3">
        <v>1</v>
      </c>
      <c r="L52" s="3">
        <v>62</v>
      </c>
      <c r="M52" s="3">
        <v>47</v>
      </c>
      <c r="N52" s="3">
        <v>101</v>
      </c>
      <c r="O52" s="3">
        <v>1</v>
      </c>
      <c r="P52" s="3">
        <v>62</v>
      </c>
      <c r="Q52" s="3">
        <v>47</v>
      </c>
      <c r="R52" s="3">
        <v>26</v>
      </c>
      <c r="S52" s="3">
        <v>47</v>
      </c>
      <c r="T52" s="3">
        <v>37</v>
      </c>
    </row>
    <row r="53" spans="1:20" ht="12.75" x14ac:dyDescent="0.2">
      <c r="A53" s="2">
        <v>45282.565987349539</v>
      </c>
      <c r="B53" s="3">
        <v>60726487</v>
      </c>
      <c r="C53" s="3" t="s">
        <v>80</v>
      </c>
      <c r="D53" s="3" t="s">
        <v>21</v>
      </c>
      <c r="E53" s="3" t="s">
        <v>33</v>
      </c>
      <c r="F53" s="3" t="s">
        <v>30</v>
      </c>
      <c r="G53" s="3">
        <v>577</v>
      </c>
      <c r="H53" s="3">
        <v>294</v>
      </c>
      <c r="I53" s="3">
        <v>283</v>
      </c>
      <c r="J53" s="3">
        <v>492</v>
      </c>
      <c r="K53" s="3">
        <v>59</v>
      </c>
      <c r="L53" s="3">
        <v>431</v>
      </c>
      <c r="M53" s="3">
        <v>2</v>
      </c>
      <c r="N53" s="3">
        <v>85</v>
      </c>
      <c r="O53" s="3">
        <v>12</v>
      </c>
      <c r="P53" s="3">
        <v>73</v>
      </c>
      <c r="Q53" s="3">
        <v>0</v>
      </c>
      <c r="R53" s="3">
        <v>192</v>
      </c>
      <c r="S53" s="3">
        <v>385</v>
      </c>
      <c r="T53" s="3">
        <v>0</v>
      </c>
    </row>
    <row r="54" spans="1:20" ht="12.75" x14ac:dyDescent="0.2">
      <c r="A54" s="2">
        <v>45282.575395578708</v>
      </c>
      <c r="B54" s="3">
        <v>20583820</v>
      </c>
      <c r="C54" s="3" t="s">
        <v>81</v>
      </c>
      <c r="D54" s="3" t="s">
        <v>71</v>
      </c>
      <c r="E54" s="3" t="s">
        <v>25</v>
      </c>
      <c r="F54" s="3" t="s">
        <v>30</v>
      </c>
      <c r="G54" s="3">
        <v>257</v>
      </c>
      <c r="H54" s="3">
        <v>125</v>
      </c>
      <c r="I54" s="3">
        <v>132</v>
      </c>
      <c r="J54" s="3">
        <v>182</v>
      </c>
      <c r="K54" s="3">
        <v>15</v>
      </c>
      <c r="L54" s="3">
        <v>231</v>
      </c>
      <c r="M54" s="3">
        <v>11</v>
      </c>
      <c r="N54" s="3">
        <v>75</v>
      </c>
      <c r="O54" s="3">
        <v>15</v>
      </c>
      <c r="P54" s="3">
        <v>231</v>
      </c>
      <c r="Q54" s="3">
        <v>11</v>
      </c>
      <c r="R54" s="3">
        <v>115</v>
      </c>
      <c r="S54" s="3">
        <v>142</v>
      </c>
      <c r="T54" s="3">
        <v>0</v>
      </c>
    </row>
    <row r="55" spans="1:20" ht="12.75" x14ac:dyDescent="0.2">
      <c r="A55" s="2">
        <v>45282.580211157408</v>
      </c>
      <c r="B55" s="3">
        <v>69894967</v>
      </c>
      <c r="C55" s="3" t="s">
        <v>82</v>
      </c>
      <c r="D55" s="3" t="s">
        <v>21</v>
      </c>
      <c r="E55" s="3" t="s">
        <v>25</v>
      </c>
      <c r="F55" s="3" t="s">
        <v>28</v>
      </c>
      <c r="G55" s="3">
        <v>32</v>
      </c>
      <c r="H55" s="3">
        <v>0</v>
      </c>
      <c r="I55" s="3">
        <v>32</v>
      </c>
      <c r="J55" s="3">
        <v>32</v>
      </c>
      <c r="K55" s="3">
        <v>1</v>
      </c>
      <c r="L55" s="3">
        <v>30</v>
      </c>
      <c r="M55" s="3">
        <v>1</v>
      </c>
      <c r="N55" s="3">
        <v>0</v>
      </c>
      <c r="O55" s="3">
        <v>0</v>
      </c>
      <c r="P55" s="3">
        <v>0</v>
      </c>
      <c r="Q55" s="3">
        <v>0</v>
      </c>
      <c r="R55" s="3">
        <v>24</v>
      </c>
      <c r="S55" s="3">
        <v>8</v>
      </c>
      <c r="T55" s="3">
        <v>0</v>
      </c>
    </row>
    <row r="56" spans="1:20" ht="12.75" x14ac:dyDescent="0.2">
      <c r="A56" s="2">
        <v>45283.772883634258</v>
      </c>
      <c r="B56" s="3">
        <v>20539727</v>
      </c>
      <c r="C56" s="3" t="s">
        <v>83</v>
      </c>
      <c r="D56" s="3" t="s">
        <v>21</v>
      </c>
      <c r="E56" s="3" t="s">
        <v>25</v>
      </c>
      <c r="F56" s="3" t="s">
        <v>36</v>
      </c>
      <c r="G56" s="3">
        <v>63</v>
      </c>
      <c r="H56" s="3">
        <v>30</v>
      </c>
      <c r="I56" s="3">
        <v>33</v>
      </c>
      <c r="J56" s="3">
        <v>51</v>
      </c>
      <c r="K56" s="3">
        <v>8</v>
      </c>
      <c r="L56" s="3">
        <v>42</v>
      </c>
      <c r="M56" s="3">
        <v>1</v>
      </c>
      <c r="N56" s="3">
        <v>12</v>
      </c>
      <c r="O56" s="3">
        <v>2</v>
      </c>
      <c r="P56" s="3">
        <v>10</v>
      </c>
      <c r="Q56" s="3">
        <v>0</v>
      </c>
      <c r="R56" s="3">
        <v>53</v>
      </c>
      <c r="S56" s="3">
        <v>10</v>
      </c>
      <c r="T56" s="3">
        <v>0</v>
      </c>
    </row>
    <row r="57" spans="1:20" ht="12.75" x14ac:dyDescent="0.2">
      <c r="A57" s="2">
        <v>45282.602906041662</v>
      </c>
      <c r="B57" s="3">
        <v>20583821</v>
      </c>
      <c r="C57" s="3" t="s">
        <v>84</v>
      </c>
      <c r="D57" s="3" t="s">
        <v>71</v>
      </c>
      <c r="E57" s="3" t="s">
        <v>25</v>
      </c>
      <c r="F57" s="3" t="s">
        <v>30</v>
      </c>
      <c r="G57" s="3">
        <v>53</v>
      </c>
      <c r="H57" s="3">
        <v>35</v>
      </c>
      <c r="I57" s="3">
        <v>18</v>
      </c>
      <c r="J57" s="3">
        <v>41</v>
      </c>
      <c r="K57" s="3">
        <v>4</v>
      </c>
      <c r="L57" s="3">
        <v>37</v>
      </c>
      <c r="M57" s="3">
        <v>0</v>
      </c>
      <c r="N57" s="3">
        <v>12</v>
      </c>
      <c r="O57" s="3">
        <v>3</v>
      </c>
      <c r="P57" s="3">
        <v>9</v>
      </c>
      <c r="Q57" s="3">
        <v>0</v>
      </c>
      <c r="R57" s="3">
        <v>25</v>
      </c>
      <c r="S57" s="3">
        <v>28</v>
      </c>
      <c r="T57" s="3">
        <v>0</v>
      </c>
    </row>
    <row r="58" spans="1:20" ht="12.75" x14ac:dyDescent="0.2">
      <c r="A58" s="2">
        <v>45282.679143530091</v>
      </c>
      <c r="B58" s="3">
        <v>20583815</v>
      </c>
      <c r="C58" s="3" t="s">
        <v>85</v>
      </c>
      <c r="D58" s="3" t="s">
        <v>71</v>
      </c>
      <c r="E58" s="3" t="s">
        <v>25</v>
      </c>
      <c r="F58" s="3" t="s">
        <v>28</v>
      </c>
      <c r="G58" s="3">
        <v>409</v>
      </c>
      <c r="H58" s="3">
        <v>209</v>
      </c>
      <c r="I58" s="3">
        <v>200</v>
      </c>
      <c r="J58" s="3">
        <v>300</v>
      </c>
      <c r="K58" s="3">
        <v>57</v>
      </c>
      <c r="L58" s="3">
        <v>241</v>
      </c>
      <c r="M58" s="3">
        <v>2</v>
      </c>
      <c r="N58" s="3">
        <v>109</v>
      </c>
      <c r="O58" s="3">
        <v>15</v>
      </c>
      <c r="P58" s="3">
        <v>93</v>
      </c>
      <c r="Q58" s="3">
        <v>1</v>
      </c>
      <c r="R58" s="3">
        <v>141</v>
      </c>
      <c r="S58" s="3">
        <v>268</v>
      </c>
      <c r="T58" s="3">
        <v>0</v>
      </c>
    </row>
    <row r="59" spans="1:20" ht="12.75" x14ac:dyDescent="0.2">
      <c r="A59" s="2">
        <v>45282.684686666667</v>
      </c>
      <c r="B59" s="3">
        <v>20540221</v>
      </c>
      <c r="C59" s="3" t="s">
        <v>86</v>
      </c>
      <c r="D59" s="3" t="s">
        <v>21</v>
      </c>
      <c r="E59" s="3" t="s">
        <v>25</v>
      </c>
      <c r="F59" s="3" t="s">
        <v>36</v>
      </c>
      <c r="G59" s="3">
        <v>237</v>
      </c>
      <c r="H59" s="3">
        <v>130</v>
      </c>
      <c r="I59" s="3">
        <v>107</v>
      </c>
      <c r="J59" s="3">
        <v>164</v>
      </c>
      <c r="K59" s="3">
        <v>45</v>
      </c>
      <c r="L59" s="3">
        <v>119</v>
      </c>
      <c r="M59" s="3">
        <v>0</v>
      </c>
      <c r="N59" s="3">
        <v>73</v>
      </c>
      <c r="O59" s="3">
        <v>10</v>
      </c>
      <c r="P59" s="3">
        <v>63</v>
      </c>
      <c r="Q59" s="3">
        <v>0</v>
      </c>
      <c r="R59" s="3">
        <v>210</v>
      </c>
      <c r="S59" s="3">
        <v>27</v>
      </c>
      <c r="T59" s="3">
        <v>0</v>
      </c>
    </row>
    <row r="60" spans="1:20" ht="12.75" x14ac:dyDescent="0.2">
      <c r="A60" s="2">
        <v>45284.763820405089</v>
      </c>
      <c r="B60" s="3">
        <v>69965394</v>
      </c>
      <c r="C60" s="3" t="s">
        <v>87</v>
      </c>
      <c r="D60" s="3" t="s">
        <v>21</v>
      </c>
      <c r="E60" s="3" t="s">
        <v>25</v>
      </c>
      <c r="F60" s="3" t="s">
        <v>30</v>
      </c>
      <c r="G60" s="3">
        <v>183</v>
      </c>
      <c r="H60" s="3">
        <v>81</v>
      </c>
      <c r="I60" s="3">
        <v>102</v>
      </c>
      <c r="J60" s="3">
        <v>27</v>
      </c>
      <c r="K60" s="3">
        <v>3</v>
      </c>
      <c r="L60" s="3">
        <v>24</v>
      </c>
      <c r="M60" s="3">
        <v>0</v>
      </c>
      <c r="N60" s="3">
        <v>156</v>
      </c>
      <c r="O60" s="3">
        <v>34</v>
      </c>
      <c r="P60" s="3">
        <v>122</v>
      </c>
      <c r="Q60" s="3">
        <v>0</v>
      </c>
      <c r="R60" s="3">
        <v>56</v>
      </c>
      <c r="S60" s="3">
        <v>120</v>
      </c>
      <c r="T60" s="3">
        <v>7</v>
      </c>
    </row>
    <row r="61" spans="1:20" ht="12.75" x14ac:dyDescent="0.2">
      <c r="A61" s="2">
        <v>45283.030495891202</v>
      </c>
      <c r="B61" s="3">
        <v>20533781</v>
      </c>
      <c r="C61" s="3" t="s">
        <v>88</v>
      </c>
      <c r="D61" s="3" t="s">
        <v>21</v>
      </c>
      <c r="E61" s="3" t="s">
        <v>33</v>
      </c>
      <c r="F61" s="3" t="s">
        <v>28</v>
      </c>
      <c r="G61" s="3">
        <v>759</v>
      </c>
      <c r="H61" s="3">
        <v>332</v>
      </c>
      <c r="I61" s="3">
        <v>427</v>
      </c>
      <c r="J61" s="3">
        <v>720</v>
      </c>
      <c r="K61" s="3">
        <v>120</v>
      </c>
      <c r="L61" s="3">
        <v>596</v>
      </c>
      <c r="M61" s="3">
        <v>4</v>
      </c>
      <c r="N61" s="3">
        <v>39</v>
      </c>
      <c r="O61" s="3">
        <v>5</v>
      </c>
      <c r="P61" s="3">
        <v>34</v>
      </c>
      <c r="Q61" s="3">
        <v>0</v>
      </c>
      <c r="R61" s="3">
        <v>185</v>
      </c>
      <c r="S61" s="3">
        <v>445</v>
      </c>
      <c r="T61" s="3">
        <v>129</v>
      </c>
    </row>
    <row r="62" spans="1:20" ht="12.75" x14ac:dyDescent="0.2">
      <c r="A62" s="2">
        <v>45283.278459768517</v>
      </c>
      <c r="B62" s="3">
        <v>20533754</v>
      </c>
      <c r="C62" s="3" t="s">
        <v>89</v>
      </c>
      <c r="D62" s="3" t="s">
        <v>21</v>
      </c>
      <c r="E62" s="3" t="s">
        <v>25</v>
      </c>
      <c r="F62" s="3" t="s">
        <v>26</v>
      </c>
      <c r="G62" s="3">
        <v>22</v>
      </c>
      <c r="H62" s="3">
        <v>11</v>
      </c>
      <c r="I62" s="3">
        <v>11</v>
      </c>
      <c r="J62" s="3">
        <v>20</v>
      </c>
      <c r="K62" s="3">
        <v>3</v>
      </c>
      <c r="L62" s="3">
        <v>17</v>
      </c>
      <c r="M62" s="3">
        <v>0</v>
      </c>
      <c r="N62" s="3">
        <v>2</v>
      </c>
      <c r="O62" s="3">
        <v>0</v>
      </c>
      <c r="P62" s="3">
        <v>2</v>
      </c>
      <c r="Q62" s="3">
        <v>0</v>
      </c>
      <c r="R62" s="3">
        <v>2</v>
      </c>
      <c r="S62" s="3">
        <v>20</v>
      </c>
      <c r="T62" s="3">
        <v>0</v>
      </c>
    </row>
    <row r="63" spans="1:20" ht="12.75" x14ac:dyDescent="0.2">
      <c r="A63" s="2">
        <v>45283.324734606482</v>
      </c>
      <c r="B63" s="3">
        <v>20533854</v>
      </c>
      <c r="C63" s="3" t="s">
        <v>90</v>
      </c>
      <c r="D63" s="3" t="s">
        <v>21</v>
      </c>
      <c r="E63" s="3" t="s">
        <v>25</v>
      </c>
      <c r="F63" s="3" t="s">
        <v>30</v>
      </c>
      <c r="G63" s="3">
        <v>12</v>
      </c>
      <c r="H63" s="3">
        <v>8</v>
      </c>
      <c r="I63" s="3">
        <v>4</v>
      </c>
      <c r="J63" s="3">
        <v>0</v>
      </c>
      <c r="K63" s="3">
        <v>0</v>
      </c>
      <c r="L63" s="3">
        <v>0</v>
      </c>
      <c r="M63" s="3">
        <v>0</v>
      </c>
      <c r="N63" s="3">
        <v>12</v>
      </c>
      <c r="O63" s="3">
        <v>2</v>
      </c>
      <c r="P63" s="3">
        <v>10</v>
      </c>
      <c r="Q63" s="3">
        <v>0</v>
      </c>
      <c r="R63" s="3">
        <v>0</v>
      </c>
      <c r="S63" s="3">
        <v>12</v>
      </c>
      <c r="T63" s="3">
        <v>0</v>
      </c>
    </row>
    <row r="64" spans="1:20" ht="12.75" x14ac:dyDescent="0.2">
      <c r="A64" s="2">
        <v>45283.335216250001</v>
      </c>
      <c r="B64" s="3">
        <v>20583814</v>
      </c>
      <c r="C64" s="3" t="s">
        <v>91</v>
      </c>
      <c r="D64" s="3" t="s">
        <v>71</v>
      </c>
      <c r="E64" s="3" t="s">
        <v>25</v>
      </c>
      <c r="F64" s="3" t="s">
        <v>28</v>
      </c>
      <c r="G64" s="3">
        <v>544</v>
      </c>
      <c r="H64" s="3">
        <v>197</v>
      </c>
      <c r="I64" s="3">
        <v>347</v>
      </c>
      <c r="J64" s="3">
        <v>447</v>
      </c>
      <c r="K64" s="3">
        <v>55</v>
      </c>
      <c r="L64" s="3">
        <v>450</v>
      </c>
      <c r="M64" s="3">
        <v>5</v>
      </c>
      <c r="N64" s="3">
        <v>97</v>
      </c>
      <c r="O64" s="3">
        <v>10</v>
      </c>
      <c r="P64" s="3">
        <v>20</v>
      </c>
      <c r="Q64" s="3">
        <v>4</v>
      </c>
      <c r="R64" s="3">
        <v>500</v>
      </c>
      <c r="S64" s="3">
        <v>40</v>
      </c>
      <c r="T64" s="3">
        <v>4</v>
      </c>
    </row>
    <row r="65" spans="1:20" ht="12.75" x14ac:dyDescent="0.2">
      <c r="A65" s="2">
        <v>45287.541360081013</v>
      </c>
      <c r="B65" s="3">
        <v>20570708</v>
      </c>
      <c r="C65" s="3" t="s">
        <v>92</v>
      </c>
      <c r="D65" s="3" t="s">
        <v>21</v>
      </c>
      <c r="E65" s="3" t="s">
        <v>25</v>
      </c>
      <c r="F65" s="3" t="s">
        <v>23</v>
      </c>
      <c r="G65" s="3">
        <v>107</v>
      </c>
      <c r="H65" s="3">
        <v>65</v>
      </c>
      <c r="I65" s="3">
        <v>42</v>
      </c>
      <c r="J65" s="3">
        <v>55</v>
      </c>
      <c r="K65" s="3">
        <v>15</v>
      </c>
      <c r="L65" s="3">
        <v>40</v>
      </c>
      <c r="M65" s="3">
        <v>0</v>
      </c>
      <c r="N65" s="3">
        <v>52</v>
      </c>
      <c r="O65" s="3">
        <v>10</v>
      </c>
      <c r="P65" s="3">
        <v>40</v>
      </c>
      <c r="Q65" s="3">
        <v>2</v>
      </c>
      <c r="R65" s="3">
        <v>87</v>
      </c>
      <c r="S65" s="3">
        <v>17</v>
      </c>
      <c r="T65" s="3">
        <v>3</v>
      </c>
    </row>
    <row r="66" spans="1:20" ht="12.75" x14ac:dyDescent="0.2">
      <c r="A66" s="2">
        <v>45283.514713402779</v>
      </c>
      <c r="B66" s="3">
        <v>20539729</v>
      </c>
      <c r="C66" s="3" t="s">
        <v>93</v>
      </c>
      <c r="D66" s="3" t="s">
        <v>21</v>
      </c>
      <c r="E66" s="3" t="s">
        <v>25</v>
      </c>
      <c r="F66" s="3" t="s">
        <v>26</v>
      </c>
      <c r="G66" s="3">
        <v>230</v>
      </c>
      <c r="H66" s="3">
        <v>137</v>
      </c>
      <c r="I66" s="3">
        <v>93</v>
      </c>
      <c r="J66" s="3">
        <v>175</v>
      </c>
      <c r="K66" s="3">
        <v>56</v>
      </c>
      <c r="L66" s="3">
        <v>64</v>
      </c>
      <c r="M66" s="3">
        <v>55</v>
      </c>
      <c r="N66" s="3">
        <v>55</v>
      </c>
      <c r="O66" s="3">
        <v>15</v>
      </c>
      <c r="P66" s="3">
        <v>19</v>
      </c>
      <c r="Q66" s="3">
        <v>21</v>
      </c>
      <c r="R66" s="3">
        <v>35</v>
      </c>
      <c r="S66" s="3">
        <v>195</v>
      </c>
      <c r="T66" s="3">
        <v>0</v>
      </c>
    </row>
    <row r="67" spans="1:20" ht="12.75" x14ac:dyDescent="0.2">
      <c r="A67" s="2">
        <v>45283.549748576392</v>
      </c>
      <c r="B67" s="3">
        <v>20533788</v>
      </c>
      <c r="C67" s="3" t="s">
        <v>94</v>
      </c>
      <c r="D67" s="3" t="s">
        <v>21</v>
      </c>
      <c r="E67" s="3" t="s">
        <v>33</v>
      </c>
      <c r="F67" s="3" t="s">
        <v>23</v>
      </c>
      <c r="G67" s="3">
        <v>839</v>
      </c>
      <c r="H67" s="3">
        <v>458</v>
      </c>
      <c r="I67" s="3">
        <v>381</v>
      </c>
      <c r="J67" s="3">
        <v>718</v>
      </c>
      <c r="K67" s="3">
        <v>1</v>
      </c>
      <c r="L67" s="3">
        <v>711</v>
      </c>
      <c r="M67" s="3">
        <v>6</v>
      </c>
      <c r="N67" s="3">
        <v>121</v>
      </c>
      <c r="O67" s="3">
        <v>0</v>
      </c>
      <c r="P67" s="3">
        <v>121</v>
      </c>
      <c r="Q67" s="3">
        <v>0</v>
      </c>
      <c r="R67" s="3">
        <v>0</v>
      </c>
      <c r="S67" s="3">
        <v>838</v>
      </c>
      <c r="T67" s="3">
        <v>1</v>
      </c>
    </row>
    <row r="68" spans="1:20" ht="12.75" x14ac:dyDescent="0.2">
      <c r="A68" s="2">
        <v>45283.570778240741</v>
      </c>
      <c r="B68" s="3">
        <v>20583810</v>
      </c>
      <c r="C68" s="3" t="s">
        <v>95</v>
      </c>
      <c r="D68" s="3" t="s">
        <v>71</v>
      </c>
      <c r="E68" s="3" t="s">
        <v>25</v>
      </c>
      <c r="F68" s="3" t="s">
        <v>26</v>
      </c>
      <c r="G68" s="3">
        <v>22</v>
      </c>
      <c r="H68" s="3">
        <v>31</v>
      </c>
      <c r="I68" s="3">
        <v>34</v>
      </c>
      <c r="J68" s="3">
        <v>60</v>
      </c>
      <c r="K68" s="3">
        <v>2</v>
      </c>
      <c r="L68" s="3">
        <v>51</v>
      </c>
      <c r="M68" s="3">
        <v>7</v>
      </c>
      <c r="N68" s="3">
        <v>5</v>
      </c>
      <c r="O68" s="3">
        <v>0</v>
      </c>
      <c r="P68" s="3">
        <v>4</v>
      </c>
      <c r="Q68" s="3">
        <v>1</v>
      </c>
      <c r="R68" s="3">
        <v>0</v>
      </c>
      <c r="S68" s="3">
        <v>65</v>
      </c>
      <c r="T68" s="3">
        <v>0</v>
      </c>
    </row>
    <row r="69" spans="1:20" ht="12.75" x14ac:dyDescent="0.2">
      <c r="A69" s="2">
        <v>45283.57368475695</v>
      </c>
      <c r="B69" s="3">
        <v>20533733</v>
      </c>
      <c r="C69" s="3" t="s">
        <v>96</v>
      </c>
      <c r="D69" s="3" t="s">
        <v>21</v>
      </c>
      <c r="E69" s="3" t="s">
        <v>25</v>
      </c>
      <c r="F69" s="3" t="s">
        <v>30</v>
      </c>
      <c r="G69" s="3">
        <v>50</v>
      </c>
      <c r="H69" s="3">
        <v>30</v>
      </c>
      <c r="I69" s="3">
        <v>20</v>
      </c>
      <c r="J69" s="3">
        <v>27</v>
      </c>
      <c r="K69" s="3">
        <v>2</v>
      </c>
      <c r="L69" s="3">
        <v>22</v>
      </c>
      <c r="M69" s="3">
        <v>3</v>
      </c>
      <c r="N69" s="3">
        <v>23</v>
      </c>
      <c r="O69" s="3">
        <v>4</v>
      </c>
      <c r="P69" s="3">
        <v>19</v>
      </c>
      <c r="Q69" s="3">
        <v>0</v>
      </c>
      <c r="R69" s="3">
        <v>30</v>
      </c>
      <c r="S69" s="3">
        <v>20</v>
      </c>
      <c r="T69" s="3">
        <v>0</v>
      </c>
    </row>
    <row r="70" spans="1:20" ht="12.75" x14ac:dyDescent="0.2">
      <c r="A70" s="2">
        <v>45283.644276284722</v>
      </c>
      <c r="B70" s="3">
        <v>20533748</v>
      </c>
      <c r="C70" s="3" t="s">
        <v>97</v>
      </c>
      <c r="D70" s="3" t="s">
        <v>21</v>
      </c>
      <c r="E70" s="3" t="s">
        <v>25</v>
      </c>
      <c r="F70" s="3" t="s">
        <v>26</v>
      </c>
      <c r="G70" s="3">
        <v>282</v>
      </c>
      <c r="H70" s="3">
        <v>147</v>
      </c>
      <c r="I70" s="3">
        <v>135</v>
      </c>
      <c r="J70" s="3">
        <v>163</v>
      </c>
      <c r="K70" s="3">
        <v>0</v>
      </c>
      <c r="L70" s="3">
        <v>150</v>
      </c>
      <c r="M70" s="3">
        <v>13</v>
      </c>
      <c r="N70" s="3">
        <v>119</v>
      </c>
      <c r="O70" s="3">
        <v>6</v>
      </c>
      <c r="P70" s="3">
        <v>99</v>
      </c>
      <c r="Q70" s="3">
        <v>14</v>
      </c>
      <c r="R70" s="3">
        <v>50</v>
      </c>
      <c r="S70" s="3">
        <v>210</v>
      </c>
      <c r="T70" s="3">
        <v>22</v>
      </c>
    </row>
    <row r="71" spans="1:20" ht="12.75" x14ac:dyDescent="0.2">
      <c r="A71" s="2">
        <v>45283.719577881944</v>
      </c>
      <c r="B71" s="3">
        <v>20539745</v>
      </c>
      <c r="C71" s="3" t="s">
        <v>98</v>
      </c>
      <c r="D71" s="3" t="s">
        <v>21</v>
      </c>
      <c r="E71" s="3" t="s">
        <v>25</v>
      </c>
      <c r="F71" s="3" t="s">
        <v>23</v>
      </c>
      <c r="G71" s="3">
        <v>273</v>
      </c>
      <c r="H71" s="3">
        <v>138</v>
      </c>
      <c r="I71" s="3">
        <v>135</v>
      </c>
      <c r="J71" s="3">
        <v>206</v>
      </c>
      <c r="K71" s="3">
        <v>23</v>
      </c>
      <c r="L71" s="3">
        <v>181</v>
      </c>
      <c r="M71" s="3">
        <v>2</v>
      </c>
      <c r="N71" s="3">
        <v>67</v>
      </c>
      <c r="O71" s="3">
        <v>13</v>
      </c>
      <c r="P71" s="3">
        <v>54</v>
      </c>
      <c r="Q71" s="3">
        <v>0</v>
      </c>
      <c r="R71" s="3">
        <v>89</v>
      </c>
      <c r="S71" s="3">
        <v>172</v>
      </c>
      <c r="T71" s="3">
        <v>12</v>
      </c>
    </row>
    <row r="72" spans="1:20" ht="12.75" x14ac:dyDescent="0.2">
      <c r="A72" s="2">
        <v>45288.503471782409</v>
      </c>
      <c r="B72" s="3">
        <v>20533731</v>
      </c>
      <c r="C72" s="3" t="s">
        <v>99</v>
      </c>
      <c r="D72" s="3" t="s">
        <v>21</v>
      </c>
      <c r="E72" s="3" t="s">
        <v>25</v>
      </c>
      <c r="F72" s="3" t="s">
        <v>30</v>
      </c>
      <c r="G72" s="3">
        <v>582</v>
      </c>
      <c r="H72" s="3">
        <v>311</v>
      </c>
      <c r="I72" s="3">
        <v>271</v>
      </c>
      <c r="J72" s="3">
        <v>419</v>
      </c>
      <c r="K72" s="3">
        <v>79</v>
      </c>
      <c r="L72" s="3">
        <v>339</v>
      </c>
      <c r="M72" s="3">
        <v>1</v>
      </c>
      <c r="N72" s="3">
        <v>163</v>
      </c>
      <c r="O72" s="3">
        <v>24</v>
      </c>
      <c r="P72" s="3">
        <v>138</v>
      </c>
      <c r="Q72" s="3">
        <v>1</v>
      </c>
      <c r="R72" s="3">
        <v>307</v>
      </c>
      <c r="S72" s="3">
        <v>273</v>
      </c>
      <c r="T72" s="3">
        <v>2</v>
      </c>
    </row>
    <row r="73" spans="1:20" ht="12.75" x14ac:dyDescent="0.2">
      <c r="A73" s="2">
        <v>45283.907488344907</v>
      </c>
      <c r="B73" s="3">
        <v>20533767</v>
      </c>
      <c r="C73" s="3" t="s">
        <v>100</v>
      </c>
      <c r="D73" s="3" t="s">
        <v>21</v>
      </c>
      <c r="E73" s="3" t="s">
        <v>33</v>
      </c>
      <c r="F73" s="3" t="s">
        <v>28</v>
      </c>
      <c r="G73" s="3">
        <v>861</v>
      </c>
      <c r="H73" s="3">
        <v>428</v>
      </c>
      <c r="I73" s="3">
        <v>436</v>
      </c>
      <c r="J73" s="3">
        <v>816</v>
      </c>
      <c r="K73" s="3">
        <v>124</v>
      </c>
      <c r="L73" s="3">
        <v>659</v>
      </c>
      <c r="M73" s="3">
        <v>33</v>
      </c>
      <c r="N73" s="3">
        <v>45</v>
      </c>
      <c r="O73" s="3">
        <v>14</v>
      </c>
      <c r="P73" s="3">
        <v>30</v>
      </c>
      <c r="Q73" s="3">
        <v>1</v>
      </c>
      <c r="R73" s="3">
        <v>374</v>
      </c>
      <c r="S73" s="3">
        <v>487</v>
      </c>
      <c r="T73" s="3">
        <v>0</v>
      </c>
    </row>
    <row r="74" spans="1:20" ht="12.75" x14ac:dyDescent="0.2">
      <c r="A74" s="2">
        <v>45284.288508530095</v>
      </c>
      <c r="B74" s="3">
        <v>20533790</v>
      </c>
      <c r="C74" s="3" t="s">
        <v>101</v>
      </c>
      <c r="D74" s="3" t="s">
        <v>21</v>
      </c>
      <c r="E74" s="3" t="s">
        <v>33</v>
      </c>
      <c r="F74" s="3" t="s">
        <v>36</v>
      </c>
      <c r="G74" s="3">
        <v>834</v>
      </c>
      <c r="H74" s="3">
        <v>435</v>
      </c>
      <c r="I74" s="3">
        <v>399</v>
      </c>
      <c r="J74" s="3">
        <v>670</v>
      </c>
      <c r="K74" s="3">
        <v>69</v>
      </c>
      <c r="L74" s="3">
        <v>581</v>
      </c>
      <c r="M74" s="3">
        <v>20</v>
      </c>
      <c r="N74" s="3">
        <v>164</v>
      </c>
      <c r="O74" s="3">
        <v>20</v>
      </c>
      <c r="P74" s="3">
        <v>143</v>
      </c>
      <c r="Q74" s="3">
        <v>1</v>
      </c>
      <c r="R74" s="3">
        <v>192</v>
      </c>
      <c r="S74" s="3">
        <v>588</v>
      </c>
      <c r="T74" s="3">
        <v>54</v>
      </c>
    </row>
    <row r="75" spans="1:20" ht="12.75" x14ac:dyDescent="0.2">
      <c r="A75" s="2">
        <v>45284.408954756946</v>
      </c>
      <c r="B75" s="3">
        <v>69983345</v>
      </c>
      <c r="C75" s="3" t="s">
        <v>102</v>
      </c>
      <c r="D75" s="3" t="s">
        <v>71</v>
      </c>
      <c r="E75" s="3" t="s">
        <v>25</v>
      </c>
      <c r="F75" s="3" t="s">
        <v>26</v>
      </c>
      <c r="G75" s="3">
        <v>25</v>
      </c>
      <c r="H75" s="3">
        <v>13</v>
      </c>
      <c r="I75" s="3">
        <v>12</v>
      </c>
      <c r="J75" s="3">
        <v>14</v>
      </c>
      <c r="K75" s="3">
        <v>3</v>
      </c>
      <c r="L75" s="3">
        <v>11</v>
      </c>
      <c r="M75" s="3">
        <v>0</v>
      </c>
      <c r="N75" s="3">
        <v>10</v>
      </c>
      <c r="O75" s="3">
        <v>3</v>
      </c>
      <c r="P75" s="3">
        <v>8</v>
      </c>
      <c r="Q75" s="3">
        <v>0</v>
      </c>
      <c r="R75" s="3">
        <v>6</v>
      </c>
      <c r="S75" s="3">
        <v>18</v>
      </c>
      <c r="T75" s="3">
        <v>1</v>
      </c>
    </row>
    <row r="76" spans="1:20" ht="12.75" x14ac:dyDescent="0.2">
      <c r="A76" s="2">
        <v>45284.854272291668</v>
      </c>
      <c r="B76" s="3">
        <v>69881693</v>
      </c>
      <c r="C76" s="3" t="s">
        <v>103</v>
      </c>
      <c r="D76" s="3" t="s">
        <v>71</v>
      </c>
      <c r="E76" s="3" t="s">
        <v>25</v>
      </c>
      <c r="F76" s="3" t="s">
        <v>30</v>
      </c>
      <c r="G76" s="3">
        <v>34</v>
      </c>
      <c r="H76" s="3">
        <v>19</v>
      </c>
      <c r="I76" s="3">
        <v>15</v>
      </c>
      <c r="J76" s="3">
        <v>22</v>
      </c>
      <c r="K76" s="3">
        <v>2</v>
      </c>
      <c r="L76" s="3">
        <v>20</v>
      </c>
      <c r="M76" s="3">
        <v>1</v>
      </c>
      <c r="N76" s="3">
        <v>5</v>
      </c>
      <c r="O76" s="3">
        <v>1</v>
      </c>
      <c r="P76" s="3">
        <v>3</v>
      </c>
      <c r="Q76" s="3">
        <v>1</v>
      </c>
      <c r="R76" s="3">
        <v>23</v>
      </c>
      <c r="S76" s="3">
        <v>11</v>
      </c>
      <c r="T76" s="3">
        <v>0</v>
      </c>
    </row>
    <row r="77" spans="1:20" ht="12.75" x14ac:dyDescent="0.2">
      <c r="A77" s="2">
        <v>45285.49249877315</v>
      </c>
      <c r="B77" s="3">
        <v>20539735</v>
      </c>
      <c r="C77" s="3" t="s">
        <v>104</v>
      </c>
      <c r="D77" s="3" t="s">
        <v>21</v>
      </c>
      <c r="E77" s="3" t="s">
        <v>25</v>
      </c>
      <c r="F77" s="3" t="s">
        <v>28</v>
      </c>
      <c r="G77" s="3">
        <v>114</v>
      </c>
      <c r="H77" s="3">
        <v>68</v>
      </c>
      <c r="I77" s="3">
        <v>46</v>
      </c>
      <c r="J77" s="3">
        <v>99</v>
      </c>
      <c r="K77" s="3">
        <v>8</v>
      </c>
      <c r="L77" s="3">
        <v>84</v>
      </c>
      <c r="M77" s="3">
        <v>7</v>
      </c>
      <c r="N77" s="3">
        <v>15</v>
      </c>
      <c r="O77" s="3">
        <v>6</v>
      </c>
      <c r="P77" s="3">
        <v>9</v>
      </c>
      <c r="Q77" s="3">
        <v>0</v>
      </c>
      <c r="R77" s="3">
        <v>92</v>
      </c>
      <c r="S77" s="3">
        <v>20</v>
      </c>
      <c r="T77" s="3">
        <v>2</v>
      </c>
    </row>
    <row r="78" spans="1:20" ht="12.75" x14ac:dyDescent="0.2">
      <c r="A78" s="2">
        <v>45285.526280925929</v>
      </c>
      <c r="B78" s="3">
        <v>70010547</v>
      </c>
      <c r="C78" s="3" t="s">
        <v>105</v>
      </c>
      <c r="D78" s="3" t="s">
        <v>71</v>
      </c>
      <c r="E78" s="3" t="s">
        <v>25</v>
      </c>
      <c r="F78" s="3" t="s">
        <v>30</v>
      </c>
      <c r="G78" s="3">
        <v>135</v>
      </c>
      <c r="H78" s="3">
        <v>135</v>
      </c>
      <c r="I78" s="3">
        <v>0</v>
      </c>
      <c r="J78" s="3">
        <v>52</v>
      </c>
      <c r="K78" s="3">
        <v>7</v>
      </c>
      <c r="L78" s="3">
        <v>44</v>
      </c>
      <c r="M78" s="3">
        <v>1</v>
      </c>
      <c r="N78" s="3">
        <v>83</v>
      </c>
      <c r="O78" s="3">
        <v>10</v>
      </c>
      <c r="P78" s="3">
        <v>72</v>
      </c>
      <c r="Q78" s="3">
        <v>1</v>
      </c>
      <c r="R78" s="3">
        <v>0</v>
      </c>
      <c r="S78" s="3">
        <v>88</v>
      </c>
      <c r="T78" s="3">
        <v>0</v>
      </c>
    </row>
    <row r="79" spans="1:20" ht="12.75" x14ac:dyDescent="0.2">
      <c r="A79" s="2">
        <v>45285.624180706014</v>
      </c>
      <c r="B79" s="3">
        <v>20583825</v>
      </c>
      <c r="C79" s="3" t="s">
        <v>106</v>
      </c>
      <c r="D79" s="3" t="s">
        <v>71</v>
      </c>
      <c r="E79" s="3" t="s">
        <v>25</v>
      </c>
      <c r="F79" s="3" t="s">
        <v>36</v>
      </c>
      <c r="G79" s="3">
        <v>135</v>
      </c>
      <c r="H79" s="3">
        <v>83</v>
      </c>
      <c r="I79" s="3">
        <v>52</v>
      </c>
      <c r="J79" s="3">
        <v>85</v>
      </c>
      <c r="K79" s="3">
        <v>7</v>
      </c>
      <c r="L79" s="3">
        <v>77</v>
      </c>
      <c r="M79" s="3">
        <v>1</v>
      </c>
      <c r="N79" s="3">
        <v>50</v>
      </c>
      <c r="O79" s="3">
        <v>0</v>
      </c>
      <c r="P79" s="3">
        <v>49</v>
      </c>
      <c r="Q79" s="3">
        <v>1</v>
      </c>
      <c r="R79" s="3">
        <v>12</v>
      </c>
      <c r="S79" s="3">
        <v>123</v>
      </c>
      <c r="T79" s="3">
        <v>0</v>
      </c>
    </row>
    <row r="80" spans="1:20" ht="12.75" x14ac:dyDescent="0.2">
      <c r="A80" s="2">
        <v>45285.723733865743</v>
      </c>
      <c r="B80" s="3">
        <v>20533752</v>
      </c>
      <c r="C80" s="3" t="s">
        <v>107</v>
      </c>
      <c r="D80" s="3" t="s">
        <v>21</v>
      </c>
      <c r="E80" s="3" t="s">
        <v>25</v>
      </c>
      <c r="F80" s="3" t="s">
        <v>30</v>
      </c>
      <c r="G80" s="3">
        <v>56</v>
      </c>
      <c r="H80" s="3">
        <v>32</v>
      </c>
      <c r="I80" s="3">
        <v>24</v>
      </c>
      <c r="J80" s="3">
        <v>36</v>
      </c>
      <c r="K80" s="3">
        <v>0</v>
      </c>
      <c r="L80" s="3">
        <v>36</v>
      </c>
      <c r="M80" s="3">
        <v>0</v>
      </c>
      <c r="N80" s="3">
        <v>20</v>
      </c>
      <c r="O80" s="3">
        <v>0</v>
      </c>
      <c r="P80" s="3">
        <v>20</v>
      </c>
      <c r="Q80" s="3">
        <v>0</v>
      </c>
      <c r="R80" s="3">
        <v>33</v>
      </c>
      <c r="S80" s="3">
        <v>20</v>
      </c>
      <c r="T80" s="3">
        <v>3</v>
      </c>
    </row>
    <row r="81" spans="1:20" ht="12.75" x14ac:dyDescent="0.2">
      <c r="A81" s="2">
        <v>45285.754119409721</v>
      </c>
      <c r="B81" s="3">
        <v>20533840</v>
      </c>
      <c r="C81" s="3" t="s">
        <v>108</v>
      </c>
      <c r="D81" s="3" t="s">
        <v>21</v>
      </c>
      <c r="E81" s="3" t="s">
        <v>25</v>
      </c>
      <c r="F81" s="3" t="s">
        <v>36</v>
      </c>
      <c r="G81" s="3">
        <v>478</v>
      </c>
      <c r="H81" s="3">
        <v>262</v>
      </c>
      <c r="I81" s="3">
        <v>216</v>
      </c>
      <c r="J81" s="3">
        <v>357</v>
      </c>
      <c r="K81" s="3">
        <v>110</v>
      </c>
      <c r="L81" s="3">
        <v>225</v>
      </c>
      <c r="M81" s="3">
        <v>22</v>
      </c>
      <c r="N81" s="3">
        <v>121</v>
      </c>
      <c r="O81" s="3">
        <v>35</v>
      </c>
      <c r="P81" s="3">
        <v>60</v>
      </c>
      <c r="Q81" s="3">
        <v>26</v>
      </c>
      <c r="R81" s="3">
        <v>115</v>
      </c>
      <c r="S81" s="3">
        <v>363</v>
      </c>
      <c r="T81" s="3">
        <v>0</v>
      </c>
    </row>
    <row r="82" spans="1:20" ht="12.75" x14ac:dyDescent="0.2">
      <c r="A82" s="2">
        <v>45285.748309317132</v>
      </c>
      <c r="B82" s="3">
        <v>20583824</v>
      </c>
      <c r="C82" s="3" t="s">
        <v>109</v>
      </c>
      <c r="D82" s="3" t="s">
        <v>71</v>
      </c>
      <c r="E82" s="3" t="s">
        <v>25</v>
      </c>
      <c r="F82" s="3" t="s">
        <v>36</v>
      </c>
      <c r="G82" s="3">
        <v>506</v>
      </c>
      <c r="H82" s="3">
        <v>207</v>
      </c>
      <c r="I82" s="3">
        <v>299</v>
      </c>
      <c r="J82" s="3">
        <v>238</v>
      </c>
      <c r="K82" s="3">
        <v>8</v>
      </c>
      <c r="L82" s="3">
        <v>208</v>
      </c>
      <c r="M82" s="3">
        <v>18</v>
      </c>
      <c r="N82" s="3">
        <v>268</v>
      </c>
      <c r="O82" s="3">
        <v>10</v>
      </c>
      <c r="P82" s="3">
        <v>244</v>
      </c>
      <c r="Q82" s="3">
        <v>10</v>
      </c>
      <c r="R82" s="3">
        <v>0</v>
      </c>
      <c r="S82" s="3">
        <v>196</v>
      </c>
      <c r="T82" s="3">
        <v>310</v>
      </c>
    </row>
    <row r="83" spans="1:20" ht="12.75" x14ac:dyDescent="0.2">
      <c r="A83" s="2">
        <v>45286.535289849533</v>
      </c>
      <c r="B83" s="3">
        <v>70012010</v>
      </c>
      <c r="C83" s="3" t="s">
        <v>110</v>
      </c>
      <c r="D83" s="3" t="s">
        <v>21</v>
      </c>
      <c r="E83" s="3" t="s">
        <v>25</v>
      </c>
      <c r="F83" s="3" t="s">
        <v>23</v>
      </c>
      <c r="G83" s="3">
        <v>228</v>
      </c>
      <c r="H83" s="3">
        <v>130</v>
      </c>
      <c r="I83" s="3">
        <v>98</v>
      </c>
      <c r="J83" s="3">
        <v>105</v>
      </c>
      <c r="K83" s="3">
        <v>20</v>
      </c>
      <c r="L83" s="3">
        <v>64</v>
      </c>
      <c r="M83" s="3">
        <v>21</v>
      </c>
      <c r="N83" s="3">
        <v>123</v>
      </c>
      <c r="O83" s="3">
        <v>23</v>
      </c>
      <c r="P83" s="3">
        <v>78</v>
      </c>
      <c r="Q83" s="3">
        <v>22</v>
      </c>
      <c r="R83" s="3">
        <v>183</v>
      </c>
      <c r="S83" s="3">
        <v>45</v>
      </c>
      <c r="T83" s="3">
        <v>0</v>
      </c>
    </row>
    <row r="84" spans="1:20" ht="12.75" x14ac:dyDescent="0.2">
      <c r="A84" s="2">
        <v>45286.312355914357</v>
      </c>
      <c r="B84" s="3">
        <v>20583817</v>
      </c>
      <c r="C84" s="3" t="s">
        <v>111</v>
      </c>
      <c r="D84" s="3" t="s">
        <v>71</v>
      </c>
      <c r="E84" s="3" t="s">
        <v>25</v>
      </c>
      <c r="F84" s="3" t="s">
        <v>28</v>
      </c>
      <c r="G84" s="3">
        <v>52</v>
      </c>
      <c r="H84" s="3">
        <v>22</v>
      </c>
      <c r="I84" s="3">
        <v>30</v>
      </c>
      <c r="J84" s="3">
        <v>26</v>
      </c>
      <c r="K84" s="3">
        <v>2</v>
      </c>
      <c r="L84" s="3">
        <v>22</v>
      </c>
      <c r="M84" s="3">
        <v>2</v>
      </c>
      <c r="N84" s="3">
        <v>24</v>
      </c>
      <c r="O84" s="3">
        <v>0</v>
      </c>
      <c r="P84" s="3">
        <v>20</v>
      </c>
      <c r="Q84" s="3">
        <v>4</v>
      </c>
      <c r="R84" s="3">
        <v>20</v>
      </c>
      <c r="S84" s="3">
        <v>20</v>
      </c>
      <c r="T84" s="3">
        <v>10</v>
      </c>
    </row>
    <row r="85" spans="1:20" ht="12.75" x14ac:dyDescent="0.2">
      <c r="A85" s="2">
        <v>45286.381569131947</v>
      </c>
      <c r="B85" s="3">
        <v>69977805</v>
      </c>
      <c r="C85" s="3" t="s">
        <v>112</v>
      </c>
      <c r="D85" s="3" t="s">
        <v>71</v>
      </c>
      <c r="E85" s="3" t="s">
        <v>25</v>
      </c>
      <c r="F85" s="3" t="s">
        <v>23</v>
      </c>
      <c r="G85" s="3">
        <v>60</v>
      </c>
      <c r="H85" s="3">
        <v>18</v>
      </c>
      <c r="I85" s="3">
        <v>42</v>
      </c>
      <c r="J85" s="3">
        <v>29</v>
      </c>
      <c r="K85" s="3">
        <v>0</v>
      </c>
      <c r="L85" s="3">
        <v>24</v>
      </c>
      <c r="M85" s="3">
        <v>5</v>
      </c>
      <c r="N85" s="3">
        <v>30</v>
      </c>
      <c r="O85" s="3">
        <v>0</v>
      </c>
      <c r="P85" s="3">
        <v>30</v>
      </c>
      <c r="Q85" s="3">
        <v>0</v>
      </c>
      <c r="R85" s="3">
        <v>0</v>
      </c>
      <c r="S85" s="3">
        <v>60</v>
      </c>
      <c r="T85" s="3">
        <v>0</v>
      </c>
    </row>
    <row r="86" spans="1:20" ht="12.75" x14ac:dyDescent="0.2">
      <c r="A86" s="2">
        <v>45286.401264745371</v>
      </c>
      <c r="B86" s="3">
        <v>70030581</v>
      </c>
      <c r="C86" s="3" t="s">
        <v>113</v>
      </c>
      <c r="D86" s="3" t="s">
        <v>21</v>
      </c>
      <c r="E86" s="3" t="s">
        <v>33</v>
      </c>
      <c r="F86" s="3" t="s">
        <v>23</v>
      </c>
      <c r="G86" s="3">
        <v>317</v>
      </c>
      <c r="H86" s="3">
        <v>165</v>
      </c>
      <c r="I86" s="3">
        <v>152</v>
      </c>
      <c r="J86" s="3">
        <v>301</v>
      </c>
      <c r="K86" s="3">
        <v>33</v>
      </c>
      <c r="L86" s="3">
        <v>265</v>
      </c>
      <c r="M86" s="3">
        <v>3</v>
      </c>
      <c r="N86" s="3">
        <v>16</v>
      </c>
      <c r="O86" s="3">
        <v>1</v>
      </c>
      <c r="P86" s="3">
        <v>15</v>
      </c>
      <c r="Q86" s="3">
        <v>0</v>
      </c>
      <c r="R86" s="3">
        <v>230</v>
      </c>
      <c r="S86" s="3">
        <v>87</v>
      </c>
      <c r="T86" s="3">
        <v>0</v>
      </c>
    </row>
    <row r="87" spans="1:20" ht="12.75" x14ac:dyDescent="0.2">
      <c r="A87" s="2">
        <v>45286.414190717594</v>
      </c>
      <c r="B87" s="3">
        <v>70009759</v>
      </c>
      <c r="C87" s="3" t="s">
        <v>114</v>
      </c>
      <c r="D87" s="3" t="s">
        <v>21</v>
      </c>
      <c r="E87" s="3" t="s">
        <v>25</v>
      </c>
      <c r="F87" s="3" t="s">
        <v>23</v>
      </c>
      <c r="G87" s="3">
        <v>259</v>
      </c>
      <c r="H87" s="3">
        <v>135</v>
      </c>
      <c r="I87" s="3">
        <v>124</v>
      </c>
      <c r="J87" s="3">
        <v>139</v>
      </c>
      <c r="K87" s="3">
        <v>0</v>
      </c>
      <c r="L87" s="3">
        <v>139</v>
      </c>
      <c r="M87" s="3">
        <v>0</v>
      </c>
      <c r="N87" s="3">
        <v>120</v>
      </c>
      <c r="O87" s="3">
        <v>0</v>
      </c>
      <c r="P87" s="3">
        <v>120</v>
      </c>
      <c r="Q87" s="3">
        <v>0</v>
      </c>
      <c r="R87" s="3">
        <v>96</v>
      </c>
      <c r="S87" s="3">
        <v>160</v>
      </c>
      <c r="T87" s="3">
        <v>3</v>
      </c>
    </row>
    <row r="88" spans="1:20" ht="12.75" x14ac:dyDescent="0.2">
      <c r="A88" s="2">
        <v>45286.461017951384</v>
      </c>
      <c r="B88" s="3">
        <v>69970576</v>
      </c>
      <c r="C88" s="3" t="s">
        <v>115</v>
      </c>
      <c r="D88" s="3" t="s">
        <v>21</v>
      </c>
      <c r="E88" s="3" t="s">
        <v>25</v>
      </c>
      <c r="F88" s="3" t="s">
        <v>28</v>
      </c>
      <c r="G88" s="3">
        <v>92</v>
      </c>
      <c r="H88" s="3">
        <v>0</v>
      </c>
      <c r="I88" s="3">
        <v>92</v>
      </c>
      <c r="J88" s="3">
        <v>66</v>
      </c>
      <c r="K88" s="3">
        <v>7</v>
      </c>
      <c r="L88" s="3">
        <v>59</v>
      </c>
      <c r="M88" s="3">
        <v>0</v>
      </c>
      <c r="N88" s="3">
        <v>26</v>
      </c>
      <c r="O88" s="3">
        <v>4</v>
      </c>
      <c r="P88" s="3">
        <v>22</v>
      </c>
      <c r="Q88" s="3">
        <v>0</v>
      </c>
      <c r="R88" s="3">
        <v>31</v>
      </c>
      <c r="S88" s="3">
        <v>56</v>
      </c>
      <c r="T88" s="3">
        <v>5</v>
      </c>
    </row>
    <row r="89" spans="1:20" ht="12.75" x14ac:dyDescent="0.2">
      <c r="A89" s="2">
        <v>45286.515102349542</v>
      </c>
      <c r="B89" s="3">
        <v>69927706</v>
      </c>
      <c r="C89" s="3" t="s">
        <v>116</v>
      </c>
      <c r="D89" s="3" t="s">
        <v>71</v>
      </c>
      <c r="E89" s="3" t="s">
        <v>25</v>
      </c>
      <c r="F89" s="3" t="s">
        <v>30</v>
      </c>
      <c r="G89" s="3">
        <v>42</v>
      </c>
      <c r="H89" s="3">
        <v>0</v>
      </c>
      <c r="I89" s="3">
        <v>42</v>
      </c>
      <c r="J89" s="3">
        <v>16</v>
      </c>
      <c r="K89" s="3">
        <v>1</v>
      </c>
      <c r="L89" s="3">
        <v>15</v>
      </c>
      <c r="M89" s="3">
        <v>0</v>
      </c>
      <c r="N89" s="3">
        <v>26</v>
      </c>
      <c r="O89" s="3">
        <v>4</v>
      </c>
      <c r="P89" s="3">
        <v>22</v>
      </c>
      <c r="Q89" s="3">
        <v>0</v>
      </c>
      <c r="R89" s="3">
        <v>0</v>
      </c>
      <c r="S89" s="3">
        <v>42</v>
      </c>
      <c r="T89" s="3">
        <v>0</v>
      </c>
    </row>
    <row r="90" spans="1:20" ht="12.75" x14ac:dyDescent="0.2">
      <c r="A90" s="2">
        <v>45286.52433724537</v>
      </c>
      <c r="B90" s="3">
        <v>69759873</v>
      </c>
      <c r="C90" s="3" t="s">
        <v>117</v>
      </c>
      <c r="D90" s="3" t="s">
        <v>21</v>
      </c>
      <c r="E90" s="3" t="s">
        <v>22</v>
      </c>
      <c r="F90" s="3" t="s">
        <v>30</v>
      </c>
      <c r="G90" s="3">
        <v>152</v>
      </c>
      <c r="H90" s="3">
        <v>77</v>
      </c>
      <c r="I90" s="3">
        <v>75</v>
      </c>
      <c r="J90" s="3">
        <v>133</v>
      </c>
      <c r="K90" s="3">
        <v>25</v>
      </c>
      <c r="L90" s="3">
        <v>108</v>
      </c>
      <c r="M90" s="3">
        <v>0</v>
      </c>
      <c r="N90" s="3">
        <v>19</v>
      </c>
      <c r="O90" s="3">
        <v>3</v>
      </c>
      <c r="P90" s="3">
        <v>16</v>
      </c>
      <c r="Q90" s="3">
        <v>0</v>
      </c>
      <c r="R90" s="3">
        <v>142</v>
      </c>
      <c r="S90" s="3">
        <v>10</v>
      </c>
      <c r="T90" s="3">
        <v>0</v>
      </c>
    </row>
    <row r="91" spans="1:20" ht="12.75" x14ac:dyDescent="0.2">
      <c r="A91" s="2">
        <v>45286.573725474533</v>
      </c>
      <c r="B91" s="3">
        <v>20539738</v>
      </c>
      <c r="C91" s="3" t="s">
        <v>118</v>
      </c>
      <c r="D91" s="3" t="s">
        <v>21</v>
      </c>
      <c r="E91" s="3" t="s">
        <v>33</v>
      </c>
      <c r="F91" s="3" t="s">
        <v>23</v>
      </c>
      <c r="G91" s="3">
        <v>650</v>
      </c>
      <c r="H91" s="3">
        <v>319</v>
      </c>
      <c r="I91" s="3">
        <v>331</v>
      </c>
      <c r="J91" s="3">
        <v>523</v>
      </c>
      <c r="K91" s="3">
        <v>8</v>
      </c>
      <c r="L91" s="3">
        <v>484</v>
      </c>
      <c r="M91" s="3">
        <v>31</v>
      </c>
      <c r="N91" s="3">
        <v>127</v>
      </c>
      <c r="O91" s="3">
        <v>3</v>
      </c>
      <c r="P91" s="3">
        <v>118</v>
      </c>
      <c r="Q91" s="3">
        <v>6</v>
      </c>
      <c r="R91" s="3">
        <v>42</v>
      </c>
      <c r="S91" s="3">
        <v>608</v>
      </c>
      <c r="T91" s="3">
        <v>0</v>
      </c>
    </row>
    <row r="92" spans="1:20" ht="12.75" x14ac:dyDescent="0.2">
      <c r="A92" s="2">
        <v>45288.385279733797</v>
      </c>
      <c r="B92" s="3">
        <v>20533838</v>
      </c>
      <c r="C92" s="3" t="s">
        <v>119</v>
      </c>
      <c r="D92" s="3" t="s">
        <v>21</v>
      </c>
      <c r="E92" s="3" t="s">
        <v>25</v>
      </c>
      <c r="F92" s="3" t="s">
        <v>28</v>
      </c>
      <c r="G92" s="3">
        <v>72</v>
      </c>
      <c r="H92" s="3">
        <v>29</v>
      </c>
      <c r="I92" s="3">
        <v>43</v>
      </c>
      <c r="J92" s="3">
        <v>53</v>
      </c>
      <c r="K92" s="3">
        <v>8</v>
      </c>
      <c r="L92" s="3">
        <v>44</v>
      </c>
      <c r="M92" s="3">
        <v>1</v>
      </c>
      <c r="N92" s="3">
        <v>19</v>
      </c>
      <c r="O92" s="3">
        <v>3</v>
      </c>
      <c r="P92" s="3">
        <v>15</v>
      </c>
      <c r="Q92" s="3">
        <v>1</v>
      </c>
      <c r="R92" s="3">
        <v>24</v>
      </c>
      <c r="S92" s="3">
        <v>46</v>
      </c>
      <c r="T92" s="3">
        <v>2</v>
      </c>
    </row>
    <row r="93" spans="1:20" ht="12.75" x14ac:dyDescent="0.2">
      <c r="A93" s="2">
        <v>45286.574760787036</v>
      </c>
      <c r="B93" s="3">
        <v>20583816</v>
      </c>
      <c r="C93" s="3" t="s">
        <v>120</v>
      </c>
      <c r="D93" s="3" t="s">
        <v>71</v>
      </c>
      <c r="E93" s="3" t="s">
        <v>25</v>
      </c>
      <c r="F93" s="3" t="s">
        <v>28</v>
      </c>
      <c r="G93" s="3">
        <v>54</v>
      </c>
      <c r="H93" s="3">
        <v>20</v>
      </c>
      <c r="I93" s="3">
        <v>34</v>
      </c>
      <c r="J93" s="3">
        <v>44</v>
      </c>
      <c r="K93" s="3">
        <v>9</v>
      </c>
      <c r="L93" s="3">
        <v>34</v>
      </c>
      <c r="M93" s="3">
        <v>1</v>
      </c>
      <c r="N93" s="3">
        <v>10</v>
      </c>
      <c r="O93" s="3">
        <v>4</v>
      </c>
      <c r="P93" s="3">
        <v>6</v>
      </c>
      <c r="Q93" s="3">
        <v>0</v>
      </c>
      <c r="R93" s="3">
        <v>53</v>
      </c>
      <c r="S93" s="3">
        <v>1</v>
      </c>
      <c r="T93" s="3">
        <v>0</v>
      </c>
    </row>
    <row r="94" spans="1:20" ht="12.75" x14ac:dyDescent="0.2">
      <c r="A94" s="2">
        <v>45286.606840960652</v>
      </c>
      <c r="B94" s="3">
        <v>20533741</v>
      </c>
      <c r="C94" s="3" t="s">
        <v>121</v>
      </c>
      <c r="D94" s="3" t="s">
        <v>21</v>
      </c>
      <c r="E94" s="3" t="s">
        <v>25</v>
      </c>
      <c r="F94" s="3" t="s">
        <v>28</v>
      </c>
      <c r="G94" s="3">
        <v>264</v>
      </c>
      <c r="H94" s="3">
        <v>133</v>
      </c>
      <c r="I94" s="3">
        <v>131</v>
      </c>
      <c r="J94" s="3">
        <v>211</v>
      </c>
      <c r="K94" s="3">
        <v>59</v>
      </c>
      <c r="L94" s="3">
        <v>151</v>
      </c>
      <c r="M94" s="3">
        <v>1</v>
      </c>
      <c r="N94" s="3">
        <v>53</v>
      </c>
      <c r="O94" s="3">
        <v>21</v>
      </c>
      <c r="P94" s="3">
        <v>32</v>
      </c>
      <c r="Q94" s="3">
        <v>0</v>
      </c>
      <c r="R94" s="3">
        <v>168</v>
      </c>
      <c r="S94" s="3">
        <v>96</v>
      </c>
      <c r="T94" s="3">
        <v>0</v>
      </c>
    </row>
    <row r="95" spans="1:20" ht="12.75" x14ac:dyDescent="0.2">
      <c r="A95" s="2">
        <v>45286.629070601848</v>
      </c>
      <c r="B95" s="3">
        <v>70034327</v>
      </c>
      <c r="C95" s="3" t="s">
        <v>122</v>
      </c>
      <c r="D95" s="3" t="s">
        <v>71</v>
      </c>
      <c r="E95" s="3" t="s">
        <v>25</v>
      </c>
      <c r="F95" s="3" t="s">
        <v>28</v>
      </c>
      <c r="G95" s="3">
        <v>66</v>
      </c>
      <c r="H95" s="3">
        <v>0</v>
      </c>
      <c r="I95" s="3">
        <v>66</v>
      </c>
      <c r="J95" s="3">
        <v>43</v>
      </c>
      <c r="K95" s="3">
        <v>1</v>
      </c>
      <c r="L95" s="3">
        <v>42</v>
      </c>
      <c r="M95" s="3">
        <v>0</v>
      </c>
      <c r="N95" s="3">
        <v>23</v>
      </c>
      <c r="O95" s="3">
        <v>1</v>
      </c>
      <c r="P95" s="3">
        <v>22</v>
      </c>
      <c r="Q95" s="3">
        <v>0</v>
      </c>
      <c r="R95" s="3">
        <v>7</v>
      </c>
      <c r="S95" s="3">
        <v>59</v>
      </c>
      <c r="T95" s="3">
        <v>0</v>
      </c>
    </row>
    <row r="96" spans="1:20" ht="12.75" x14ac:dyDescent="0.2">
      <c r="A96" s="2">
        <v>45286.645010671295</v>
      </c>
      <c r="B96" s="3">
        <v>20583813</v>
      </c>
      <c r="C96" s="3" t="s">
        <v>123</v>
      </c>
      <c r="D96" s="3" t="s">
        <v>71</v>
      </c>
      <c r="E96" s="3" t="s">
        <v>33</v>
      </c>
      <c r="F96" s="3" t="s">
        <v>28</v>
      </c>
      <c r="G96" s="3">
        <v>1152</v>
      </c>
      <c r="H96" s="3">
        <v>523</v>
      </c>
      <c r="I96" s="3">
        <v>629</v>
      </c>
      <c r="J96" s="3">
        <v>795</v>
      </c>
      <c r="K96" s="3">
        <v>126</v>
      </c>
      <c r="L96" s="3">
        <v>669</v>
      </c>
      <c r="M96" s="3">
        <v>0</v>
      </c>
      <c r="N96" s="3">
        <v>357</v>
      </c>
      <c r="O96" s="3">
        <v>62</v>
      </c>
      <c r="P96" s="3">
        <v>295</v>
      </c>
      <c r="Q96" s="3">
        <v>0</v>
      </c>
      <c r="R96" s="3">
        <v>970</v>
      </c>
      <c r="S96" s="3">
        <v>182</v>
      </c>
      <c r="T96" s="3">
        <v>0</v>
      </c>
    </row>
    <row r="97" spans="1:20" ht="12.75" x14ac:dyDescent="0.2">
      <c r="A97" s="2">
        <v>45286.667679918981</v>
      </c>
      <c r="B97" s="3">
        <v>20583807</v>
      </c>
      <c r="C97" s="3" t="s">
        <v>124</v>
      </c>
      <c r="D97" s="3" t="s">
        <v>71</v>
      </c>
      <c r="E97" s="3" t="s">
        <v>25</v>
      </c>
      <c r="F97" s="3" t="s">
        <v>26</v>
      </c>
      <c r="G97" s="3">
        <v>36</v>
      </c>
      <c r="H97" s="3">
        <v>21</v>
      </c>
      <c r="I97" s="3">
        <v>15</v>
      </c>
      <c r="J97" s="3">
        <v>36</v>
      </c>
      <c r="K97" s="3">
        <v>5</v>
      </c>
      <c r="L97" s="3">
        <v>30</v>
      </c>
      <c r="M97" s="3">
        <v>1</v>
      </c>
      <c r="N97" s="3">
        <v>36</v>
      </c>
      <c r="O97" s="3">
        <v>5</v>
      </c>
      <c r="P97" s="3">
        <v>30</v>
      </c>
      <c r="Q97" s="3">
        <v>1</v>
      </c>
      <c r="R97" s="3">
        <v>2</v>
      </c>
      <c r="S97" s="3">
        <v>31</v>
      </c>
      <c r="T97" s="3">
        <v>3</v>
      </c>
    </row>
    <row r="98" spans="1:20" ht="12.75" x14ac:dyDescent="0.2">
      <c r="A98" s="2">
        <v>45286.685576874996</v>
      </c>
      <c r="B98" s="3">
        <v>20533743</v>
      </c>
      <c r="C98" s="3" t="s">
        <v>125</v>
      </c>
      <c r="D98" s="3" t="s">
        <v>21</v>
      </c>
      <c r="E98" s="3" t="s">
        <v>25</v>
      </c>
      <c r="F98" s="3" t="s">
        <v>28</v>
      </c>
      <c r="G98" s="3">
        <v>414</v>
      </c>
      <c r="H98" s="3">
        <v>188</v>
      </c>
      <c r="I98" s="3">
        <v>226</v>
      </c>
      <c r="J98" s="3">
        <v>386</v>
      </c>
      <c r="K98" s="3">
        <v>122</v>
      </c>
      <c r="L98" s="3">
        <v>264</v>
      </c>
      <c r="M98" s="3">
        <v>0</v>
      </c>
      <c r="N98" s="3">
        <v>28</v>
      </c>
      <c r="O98" s="3">
        <v>8</v>
      </c>
      <c r="P98" s="3">
        <v>20</v>
      </c>
      <c r="Q98" s="3">
        <v>0</v>
      </c>
      <c r="R98" s="3">
        <v>388</v>
      </c>
      <c r="S98" s="3">
        <v>26</v>
      </c>
      <c r="T98" s="3">
        <v>0</v>
      </c>
    </row>
    <row r="99" spans="1:20" ht="12.75" x14ac:dyDescent="0.2">
      <c r="A99" s="2">
        <v>45286.756563541669</v>
      </c>
      <c r="B99" s="3">
        <v>20533847</v>
      </c>
      <c r="C99" s="3" t="s">
        <v>126</v>
      </c>
      <c r="D99" s="3" t="s">
        <v>21</v>
      </c>
      <c r="E99" s="3" t="s">
        <v>25</v>
      </c>
      <c r="F99" s="3" t="s">
        <v>26</v>
      </c>
      <c r="G99" s="3">
        <v>118</v>
      </c>
      <c r="H99" s="3">
        <v>83</v>
      </c>
      <c r="I99" s="3">
        <v>35</v>
      </c>
      <c r="J99" s="3">
        <v>44</v>
      </c>
      <c r="K99" s="3">
        <v>0</v>
      </c>
      <c r="L99" s="3">
        <v>40</v>
      </c>
      <c r="M99" s="3">
        <v>4</v>
      </c>
      <c r="N99" s="3">
        <v>74</v>
      </c>
      <c r="O99" s="3">
        <v>1</v>
      </c>
      <c r="P99" s="3">
        <v>67</v>
      </c>
      <c r="Q99" s="3">
        <v>6</v>
      </c>
      <c r="R99" s="3">
        <v>10</v>
      </c>
      <c r="S99" s="3">
        <v>108</v>
      </c>
      <c r="T99" s="3">
        <v>0</v>
      </c>
    </row>
    <row r="100" spans="1:20" ht="12.75" x14ac:dyDescent="0.2">
      <c r="A100" s="2">
        <v>45286.777818171293</v>
      </c>
      <c r="B100" s="3">
        <v>20533829</v>
      </c>
      <c r="C100" s="3" t="s">
        <v>127</v>
      </c>
      <c r="D100" s="3" t="s">
        <v>21</v>
      </c>
      <c r="E100" s="3" t="s">
        <v>25</v>
      </c>
      <c r="F100" s="3" t="s">
        <v>23</v>
      </c>
      <c r="G100" s="3">
        <v>321</v>
      </c>
      <c r="H100" s="3">
        <v>167</v>
      </c>
      <c r="I100" s="3">
        <v>154</v>
      </c>
      <c r="J100" s="3">
        <v>235</v>
      </c>
      <c r="K100" s="3">
        <v>31</v>
      </c>
      <c r="L100" s="3">
        <v>203</v>
      </c>
      <c r="M100" s="3">
        <v>1</v>
      </c>
      <c r="N100" s="3">
        <v>86</v>
      </c>
      <c r="O100" s="3">
        <v>12</v>
      </c>
      <c r="P100" s="3">
        <v>71</v>
      </c>
      <c r="Q100" s="3">
        <v>3</v>
      </c>
      <c r="R100" s="3">
        <v>0</v>
      </c>
      <c r="S100" s="3">
        <v>321</v>
      </c>
      <c r="T100" s="3">
        <v>0</v>
      </c>
    </row>
    <row r="101" spans="1:20" ht="12.75" x14ac:dyDescent="0.2">
      <c r="A101" s="2">
        <v>45286.830238807874</v>
      </c>
      <c r="B101" s="3">
        <v>69851424</v>
      </c>
      <c r="C101" s="3" t="s">
        <v>128</v>
      </c>
      <c r="D101" s="3" t="s">
        <v>21</v>
      </c>
      <c r="E101" s="3" t="s">
        <v>25</v>
      </c>
      <c r="F101" s="3" t="s">
        <v>26</v>
      </c>
      <c r="G101" s="3">
        <v>17</v>
      </c>
      <c r="H101" s="3">
        <v>12</v>
      </c>
      <c r="I101" s="3">
        <v>5</v>
      </c>
      <c r="J101" s="3">
        <v>10</v>
      </c>
      <c r="K101" s="3">
        <v>1</v>
      </c>
      <c r="L101" s="3">
        <v>9</v>
      </c>
      <c r="M101" s="3">
        <v>0</v>
      </c>
      <c r="N101" s="3">
        <v>7</v>
      </c>
      <c r="O101" s="3">
        <v>1</v>
      </c>
      <c r="P101" s="3">
        <v>6</v>
      </c>
      <c r="Q101" s="3">
        <v>0</v>
      </c>
      <c r="R101" s="3">
        <v>5</v>
      </c>
      <c r="S101" s="3">
        <v>10</v>
      </c>
      <c r="T101" s="3">
        <v>2</v>
      </c>
    </row>
    <row r="102" spans="1:20" ht="12.75" x14ac:dyDescent="0.2">
      <c r="A102" s="2">
        <v>45286.845345601847</v>
      </c>
      <c r="B102" s="3">
        <v>20533852</v>
      </c>
      <c r="C102" s="3" t="s">
        <v>129</v>
      </c>
      <c r="D102" s="3" t="s">
        <v>21</v>
      </c>
      <c r="E102" s="3" t="s">
        <v>25</v>
      </c>
      <c r="F102" s="3" t="s">
        <v>23</v>
      </c>
      <c r="G102" s="3">
        <v>51</v>
      </c>
      <c r="H102" s="3">
        <v>20</v>
      </c>
      <c r="I102" s="3">
        <v>31</v>
      </c>
      <c r="J102" s="3">
        <v>13</v>
      </c>
      <c r="K102" s="3">
        <v>0</v>
      </c>
      <c r="L102" s="3">
        <v>10</v>
      </c>
      <c r="M102" s="3">
        <v>3</v>
      </c>
      <c r="N102" s="3">
        <v>38</v>
      </c>
      <c r="O102" s="3">
        <v>0</v>
      </c>
      <c r="P102" s="3">
        <v>36</v>
      </c>
      <c r="Q102" s="3">
        <v>2</v>
      </c>
      <c r="R102" s="3">
        <v>15</v>
      </c>
      <c r="S102" s="3">
        <v>30</v>
      </c>
      <c r="T102" s="3">
        <v>6</v>
      </c>
    </row>
    <row r="103" spans="1:20" ht="12.75" x14ac:dyDescent="0.2">
      <c r="A103" s="2">
        <v>45286.871854432873</v>
      </c>
      <c r="B103" s="3">
        <v>20533750</v>
      </c>
      <c r="C103" s="3" t="s">
        <v>130</v>
      </c>
      <c r="D103" s="3" t="s">
        <v>21</v>
      </c>
      <c r="E103" s="3" t="s">
        <v>25</v>
      </c>
      <c r="F103" s="3" t="s">
        <v>28</v>
      </c>
      <c r="G103" s="3">
        <v>182</v>
      </c>
      <c r="H103" s="3">
        <v>52</v>
      </c>
      <c r="I103" s="3">
        <v>130</v>
      </c>
      <c r="J103" s="3">
        <v>117</v>
      </c>
      <c r="K103" s="3">
        <v>16</v>
      </c>
      <c r="L103" s="3">
        <v>96</v>
      </c>
      <c r="M103" s="3">
        <v>5</v>
      </c>
      <c r="N103" s="3">
        <v>65</v>
      </c>
      <c r="O103" s="3">
        <v>4</v>
      </c>
      <c r="P103" s="3">
        <v>60</v>
      </c>
      <c r="Q103" s="3">
        <v>1</v>
      </c>
      <c r="R103" s="3">
        <v>42</v>
      </c>
      <c r="S103" s="3">
        <v>140</v>
      </c>
      <c r="T103" s="3">
        <v>0</v>
      </c>
    </row>
    <row r="104" spans="1:20" ht="12.75" x14ac:dyDescent="0.2">
      <c r="A104" s="2">
        <v>45286.894170185187</v>
      </c>
      <c r="B104" s="3">
        <v>20533849</v>
      </c>
      <c r="C104" s="3" t="s">
        <v>131</v>
      </c>
      <c r="D104" s="3" t="s">
        <v>21</v>
      </c>
      <c r="E104" s="3" t="s">
        <v>25</v>
      </c>
      <c r="F104" s="3" t="s">
        <v>30</v>
      </c>
      <c r="G104" s="3">
        <v>446</v>
      </c>
      <c r="H104" s="3">
        <v>225</v>
      </c>
      <c r="I104" s="3">
        <v>221</v>
      </c>
      <c r="J104" s="3">
        <v>309</v>
      </c>
      <c r="K104" s="3">
        <v>65</v>
      </c>
      <c r="L104" s="3">
        <v>244</v>
      </c>
      <c r="M104" s="3">
        <v>0</v>
      </c>
      <c r="N104" s="3">
        <v>137</v>
      </c>
      <c r="O104" s="3">
        <v>25</v>
      </c>
      <c r="P104" s="3">
        <v>112</v>
      </c>
      <c r="Q104" s="3">
        <v>0</v>
      </c>
      <c r="R104" s="3">
        <v>400</v>
      </c>
      <c r="S104" s="3">
        <v>46</v>
      </c>
      <c r="T104" s="3">
        <v>0</v>
      </c>
    </row>
    <row r="105" spans="1:20" ht="12.75" x14ac:dyDescent="0.2">
      <c r="A105" s="2">
        <v>45287.269762361109</v>
      </c>
      <c r="B105" s="3">
        <v>20533791</v>
      </c>
      <c r="C105" s="3" t="s">
        <v>132</v>
      </c>
      <c r="D105" s="3" t="s">
        <v>21</v>
      </c>
      <c r="E105" s="3" t="s">
        <v>33</v>
      </c>
      <c r="F105" s="3" t="s">
        <v>30</v>
      </c>
      <c r="G105" s="3">
        <v>836</v>
      </c>
      <c r="H105" s="3">
        <v>424</v>
      </c>
      <c r="I105" s="3">
        <v>412</v>
      </c>
      <c r="J105" s="3">
        <v>773</v>
      </c>
      <c r="K105" s="3">
        <v>123</v>
      </c>
      <c r="L105" s="3">
        <v>648</v>
      </c>
      <c r="M105" s="3">
        <v>2</v>
      </c>
      <c r="N105" s="3">
        <v>63</v>
      </c>
      <c r="O105" s="3">
        <v>9</v>
      </c>
      <c r="P105" s="3">
        <v>53</v>
      </c>
      <c r="Q105" s="3">
        <v>1</v>
      </c>
      <c r="R105" s="3">
        <v>556</v>
      </c>
      <c r="S105" s="3">
        <v>280</v>
      </c>
      <c r="T105" s="3">
        <v>0</v>
      </c>
    </row>
    <row r="106" spans="1:20" ht="12.75" x14ac:dyDescent="0.2">
      <c r="A106" s="2">
        <v>45287.279010891201</v>
      </c>
      <c r="B106" s="3">
        <v>20533783</v>
      </c>
      <c r="C106" s="3" t="s">
        <v>133</v>
      </c>
      <c r="D106" s="3" t="s">
        <v>21</v>
      </c>
      <c r="E106" s="3" t="s">
        <v>33</v>
      </c>
      <c r="F106" s="3" t="s">
        <v>30</v>
      </c>
      <c r="G106" s="3">
        <v>815</v>
      </c>
      <c r="H106" s="3">
        <v>390</v>
      </c>
      <c r="I106" s="3">
        <v>425</v>
      </c>
      <c r="J106" s="3">
        <v>760</v>
      </c>
      <c r="K106" s="3">
        <v>150</v>
      </c>
      <c r="L106" s="3">
        <v>607</v>
      </c>
      <c r="M106" s="3">
        <v>3</v>
      </c>
      <c r="N106" s="3">
        <v>55</v>
      </c>
      <c r="O106" s="3">
        <v>8</v>
      </c>
      <c r="P106" s="3">
        <v>47</v>
      </c>
      <c r="Q106" s="3">
        <v>0</v>
      </c>
      <c r="R106" s="3">
        <v>111</v>
      </c>
      <c r="S106" s="3">
        <v>679</v>
      </c>
      <c r="T106" s="3">
        <v>25</v>
      </c>
    </row>
    <row r="107" spans="1:20" ht="12.75" x14ac:dyDescent="0.2">
      <c r="A107" s="2">
        <v>45293.686047673611</v>
      </c>
      <c r="B107" s="3">
        <v>20533833</v>
      </c>
      <c r="C107" s="3" t="s">
        <v>134</v>
      </c>
      <c r="D107" s="3" t="s">
        <v>21</v>
      </c>
      <c r="E107" s="3" t="s">
        <v>25</v>
      </c>
      <c r="F107" s="3" t="s">
        <v>28</v>
      </c>
      <c r="G107" s="3">
        <v>271</v>
      </c>
      <c r="H107" s="3">
        <v>143</v>
      </c>
      <c r="I107" s="3">
        <v>128</v>
      </c>
      <c r="J107" s="3">
        <v>261</v>
      </c>
      <c r="K107" s="3">
        <v>0</v>
      </c>
      <c r="L107" s="3">
        <v>261</v>
      </c>
      <c r="M107" s="3">
        <v>0</v>
      </c>
      <c r="N107" s="3">
        <v>10</v>
      </c>
      <c r="O107" s="3">
        <v>0</v>
      </c>
      <c r="P107" s="3">
        <v>10</v>
      </c>
      <c r="Q107" s="3">
        <v>0</v>
      </c>
      <c r="R107" s="3">
        <v>189</v>
      </c>
      <c r="S107" s="3">
        <v>82</v>
      </c>
      <c r="T107" s="3">
        <v>0</v>
      </c>
    </row>
    <row r="108" spans="1:20" ht="12.75" x14ac:dyDescent="0.2">
      <c r="A108" s="2">
        <v>45288.492573611111</v>
      </c>
      <c r="B108" s="3">
        <v>20539737</v>
      </c>
      <c r="C108" s="3" t="s">
        <v>135</v>
      </c>
      <c r="D108" s="3" t="s">
        <v>21</v>
      </c>
      <c r="E108" s="3" t="s">
        <v>33</v>
      </c>
      <c r="F108" s="3" t="s">
        <v>26</v>
      </c>
      <c r="G108" s="3">
        <v>643</v>
      </c>
      <c r="H108" s="3">
        <v>331</v>
      </c>
      <c r="I108" s="3">
        <v>312</v>
      </c>
      <c r="J108" s="3">
        <v>482</v>
      </c>
      <c r="K108" s="3">
        <v>79</v>
      </c>
      <c r="L108" s="3">
        <v>397</v>
      </c>
      <c r="M108" s="3">
        <v>6</v>
      </c>
      <c r="N108" s="3">
        <v>161</v>
      </c>
      <c r="O108" s="3">
        <v>18</v>
      </c>
      <c r="P108" s="3">
        <v>135</v>
      </c>
      <c r="Q108" s="3">
        <v>8</v>
      </c>
      <c r="R108" s="3">
        <v>479</v>
      </c>
      <c r="S108" s="3">
        <v>136</v>
      </c>
      <c r="T108" s="3">
        <v>28</v>
      </c>
    </row>
    <row r="109" spans="1:20" ht="12.75" x14ac:dyDescent="0.2">
      <c r="A109" s="2">
        <v>45287.441999212962</v>
      </c>
      <c r="B109" s="3">
        <v>20533831</v>
      </c>
      <c r="C109" s="3" t="s">
        <v>136</v>
      </c>
      <c r="D109" s="3" t="s">
        <v>21</v>
      </c>
      <c r="E109" s="3" t="s">
        <v>25</v>
      </c>
      <c r="F109" s="3" t="s">
        <v>28</v>
      </c>
      <c r="G109" s="3">
        <v>303</v>
      </c>
      <c r="H109" s="3">
        <v>138</v>
      </c>
      <c r="I109" s="3">
        <v>165</v>
      </c>
      <c r="J109" s="3">
        <v>184</v>
      </c>
      <c r="K109" s="3">
        <v>45</v>
      </c>
      <c r="L109" s="3">
        <v>138</v>
      </c>
      <c r="M109" s="3">
        <v>1</v>
      </c>
      <c r="N109" s="3">
        <v>119</v>
      </c>
      <c r="O109" s="3">
        <v>28</v>
      </c>
      <c r="P109" s="3">
        <v>91</v>
      </c>
      <c r="Q109" s="3">
        <v>0</v>
      </c>
      <c r="R109" s="3">
        <v>138</v>
      </c>
      <c r="S109" s="3">
        <v>163</v>
      </c>
      <c r="T109" s="3">
        <v>2</v>
      </c>
    </row>
    <row r="110" spans="1:20" ht="12.75" x14ac:dyDescent="0.2">
      <c r="A110" s="2">
        <v>45287.609795983793</v>
      </c>
      <c r="B110" s="3">
        <v>20533751</v>
      </c>
      <c r="C110" s="3" t="s">
        <v>137</v>
      </c>
      <c r="D110" s="3" t="s">
        <v>21</v>
      </c>
      <c r="E110" s="3" t="s">
        <v>25</v>
      </c>
      <c r="F110" s="3" t="s">
        <v>23</v>
      </c>
      <c r="G110" s="3">
        <v>307</v>
      </c>
      <c r="H110" s="3">
        <v>160</v>
      </c>
      <c r="I110" s="3">
        <v>147</v>
      </c>
      <c r="J110" s="3">
        <v>307</v>
      </c>
      <c r="K110" s="3">
        <v>69</v>
      </c>
      <c r="L110" s="3">
        <v>233</v>
      </c>
      <c r="M110" s="3">
        <v>5</v>
      </c>
      <c r="N110" s="3">
        <v>0</v>
      </c>
      <c r="O110" s="3">
        <v>0</v>
      </c>
      <c r="P110" s="3">
        <v>0</v>
      </c>
      <c r="Q110" s="3">
        <v>0</v>
      </c>
      <c r="R110" s="3">
        <v>165</v>
      </c>
      <c r="S110" s="3">
        <v>122</v>
      </c>
      <c r="T110" s="3">
        <v>20</v>
      </c>
    </row>
    <row r="111" spans="1:20" ht="12.75" x14ac:dyDescent="0.2">
      <c r="A111" s="2">
        <v>45287.664133333332</v>
      </c>
      <c r="B111" s="3">
        <v>20533763</v>
      </c>
      <c r="C111" s="3" t="s">
        <v>138</v>
      </c>
      <c r="D111" s="3" t="s">
        <v>21</v>
      </c>
      <c r="E111" s="3" t="s">
        <v>33</v>
      </c>
      <c r="F111" s="3" t="s">
        <v>26</v>
      </c>
      <c r="G111" s="3">
        <v>782</v>
      </c>
      <c r="H111" s="3">
        <v>402</v>
      </c>
      <c r="I111" s="3">
        <v>380</v>
      </c>
      <c r="J111" s="3">
        <v>660</v>
      </c>
      <c r="K111" s="3">
        <v>92</v>
      </c>
      <c r="L111" s="3">
        <v>565</v>
      </c>
      <c r="M111" s="3">
        <v>3</v>
      </c>
      <c r="N111" s="3">
        <v>122</v>
      </c>
      <c r="O111" s="3">
        <v>12</v>
      </c>
      <c r="P111" s="3">
        <v>110</v>
      </c>
      <c r="Q111" s="3">
        <v>0</v>
      </c>
      <c r="R111" s="3">
        <v>431</v>
      </c>
      <c r="S111" s="3">
        <v>351</v>
      </c>
      <c r="T111" s="3">
        <v>0</v>
      </c>
    </row>
    <row r="112" spans="1:20" ht="12.75" x14ac:dyDescent="0.2">
      <c r="A112" s="2">
        <v>45287.620609768521</v>
      </c>
      <c r="B112" s="3">
        <v>20533738</v>
      </c>
      <c r="C112" s="3" t="s">
        <v>139</v>
      </c>
      <c r="D112" s="3" t="s">
        <v>21</v>
      </c>
      <c r="E112" s="3" t="s">
        <v>25</v>
      </c>
      <c r="F112" s="3" t="s">
        <v>36</v>
      </c>
      <c r="G112" s="3">
        <v>45</v>
      </c>
      <c r="H112" s="3">
        <v>27</v>
      </c>
      <c r="I112" s="3">
        <v>18</v>
      </c>
      <c r="J112" s="3">
        <v>20</v>
      </c>
      <c r="K112" s="3">
        <v>2</v>
      </c>
      <c r="L112" s="3">
        <v>16</v>
      </c>
      <c r="M112" s="3">
        <v>2</v>
      </c>
      <c r="N112" s="3">
        <v>25</v>
      </c>
      <c r="O112" s="3">
        <v>8</v>
      </c>
      <c r="P112" s="3">
        <v>15</v>
      </c>
      <c r="Q112" s="3">
        <v>2</v>
      </c>
      <c r="R112" s="3">
        <v>5</v>
      </c>
      <c r="S112" s="3">
        <v>35</v>
      </c>
      <c r="T112" s="3">
        <v>5</v>
      </c>
    </row>
    <row r="113" spans="1:20" ht="12.75" x14ac:dyDescent="0.2">
      <c r="A113" s="2">
        <v>45287.671367372684</v>
      </c>
      <c r="B113" s="3">
        <v>70042822</v>
      </c>
      <c r="C113" s="3" t="s">
        <v>140</v>
      </c>
      <c r="D113" s="3" t="s">
        <v>21</v>
      </c>
      <c r="E113" s="3" t="s">
        <v>25</v>
      </c>
      <c r="F113" s="3" t="s">
        <v>26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</row>
    <row r="114" spans="1:20" ht="12.75" x14ac:dyDescent="0.2">
      <c r="A114" s="2">
        <v>45287.737873495367</v>
      </c>
      <c r="B114" s="3">
        <v>20583822</v>
      </c>
      <c r="C114" s="3" t="s">
        <v>141</v>
      </c>
      <c r="D114" s="3" t="s">
        <v>71</v>
      </c>
      <c r="E114" s="3" t="s">
        <v>25</v>
      </c>
      <c r="F114" s="3" t="s">
        <v>36</v>
      </c>
      <c r="G114" s="3">
        <v>212</v>
      </c>
      <c r="H114" s="3">
        <v>123</v>
      </c>
      <c r="I114" s="3">
        <v>89</v>
      </c>
      <c r="J114" s="3">
        <v>160</v>
      </c>
      <c r="K114" s="3">
        <v>60</v>
      </c>
      <c r="L114" s="3">
        <v>50</v>
      </c>
      <c r="M114" s="3">
        <v>50</v>
      </c>
      <c r="N114" s="3">
        <v>52</v>
      </c>
      <c r="O114" s="3">
        <v>20</v>
      </c>
      <c r="P114" s="3">
        <v>31</v>
      </c>
      <c r="Q114" s="3">
        <v>1</v>
      </c>
      <c r="R114" s="3">
        <v>190</v>
      </c>
      <c r="S114" s="3">
        <v>22</v>
      </c>
      <c r="T114" s="3">
        <v>0</v>
      </c>
    </row>
    <row r="115" spans="1:20" ht="12.75" x14ac:dyDescent="0.2">
      <c r="A115" s="2">
        <v>45287.750319282408</v>
      </c>
      <c r="B115" s="3">
        <v>20533826</v>
      </c>
      <c r="C115" s="3" t="s">
        <v>142</v>
      </c>
      <c r="D115" s="3" t="s">
        <v>21</v>
      </c>
      <c r="E115" s="3" t="s">
        <v>25</v>
      </c>
      <c r="F115" s="3" t="s">
        <v>23</v>
      </c>
      <c r="G115" s="3">
        <v>50</v>
      </c>
      <c r="H115" s="3">
        <v>36</v>
      </c>
      <c r="I115" s="3">
        <v>14</v>
      </c>
      <c r="J115" s="3">
        <v>16</v>
      </c>
      <c r="K115" s="3">
        <v>0</v>
      </c>
      <c r="L115" s="3">
        <v>15</v>
      </c>
      <c r="M115" s="3">
        <v>1</v>
      </c>
      <c r="N115" s="3">
        <v>34</v>
      </c>
      <c r="O115" s="3">
        <v>2</v>
      </c>
      <c r="P115" s="3">
        <v>16</v>
      </c>
      <c r="Q115" s="3">
        <v>16</v>
      </c>
      <c r="R115" s="3">
        <v>6</v>
      </c>
      <c r="S115" s="3">
        <v>30</v>
      </c>
      <c r="T115" s="3">
        <v>14</v>
      </c>
    </row>
    <row r="116" spans="1:20" ht="12.75" x14ac:dyDescent="0.2">
      <c r="A116" s="2">
        <v>45287.775358657411</v>
      </c>
      <c r="B116" s="3">
        <v>69962412</v>
      </c>
      <c r="C116" s="3" t="s">
        <v>143</v>
      </c>
      <c r="D116" s="3" t="s">
        <v>21</v>
      </c>
      <c r="E116" s="3" t="s">
        <v>25</v>
      </c>
      <c r="F116" s="3" t="s">
        <v>23</v>
      </c>
      <c r="G116" s="3">
        <v>97</v>
      </c>
      <c r="H116" s="3">
        <v>49</v>
      </c>
      <c r="I116" s="3">
        <v>48</v>
      </c>
      <c r="J116" s="3">
        <v>18</v>
      </c>
      <c r="K116" s="3">
        <v>3</v>
      </c>
      <c r="L116" s="3">
        <v>12</v>
      </c>
      <c r="M116" s="3">
        <v>3</v>
      </c>
      <c r="N116" s="3">
        <v>79</v>
      </c>
      <c r="O116" s="3">
        <v>5</v>
      </c>
      <c r="P116" s="3">
        <v>48</v>
      </c>
      <c r="Q116" s="3">
        <v>26</v>
      </c>
      <c r="R116" s="3">
        <v>93</v>
      </c>
      <c r="S116" s="3">
        <v>4</v>
      </c>
      <c r="T116" s="3">
        <v>0</v>
      </c>
    </row>
    <row r="117" spans="1:20" ht="12.75" x14ac:dyDescent="0.2">
      <c r="A117" s="2">
        <v>45287.796485069441</v>
      </c>
      <c r="B117" s="3">
        <v>69970546</v>
      </c>
      <c r="C117" s="3" t="s">
        <v>144</v>
      </c>
      <c r="D117" s="3" t="s">
        <v>21</v>
      </c>
      <c r="E117" s="3" t="s">
        <v>25</v>
      </c>
      <c r="F117" s="3" t="s">
        <v>30</v>
      </c>
      <c r="G117" s="3">
        <v>24</v>
      </c>
      <c r="H117" s="3">
        <v>12</v>
      </c>
      <c r="I117" s="3">
        <v>12</v>
      </c>
      <c r="J117" s="3">
        <v>19</v>
      </c>
      <c r="K117" s="3">
        <v>7</v>
      </c>
      <c r="L117" s="3">
        <v>12</v>
      </c>
      <c r="M117" s="3">
        <v>0</v>
      </c>
      <c r="N117" s="3">
        <v>5</v>
      </c>
      <c r="O117" s="3">
        <v>1</v>
      </c>
      <c r="P117" s="3">
        <v>4</v>
      </c>
      <c r="Q117" s="3">
        <v>0</v>
      </c>
      <c r="R117" s="3">
        <v>24</v>
      </c>
      <c r="S117" s="3">
        <v>0</v>
      </c>
      <c r="T117" s="3">
        <v>0</v>
      </c>
    </row>
    <row r="118" spans="1:20" ht="12.75" x14ac:dyDescent="0.2">
      <c r="A118" s="2">
        <v>45287.793343935184</v>
      </c>
      <c r="B118" s="3">
        <v>20533843</v>
      </c>
      <c r="C118" s="3" t="s">
        <v>145</v>
      </c>
      <c r="D118" s="3" t="s">
        <v>21</v>
      </c>
      <c r="E118" s="3" t="s">
        <v>25</v>
      </c>
      <c r="F118" s="3" t="s">
        <v>36</v>
      </c>
      <c r="G118" s="3">
        <v>103</v>
      </c>
      <c r="H118" s="3">
        <v>59</v>
      </c>
      <c r="I118" s="3">
        <v>44</v>
      </c>
      <c r="J118" s="3">
        <v>39</v>
      </c>
      <c r="K118" s="3">
        <v>6</v>
      </c>
      <c r="L118" s="3">
        <v>32</v>
      </c>
      <c r="M118" s="3">
        <v>1</v>
      </c>
      <c r="N118" s="3">
        <v>64</v>
      </c>
      <c r="O118" s="3">
        <v>6</v>
      </c>
      <c r="P118" s="3">
        <v>57</v>
      </c>
      <c r="Q118" s="3">
        <v>1</v>
      </c>
      <c r="R118" s="3">
        <v>36</v>
      </c>
      <c r="S118" s="3">
        <v>58</v>
      </c>
      <c r="T118" s="3">
        <v>9</v>
      </c>
    </row>
    <row r="119" spans="1:20" ht="12.75" x14ac:dyDescent="0.2">
      <c r="A119" s="2">
        <v>45287.815470636575</v>
      </c>
      <c r="B119" s="3">
        <v>69984376</v>
      </c>
      <c r="C119" s="3" t="s">
        <v>146</v>
      </c>
      <c r="D119" s="3" t="s">
        <v>21</v>
      </c>
      <c r="E119" s="3" t="s">
        <v>25</v>
      </c>
      <c r="F119" s="3" t="s">
        <v>36</v>
      </c>
      <c r="G119" s="3">
        <v>130</v>
      </c>
      <c r="H119" s="3">
        <v>39</v>
      </c>
      <c r="I119" s="3">
        <v>91</v>
      </c>
      <c r="J119" s="3">
        <v>37</v>
      </c>
      <c r="K119" s="3">
        <v>2</v>
      </c>
      <c r="L119" s="3">
        <v>35</v>
      </c>
      <c r="M119" s="3">
        <v>0</v>
      </c>
      <c r="N119" s="3">
        <v>93</v>
      </c>
      <c r="O119" s="3">
        <v>4</v>
      </c>
      <c r="P119" s="3">
        <v>89</v>
      </c>
      <c r="Q119" s="3">
        <v>0</v>
      </c>
      <c r="R119" s="3">
        <v>50</v>
      </c>
      <c r="S119" s="3">
        <v>60</v>
      </c>
      <c r="T119" s="3">
        <v>20</v>
      </c>
    </row>
    <row r="120" spans="1:20" ht="12.75" x14ac:dyDescent="0.2">
      <c r="A120" s="2">
        <v>45288.782077847223</v>
      </c>
      <c r="B120" s="3">
        <v>70043457</v>
      </c>
      <c r="C120" s="3" t="s">
        <v>147</v>
      </c>
      <c r="D120" s="3" t="s">
        <v>21</v>
      </c>
      <c r="E120" s="3" t="s">
        <v>25</v>
      </c>
      <c r="F120" s="3" t="s">
        <v>26</v>
      </c>
      <c r="G120" s="3">
        <v>4</v>
      </c>
      <c r="H120" s="3">
        <v>1</v>
      </c>
      <c r="I120" s="3">
        <v>3</v>
      </c>
      <c r="J120" s="3">
        <v>1</v>
      </c>
      <c r="K120" s="3">
        <v>1</v>
      </c>
      <c r="L120" s="3">
        <v>0</v>
      </c>
      <c r="M120" s="3">
        <v>0</v>
      </c>
      <c r="N120" s="3">
        <v>3</v>
      </c>
      <c r="O120" s="3">
        <v>3</v>
      </c>
      <c r="P120" s="3">
        <v>0</v>
      </c>
      <c r="Q120" s="3">
        <v>0</v>
      </c>
      <c r="R120" s="3">
        <v>3</v>
      </c>
      <c r="S120" s="3">
        <v>1</v>
      </c>
      <c r="T120" s="3">
        <v>0</v>
      </c>
    </row>
    <row r="121" spans="1:20" ht="12.75" x14ac:dyDescent="0.2">
      <c r="A121" s="2">
        <v>45287.860991805559</v>
      </c>
      <c r="B121" s="3">
        <v>20533845</v>
      </c>
      <c r="C121" s="3" t="s">
        <v>148</v>
      </c>
      <c r="D121" s="3" t="s">
        <v>21</v>
      </c>
      <c r="E121" s="3" t="s">
        <v>25</v>
      </c>
      <c r="F121" s="3" t="s">
        <v>30</v>
      </c>
      <c r="G121" s="3">
        <v>34</v>
      </c>
      <c r="H121" s="3">
        <v>29</v>
      </c>
      <c r="I121" s="3">
        <v>5</v>
      </c>
      <c r="J121" s="3">
        <v>16</v>
      </c>
      <c r="K121" s="3">
        <v>3</v>
      </c>
      <c r="L121" s="3">
        <v>9</v>
      </c>
      <c r="M121" s="3">
        <v>4</v>
      </c>
      <c r="N121" s="3">
        <v>18</v>
      </c>
      <c r="O121" s="3">
        <v>1</v>
      </c>
      <c r="P121" s="3">
        <v>12</v>
      </c>
      <c r="Q121" s="3">
        <v>5</v>
      </c>
      <c r="R121" s="3">
        <v>10</v>
      </c>
      <c r="S121" s="3">
        <v>24</v>
      </c>
      <c r="T121" s="3">
        <v>0</v>
      </c>
    </row>
    <row r="122" spans="1:20" ht="12.75" x14ac:dyDescent="0.2">
      <c r="A122" s="2">
        <v>45287.862066550922</v>
      </c>
      <c r="B122" s="3">
        <v>20533776</v>
      </c>
      <c r="C122" s="3" t="s">
        <v>149</v>
      </c>
      <c r="D122" s="3" t="s">
        <v>21</v>
      </c>
      <c r="E122" s="3" t="s">
        <v>33</v>
      </c>
      <c r="F122" s="3" t="s">
        <v>23</v>
      </c>
      <c r="G122" s="3">
        <v>860</v>
      </c>
      <c r="H122" s="3">
        <v>441</v>
      </c>
      <c r="I122" s="3">
        <v>419</v>
      </c>
      <c r="J122" s="3">
        <v>784</v>
      </c>
      <c r="K122" s="3">
        <v>105</v>
      </c>
      <c r="L122" s="3">
        <v>674</v>
      </c>
      <c r="M122" s="3">
        <v>5</v>
      </c>
      <c r="N122" s="3">
        <v>76</v>
      </c>
      <c r="O122" s="3">
        <v>7</v>
      </c>
      <c r="P122" s="3">
        <v>69</v>
      </c>
      <c r="Q122" s="3">
        <v>0</v>
      </c>
      <c r="R122" s="3">
        <v>435</v>
      </c>
      <c r="S122" s="3">
        <v>419</v>
      </c>
      <c r="T122" s="3">
        <v>6</v>
      </c>
    </row>
    <row r="123" spans="1:20" ht="12.75" x14ac:dyDescent="0.2">
      <c r="A123" s="2">
        <v>45288.775219872681</v>
      </c>
      <c r="B123" s="3">
        <v>20533745</v>
      </c>
      <c r="C123" s="3" t="s">
        <v>150</v>
      </c>
      <c r="D123" s="3" t="s">
        <v>21</v>
      </c>
      <c r="E123" s="3" t="s">
        <v>25</v>
      </c>
      <c r="F123" s="3" t="s">
        <v>28</v>
      </c>
      <c r="G123" s="3">
        <v>240</v>
      </c>
      <c r="H123" s="3">
        <v>152</v>
      </c>
      <c r="I123" s="3">
        <v>88</v>
      </c>
      <c r="J123" s="3">
        <v>240</v>
      </c>
      <c r="K123" s="3">
        <v>75</v>
      </c>
      <c r="L123" s="3">
        <v>162</v>
      </c>
      <c r="M123" s="3">
        <v>3</v>
      </c>
      <c r="N123" s="3">
        <v>0</v>
      </c>
      <c r="O123" s="3">
        <v>0</v>
      </c>
      <c r="P123" s="3">
        <v>0</v>
      </c>
      <c r="Q123" s="3">
        <v>0</v>
      </c>
      <c r="R123" s="3">
        <v>160</v>
      </c>
      <c r="S123" s="3">
        <v>60</v>
      </c>
      <c r="T123" s="3">
        <v>20</v>
      </c>
    </row>
    <row r="124" spans="1:20" ht="12.75" x14ac:dyDescent="0.2">
      <c r="A124" s="2">
        <v>45288.350766319447</v>
      </c>
      <c r="B124" s="3">
        <v>20539730</v>
      </c>
      <c r="C124" s="3" t="s">
        <v>151</v>
      </c>
      <c r="D124" s="3" t="s">
        <v>21</v>
      </c>
      <c r="E124" s="3" t="s">
        <v>25</v>
      </c>
      <c r="F124" s="3" t="s">
        <v>23</v>
      </c>
      <c r="G124" s="3">
        <v>143</v>
      </c>
      <c r="H124" s="3">
        <v>81</v>
      </c>
      <c r="I124" s="3">
        <v>62</v>
      </c>
      <c r="J124" s="3">
        <v>97</v>
      </c>
      <c r="K124" s="3">
        <v>19</v>
      </c>
      <c r="L124" s="3">
        <v>78</v>
      </c>
      <c r="M124" s="3">
        <v>0</v>
      </c>
      <c r="N124" s="3">
        <v>46</v>
      </c>
      <c r="O124" s="3">
        <v>5</v>
      </c>
      <c r="P124" s="3">
        <v>40</v>
      </c>
      <c r="Q124" s="3">
        <v>1</v>
      </c>
      <c r="R124" s="3">
        <v>90</v>
      </c>
      <c r="S124" s="3">
        <v>46</v>
      </c>
      <c r="T124" s="3">
        <v>7</v>
      </c>
    </row>
    <row r="125" spans="1:20" ht="12.75" x14ac:dyDescent="0.2">
      <c r="A125" s="2">
        <v>45288.380360914351</v>
      </c>
      <c r="B125" s="3">
        <v>20533753</v>
      </c>
      <c r="C125" s="3" t="s">
        <v>152</v>
      </c>
      <c r="D125" s="3" t="s">
        <v>21</v>
      </c>
      <c r="E125" s="3" t="s">
        <v>25</v>
      </c>
      <c r="F125" s="3" t="s">
        <v>36</v>
      </c>
      <c r="G125" s="3">
        <v>294</v>
      </c>
      <c r="H125" s="3">
        <v>150</v>
      </c>
      <c r="I125" s="3">
        <v>144</v>
      </c>
      <c r="J125" s="3">
        <v>170</v>
      </c>
      <c r="K125" s="3">
        <v>50</v>
      </c>
      <c r="L125" s="3">
        <v>114</v>
      </c>
      <c r="M125" s="3">
        <v>6</v>
      </c>
      <c r="N125" s="3">
        <v>124</v>
      </c>
      <c r="O125" s="3">
        <v>26</v>
      </c>
      <c r="P125" s="3">
        <v>75</v>
      </c>
      <c r="Q125" s="3">
        <v>23</v>
      </c>
      <c r="R125" s="3">
        <v>280</v>
      </c>
      <c r="S125" s="3">
        <v>14</v>
      </c>
      <c r="T125" s="3">
        <v>0</v>
      </c>
    </row>
    <row r="126" spans="1:20" ht="12.75" x14ac:dyDescent="0.2">
      <c r="A126" s="2">
        <v>45288.389856238427</v>
      </c>
      <c r="B126" s="3">
        <v>20539739</v>
      </c>
      <c r="C126" s="3" t="s">
        <v>153</v>
      </c>
      <c r="D126" s="3" t="s">
        <v>21</v>
      </c>
      <c r="E126" s="3" t="s">
        <v>25</v>
      </c>
      <c r="F126" s="3" t="s">
        <v>23</v>
      </c>
      <c r="G126" s="3">
        <v>65</v>
      </c>
      <c r="H126" s="3">
        <v>41</v>
      </c>
      <c r="I126" s="3">
        <v>24</v>
      </c>
      <c r="J126" s="3">
        <v>37</v>
      </c>
      <c r="K126" s="3">
        <v>4</v>
      </c>
      <c r="L126" s="3">
        <v>33</v>
      </c>
      <c r="M126" s="3">
        <v>0</v>
      </c>
      <c r="N126" s="3">
        <v>28</v>
      </c>
      <c r="O126" s="3">
        <v>2</v>
      </c>
      <c r="P126" s="3">
        <v>24</v>
      </c>
      <c r="Q126" s="3">
        <v>2</v>
      </c>
      <c r="R126" s="3">
        <v>43</v>
      </c>
      <c r="S126" s="3">
        <v>22</v>
      </c>
      <c r="T126" s="3">
        <v>0</v>
      </c>
    </row>
    <row r="127" spans="1:20" ht="12.75" x14ac:dyDescent="0.2">
      <c r="A127" s="2"/>
    </row>
    <row r="128" spans="1:20" ht="12.75" x14ac:dyDescent="0.2">
      <c r="A128" s="2">
        <v>45288.838270983797</v>
      </c>
      <c r="B128" s="3">
        <v>20561784</v>
      </c>
      <c r="C128" s="3" t="s">
        <v>154</v>
      </c>
      <c r="D128" s="3" t="s">
        <v>21</v>
      </c>
      <c r="E128" s="3" t="s">
        <v>33</v>
      </c>
      <c r="F128" s="3" t="s">
        <v>26</v>
      </c>
      <c r="G128" s="3">
        <v>367</v>
      </c>
      <c r="H128" s="3">
        <v>186</v>
      </c>
      <c r="I128" s="3">
        <v>181</v>
      </c>
      <c r="J128" s="3">
        <v>353</v>
      </c>
      <c r="K128" s="3">
        <v>47</v>
      </c>
      <c r="L128" s="3">
        <v>302</v>
      </c>
      <c r="M128" s="3">
        <v>4</v>
      </c>
      <c r="N128" s="3">
        <v>14</v>
      </c>
      <c r="O128" s="3">
        <v>2</v>
      </c>
      <c r="P128" s="3">
        <v>12</v>
      </c>
      <c r="Q128" s="3">
        <v>0</v>
      </c>
      <c r="R128" s="3">
        <v>110</v>
      </c>
      <c r="S128" s="3">
        <v>257</v>
      </c>
      <c r="T128" s="3">
        <v>0</v>
      </c>
    </row>
    <row r="129" spans="1:20" ht="12.75" x14ac:dyDescent="0.2">
      <c r="A129" s="2">
        <v>45288.776372673616</v>
      </c>
      <c r="B129" s="3">
        <v>20533830</v>
      </c>
      <c r="C129" s="3" t="s">
        <v>155</v>
      </c>
      <c r="D129" s="3" t="s">
        <v>21</v>
      </c>
      <c r="E129" s="3" t="s">
        <v>25</v>
      </c>
      <c r="F129" s="3" t="s">
        <v>36</v>
      </c>
      <c r="G129" s="3">
        <v>18</v>
      </c>
      <c r="H129" s="3">
        <v>13</v>
      </c>
      <c r="I129" s="3">
        <v>5</v>
      </c>
      <c r="J129" s="3">
        <v>16</v>
      </c>
      <c r="K129" s="3">
        <v>0</v>
      </c>
      <c r="L129" s="3">
        <v>14</v>
      </c>
      <c r="M129" s="3">
        <v>2</v>
      </c>
      <c r="N129" s="3">
        <v>2</v>
      </c>
      <c r="O129" s="3">
        <v>0</v>
      </c>
      <c r="P129" s="3">
        <v>1</v>
      </c>
      <c r="Q129" s="3">
        <v>1</v>
      </c>
      <c r="R129" s="3">
        <v>6</v>
      </c>
      <c r="S129" s="3">
        <v>10</v>
      </c>
      <c r="T129" s="3">
        <v>2</v>
      </c>
    </row>
    <row r="130" spans="1:20" ht="12.75" x14ac:dyDescent="0.2">
      <c r="A130" s="2"/>
    </row>
    <row r="131" spans="1:20" ht="12.75" x14ac:dyDescent="0.2">
      <c r="A131" s="2">
        <v>45289.341206446756</v>
      </c>
      <c r="B131" s="3">
        <v>69977483</v>
      </c>
      <c r="C131" s="3" t="s">
        <v>156</v>
      </c>
      <c r="D131" s="3" t="s">
        <v>21</v>
      </c>
      <c r="E131" s="3" t="s">
        <v>25</v>
      </c>
      <c r="F131" s="3" t="s">
        <v>30</v>
      </c>
      <c r="G131" s="3">
        <v>34</v>
      </c>
      <c r="H131" s="3">
        <v>34</v>
      </c>
      <c r="I131" s="3">
        <v>0</v>
      </c>
      <c r="J131" s="3">
        <v>2</v>
      </c>
      <c r="K131" s="3">
        <v>0</v>
      </c>
      <c r="L131" s="3">
        <v>2</v>
      </c>
      <c r="M131" s="3">
        <v>0</v>
      </c>
      <c r="N131" s="3">
        <v>32</v>
      </c>
      <c r="O131" s="3">
        <v>6</v>
      </c>
      <c r="P131" s="3">
        <v>21</v>
      </c>
      <c r="Q131" s="3">
        <v>5</v>
      </c>
      <c r="R131" s="3">
        <v>16</v>
      </c>
      <c r="S131" s="3">
        <v>18</v>
      </c>
      <c r="T131" s="3">
        <v>0</v>
      </c>
    </row>
    <row r="132" spans="1:20" ht="12.75" x14ac:dyDescent="0.2">
      <c r="A132" s="2">
        <v>45294.414185277783</v>
      </c>
      <c r="B132" s="3">
        <v>20539736</v>
      </c>
      <c r="C132" s="3" t="s">
        <v>157</v>
      </c>
      <c r="D132" s="3" t="s">
        <v>21</v>
      </c>
      <c r="E132" s="3" t="s">
        <v>25</v>
      </c>
      <c r="F132" s="3" t="s">
        <v>36</v>
      </c>
      <c r="G132" s="3">
        <v>123</v>
      </c>
      <c r="H132" s="3">
        <v>74</v>
      </c>
      <c r="I132" s="3">
        <v>49</v>
      </c>
      <c r="J132" s="3">
        <v>98</v>
      </c>
      <c r="K132" s="3">
        <v>15</v>
      </c>
      <c r="L132" s="3">
        <v>77</v>
      </c>
      <c r="M132" s="3">
        <v>6</v>
      </c>
      <c r="N132" s="3">
        <v>25</v>
      </c>
      <c r="O132" s="3">
        <v>3</v>
      </c>
      <c r="P132" s="3">
        <v>16</v>
      </c>
      <c r="Q132" s="3">
        <v>6</v>
      </c>
      <c r="R132" s="3">
        <v>37</v>
      </c>
      <c r="S132" s="3">
        <v>80</v>
      </c>
      <c r="T132" s="3">
        <v>6</v>
      </c>
    </row>
    <row r="133" spans="1:20" ht="12.75" x14ac:dyDescent="0.2">
      <c r="A133" s="2">
        <v>45290.396130775465</v>
      </c>
      <c r="B133" s="3">
        <v>20533758</v>
      </c>
      <c r="C133" s="3" t="s">
        <v>158</v>
      </c>
      <c r="D133" s="3" t="s">
        <v>21</v>
      </c>
      <c r="E133" s="3" t="s">
        <v>25</v>
      </c>
      <c r="F133" s="3" t="s">
        <v>36</v>
      </c>
      <c r="G133" s="3">
        <v>156</v>
      </c>
      <c r="H133" s="3">
        <v>88</v>
      </c>
      <c r="I133" s="3">
        <v>68</v>
      </c>
      <c r="J133" s="3">
        <v>95</v>
      </c>
      <c r="K133" s="3">
        <v>10</v>
      </c>
      <c r="L133" s="3">
        <v>79</v>
      </c>
      <c r="M133" s="3">
        <v>6</v>
      </c>
      <c r="N133" s="3">
        <v>61</v>
      </c>
      <c r="O133" s="3">
        <v>3</v>
      </c>
      <c r="P133" s="3">
        <v>56</v>
      </c>
      <c r="Q133" s="3">
        <v>2</v>
      </c>
      <c r="R133" s="3">
        <v>30</v>
      </c>
      <c r="S133" s="3">
        <v>126</v>
      </c>
      <c r="T133" s="3">
        <v>0</v>
      </c>
    </row>
    <row r="134" spans="1:20" ht="12.75" x14ac:dyDescent="0.2">
      <c r="A134" s="2">
        <v>45289.584854884262</v>
      </c>
      <c r="B134" s="3">
        <v>20533827</v>
      </c>
      <c r="C134" s="3" t="s">
        <v>159</v>
      </c>
      <c r="D134" s="3" t="s">
        <v>21</v>
      </c>
      <c r="E134" s="3" t="s">
        <v>25</v>
      </c>
      <c r="F134" s="3" t="s">
        <v>30</v>
      </c>
      <c r="G134" s="3">
        <v>497</v>
      </c>
      <c r="H134" s="3">
        <v>276</v>
      </c>
      <c r="I134" s="3">
        <v>221</v>
      </c>
      <c r="J134" s="3">
        <v>353</v>
      </c>
      <c r="K134" s="3">
        <v>73</v>
      </c>
      <c r="L134" s="3">
        <v>279</v>
      </c>
      <c r="M134" s="3">
        <v>1</v>
      </c>
      <c r="N134" s="3">
        <v>144</v>
      </c>
      <c r="O134" s="3">
        <v>37</v>
      </c>
      <c r="P134" s="3">
        <v>107</v>
      </c>
      <c r="Q134" s="3">
        <v>0</v>
      </c>
      <c r="R134" s="3">
        <v>438</v>
      </c>
      <c r="S134" s="3">
        <v>59</v>
      </c>
      <c r="T134" s="3">
        <v>0</v>
      </c>
    </row>
    <row r="135" spans="1:20" ht="12.75" x14ac:dyDescent="0.2">
      <c r="A135" s="2">
        <v>45289.605387083335</v>
      </c>
      <c r="B135" s="3">
        <v>69965379</v>
      </c>
      <c r="C135" s="3" t="s">
        <v>160</v>
      </c>
      <c r="D135" s="3" t="s">
        <v>21</v>
      </c>
      <c r="E135" s="3" t="s">
        <v>25</v>
      </c>
      <c r="F135" s="3" t="s">
        <v>26</v>
      </c>
      <c r="G135" s="3">
        <v>85</v>
      </c>
      <c r="H135" s="3">
        <v>57</v>
      </c>
      <c r="I135" s="3">
        <v>28</v>
      </c>
      <c r="J135" s="3">
        <v>85</v>
      </c>
      <c r="K135" s="3">
        <v>12</v>
      </c>
      <c r="L135" s="3">
        <v>73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67</v>
      </c>
      <c r="S135" s="3">
        <v>13</v>
      </c>
      <c r="T135" s="3">
        <v>5</v>
      </c>
    </row>
    <row r="136" spans="1:20" ht="12.75" x14ac:dyDescent="0.2">
      <c r="A136" s="2">
        <v>45290.298771793983</v>
      </c>
      <c r="B136" s="3">
        <v>20533764</v>
      </c>
      <c r="C136" s="3" t="s">
        <v>161</v>
      </c>
      <c r="D136" s="3" t="s">
        <v>21</v>
      </c>
      <c r="E136" s="3" t="s">
        <v>33</v>
      </c>
      <c r="F136" s="3" t="s">
        <v>26</v>
      </c>
      <c r="G136" s="3">
        <v>621</v>
      </c>
      <c r="H136" s="3">
        <v>325</v>
      </c>
      <c r="I136" s="3">
        <v>299</v>
      </c>
      <c r="J136" s="3">
        <v>532</v>
      </c>
      <c r="K136" s="3">
        <v>171</v>
      </c>
      <c r="L136" s="3">
        <v>184</v>
      </c>
      <c r="M136" s="3">
        <v>177</v>
      </c>
      <c r="N136" s="3">
        <v>89</v>
      </c>
      <c r="O136" s="3">
        <v>32</v>
      </c>
      <c r="P136" s="3">
        <v>38</v>
      </c>
      <c r="Q136" s="3">
        <v>19</v>
      </c>
      <c r="R136" s="3">
        <v>153</v>
      </c>
      <c r="S136" s="3">
        <v>408</v>
      </c>
      <c r="T136" s="3">
        <v>60</v>
      </c>
    </row>
    <row r="137" spans="1:20" ht="12.75" x14ac:dyDescent="0.2">
      <c r="A137" s="2">
        <v>45290.340195949073</v>
      </c>
      <c r="B137" s="3">
        <v>20533737</v>
      </c>
      <c r="C137" s="3" t="s">
        <v>162</v>
      </c>
      <c r="D137" s="3" t="s">
        <v>21</v>
      </c>
      <c r="E137" s="3" t="s">
        <v>25</v>
      </c>
      <c r="F137" s="3" t="s">
        <v>26</v>
      </c>
      <c r="G137" s="3">
        <v>5</v>
      </c>
      <c r="H137" s="3">
        <v>4</v>
      </c>
      <c r="I137" s="3">
        <v>1</v>
      </c>
      <c r="J137" s="3">
        <v>4</v>
      </c>
      <c r="K137" s="3">
        <v>0</v>
      </c>
      <c r="L137" s="3">
        <v>0</v>
      </c>
      <c r="M137" s="3">
        <v>4</v>
      </c>
      <c r="N137" s="3">
        <v>1</v>
      </c>
      <c r="O137" s="3">
        <v>0</v>
      </c>
      <c r="P137" s="3">
        <v>0</v>
      </c>
      <c r="Q137" s="3">
        <v>1</v>
      </c>
      <c r="R137" s="3">
        <v>0</v>
      </c>
      <c r="S137" s="3">
        <v>5</v>
      </c>
      <c r="T137" s="3">
        <v>0</v>
      </c>
    </row>
    <row r="138" spans="1:20" ht="12.75" x14ac:dyDescent="0.2">
      <c r="A138" s="2">
        <v>45291.532580370374</v>
      </c>
      <c r="B138" s="3">
        <v>69979950</v>
      </c>
      <c r="C138" s="3" t="s">
        <v>163</v>
      </c>
      <c r="D138" s="3" t="s">
        <v>21</v>
      </c>
      <c r="E138" s="3" t="s">
        <v>25</v>
      </c>
      <c r="F138" s="3" t="s">
        <v>36</v>
      </c>
      <c r="G138" s="3">
        <v>79</v>
      </c>
      <c r="H138" s="3">
        <v>38</v>
      </c>
      <c r="I138" s="3">
        <v>41</v>
      </c>
      <c r="J138" s="3">
        <v>68</v>
      </c>
      <c r="K138" s="3">
        <v>13</v>
      </c>
      <c r="L138" s="3">
        <v>55</v>
      </c>
      <c r="M138" s="3">
        <v>0</v>
      </c>
      <c r="N138" s="3">
        <v>11</v>
      </c>
      <c r="O138" s="3">
        <v>3</v>
      </c>
      <c r="P138" s="3">
        <v>8</v>
      </c>
      <c r="Q138" s="3">
        <v>0</v>
      </c>
      <c r="R138" s="3">
        <v>47</v>
      </c>
      <c r="S138" s="3">
        <v>23</v>
      </c>
      <c r="T138" s="3">
        <v>9</v>
      </c>
    </row>
    <row r="139" spans="1:20" ht="12.75" x14ac:dyDescent="0.2">
      <c r="A139" s="2">
        <v>45292.882930034721</v>
      </c>
      <c r="B139" s="3">
        <v>20583801</v>
      </c>
      <c r="C139" s="3" t="s">
        <v>164</v>
      </c>
      <c r="D139" s="3" t="s">
        <v>71</v>
      </c>
      <c r="E139" s="3" t="s">
        <v>33</v>
      </c>
      <c r="F139" s="3" t="s">
        <v>26</v>
      </c>
      <c r="G139" s="3">
        <v>755</v>
      </c>
      <c r="H139" s="3">
        <v>406</v>
      </c>
      <c r="I139" s="3">
        <v>349</v>
      </c>
      <c r="J139" s="3">
        <v>462</v>
      </c>
      <c r="K139" s="3">
        <v>62</v>
      </c>
      <c r="L139" s="3">
        <v>350</v>
      </c>
      <c r="M139" s="3">
        <v>50</v>
      </c>
      <c r="N139" s="3">
        <v>293</v>
      </c>
      <c r="O139" s="3">
        <v>93</v>
      </c>
      <c r="P139" s="3">
        <v>180</v>
      </c>
      <c r="Q139" s="3">
        <v>20</v>
      </c>
      <c r="R139" s="3">
        <v>300</v>
      </c>
      <c r="S139" s="3">
        <v>455</v>
      </c>
      <c r="T139" s="3">
        <v>0</v>
      </c>
    </row>
    <row r="140" spans="1:20" ht="12.75" x14ac:dyDescent="0.2">
      <c r="A140" s="2">
        <v>45293.467720648143</v>
      </c>
      <c r="B140" s="3">
        <v>20533828</v>
      </c>
      <c r="C140" s="3" t="s">
        <v>165</v>
      </c>
      <c r="D140" s="3" t="s">
        <v>21</v>
      </c>
      <c r="E140" s="3" t="s">
        <v>25</v>
      </c>
      <c r="F140" s="3" t="s">
        <v>26</v>
      </c>
      <c r="G140" s="3">
        <v>1</v>
      </c>
      <c r="H140" s="3">
        <v>0</v>
      </c>
      <c r="I140" s="3">
        <v>1</v>
      </c>
      <c r="J140" s="3">
        <v>1</v>
      </c>
      <c r="K140" s="3">
        <v>0</v>
      </c>
      <c r="L140" s="3">
        <v>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1</v>
      </c>
      <c r="T140" s="3">
        <v>0</v>
      </c>
    </row>
    <row r="141" spans="1:20" ht="12.75" x14ac:dyDescent="0.2">
      <c r="A141" s="2">
        <v>45293.48112434028</v>
      </c>
      <c r="B141" s="3">
        <v>20533732</v>
      </c>
      <c r="C141" s="3" t="s">
        <v>166</v>
      </c>
      <c r="D141" s="3" t="s">
        <v>21</v>
      </c>
      <c r="E141" s="3" t="s">
        <v>25</v>
      </c>
      <c r="F141" s="3" t="s">
        <v>28</v>
      </c>
      <c r="G141" s="3">
        <v>34</v>
      </c>
      <c r="H141" s="3">
        <v>25</v>
      </c>
      <c r="I141" s="3">
        <v>9</v>
      </c>
      <c r="J141" s="3">
        <v>24</v>
      </c>
      <c r="K141" s="3">
        <v>0</v>
      </c>
      <c r="L141" s="3">
        <v>24</v>
      </c>
      <c r="M141" s="3">
        <v>0</v>
      </c>
      <c r="N141" s="3">
        <v>10</v>
      </c>
      <c r="O141" s="3">
        <v>0</v>
      </c>
      <c r="P141" s="3">
        <v>9</v>
      </c>
      <c r="Q141" s="3">
        <v>1</v>
      </c>
      <c r="R141" s="3">
        <v>33</v>
      </c>
      <c r="S141" s="3">
        <v>1</v>
      </c>
      <c r="T141" s="3">
        <v>0</v>
      </c>
    </row>
    <row r="142" spans="1:20" ht="12.75" x14ac:dyDescent="0.2">
      <c r="A142" s="2">
        <v>45294.479481458329</v>
      </c>
      <c r="B142" s="3">
        <v>20533785</v>
      </c>
      <c r="C142" s="3" t="s">
        <v>167</v>
      </c>
      <c r="D142" s="3" t="s">
        <v>21</v>
      </c>
      <c r="E142" s="3" t="s">
        <v>33</v>
      </c>
      <c r="F142" s="3" t="s">
        <v>30</v>
      </c>
      <c r="G142" s="3">
        <v>854</v>
      </c>
      <c r="H142" s="3">
        <v>418</v>
      </c>
      <c r="I142" s="3">
        <v>436</v>
      </c>
      <c r="J142" s="3">
        <v>778</v>
      </c>
      <c r="K142" s="3">
        <v>105</v>
      </c>
      <c r="L142" s="3">
        <v>669</v>
      </c>
      <c r="M142" s="3">
        <v>4</v>
      </c>
      <c r="N142" s="3">
        <v>76</v>
      </c>
      <c r="O142" s="3">
        <v>11</v>
      </c>
      <c r="P142" s="3">
        <v>65</v>
      </c>
      <c r="Q142" s="3">
        <v>0</v>
      </c>
      <c r="R142" s="3">
        <v>509</v>
      </c>
      <c r="S142" s="3">
        <v>345</v>
      </c>
      <c r="T142" s="3">
        <v>0</v>
      </c>
    </row>
    <row r="143" spans="1:20" ht="12.75" x14ac:dyDescent="0.2">
      <c r="A143" s="2">
        <v>45294.629736724542</v>
      </c>
      <c r="B143" s="3">
        <v>70030599</v>
      </c>
      <c r="C143" s="3" t="s">
        <v>168</v>
      </c>
      <c r="D143" s="3" t="s">
        <v>21</v>
      </c>
      <c r="E143" s="3" t="s">
        <v>33</v>
      </c>
      <c r="F143" s="3" t="s">
        <v>36</v>
      </c>
      <c r="G143" s="3">
        <v>315</v>
      </c>
      <c r="H143" s="3">
        <v>162</v>
      </c>
      <c r="I143" s="3">
        <v>153</v>
      </c>
      <c r="J143" s="3">
        <v>270</v>
      </c>
      <c r="K143" s="3">
        <v>35</v>
      </c>
      <c r="L143" s="3">
        <v>231</v>
      </c>
      <c r="M143" s="3">
        <v>4</v>
      </c>
      <c r="N143" s="3">
        <v>45</v>
      </c>
      <c r="O143" s="3">
        <v>7</v>
      </c>
      <c r="P143" s="3">
        <v>38</v>
      </c>
      <c r="Q143" s="3">
        <v>0</v>
      </c>
      <c r="R143" s="3">
        <v>63</v>
      </c>
      <c r="S143" s="3">
        <v>252</v>
      </c>
      <c r="T143" s="3">
        <v>0</v>
      </c>
    </row>
    <row r="144" spans="1:20" ht="12.75" x14ac:dyDescent="0.2">
      <c r="A144" s="2">
        <v>45300.661725405094</v>
      </c>
      <c r="B144" s="3">
        <v>20533784</v>
      </c>
      <c r="C144" s="3" t="s">
        <v>169</v>
      </c>
      <c r="D144" s="3" t="s">
        <v>21</v>
      </c>
      <c r="E144" s="3" t="s">
        <v>33</v>
      </c>
      <c r="F144" s="3" t="s">
        <v>36</v>
      </c>
      <c r="G144" s="3">
        <v>749</v>
      </c>
      <c r="H144" s="3">
        <v>388</v>
      </c>
      <c r="I144" s="3">
        <v>361</v>
      </c>
      <c r="J144" s="3">
        <v>688</v>
      </c>
      <c r="K144" s="3">
        <v>3</v>
      </c>
      <c r="L144" s="3">
        <v>542</v>
      </c>
      <c r="M144" s="3">
        <v>143</v>
      </c>
      <c r="N144" s="3">
        <v>61</v>
      </c>
      <c r="O144" s="3">
        <v>0</v>
      </c>
      <c r="P144" s="3">
        <v>48</v>
      </c>
      <c r="Q144" s="3">
        <v>13</v>
      </c>
      <c r="R144" s="3">
        <v>475</v>
      </c>
      <c r="S144" s="3">
        <v>274</v>
      </c>
      <c r="T144" s="3">
        <v>0</v>
      </c>
    </row>
    <row r="145" spans="2:2" ht="15.75" customHeight="1" x14ac:dyDescent="0.25">
      <c r="B145" s="4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833"/>
  <sheetViews>
    <sheetView tabSelected="1" zoomScale="85" zoomScaleNormal="85" workbookViewId="0">
      <pane xSplit="2" ySplit="3" topLeftCell="K64" activePane="bottomRight" state="frozen"/>
      <selection pane="topRight" activeCell="C1" sqref="C1"/>
      <selection pane="bottomLeft" activeCell="A4" sqref="A4"/>
      <selection pane="bottomRight" activeCell="AE72" sqref="AE72"/>
    </sheetView>
  </sheetViews>
  <sheetFormatPr defaultColWidth="12.5703125" defaultRowHeight="15.75" customHeight="1" x14ac:dyDescent="0.2"/>
  <cols>
    <col min="1" max="1" width="29.7109375" customWidth="1"/>
    <col min="3" max="6" width="12.5703125" hidden="1"/>
    <col min="22" max="22" width="9" customWidth="1"/>
    <col min="23" max="27" width="10.5703125" customWidth="1"/>
    <col min="28" max="30" width="0" hidden="1" customWidth="1"/>
    <col min="32" max="32" width="20.140625" bestFit="1" customWidth="1"/>
  </cols>
  <sheetData>
    <row r="1" spans="1:32" ht="12.75" x14ac:dyDescent="0.2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7"/>
      <c r="S1" s="5"/>
      <c r="T1" s="5"/>
      <c r="U1" s="5"/>
      <c r="V1" s="8">
        <f>COUNTIF(V4:V119,2)</f>
        <v>0</v>
      </c>
      <c r="W1" s="9" t="s">
        <v>170</v>
      </c>
      <c r="X1" s="8">
        <f>COUNTIF(AA4:AB119,"VALID")</f>
        <v>115</v>
      </c>
      <c r="Y1" s="10" t="s">
        <v>171</v>
      </c>
      <c r="Z1" s="11">
        <f>116-X1</f>
        <v>1</v>
      </c>
      <c r="AA1" s="12" t="s">
        <v>172</v>
      </c>
    </row>
    <row r="2" spans="1:32" ht="12.75" x14ac:dyDescent="0.2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85" t="s">
        <v>173</v>
      </c>
      <c r="W2" s="84"/>
      <c r="X2" s="84"/>
      <c r="Y2" s="84"/>
      <c r="Z2" s="84"/>
      <c r="AA2" s="86" t="s">
        <v>174</v>
      </c>
    </row>
    <row r="3" spans="1:32" ht="65.25" customHeight="1" x14ac:dyDescent="0.2">
      <c r="A3" s="13" t="s">
        <v>175</v>
      </c>
      <c r="B3" s="13" t="s">
        <v>1</v>
      </c>
      <c r="C3" s="13" t="s">
        <v>176</v>
      </c>
      <c r="D3" s="13" t="s">
        <v>4</v>
      </c>
      <c r="E3" s="13" t="s">
        <v>177</v>
      </c>
      <c r="F3" s="13" t="s">
        <v>5</v>
      </c>
      <c r="G3" s="14" t="s">
        <v>178</v>
      </c>
      <c r="H3" s="15" t="s">
        <v>179</v>
      </c>
      <c r="I3" s="15" t="s">
        <v>7</v>
      </c>
      <c r="J3" s="15" t="s">
        <v>8</v>
      </c>
      <c r="K3" s="16" t="s">
        <v>180</v>
      </c>
      <c r="L3" s="16" t="s">
        <v>10</v>
      </c>
      <c r="M3" s="16" t="s">
        <v>11</v>
      </c>
      <c r="N3" s="16" t="s">
        <v>12</v>
      </c>
      <c r="O3" s="17" t="s">
        <v>181</v>
      </c>
      <c r="P3" s="17" t="s">
        <v>14</v>
      </c>
      <c r="Q3" s="17" t="s">
        <v>15</v>
      </c>
      <c r="R3" s="17" t="s">
        <v>16</v>
      </c>
      <c r="S3" s="18" t="s">
        <v>17</v>
      </c>
      <c r="T3" s="18" t="s">
        <v>18</v>
      </c>
      <c r="U3" s="18" t="s">
        <v>19</v>
      </c>
      <c r="V3" s="19" t="s">
        <v>170</v>
      </c>
      <c r="W3" s="19" t="s">
        <v>182</v>
      </c>
      <c r="X3" s="19" t="s">
        <v>183</v>
      </c>
      <c r="Y3" s="20" t="s">
        <v>184</v>
      </c>
      <c r="Z3" s="20" t="s">
        <v>185</v>
      </c>
      <c r="AA3" s="84"/>
      <c r="AB3" s="102" t="s">
        <v>178</v>
      </c>
      <c r="AC3" s="102" t="s">
        <v>179</v>
      </c>
      <c r="AD3" s="81"/>
      <c r="AE3" s="103" t="s">
        <v>341</v>
      </c>
      <c r="AF3" s="103" t="s">
        <v>342</v>
      </c>
    </row>
    <row r="4" spans="1:32" ht="15.75" customHeight="1" x14ac:dyDescent="0.25">
      <c r="A4" s="21" t="s">
        <v>88</v>
      </c>
      <c r="B4" s="4">
        <v>20533781</v>
      </c>
      <c r="C4" s="21" t="s">
        <v>21</v>
      </c>
      <c r="D4" s="21" t="s">
        <v>186</v>
      </c>
      <c r="E4" s="21" t="s">
        <v>187</v>
      </c>
      <c r="F4" s="21" t="s">
        <v>188</v>
      </c>
      <c r="G4" s="22">
        <v>759</v>
      </c>
      <c r="H4" s="23">
        <f>VLOOKUP($B4,'Form Responses 1'!$B$2:$W$920,6,FALSE)</f>
        <v>759</v>
      </c>
      <c r="I4" s="23">
        <f>VLOOKUP($B4,'Form Responses 1'!$B$2:$W$920,7,FALSE)</f>
        <v>332</v>
      </c>
      <c r="J4" s="23">
        <f>VLOOKUP($B4,'Form Responses 1'!$B$2:$W$920,8,FALSE)</f>
        <v>427</v>
      </c>
      <c r="K4" s="24">
        <f>VLOOKUP($B4,'Form Responses 1'!$B$2:$W$920,9,FALSE)</f>
        <v>720</v>
      </c>
      <c r="L4" s="24">
        <f>VLOOKUP($B4,'Form Responses 1'!$B$2:$W$920,10,FALSE)</f>
        <v>120</v>
      </c>
      <c r="M4" s="24">
        <f>VLOOKUP($B4,'Form Responses 1'!$B$2:$W$920,11,FALSE)</f>
        <v>596</v>
      </c>
      <c r="N4" s="24">
        <f>VLOOKUP($B4,'Form Responses 1'!$B$2:$W$920,12,FALSE)</f>
        <v>4</v>
      </c>
      <c r="O4" s="25">
        <f>VLOOKUP($B4,'Form Responses 1'!$B$2:$W$920,13,FALSE)</f>
        <v>39</v>
      </c>
      <c r="P4" s="25">
        <f>VLOOKUP($B4,'Form Responses 1'!$B$2:$W$920,14,FALSE)</f>
        <v>5</v>
      </c>
      <c r="Q4" s="25">
        <f>VLOOKUP($B4,'Form Responses 1'!$B$2:$W$920,15,FALSE)</f>
        <v>34</v>
      </c>
      <c r="R4" s="25">
        <f>VLOOKUP($B4,'Form Responses 1'!$B$2:$W$920,16,FALSE)</f>
        <v>0</v>
      </c>
      <c r="S4" s="26">
        <f>VLOOKUP($B4,'Form Responses 1'!$B$2:$W$920,17,FALSE)</f>
        <v>185</v>
      </c>
      <c r="T4" s="26">
        <f>VLOOKUP($B4,'Form Responses 1'!$B$2:$W$920,18,FALSE)</f>
        <v>445</v>
      </c>
      <c r="U4" s="26">
        <f>VLOOKUP($B4,'Form Responses 1'!$B$2:$W$920,19,FALSE)</f>
        <v>129</v>
      </c>
      <c r="V4" s="27">
        <f>COUNTIF('Form Responses 1'!$B$2:$B$920,$B4)</f>
        <v>1</v>
      </c>
      <c r="W4" s="28" t="str">
        <f t="shared" ref="W4:W119" si="0">IF(K4=(N4+M4+L4),"SAMA","TIDAK")</f>
        <v>SAMA</v>
      </c>
      <c r="X4" s="28" t="str">
        <f t="shared" ref="X4:X119" si="1">IF(O4=(P4+Q4+R4),"SAMA","TIDAK")</f>
        <v>SAMA</v>
      </c>
      <c r="Y4" s="28" t="str">
        <f t="shared" ref="Y4:Y119" si="2">IF(H4=(K4+O4),"SAMA","TIDAK")</f>
        <v>SAMA</v>
      </c>
      <c r="Z4" s="28" t="str">
        <f t="shared" ref="Z4:Z119" si="3">IF(H4=(S4+T4+U4),"SAMA","TIDAK")</f>
        <v>SAMA</v>
      </c>
      <c r="AA4" s="28" t="str">
        <f t="shared" ref="AA4:AA119" si="4">IF(AND(W4="SAMA",X4="SAMA",Y4="SAMA",Z4="SAMA"),"VALID","TIDAK")</f>
        <v>VALID</v>
      </c>
      <c r="AB4">
        <v>759</v>
      </c>
      <c r="AC4">
        <v>759</v>
      </c>
      <c r="AD4" s="104">
        <f>AC4-AB4</f>
        <v>0</v>
      </c>
      <c r="AE4" s="104" t="str">
        <f>IF(AB4=AC4,"SAMA","TIDAK")</f>
        <v>SAMA</v>
      </c>
    </row>
    <row r="5" spans="1:32" ht="15.75" customHeight="1" x14ac:dyDescent="0.25">
      <c r="A5" s="21" t="s">
        <v>58</v>
      </c>
      <c r="B5" s="4">
        <v>20533778</v>
      </c>
      <c r="C5" s="21" t="s">
        <v>21</v>
      </c>
      <c r="D5" s="21" t="s">
        <v>186</v>
      </c>
      <c r="E5" s="21" t="s">
        <v>189</v>
      </c>
      <c r="F5" s="21" t="s">
        <v>188</v>
      </c>
      <c r="G5" s="22">
        <v>1065</v>
      </c>
      <c r="H5" s="23">
        <f>VLOOKUP($B5,'Form Responses 1'!$B$2:$W$920,6,FALSE)</f>
        <v>1059</v>
      </c>
      <c r="I5" s="23">
        <f>VLOOKUP($B5,'Form Responses 1'!$B$2:$W$920,7,FALSE)</f>
        <v>523</v>
      </c>
      <c r="J5" s="23">
        <f>VLOOKUP($B5,'Form Responses 1'!$B$2:$W$920,8,FALSE)</f>
        <v>536</v>
      </c>
      <c r="K5" s="24">
        <f>VLOOKUP($B5,'Form Responses 1'!$B$2:$W$920,9,FALSE)</f>
        <v>968</v>
      </c>
      <c r="L5" s="24">
        <f>VLOOKUP($B5,'Form Responses 1'!$B$2:$W$920,10,FALSE)</f>
        <v>113</v>
      </c>
      <c r="M5" s="24">
        <f>VLOOKUP($B5,'Form Responses 1'!$B$2:$W$920,11,FALSE)</f>
        <v>847</v>
      </c>
      <c r="N5" s="24">
        <f>VLOOKUP($B5,'Form Responses 1'!$B$2:$W$920,12,FALSE)</f>
        <v>8</v>
      </c>
      <c r="O5" s="25">
        <f>VLOOKUP($B5,'Form Responses 1'!$B$2:$W$920,13,FALSE)</f>
        <v>91</v>
      </c>
      <c r="P5" s="25">
        <f>VLOOKUP($B5,'Form Responses 1'!$B$2:$W$920,14,FALSE)</f>
        <v>9</v>
      </c>
      <c r="Q5" s="25">
        <f>VLOOKUP($B5,'Form Responses 1'!$B$2:$W$920,15,FALSE)</f>
        <v>81</v>
      </c>
      <c r="R5" s="25">
        <f>VLOOKUP($B5,'Form Responses 1'!$B$2:$W$920,16,FALSE)</f>
        <v>1</v>
      </c>
      <c r="S5" s="26">
        <f>VLOOKUP($B5,'Form Responses 1'!$B$2:$W$920,17,FALSE)</f>
        <v>466</v>
      </c>
      <c r="T5" s="26">
        <f>VLOOKUP($B5,'Form Responses 1'!$B$2:$W$920,18,FALSE)</f>
        <v>593</v>
      </c>
      <c r="U5" s="26">
        <f>VLOOKUP($B5,'Form Responses 1'!$B$2:$W$920,19,FALSE)</f>
        <v>0</v>
      </c>
      <c r="V5" s="27">
        <f>COUNTIF('Form Responses 1'!$B$2:$B$920,$B5)</f>
        <v>1</v>
      </c>
      <c r="W5" s="28" t="str">
        <f t="shared" si="0"/>
        <v>SAMA</v>
      </c>
      <c r="X5" s="28" t="str">
        <f t="shared" si="1"/>
        <v>SAMA</v>
      </c>
      <c r="Y5" s="28" t="str">
        <f t="shared" si="2"/>
        <v>SAMA</v>
      </c>
      <c r="Z5" s="28" t="str">
        <f t="shared" si="3"/>
        <v>SAMA</v>
      </c>
      <c r="AA5" s="28" t="str">
        <f t="shared" si="4"/>
        <v>VALID</v>
      </c>
      <c r="AB5">
        <v>1065</v>
      </c>
      <c r="AC5">
        <v>1059</v>
      </c>
      <c r="AD5" s="104">
        <f t="shared" ref="AD5:AD68" si="5">AC5-AB5</f>
        <v>-6</v>
      </c>
      <c r="AE5" s="104" t="str">
        <f t="shared" ref="AE5:AE68" si="6">IF(AB5=AC5,"SAMA","TIDAK")</f>
        <v>TIDAK</v>
      </c>
      <c r="AF5" t="s">
        <v>343</v>
      </c>
    </row>
    <row r="6" spans="1:32" ht="15.75" customHeight="1" x14ac:dyDescent="0.25">
      <c r="A6" s="21" t="s">
        <v>48</v>
      </c>
      <c r="B6" s="4">
        <v>20533765</v>
      </c>
      <c r="C6" s="21" t="s">
        <v>21</v>
      </c>
      <c r="D6" s="21" t="s">
        <v>186</v>
      </c>
      <c r="E6" s="21" t="s">
        <v>188</v>
      </c>
      <c r="F6" s="21" t="s">
        <v>188</v>
      </c>
      <c r="G6" s="22">
        <v>836</v>
      </c>
      <c r="H6" s="23">
        <f>VLOOKUP($B6,'Form Responses 1'!$B$2:$W$920,6,FALSE)</f>
        <v>835</v>
      </c>
      <c r="I6" s="23">
        <f>VLOOKUP($B6,'Form Responses 1'!$B$2:$W$920,7,FALSE)</f>
        <v>394</v>
      </c>
      <c r="J6" s="23">
        <f>VLOOKUP($B6,'Form Responses 1'!$B$2:$W$920,8,FALSE)</f>
        <v>441</v>
      </c>
      <c r="K6" s="24">
        <f>VLOOKUP($B6,'Form Responses 1'!$B$2:$W$920,9,FALSE)</f>
        <v>646</v>
      </c>
      <c r="L6" s="24">
        <f>VLOOKUP($B6,'Form Responses 1'!$B$2:$W$920,10,FALSE)</f>
        <v>100</v>
      </c>
      <c r="M6" s="24">
        <f>VLOOKUP($B6,'Form Responses 1'!$B$2:$W$920,11,FALSE)</f>
        <v>542</v>
      </c>
      <c r="N6" s="24">
        <f>VLOOKUP($B6,'Form Responses 1'!$B$2:$W$920,12,FALSE)</f>
        <v>4</v>
      </c>
      <c r="O6" s="25">
        <f>VLOOKUP($B6,'Form Responses 1'!$B$2:$W$920,13,FALSE)</f>
        <v>189</v>
      </c>
      <c r="P6" s="25">
        <f>VLOOKUP($B6,'Form Responses 1'!$B$2:$W$920,14,FALSE)</f>
        <v>28</v>
      </c>
      <c r="Q6" s="25">
        <f>VLOOKUP($B6,'Form Responses 1'!$B$2:$W$920,15,FALSE)</f>
        <v>161</v>
      </c>
      <c r="R6" s="25">
        <f>VLOOKUP($B6,'Form Responses 1'!$B$2:$W$920,16,FALSE)</f>
        <v>0</v>
      </c>
      <c r="S6" s="26">
        <f>VLOOKUP($B6,'Form Responses 1'!$B$2:$W$920,17,FALSE)</f>
        <v>835</v>
      </c>
      <c r="T6" s="26">
        <f>VLOOKUP($B6,'Form Responses 1'!$B$2:$W$920,18,FALSE)</f>
        <v>0</v>
      </c>
      <c r="U6" s="26">
        <f>VLOOKUP($B6,'Form Responses 1'!$B$2:$W$920,19,FALSE)</f>
        <v>0</v>
      </c>
      <c r="V6" s="27">
        <f>COUNTIF('Form Responses 1'!$B$2:$B$920,$B6)</f>
        <v>1</v>
      </c>
      <c r="W6" s="28" t="str">
        <f t="shared" si="0"/>
        <v>SAMA</v>
      </c>
      <c r="X6" s="28" t="str">
        <f t="shared" si="1"/>
        <v>SAMA</v>
      </c>
      <c r="Y6" s="28" t="str">
        <f t="shared" si="2"/>
        <v>SAMA</v>
      </c>
      <c r="Z6" s="28" t="str">
        <f t="shared" si="3"/>
        <v>SAMA</v>
      </c>
      <c r="AA6" s="28" t="str">
        <f t="shared" si="4"/>
        <v>VALID</v>
      </c>
      <c r="AB6">
        <v>836</v>
      </c>
      <c r="AC6">
        <v>835</v>
      </c>
      <c r="AD6" s="104">
        <f t="shared" si="5"/>
        <v>-1</v>
      </c>
      <c r="AE6" s="104" t="str">
        <f t="shared" si="6"/>
        <v>TIDAK</v>
      </c>
      <c r="AF6" s="81" t="s">
        <v>343</v>
      </c>
    </row>
    <row r="7" spans="1:32" ht="15.75" customHeight="1" x14ac:dyDescent="0.25">
      <c r="A7" s="21" t="s">
        <v>67</v>
      </c>
      <c r="B7" s="4">
        <v>20533766</v>
      </c>
      <c r="C7" s="21" t="s">
        <v>21</v>
      </c>
      <c r="D7" s="21" t="s">
        <v>186</v>
      </c>
      <c r="E7" s="21" t="s">
        <v>190</v>
      </c>
      <c r="F7" s="21" t="s">
        <v>191</v>
      </c>
      <c r="G7" s="22">
        <v>869</v>
      </c>
      <c r="H7" s="23">
        <f>VLOOKUP($B7,'Form Responses 1'!$B$2:$W$920,6,FALSE)</f>
        <v>868</v>
      </c>
      <c r="I7" s="23">
        <f>VLOOKUP($B7,'Form Responses 1'!$B$2:$W$920,7,FALSE)</f>
        <v>398</v>
      </c>
      <c r="J7" s="23">
        <f>VLOOKUP($B7,'Form Responses 1'!$B$2:$W$920,8,FALSE)</f>
        <v>470</v>
      </c>
      <c r="K7" s="24">
        <f>VLOOKUP($B7,'Form Responses 1'!$B$2:$W$920,9,FALSE)</f>
        <v>785</v>
      </c>
      <c r="L7" s="24">
        <f>VLOOKUP($B7,'Form Responses 1'!$B$2:$W$920,10,FALSE)</f>
        <v>121</v>
      </c>
      <c r="M7" s="24">
        <f>VLOOKUP($B7,'Form Responses 1'!$B$2:$W$920,11,FALSE)</f>
        <v>659</v>
      </c>
      <c r="N7" s="24">
        <f>VLOOKUP($B7,'Form Responses 1'!$B$2:$W$920,12,FALSE)</f>
        <v>5</v>
      </c>
      <c r="O7" s="25">
        <f>VLOOKUP($B7,'Form Responses 1'!$B$2:$W$920,13,FALSE)</f>
        <v>83</v>
      </c>
      <c r="P7" s="25">
        <f>VLOOKUP($B7,'Form Responses 1'!$B$2:$W$920,14,FALSE)</f>
        <v>9</v>
      </c>
      <c r="Q7" s="25">
        <f>VLOOKUP($B7,'Form Responses 1'!$B$2:$W$920,15,FALSE)</f>
        <v>72</v>
      </c>
      <c r="R7" s="25">
        <f>VLOOKUP($B7,'Form Responses 1'!$B$2:$W$920,16,FALSE)</f>
        <v>2</v>
      </c>
      <c r="S7" s="26">
        <f>VLOOKUP($B7,'Form Responses 1'!$B$2:$W$920,17,FALSE)</f>
        <v>862</v>
      </c>
      <c r="T7" s="26">
        <f>VLOOKUP($B7,'Form Responses 1'!$B$2:$W$920,18,FALSE)</f>
        <v>5</v>
      </c>
      <c r="U7" s="26">
        <f>VLOOKUP($B7,'Form Responses 1'!$B$2:$W$920,19,FALSE)</f>
        <v>1</v>
      </c>
      <c r="V7" s="27">
        <f>COUNTIF('Form Responses 1'!$B$2:$B$920,$B7)</f>
        <v>1</v>
      </c>
      <c r="W7" s="28" t="str">
        <f t="shared" si="0"/>
        <v>SAMA</v>
      </c>
      <c r="X7" s="28" t="str">
        <f t="shared" si="1"/>
        <v>SAMA</v>
      </c>
      <c r="Y7" s="28" t="str">
        <f t="shared" si="2"/>
        <v>SAMA</v>
      </c>
      <c r="Z7" s="28" t="str">
        <f t="shared" si="3"/>
        <v>SAMA</v>
      </c>
      <c r="AA7" s="28" t="str">
        <f t="shared" si="4"/>
        <v>VALID</v>
      </c>
      <c r="AB7">
        <v>869</v>
      </c>
      <c r="AC7">
        <v>868</v>
      </c>
      <c r="AD7" s="104">
        <f t="shared" si="5"/>
        <v>-1</v>
      </c>
      <c r="AE7" s="104" t="str">
        <f t="shared" si="6"/>
        <v>TIDAK</v>
      </c>
      <c r="AF7" s="81" t="s">
        <v>343</v>
      </c>
    </row>
    <row r="8" spans="1:32" ht="15.75" customHeight="1" x14ac:dyDescent="0.25">
      <c r="A8" s="21" t="s">
        <v>100</v>
      </c>
      <c r="B8" s="4">
        <v>20533767</v>
      </c>
      <c r="C8" s="21" t="s">
        <v>21</v>
      </c>
      <c r="D8" s="21" t="s">
        <v>186</v>
      </c>
      <c r="E8" s="21" t="s">
        <v>192</v>
      </c>
      <c r="F8" s="21" t="s">
        <v>188</v>
      </c>
      <c r="G8" s="22">
        <v>857</v>
      </c>
      <c r="H8" s="23">
        <f>VLOOKUP($B8,'Form Responses 1'!$B$2:$W$920,6,FALSE)</f>
        <v>861</v>
      </c>
      <c r="I8" s="23">
        <f>VLOOKUP($B8,'Form Responses 1'!$B$2:$W$920,7,FALSE)</f>
        <v>428</v>
      </c>
      <c r="J8" s="23">
        <f>VLOOKUP($B8,'Form Responses 1'!$B$2:$W$920,8,FALSE)</f>
        <v>436</v>
      </c>
      <c r="K8" s="24">
        <f>VLOOKUP($B8,'Form Responses 1'!$B$2:$W$920,9,FALSE)</f>
        <v>816</v>
      </c>
      <c r="L8" s="24">
        <f>VLOOKUP($B8,'Form Responses 1'!$B$2:$W$920,10,FALSE)</f>
        <v>124</v>
      </c>
      <c r="M8" s="24">
        <f>VLOOKUP($B8,'Form Responses 1'!$B$2:$W$920,11,FALSE)</f>
        <v>659</v>
      </c>
      <c r="N8" s="24">
        <f>VLOOKUP($B8,'Form Responses 1'!$B$2:$W$920,12,FALSE)</f>
        <v>33</v>
      </c>
      <c r="O8" s="25">
        <f>VLOOKUP($B8,'Form Responses 1'!$B$2:$W$920,13,FALSE)</f>
        <v>45</v>
      </c>
      <c r="P8" s="25">
        <f>VLOOKUP($B8,'Form Responses 1'!$B$2:$W$920,14,FALSE)</f>
        <v>14</v>
      </c>
      <c r="Q8" s="25">
        <f>VLOOKUP($B8,'Form Responses 1'!$B$2:$W$920,15,FALSE)</f>
        <v>30</v>
      </c>
      <c r="R8" s="25">
        <f>VLOOKUP($B8,'Form Responses 1'!$B$2:$W$920,16,FALSE)</f>
        <v>1</v>
      </c>
      <c r="S8" s="26">
        <f>VLOOKUP($B8,'Form Responses 1'!$B$2:$W$920,17,FALSE)</f>
        <v>374</v>
      </c>
      <c r="T8" s="26">
        <f>VLOOKUP($B8,'Form Responses 1'!$B$2:$W$920,18,FALSE)</f>
        <v>487</v>
      </c>
      <c r="U8" s="26">
        <f>VLOOKUP($B8,'Form Responses 1'!$B$2:$W$920,19,FALSE)</f>
        <v>0</v>
      </c>
      <c r="V8" s="27">
        <f>COUNTIF('Form Responses 1'!$B$2:$B$920,$B8)</f>
        <v>1</v>
      </c>
      <c r="W8" s="28" t="str">
        <f t="shared" si="0"/>
        <v>SAMA</v>
      </c>
      <c r="X8" s="28" t="str">
        <f t="shared" si="1"/>
        <v>SAMA</v>
      </c>
      <c r="Y8" s="28" t="str">
        <f t="shared" si="2"/>
        <v>SAMA</v>
      </c>
      <c r="Z8" s="28" t="str">
        <f t="shared" si="3"/>
        <v>SAMA</v>
      </c>
      <c r="AA8" s="28" t="str">
        <f t="shared" si="4"/>
        <v>VALID</v>
      </c>
      <c r="AB8">
        <v>857</v>
      </c>
      <c r="AC8">
        <v>861</v>
      </c>
      <c r="AD8" s="104">
        <f t="shared" si="5"/>
        <v>4</v>
      </c>
      <c r="AE8" s="104" t="str">
        <f t="shared" si="6"/>
        <v>TIDAK</v>
      </c>
    </row>
    <row r="9" spans="1:32" ht="15.75" customHeight="1" x14ac:dyDescent="0.25">
      <c r="A9" s="21" t="s">
        <v>42</v>
      </c>
      <c r="B9" s="4">
        <v>20533768</v>
      </c>
      <c r="C9" s="21" t="s">
        <v>21</v>
      </c>
      <c r="D9" s="21" t="s">
        <v>186</v>
      </c>
      <c r="E9" s="21" t="s">
        <v>193</v>
      </c>
      <c r="F9" s="21" t="s">
        <v>188</v>
      </c>
      <c r="G9" s="22">
        <v>789</v>
      </c>
      <c r="H9" s="23">
        <f>VLOOKUP($B9,'Form Responses 1'!$B$2:$W$920,6,FALSE)</f>
        <v>789</v>
      </c>
      <c r="I9" s="23">
        <f>VLOOKUP($B9,'Form Responses 1'!$B$2:$W$920,7,FALSE)</f>
        <v>408</v>
      </c>
      <c r="J9" s="23">
        <f>VLOOKUP($B9,'Form Responses 1'!$B$2:$W$920,8,FALSE)</f>
        <v>381</v>
      </c>
      <c r="K9" s="24">
        <f>VLOOKUP($B9,'Form Responses 1'!$B$2:$W$920,9,FALSE)</f>
        <v>714</v>
      </c>
      <c r="L9" s="24">
        <f>VLOOKUP($B9,'Form Responses 1'!$B$2:$W$920,10,FALSE)</f>
        <v>98</v>
      </c>
      <c r="M9" s="24">
        <f>VLOOKUP($B9,'Form Responses 1'!$B$2:$W$920,11,FALSE)</f>
        <v>611</v>
      </c>
      <c r="N9" s="24">
        <f>VLOOKUP($B9,'Form Responses 1'!$B$2:$W$920,12,FALSE)</f>
        <v>5</v>
      </c>
      <c r="O9" s="25">
        <f>VLOOKUP($B9,'Form Responses 1'!$B$2:$W$920,13,FALSE)</f>
        <v>75</v>
      </c>
      <c r="P9" s="25">
        <f>VLOOKUP($B9,'Form Responses 1'!$B$2:$W$920,14,FALSE)</f>
        <v>11</v>
      </c>
      <c r="Q9" s="25">
        <f>VLOOKUP($B9,'Form Responses 1'!$B$2:$W$920,15,FALSE)</f>
        <v>63</v>
      </c>
      <c r="R9" s="25">
        <f>VLOOKUP($B9,'Form Responses 1'!$B$2:$W$920,16,FALSE)</f>
        <v>1</v>
      </c>
      <c r="S9" s="26">
        <f>VLOOKUP($B9,'Form Responses 1'!$B$2:$W$920,17,FALSE)</f>
        <v>580</v>
      </c>
      <c r="T9" s="26">
        <f>VLOOKUP($B9,'Form Responses 1'!$B$2:$W$920,18,FALSE)</f>
        <v>209</v>
      </c>
      <c r="U9" s="26">
        <f>VLOOKUP($B9,'Form Responses 1'!$B$2:$W$920,19,FALSE)</f>
        <v>0</v>
      </c>
      <c r="V9" s="27">
        <f>COUNTIF('Form Responses 1'!$B$2:$B$920,$B9)</f>
        <v>1</v>
      </c>
      <c r="W9" s="28" t="str">
        <f t="shared" si="0"/>
        <v>SAMA</v>
      </c>
      <c r="X9" s="28" t="str">
        <f t="shared" si="1"/>
        <v>SAMA</v>
      </c>
      <c r="Y9" s="28" t="str">
        <f t="shared" si="2"/>
        <v>SAMA</v>
      </c>
      <c r="Z9" s="28" t="str">
        <f t="shared" si="3"/>
        <v>SAMA</v>
      </c>
      <c r="AA9" s="28" t="str">
        <f t="shared" si="4"/>
        <v>VALID</v>
      </c>
      <c r="AB9">
        <v>789</v>
      </c>
      <c r="AC9">
        <v>789</v>
      </c>
      <c r="AD9" s="104">
        <f t="shared" si="5"/>
        <v>0</v>
      </c>
      <c r="AE9" s="104" t="str">
        <f t="shared" si="6"/>
        <v>SAMA</v>
      </c>
    </row>
    <row r="10" spans="1:32" ht="15.75" customHeight="1" x14ac:dyDescent="0.25">
      <c r="A10" s="21" t="s">
        <v>57</v>
      </c>
      <c r="B10" s="4">
        <v>20533769</v>
      </c>
      <c r="C10" s="21" t="s">
        <v>21</v>
      </c>
      <c r="D10" s="21" t="s">
        <v>186</v>
      </c>
      <c r="E10" s="21" t="s">
        <v>194</v>
      </c>
      <c r="F10" s="21" t="s">
        <v>195</v>
      </c>
      <c r="G10" s="22">
        <v>786</v>
      </c>
      <c r="H10" s="23">
        <f>VLOOKUP($B10,'Form Responses 1'!$B$2:$W$920,6,FALSE)</f>
        <v>781</v>
      </c>
      <c r="I10" s="23">
        <f>VLOOKUP($B10,'Form Responses 1'!$B$2:$W$920,7,FALSE)</f>
        <v>379</v>
      </c>
      <c r="J10" s="23">
        <f>VLOOKUP($B10,'Form Responses 1'!$B$2:$W$920,8,FALSE)</f>
        <v>402</v>
      </c>
      <c r="K10" s="24">
        <f>VLOOKUP($B10,'Form Responses 1'!$B$2:$W$920,9,FALSE)</f>
        <v>750</v>
      </c>
      <c r="L10" s="24">
        <f>VLOOKUP($B10,'Form Responses 1'!$B$2:$W$920,10,FALSE)</f>
        <v>143</v>
      </c>
      <c r="M10" s="24">
        <f>VLOOKUP($B10,'Form Responses 1'!$B$2:$W$920,11,FALSE)</f>
        <v>597</v>
      </c>
      <c r="N10" s="24">
        <f>VLOOKUP($B10,'Form Responses 1'!$B$2:$W$920,12,FALSE)</f>
        <v>10</v>
      </c>
      <c r="O10" s="25">
        <f>VLOOKUP($B10,'Form Responses 1'!$B$2:$W$920,13,FALSE)</f>
        <v>31</v>
      </c>
      <c r="P10" s="25">
        <f>VLOOKUP($B10,'Form Responses 1'!$B$2:$W$920,14,FALSE)</f>
        <v>0</v>
      </c>
      <c r="Q10" s="25">
        <f>VLOOKUP($B10,'Form Responses 1'!$B$2:$W$920,15,FALSE)</f>
        <v>31</v>
      </c>
      <c r="R10" s="25">
        <f>VLOOKUP($B10,'Form Responses 1'!$B$2:$W$920,16,FALSE)</f>
        <v>0</v>
      </c>
      <c r="S10" s="26">
        <f>VLOOKUP($B10,'Form Responses 1'!$B$2:$W$920,17,FALSE)</f>
        <v>397</v>
      </c>
      <c r="T10" s="26">
        <f>VLOOKUP($B10,'Form Responses 1'!$B$2:$W$920,18,FALSE)</f>
        <v>384</v>
      </c>
      <c r="U10" s="26">
        <f>VLOOKUP($B10,'Form Responses 1'!$B$2:$W$920,19,FALSE)</f>
        <v>0</v>
      </c>
      <c r="V10" s="27">
        <f>COUNTIF('Form Responses 1'!$B$2:$B$920,$B10)</f>
        <v>1</v>
      </c>
      <c r="W10" s="28" t="str">
        <f t="shared" si="0"/>
        <v>SAMA</v>
      </c>
      <c r="X10" s="28" t="str">
        <f t="shared" si="1"/>
        <v>SAMA</v>
      </c>
      <c r="Y10" s="28" t="str">
        <f t="shared" si="2"/>
        <v>SAMA</v>
      </c>
      <c r="Z10" s="28" t="str">
        <f t="shared" si="3"/>
        <v>SAMA</v>
      </c>
      <c r="AA10" s="28" t="str">
        <f t="shared" si="4"/>
        <v>VALID</v>
      </c>
      <c r="AB10">
        <v>786</v>
      </c>
      <c r="AC10">
        <v>781</v>
      </c>
      <c r="AD10" s="104">
        <f t="shared" si="5"/>
        <v>-5</v>
      </c>
      <c r="AE10" s="104" t="str">
        <f t="shared" si="6"/>
        <v>TIDAK</v>
      </c>
      <c r="AF10" s="81" t="s">
        <v>343</v>
      </c>
    </row>
    <row r="11" spans="1:32" ht="15.75" customHeight="1" x14ac:dyDescent="0.25">
      <c r="A11" s="21" t="s">
        <v>196</v>
      </c>
      <c r="B11" s="4">
        <v>20533770</v>
      </c>
      <c r="C11" s="21" t="s">
        <v>21</v>
      </c>
      <c r="D11" s="21" t="s">
        <v>186</v>
      </c>
      <c r="E11" s="21" t="s">
        <v>188</v>
      </c>
      <c r="F11" s="21" t="s">
        <v>188</v>
      </c>
      <c r="G11" s="22">
        <v>755</v>
      </c>
      <c r="H11" s="23">
        <f>VLOOKUP($B11,'Form Responses 1'!$B$2:$W$920,6,FALSE)</f>
        <v>753</v>
      </c>
      <c r="I11" s="23">
        <f>VLOOKUP($B11,'Form Responses 1'!$B$2:$W$920,7,FALSE)</f>
        <v>362</v>
      </c>
      <c r="J11" s="23">
        <f>VLOOKUP($B11,'Form Responses 1'!$B$2:$W$920,8,FALSE)</f>
        <v>391</v>
      </c>
      <c r="K11" s="24">
        <f>VLOOKUP($B11,'Form Responses 1'!$B$2:$W$920,9,FALSE)</f>
        <v>706</v>
      </c>
      <c r="L11" s="24">
        <f>VLOOKUP($B11,'Form Responses 1'!$B$2:$W$920,10,FALSE)</f>
        <v>83</v>
      </c>
      <c r="M11" s="24">
        <f>VLOOKUP($B11,'Form Responses 1'!$B$2:$W$920,11,FALSE)</f>
        <v>620</v>
      </c>
      <c r="N11" s="24">
        <f>VLOOKUP($B11,'Form Responses 1'!$B$2:$W$920,12,FALSE)</f>
        <v>3</v>
      </c>
      <c r="O11" s="25">
        <f>VLOOKUP($B11,'Form Responses 1'!$B$2:$W$920,13,FALSE)</f>
        <v>47</v>
      </c>
      <c r="P11" s="25">
        <f>VLOOKUP($B11,'Form Responses 1'!$B$2:$W$920,14,FALSE)</f>
        <v>7</v>
      </c>
      <c r="Q11" s="25">
        <f>VLOOKUP($B11,'Form Responses 1'!$B$2:$W$920,15,FALSE)</f>
        <v>39</v>
      </c>
      <c r="R11" s="25">
        <f>VLOOKUP($B11,'Form Responses 1'!$B$2:$W$920,16,FALSE)</f>
        <v>1</v>
      </c>
      <c r="S11" s="26">
        <f>VLOOKUP($B11,'Form Responses 1'!$B$2:$W$920,17,FALSE)</f>
        <v>233</v>
      </c>
      <c r="T11" s="26">
        <f>VLOOKUP($B11,'Form Responses 1'!$B$2:$W$920,18,FALSE)</f>
        <v>520</v>
      </c>
      <c r="U11" s="26">
        <f>VLOOKUP($B11,'Form Responses 1'!$B$2:$W$920,19,FALSE)</f>
        <v>0</v>
      </c>
      <c r="V11" s="27">
        <f>COUNTIF('Form Responses 1'!$B$2:$B$920,$B11)</f>
        <v>1</v>
      </c>
      <c r="W11" s="28" t="str">
        <f t="shared" si="0"/>
        <v>SAMA</v>
      </c>
      <c r="X11" s="28" t="str">
        <f t="shared" si="1"/>
        <v>SAMA</v>
      </c>
      <c r="Y11" s="28" t="str">
        <f t="shared" si="2"/>
        <v>SAMA</v>
      </c>
      <c r="Z11" s="28" t="str">
        <f t="shared" si="3"/>
        <v>SAMA</v>
      </c>
      <c r="AA11" s="28" t="str">
        <f t="shared" si="4"/>
        <v>VALID</v>
      </c>
      <c r="AB11">
        <v>755</v>
      </c>
      <c r="AC11">
        <v>753</v>
      </c>
      <c r="AD11" s="104">
        <f t="shared" si="5"/>
        <v>-2</v>
      </c>
      <c r="AE11" s="104" t="str">
        <f t="shared" si="6"/>
        <v>TIDAK</v>
      </c>
      <c r="AF11" s="81" t="s">
        <v>343</v>
      </c>
    </row>
    <row r="12" spans="1:32" ht="15.75" customHeight="1" x14ac:dyDescent="0.25">
      <c r="A12" s="21" t="s">
        <v>60</v>
      </c>
      <c r="B12" s="4">
        <v>20533771</v>
      </c>
      <c r="C12" s="21" t="s">
        <v>21</v>
      </c>
      <c r="D12" s="21" t="s">
        <v>186</v>
      </c>
      <c r="E12" s="21" t="s">
        <v>189</v>
      </c>
      <c r="F12" s="21" t="s">
        <v>188</v>
      </c>
      <c r="G12" s="22">
        <v>743</v>
      </c>
      <c r="H12" s="23">
        <f>VLOOKUP($B12,'Form Responses 1'!$B$2:$W$920,6,FALSE)</f>
        <v>736</v>
      </c>
      <c r="I12" s="23">
        <f>VLOOKUP($B12,'Form Responses 1'!$B$2:$W$920,7,FALSE)</f>
        <v>370</v>
      </c>
      <c r="J12" s="23">
        <f>VLOOKUP($B12,'Form Responses 1'!$B$2:$W$920,8,FALSE)</f>
        <v>366</v>
      </c>
      <c r="K12" s="24">
        <f>VLOOKUP($B12,'Form Responses 1'!$B$2:$W$920,9,FALSE)</f>
        <v>698</v>
      </c>
      <c r="L12" s="24">
        <f>VLOOKUP($B12,'Form Responses 1'!$B$2:$W$920,10,FALSE)</f>
        <v>78</v>
      </c>
      <c r="M12" s="24">
        <f>VLOOKUP($B12,'Form Responses 1'!$B$2:$W$920,11,FALSE)</f>
        <v>613</v>
      </c>
      <c r="N12" s="24">
        <f>VLOOKUP($B12,'Form Responses 1'!$B$2:$W$920,12,FALSE)</f>
        <v>7</v>
      </c>
      <c r="O12" s="25">
        <f>VLOOKUP($B12,'Form Responses 1'!$B$2:$W$920,13,FALSE)</f>
        <v>38</v>
      </c>
      <c r="P12" s="25">
        <f>VLOOKUP($B12,'Form Responses 1'!$B$2:$W$920,14,FALSE)</f>
        <v>7</v>
      </c>
      <c r="Q12" s="25">
        <f>VLOOKUP($B12,'Form Responses 1'!$B$2:$W$920,15,FALSE)</f>
        <v>30</v>
      </c>
      <c r="R12" s="25">
        <f>VLOOKUP($B12,'Form Responses 1'!$B$2:$W$920,16,FALSE)</f>
        <v>1</v>
      </c>
      <c r="S12" s="26">
        <f>VLOOKUP($B12,'Form Responses 1'!$B$2:$W$920,17,FALSE)</f>
        <v>114</v>
      </c>
      <c r="T12" s="26">
        <f>VLOOKUP($B12,'Form Responses 1'!$B$2:$W$920,18,FALSE)</f>
        <v>622</v>
      </c>
      <c r="U12" s="26">
        <f>VLOOKUP($B12,'Form Responses 1'!$B$2:$W$920,19,FALSE)</f>
        <v>0</v>
      </c>
      <c r="V12" s="27">
        <f>COUNTIF('Form Responses 1'!$B$2:$B$920,$B12)</f>
        <v>1</v>
      </c>
      <c r="W12" s="28" t="str">
        <f t="shared" si="0"/>
        <v>SAMA</v>
      </c>
      <c r="X12" s="28" t="str">
        <f t="shared" si="1"/>
        <v>SAMA</v>
      </c>
      <c r="Y12" s="28" t="str">
        <f t="shared" si="2"/>
        <v>SAMA</v>
      </c>
      <c r="Z12" s="28" t="str">
        <f t="shared" si="3"/>
        <v>SAMA</v>
      </c>
      <c r="AA12" s="28" t="str">
        <f t="shared" si="4"/>
        <v>VALID</v>
      </c>
      <c r="AB12">
        <v>743</v>
      </c>
      <c r="AC12">
        <v>736</v>
      </c>
      <c r="AD12" s="104">
        <f t="shared" si="5"/>
        <v>-7</v>
      </c>
      <c r="AE12" s="104" t="str">
        <f t="shared" si="6"/>
        <v>TIDAK</v>
      </c>
      <c r="AF12" s="81" t="s">
        <v>343</v>
      </c>
    </row>
    <row r="13" spans="1:32" ht="15.75" customHeight="1" x14ac:dyDescent="0.25">
      <c r="A13" s="21" t="s">
        <v>32</v>
      </c>
      <c r="B13" s="4">
        <v>20533782</v>
      </c>
      <c r="C13" s="21" t="s">
        <v>21</v>
      </c>
      <c r="D13" s="21" t="s">
        <v>186</v>
      </c>
      <c r="E13" s="21" t="s">
        <v>197</v>
      </c>
      <c r="F13" s="21" t="s">
        <v>195</v>
      </c>
      <c r="G13" s="22">
        <v>879</v>
      </c>
      <c r="H13" s="23">
        <f>VLOOKUP($B13,'Form Responses 1'!$B$2:$W$920,6,FALSE)</f>
        <v>878</v>
      </c>
      <c r="I13" s="23">
        <f>VLOOKUP($B13,'Form Responses 1'!$B$2:$W$920,7,FALSE)</f>
        <v>423</v>
      </c>
      <c r="J13" s="23">
        <f>VLOOKUP($B13,'Form Responses 1'!$B$2:$W$920,8,FALSE)</f>
        <v>455</v>
      </c>
      <c r="K13" s="24">
        <f>VLOOKUP($B13,'Form Responses 1'!$B$2:$W$920,9,FALSE)</f>
        <v>819</v>
      </c>
      <c r="L13" s="24">
        <f>VLOOKUP($B13,'Form Responses 1'!$B$2:$W$920,10,FALSE)</f>
        <v>94</v>
      </c>
      <c r="M13" s="24">
        <f>VLOOKUP($B13,'Form Responses 1'!$B$2:$W$920,11,FALSE)</f>
        <v>715</v>
      </c>
      <c r="N13" s="24">
        <f>VLOOKUP($B13,'Form Responses 1'!$B$2:$W$920,12,FALSE)</f>
        <v>10</v>
      </c>
      <c r="O13" s="25">
        <f>VLOOKUP($B13,'Form Responses 1'!$B$2:$W$920,13,FALSE)</f>
        <v>59</v>
      </c>
      <c r="P13" s="25">
        <f>VLOOKUP($B13,'Form Responses 1'!$B$2:$W$920,14,FALSE)</f>
        <v>7</v>
      </c>
      <c r="Q13" s="25">
        <f>VLOOKUP($B13,'Form Responses 1'!$B$2:$W$920,15,FALSE)</f>
        <v>51</v>
      </c>
      <c r="R13" s="25">
        <f>VLOOKUP($B13,'Form Responses 1'!$B$2:$W$920,16,FALSE)</f>
        <v>1</v>
      </c>
      <c r="S13" s="26">
        <f>VLOOKUP($B13,'Form Responses 1'!$B$2:$W$920,17,FALSE)</f>
        <v>775</v>
      </c>
      <c r="T13" s="26">
        <f>VLOOKUP($B13,'Form Responses 1'!$B$2:$W$920,18,FALSE)</f>
        <v>75</v>
      </c>
      <c r="U13" s="26">
        <f>VLOOKUP($B13,'Form Responses 1'!$B$2:$W$920,19,FALSE)</f>
        <v>28</v>
      </c>
      <c r="V13" s="27">
        <f>COUNTIF('Form Responses 1'!$B$2:$B$920,$B13)</f>
        <v>1</v>
      </c>
      <c r="W13" s="28" t="str">
        <f t="shared" si="0"/>
        <v>SAMA</v>
      </c>
      <c r="X13" s="28" t="str">
        <f t="shared" si="1"/>
        <v>SAMA</v>
      </c>
      <c r="Y13" s="28" t="str">
        <f t="shared" si="2"/>
        <v>SAMA</v>
      </c>
      <c r="Z13" s="28" t="str">
        <f t="shared" si="3"/>
        <v>SAMA</v>
      </c>
      <c r="AA13" s="28" t="str">
        <f t="shared" si="4"/>
        <v>VALID</v>
      </c>
      <c r="AB13">
        <v>879</v>
      </c>
      <c r="AC13">
        <v>878</v>
      </c>
      <c r="AD13" s="104">
        <f t="shared" si="5"/>
        <v>-1</v>
      </c>
      <c r="AE13" s="104" t="str">
        <f t="shared" si="6"/>
        <v>TIDAK</v>
      </c>
      <c r="AF13" s="81" t="s">
        <v>343</v>
      </c>
    </row>
    <row r="14" spans="1:32" ht="15.75" customHeight="1" x14ac:dyDescent="0.25">
      <c r="A14" s="21" t="s">
        <v>198</v>
      </c>
      <c r="B14" s="4">
        <v>20533783</v>
      </c>
      <c r="C14" s="21" t="s">
        <v>21</v>
      </c>
      <c r="D14" s="21" t="s">
        <v>186</v>
      </c>
      <c r="E14" s="21" t="s">
        <v>199</v>
      </c>
      <c r="F14" s="21" t="s">
        <v>191</v>
      </c>
      <c r="G14" s="22">
        <v>819</v>
      </c>
      <c r="H14" s="23">
        <f>VLOOKUP($B14,'Form Responses 1'!$B$2:$W$920,6,FALSE)</f>
        <v>815</v>
      </c>
      <c r="I14" s="23">
        <f>VLOOKUP($B14,'Form Responses 1'!$B$2:$W$920,7,FALSE)</f>
        <v>390</v>
      </c>
      <c r="J14" s="23">
        <f>VLOOKUP($B14,'Form Responses 1'!$B$2:$W$920,8,FALSE)</f>
        <v>425</v>
      </c>
      <c r="K14" s="24">
        <f>VLOOKUP($B14,'Form Responses 1'!$B$2:$W$920,9,FALSE)</f>
        <v>760</v>
      </c>
      <c r="L14" s="24">
        <f>VLOOKUP($B14,'Form Responses 1'!$B$2:$W$920,10,FALSE)</f>
        <v>150</v>
      </c>
      <c r="M14" s="24">
        <f>VLOOKUP($B14,'Form Responses 1'!$B$2:$W$920,11,FALSE)</f>
        <v>607</v>
      </c>
      <c r="N14" s="24">
        <f>VLOOKUP($B14,'Form Responses 1'!$B$2:$W$920,12,FALSE)</f>
        <v>3</v>
      </c>
      <c r="O14" s="25">
        <f>VLOOKUP($B14,'Form Responses 1'!$B$2:$W$920,13,FALSE)</f>
        <v>55</v>
      </c>
      <c r="P14" s="25">
        <f>VLOOKUP($B14,'Form Responses 1'!$B$2:$W$920,14,FALSE)</f>
        <v>8</v>
      </c>
      <c r="Q14" s="25">
        <f>VLOOKUP($B14,'Form Responses 1'!$B$2:$W$920,15,FALSE)</f>
        <v>47</v>
      </c>
      <c r="R14" s="25">
        <f>VLOOKUP($B14,'Form Responses 1'!$B$2:$W$920,16,FALSE)</f>
        <v>0</v>
      </c>
      <c r="S14" s="26">
        <f>VLOOKUP($B14,'Form Responses 1'!$B$2:$W$920,17,FALSE)</f>
        <v>111</v>
      </c>
      <c r="T14" s="26">
        <f>VLOOKUP($B14,'Form Responses 1'!$B$2:$W$920,18,FALSE)</f>
        <v>679</v>
      </c>
      <c r="U14" s="26">
        <f>VLOOKUP($B14,'Form Responses 1'!$B$2:$W$920,19,FALSE)</f>
        <v>25</v>
      </c>
      <c r="V14" s="27">
        <f>COUNTIF('Form Responses 1'!$B$2:$B$920,$B14)</f>
        <v>1</v>
      </c>
      <c r="W14" s="28" t="str">
        <f t="shared" si="0"/>
        <v>SAMA</v>
      </c>
      <c r="X14" s="28" t="str">
        <f t="shared" si="1"/>
        <v>SAMA</v>
      </c>
      <c r="Y14" s="28" t="str">
        <f t="shared" si="2"/>
        <v>SAMA</v>
      </c>
      <c r="Z14" s="28" t="str">
        <f t="shared" si="3"/>
        <v>SAMA</v>
      </c>
      <c r="AA14" s="28" t="str">
        <f t="shared" si="4"/>
        <v>VALID</v>
      </c>
      <c r="AB14">
        <v>819</v>
      </c>
      <c r="AC14">
        <v>815</v>
      </c>
      <c r="AD14" s="104">
        <f t="shared" si="5"/>
        <v>-4</v>
      </c>
      <c r="AE14" s="104" t="str">
        <f t="shared" si="6"/>
        <v>TIDAK</v>
      </c>
      <c r="AF14" s="81" t="s">
        <v>343</v>
      </c>
    </row>
    <row r="15" spans="1:32" ht="15.75" customHeight="1" x14ac:dyDescent="0.25">
      <c r="A15" s="21" t="s">
        <v>169</v>
      </c>
      <c r="B15" s="4">
        <v>20533784</v>
      </c>
      <c r="C15" s="21" t="s">
        <v>21</v>
      </c>
      <c r="D15" s="21" t="s">
        <v>186</v>
      </c>
      <c r="E15" s="21" t="s">
        <v>200</v>
      </c>
      <c r="F15" s="21" t="s">
        <v>201</v>
      </c>
      <c r="G15" s="22">
        <v>748</v>
      </c>
      <c r="H15" s="23">
        <f>VLOOKUP($B15,'Form Responses 1'!$B$2:$W$920,6,FALSE)</f>
        <v>749</v>
      </c>
      <c r="I15" s="23">
        <f>VLOOKUP($B15,'Form Responses 1'!$B$2:$W$920,7,FALSE)</f>
        <v>388</v>
      </c>
      <c r="J15" s="23">
        <f>VLOOKUP($B15,'Form Responses 1'!$B$2:$W$920,8,FALSE)</f>
        <v>361</v>
      </c>
      <c r="K15" s="24">
        <f>VLOOKUP($B15,'Form Responses 1'!$B$2:$W$920,9,FALSE)</f>
        <v>688</v>
      </c>
      <c r="L15" s="24">
        <f>VLOOKUP($B15,'Form Responses 1'!$B$2:$W$920,10,FALSE)</f>
        <v>3</v>
      </c>
      <c r="M15" s="24">
        <f>VLOOKUP($B15,'Form Responses 1'!$B$2:$W$920,11,FALSE)</f>
        <v>542</v>
      </c>
      <c r="N15" s="24">
        <f>VLOOKUP($B15,'Form Responses 1'!$B$2:$W$920,12,FALSE)</f>
        <v>143</v>
      </c>
      <c r="O15" s="25">
        <f>VLOOKUP($B15,'Form Responses 1'!$B$2:$W$920,13,FALSE)</f>
        <v>61</v>
      </c>
      <c r="P15" s="25">
        <f>VLOOKUP($B15,'Form Responses 1'!$B$2:$W$920,14,FALSE)</f>
        <v>0</v>
      </c>
      <c r="Q15" s="25">
        <f>VLOOKUP($B15,'Form Responses 1'!$B$2:$W$920,15,FALSE)</f>
        <v>48</v>
      </c>
      <c r="R15" s="25">
        <f>VLOOKUP($B15,'Form Responses 1'!$B$2:$W$920,16,FALSE)</f>
        <v>13</v>
      </c>
      <c r="S15" s="26">
        <f>VLOOKUP($B15,'Form Responses 1'!$B$2:$W$920,17,FALSE)</f>
        <v>475</v>
      </c>
      <c r="T15" s="26">
        <f>VLOOKUP($B15,'Form Responses 1'!$B$2:$W$920,18,FALSE)</f>
        <v>274</v>
      </c>
      <c r="U15" s="26">
        <f>VLOOKUP($B15,'Form Responses 1'!$B$2:$W$920,19,FALSE)</f>
        <v>0</v>
      </c>
      <c r="V15" s="27">
        <f>COUNTIF('Form Responses 1'!$B$2:$B$920,$B15)</f>
        <v>1</v>
      </c>
      <c r="W15" s="28" t="str">
        <f t="shared" si="0"/>
        <v>SAMA</v>
      </c>
      <c r="X15" s="28" t="str">
        <f t="shared" si="1"/>
        <v>SAMA</v>
      </c>
      <c r="Y15" s="28" t="str">
        <f t="shared" si="2"/>
        <v>SAMA</v>
      </c>
      <c r="Z15" s="28" t="str">
        <f t="shared" si="3"/>
        <v>SAMA</v>
      </c>
      <c r="AA15" s="28" t="str">
        <f t="shared" si="4"/>
        <v>VALID</v>
      </c>
      <c r="AB15">
        <v>748</v>
      </c>
      <c r="AC15">
        <v>749</v>
      </c>
      <c r="AD15" s="104">
        <f t="shared" si="5"/>
        <v>1</v>
      </c>
      <c r="AE15" s="104" t="str">
        <f t="shared" si="6"/>
        <v>TIDAK</v>
      </c>
      <c r="AF15" s="81" t="s">
        <v>344</v>
      </c>
    </row>
    <row r="16" spans="1:32" ht="15.75" customHeight="1" x14ac:dyDescent="0.25">
      <c r="A16" s="21" t="s">
        <v>167</v>
      </c>
      <c r="B16" s="4">
        <v>20533785</v>
      </c>
      <c r="C16" s="21" t="s">
        <v>21</v>
      </c>
      <c r="D16" s="21" t="s">
        <v>186</v>
      </c>
      <c r="E16" s="21" t="s">
        <v>202</v>
      </c>
      <c r="F16" s="21" t="s">
        <v>191</v>
      </c>
      <c r="G16" s="22">
        <v>846</v>
      </c>
      <c r="H16" s="23">
        <f>VLOOKUP($B16,'Form Responses 1'!$B$2:$W$920,6,FALSE)</f>
        <v>854</v>
      </c>
      <c r="I16" s="23">
        <f>VLOOKUP($B16,'Form Responses 1'!$B$2:$W$920,7,FALSE)</f>
        <v>418</v>
      </c>
      <c r="J16" s="23">
        <f>VLOOKUP($B16,'Form Responses 1'!$B$2:$W$920,8,FALSE)</f>
        <v>436</v>
      </c>
      <c r="K16" s="24">
        <f>VLOOKUP($B16,'Form Responses 1'!$B$2:$W$920,9,FALSE)</f>
        <v>778</v>
      </c>
      <c r="L16" s="24">
        <f>VLOOKUP($B16,'Form Responses 1'!$B$2:$W$920,10,FALSE)</f>
        <v>105</v>
      </c>
      <c r="M16" s="24">
        <f>VLOOKUP($B16,'Form Responses 1'!$B$2:$W$920,11,FALSE)</f>
        <v>669</v>
      </c>
      <c r="N16" s="24">
        <f>VLOOKUP($B16,'Form Responses 1'!$B$2:$W$920,12,FALSE)</f>
        <v>4</v>
      </c>
      <c r="O16" s="25">
        <f>VLOOKUP($B16,'Form Responses 1'!$B$2:$W$920,13,FALSE)</f>
        <v>76</v>
      </c>
      <c r="P16" s="25">
        <f>VLOOKUP($B16,'Form Responses 1'!$B$2:$W$920,14,FALSE)</f>
        <v>11</v>
      </c>
      <c r="Q16" s="25">
        <f>VLOOKUP($B16,'Form Responses 1'!$B$2:$W$920,15,FALSE)</f>
        <v>65</v>
      </c>
      <c r="R16" s="25">
        <f>VLOOKUP($B16,'Form Responses 1'!$B$2:$W$920,16,FALSE)</f>
        <v>0</v>
      </c>
      <c r="S16" s="26">
        <f>VLOOKUP($B16,'Form Responses 1'!$B$2:$W$920,17,FALSE)</f>
        <v>509</v>
      </c>
      <c r="T16" s="26">
        <f>VLOOKUP($B16,'Form Responses 1'!$B$2:$W$920,18,FALSE)</f>
        <v>345</v>
      </c>
      <c r="U16" s="26">
        <f>VLOOKUP($B16,'Form Responses 1'!$B$2:$W$920,19,FALSE)</f>
        <v>0</v>
      </c>
      <c r="V16" s="27">
        <f>COUNTIF('Form Responses 1'!$B$2:$B$920,$B16)</f>
        <v>1</v>
      </c>
      <c r="W16" s="28" t="str">
        <f t="shared" si="0"/>
        <v>SAMA</v>
      </c>
      <c r="X16" s="28" t="str">
        <f t="shared" si="1"/>
        <v>SAMA</v>
      </c>
      <c r="Y16" s="28" t="str">
        <f t="shared" si="2"/>
        <v>SAMA</v>
      </c>
      <c r="Z16" s="28" t="str">
        <f t="shared" si="3"/>
        <v>SAMA</v>
      </c>
      <c r="AA16" s="28" t="str">
        <f t="shared" si="4"/>
        <v>VALID</v>
      </c>
      <c r="AB16">
        <v>846</v>
      </c>
      <c r="AC16">
        <v>854</v>
      </c>
      <c r="AD16" s="104">
        <f t="shared" si="5"/>
        <v>8</v>
      </c>
      <c r="AE16" s="104" t="str">
        <f t="shared" si="6"/>
        <v>TIDAK</v>
      </c>
      <c r="AF16" s="81" t="s">
        <v>344</v>
      </c>
    </row>
    <row r="17" spans="1:32" ht="15.75" customHeight="1" x14ac:dyDescent="0.25">
      <c r="A17" s="21" t="s">
        <v>62</v>
      </c>
      <c r="B17" s="4">
        <v>20533786</v>
      </c>
      <c r="C17" s="21" t="s">
        <v>21</v>
      </c>
      <c r="D17" s="21" t="s">
        <v>186</v>
      </c>
      <c r="E17" s="21" t="s">
        <v>203</v>
      </c>
      <c r="F17" s="21" t="s">
        <v>204</v>
      </c>
      <c r="G17" s="22">
        <v>825</v>
      </c>
      <c r="H17" s="23">
        <f>VLOOKUP($B17,'Form Responses 1'!$B$2:$W$920,6,FALSE)</f>
        <v>824</v>
      </c>
      <c r="I17" s="23">
        <f>VLOOKUP($B17,'Form Responses 1'!$B$2:$W$920,7,FALSE)</f>
        <v>417</v>
      </c>
      <c r="J17" s="23">
        <f>VLOOKUP($B17,'Form Responses 1'!$B$2:$W$920,8,FALSE)</f>
        <v>407</v>
      </c>
      <c r="K17" s="24">
        <f>VLOOKUP($B17,'Form Responses 1'!$B$2:$W$920,9,FALSE)</f>
        <v>679</v>
      </c>
      <c r="L17" s="24">
        <f>VLOOKUP($B17,'Form Responses 1'!$B$2:$W$920,10,FALSE)</f>
        <v>168</v>
      </c>
      <c r="M17" s="24">
        <f>VLOOKUP($B17,'Form Responses 1'!$B$2:$W$920,11,FALSE)</f>
        <v>352</v>
      </c>
      <c r="N17" s="24">
        <f>VLOOKUP($B17,'Form Responses 1'!$B$2:$W$920,12,FALSE)</f>
        <v>159</v>
      </c>
      <c r="O17" s="25">
        <f>VLOOKUP($B17,'Form Responses 1'!$B$2:$W$920,13,FALSE)</f>
        <v>145</v>
      </c>
      <c r="P17" s="25">
        <f>VLOOKUP($B17,'Form Responses 1'!$B$2:$W$920,14,FALSE)</f>
        <v>33</v>
      </c>
      <c r="Q17" s="25">
        <f>VLOOKUP($B17,'Form Responses 1'!$B$2:$W$920,15,FALSE)</f>
        <v>86</v>
      </c>
      <c r="R17" s="25">
        <f>VLOOKUP($B17,'Form Responses 1'!$B$2:$W$920,16,FALSE)</f>
        <v>26</v>
      </c>
      <c r="S17" s="26">
        <f>VLOOKUP($B17,'Form Responses 1'!$B$2:$W$920,17,FALSE)</f>
        <v>456</v>
      </c>
      <c r="T17" s="26">
        <f>VLOOKUP($B17,'Form Responses 1'!$B$2:$W$920,18,FALSE)</f>
        <v>289</v>
      </c>
      <c r="U17" s="26">
        <f>VLOOKUP($B17,'Form Responses 1'!$B$2:$W$920,19,FALSE)</f>
        <v>79</v>
      </c>
      <c r="V17" s="27">
        <f>COUNTIF('Form Responses 1'!$B$2:$B$920,$B17)</f>
        <v>1</v>
      </c>
      <c r="W17" s="28" t="str">
        <f t="shared" si="0"/>
        <v>SAMA</v>
      </c>
      <c r="X17" s="28" t="str">
        <f t="shared" si="1"/>
        <v>SAMA</v>
      </c>
      <c r="Y17" s="28" t="str">
        <f t="shared" si="2"/>
        <v>SAMA</v>
      </c>
      <c r="Z17" s="28" t="str">
        <f t="shared" si="3"/>
        <v>SAMA</v>
      </c>
      <c r="AA17" s="28" t="str">
        <f t="shared" si="4"/>
        <v>VALID</v>
      </c>
      <c r="AB17">
        <v>825</v>
      </c>
      <c r="AC17">
        <v>824</v>
      </c>
      <c r="AD17" s="104">
        <f t="shared" si="5"/>
        <v>-1</v>
      </c>
      <c r="AE17" s="104" t="str">
        <f t="shared" si="6"/>
        <v>TIDAK</v>
      </c>
      <c r="AF17" s="81" t="s">
        <v>343</v>
      </c>
    </row>
    <row r="18" spans="1:32" ht="15.75" customHeight="1" x14ac:dyDescent="0.25">
      <c r="A18" s="21" t="s">
        <v>69</v>
      </c>
      <c r="B18" s="4">
        <v>20533787</v>
      </c>
      <c r="C18" s="21" t="s">
        <v>21</v>
      </c>
      <c r="D18" s="21" t="s">
        <v>186</v>
      </c>
      <c r="E18" s="21" t="s">
        <v>205</v>
      </c>
      <c r="F18" s="21" t="s">
        <v>201</v>
      </c>
      <c r="G18" s="22">
        <v>866</v>
      </c>
      <c r="H18" s="23">
        <f>VLOOKUP($B18,'Form Responses 1'!$B$2:$W$920,6,FALSE)</f>
        <v>857</v>
      </c>
      <c r="I18" s="23">
        <f>VLOOKUP($B18,'Form Responses 1'!$B$2:$W$920,7,FALSE)</f>
        <v>437</v>
      </c>
      <c r="J18" s="23">
        <f>VLOOKUP($B18,'Form Responses 1'!$B$2:$W$920,8,FALSE)</f>
        <v>420</v>
      </c>
      <c r="K18" s="24">
        <f>VLOOKUP($B18,'Form Responses 1'!$B$2:$W$920,9,FALSE)</f>
        <v>701</v>
      </c>
      <c r="L18" s="24">
        <f>VLOOKUP($B18,'Form Responses 1'!$B$2:$W$920,10,FALSE)</f>
        <v>77</v>
      </c>
      <c r="M18" s="24">
        <f>VLOOKUP($B18,'Form Responses 1'!$B$2:$W$920,11,FALSE)</f>
        <v>615</v>
      </c>
      <c r="N18" s="24">
        <f>VLOOKUP($B18,'Form Responses 1'!$B$2:$W$920,12,FALSE)</f>
        <v>9</v>
      </c>
      <c r="O18" s="25">
        <f>VLOOKUP($B18,'Form Responses 1'!$B$2:$W$920,13,FALSE)</f>
        <v>156</v>
      </c>
      <c r="P18" s="25">
        <f>VLOOKUP($B18,'Form Responses 1'!$B$2:$W$920,14,FALSE)</f>
        <v>23</v>
      </c>
      <c r="Q18" s="25">
        <f>VLOOKUP($B18,'Form Responses 1'!$B$2:$W$920,15,FALSE)</f>
        <v>133</v>
      </c>
      <c r="R18" s="25">
        <f>VLOOKUP($B18,'Form Responses 1'!$B$2:$W$920,16,FALSE)</f>
        <v>0</v>
      </c>
      <c r="S18" s="26">
        <f>VLOOKUP($B18,'Form Responses 1'!$B$2:$W$920,17,FALSE)</f>
        <v>299</v>
      </c>
      <c r="T18" s="26">
        <f>VLOOKUP($B18,'Form Responses 1'!$B$2:$W$920,18,FALSE)</f>
        <v>558</v>
      </c>
      <c r="U18" s="26">
        <f>VLOOKUP($B18,'Form Responses 1'!$B$2:$W$920,19,FALSE)</f>
        <v>0</v>
      </c>
      <c r="V18" s="27">
        <f>COUNTIF('Form Responses 1'!$B$2:$B$920,$B18)</f>
        <v>1</v>
      </c>
      <c r="W18" s="28" t="str">
        <f t="shared" si="0"/>
        <v>SAMA</v>
      </c>
      <c r="X18" s="28" t="str">
        <f t="shared" si="1"/>
        <v>SAMA</v>
      </c>
      <c r="Y18" s="28" t="str">
        <f t="shared" si="2"/>
        <v>SAMA</v>
      </c>
      <c r="Z18" s="28" t="str">
        <f t="shared" si="3"/>
        <v>SAMA</v>
      </c>
      <c r="AA18" s="28" t="str">
        <f t="shared" si="4"/>
        <v>VALID</v>
      </c>
      <c r="AB18">
        <v>866</v>
      </c>
      <c r="AC18">
        <v>857</v>
      </c>
      <c r="AD18" s="104">
        <f t="shared" si="5"/>
        <v>-9</v>
      </c>
      <c r="AE18" s="104" t="str">
        <f t="shared" si="6"/>
        <v>TIDAK</v>
      </c>
      <c r="AF18" s="81" t="s">
        <v>343</v>
      </c>
    </row>
    <row r="19" spans="1:32" ht="15.75" customHeight="1" x14ac:dyDescent="0.25">
      <c r="A19" s="21" t="s">
        <v>94</v>
      </c>
      <c r="B19" s="4">
        <v>20533788</v>
      </c>
      <c r="C19" s="21" t="s">
        <v>21</v>
      </c>
      <c r="D19" s="21" t="s">
        <v>186</v>
      </c>
      <c r="E19" s="21" t="s">
        <v>206</v>
      </c>
      <c r="F19" s="21" t="s">
        <v>204</v>
      </c>
      <c r="G19" s="22">
        <v>839</v>
      </c>
      <c r="H19" s="23">
        <f>VLOOKUP($B19,'Form Responses 1'!$B$2:$W$920,6,FALSE)</f>
        <v>839</v>
      </c>
      <c r="I19" s="23">
        <f>VLOOKUP($B19,'Form Responses 1'!$B$2:$W$920,7,FALSE)</f>
        <v>458</v>
      </c>
      <c r="J19" s="23">
        <f>VLOOKUP($B19,'Form Responses 1'!$B$2:$W$920,8,FALSE)</f>
        <v>381</v>
      </c>
      <c r="K19" s="24">
        <f>VLOOKUP($B19,'Form Responses 1'!$B$2:$W$920,9,FALSE)</f>
        <v>718</v>
      </c>
      <c r="L19" s="24">
        <f>VLOOKUP($B19,'Form Responses 1'!$B$2:$W$920,10,FALSE)</f>
        <v>1</v>
      </c>
      <c r="M19" s="24">
        <f>VLOOKUP($B19,'Form Responses 1'!$B$2:$W$920,11,FALSE)</f>
        <v>711</v>
      </c>
      <c r="N19" s="24">
        <f>VLOOKUP($B19,'Form Responses 1'!$B$2:$W$920,12,FALSE)</f>
        <v>6</v>
      </c>
      <c r="O19" s="25">
        <f>VLOOKUP($B19,'Form Responses 1'!$B$2:$W$920,13,FALSE)</f>
        <v>121</v>
      </c>
      <c r="P19" s="25">
        <f>VLOOKUP($B19,'Form Responses 1'!$B$2:$W$920,14,FALSE)</f>
        <v>0</v>
      </c>
      <c r="Q19" s="25">
        <f>VLOOKUP($B19,'Form Responses 1'!$B$2:$W$920,15,FALSE)</f>
        <v>121</v>
      </c>
      <c r="R19" s="25">
        <f>VLOOKUP($B19,'Form Responses 1'!$B$2:$W$920,16,FALSE)</f>
        <v>0</v>
      </c>
      <c r="S19" s="26">
        <f>VLOOKUP($B19,'Form Responses 1'!$B$2:$W$920,17,FALSE)</f>
        <v>0</v>
      </c>
      <c r="T19" s="26">
        <f>VLOOKUP($B19,'Form Responses 1'!$B$2:$W$920,18,FALSE)</f>
        <v>838</v>
      </c>
      <c r="U19" s="26">
        <f>VLOOKUP($B19,'Form Responses 1'!$B$2:$W$920,19,FALSE)</f>
        <v>1</v>
      </c>
      <c r="V19" s="27">
        <f>COUNTIF('Form Responses 1'!$B$2:$B$920,$B19)</f>
        <v>1</v>
      </c>
      <c r="W19" s="28" t="str">
        <f t="shared" si="0"/>
        <v>SAMA</v>
      </c>
      <c r="X19" s="28" t="str">
        <f t="shared" si="1"/>
        <v>SAMA</v>
      </c>
      <c r="Y19" s="28" t="str">
        <f t="shared" si="2"/>
        <v>SAMA</v>
      </c>
      <c r="Z19" s="28" t="str">
        <f t="shared" si="3"/>
        <v>SAMA</v>
      </c>
      <c r="AA19" s="28" t="str">
        <f t="shared" si="4"/>
        <v>VALID</v>
      </c>
      <c r="AB19">
        <v>839</v>
      </c>
      <c r="AC19">
        <v>839</v>
      </c>
      <c r="AD19" s="104">
        <f t="shared" si="5"/>
        <v>0</v>
      </c>
      <c r="AE19" s="104" t="str">
        <f t="shared" si="6"/>
        <v>SAMA</v>
      </c>
    </row>
    <row r="20" spans="1:32" ht="15.75" customHeight="1" x14ac:dyDescent="0.25">
      <c r="A20" s="21" t="s">
        <v>101</v>
      </c>
      <c r="B20" s="4">
        <v>20533790</v>
      </c>
      <c r="C20" s="21" t="s">
        <v>21</v>
      </c>
      <c r="D20" s="21" t="s">
        <v>186</v>
      </c>
      <c r="E20" s="21" t="s">
        <v>207</v>
      </c>
      <c r="F20" s="21" t="s">
        <v>201</v>
      </c>
      <c r="G20" s="22">
        <v>837</v>
      </c>
      <c r="H20" s="23">
        <f>VLOOKUP($B20,'Form Responses 1'!$B$2:$W$920,6,FALSE)</f>
        <v>834</v>
      </c>
      <c r="I20" s="23">
        <f>VLOOKUP($B20,'Form Responses 1'!$B$2:$W$920,7,FALSE)</f>
        <v>435</v>
      </c>
      <c r="J20" s="23">
        <f>VLOOKUP($B20,'Form Responses 1'!$B$2:$W$920,8,FALSE)</f>
        <v>399</v>
      </c>
      <c r="K20" s="24">
        <f>VLOOKUP($B20,'Form Responses 1'!$B$2:$W$920,9,FALSE)</f>
        <v>670</v>
      </c>
      <c r="L20" s="24">
        <f>VLOOKUP($B20,'Form Responses 1'!$B$2:$W$920,10,FALSE)</f>
        <v>69</v>
      </c>
      <c r="M20" s="24">
        <f>VLOOKUP($B20,'Form Responses 1'!$B$2:$W$920,11,FALSE)</f>
        <v>581</v>
      </c>
      <c r="N20" s="24">
        <f>VLOOKUP($B20,'Form Responses 1'!$B$2:$W$920,12,FALSE)</f>
        <v>20</v>
      </c>
      <c r="O20" s="25">
        <f>VLOOKUP($B20,'Form Responses 1'!$B$2:$W$920,13,FALSE)</f>
        <v>164</v>
      </c>
      <c r="P20" s="25">
        <f>VLOOKUP($B20,'Form Responses 1'!$B$2:$W$920,14,FALSE)</f>
        <v>20</v>
      </c>
      <c r="Q20" s="25">
        <f>VLOOKUP($B20,'Form Responses 1'!$B$2:$W$920,15,FALSE)</f>
        <v>143</v>
      </c>
      <c r="R20" s="25">
        <f>VLOOKUP($B20,'Form Responses 1'!$B$2:$W$920,16,FALSE)</f>
        <v>1</v>
      </c>
      <c r="S20" s="26">
        <f>VLOOKUP($B20,'Form Responses 1'!$B$2:$W$920,17,FALSE)</f>
        <v>192</v>
      </c>
      <c r="T20" s="26">
        <f>VLOOKUP($B20,'Form Responses 1'!$B$2:$W$920,18,FALSE)</f>
        <v>588</v>
      </c>
      <c r="U20" s="26">
        <f>VLOOKUP($B20,'Form Responses 1'!$B$2:$W$920,19,FALSE)</f>
        <v>54</v>
      </c>
      <c r="V20" s="27">
        <f>COUNTIF('Form Responses 1'!$B$2:$B$920,$B20)</f>
        <v>1</v>
      </c>
      <c r="W20" s="28" t="str">
        <f t="shared" si="0"/>
        <v>SAMA</v>
      </c>
      <c r="X20" s="28" t="str">
        <f t="shared" si="1"/>
        <v>SAMA</v>
      </c>
      <c r="Y20" s="28" t="str">
        <f t="shared" si="2"/>
        <v>SAMA</v>
      </c>
      <c r="Z20" s="28" t="str">
        <f t="shared" si="3"/>
        <v>SAMA</v>
      </c>
      <c r="AA20" s="28" t="str">
        <f t="shared" si="4"/>
        <v>VALID</v>
      </c>
      <c r="AB20">
        <v>837</v>
      </c>
      <c r="AC20">
        <v>834</v>
      </c>
      <c r="AD20" s="104">
        <f t="shared" si="5"/>
        <v>-3</v>
      </c>
      <c r="AE20" s="104" t="str">
        <f t="shared" si="6"/>
        <v>TIDAK</v>
      </c>
      <c r="AF20" s="81" t="s">
        <v>343</v>
      </c>
    </row>
    <row r="21" spans="1:32" ht="15.75" customHeight="1" x14ac:dyDescent="0.25">
      <c r="A21" s="21" t="s">
        <v>132</v>
      </c>
      <c r="B21" s="4">
        <v>20533791</v>
      </c>
      <c r="C21" s="21" t="s">
        <v>21</v>
      </c>
      <c r="D21" s="21" t="s">
        <v>186</v>
      </c>
      <c r="E21" s="21" t="s">
        <v>208</v>
      </c>
      <c r="F21" s="21" t="s">
        <v>191</v>
      </c>
      <c r="G21" s="22">
        <v>838</v>
      </c>
      <c r="H21" s="23">
        <f>VLOOKUP($B21,'Form Responses 1'!$B$2:$W$920,6,FALSE)</f>
        <v>836</v>
      </c>
      <c r="I21" s="23">
        <f>VLOOKUP($B21,'Form Responses 1'!$B$2:$W$920,7,FALSE)</f>
        <v>424</v>
      </c>
      <c r="J21" s="23">
        <f>VLOOKUP($B21,'Form Responses 1'!$B$2:$W$920,8,FALSE)</f>
        <v>412</v>
      </c>
      <c r="K21" s="24">
        <f>VLOOKUP($B21,'Form Responses 1'!$B$2:$W$920,9,FALSE)</f>
        <v>773</v>
      </c>
      <c r="L21" s="24">
        <f>VLOOKUP($B21,'Form Responses 1'!$B$2:$W$920,10,FALSE)</f>
        <v>123</v>
      </c>
      <c r="M21" s="24">
        <f>VLOOKUP($B21,'Form Responses 1'!$B$2:$W$920,11,FALSE)</f>
        <v>648</v>
      </c>
      <c r="N21" s="24">
        <f>VLOOKUP($B21,'Form Responses 1'!$B$2:$W$920,12,FALSE)</f>
        <v>2</v>
      </c>
      <c r="O21" s="25">
        <f>VLOOKUP($B21,'Form Responses 1'!$B$2:$W$920,13,FALSE)</f>
        <v>63</v>
      </c>
      <c r="P21" s="25">
        <f>VLOOKUP($B21,'Form Responses 1'!$B$2:$W$920,14,FALSE)</f>
        <v>9</v>
      </c>
      <c r="Q21" s="25">
        <f>VLOOKUP($B21,'Form Responses 1'!$B$2:$W$920,15,FALSE)</f>
        <v>53</v>
      </c>
      <c r="R21" s="25">
        <f>VLOOKUP($B21,'Form Responses 1'!$B$2:$W$920,16,FALSE)</f>
        <v>1</v>
      </c>
      <c r="S21" s="26">
        <f>VLOOKUP($B21,'Form Responses 1'!$B$2:$W$920,17,FALSE)</f>
        <v>556</v>
      </c>
      <c r="T21" s="26">
        <f>VLOOKUP($B21,'Form Responses 1'!$B$2:$W$920,18,FALSE)</f>
        <v>280</v>
      </c>
      <c r="U21" s="26">
        <f>VLOOKUP($B21,'Form Responses 1'!$B$2:$W$920,19,FALSE)</f>
        <v>0</v>
      </c>
      <c r="V21" s="27">
        <f>COUNTIF('Form Responses 1'!$B$2:$B$920,$B21)</f>
        <v>1</v>
      </c>
      <c r="W21" s="28" t="str">
        <f t="shared" si="0"/>
        <v>SAMA</v>
      </c>
      <c r="X21" s="28" t="str">
        <f t="shared" si="1"/>
        <v>SAMA</v>
      </c>
      <c r="Y21" s="28" t="str">
        <f t="shared" si="2"/>
        <v>SAMA</v>
      </c>
      <c r="Z21" s="28" t="str">
        <f t="shared" si="3"/>
        <v>SAMA</v>
      </c>
      <c r="AA21" s="28" t="str">
        <f t="shared" si="4"/>
        <v>VALID</v>
      </c>
      <c r="AB21">
        <v>838</v>
      </c>
      <c r="AC21">
        <v>836</v>
      </c>
      <c r="AD21" s="104">
        <f t="shared" si="5"/>
        <v>-2</v>
      </c>
      <c r="AE21" s="104" t="str">
        <f t="shared" si="6"/>
        <v>TIDAK</v>
      </c>
      <c r="AF21" s="81" t="s">
        <v>343</v>
      </c>
    </row>
    <row r="22" spans="1:32" ht="15.75" customHeight="1" x14ac:dyDescent="0.25">
      <c r="A22" s="21" t="s">
        <v>76</v>
      </c>
      <c r="B22" s="4">
        <v>20533792</v>
      </c>
      <c r="C22" s="21" t="s">
        <v>21</v>
      </c>
      <c r="D22" s="21" t="s">
        <v>186</v>
      </c>
      <c r="E22" s="21" t="s">
        <v>209</v>
      </c>
      <c r="F22" s="21" t="s">
        <v>188</v>
      </c>
      <c r="G22" s="22">
        <v>959</v>
      </c>
      <c r="H22" s="23">
        <f>VLOOKUP($B22,'Form Responses 1'!$B$2:$W$920,6,FALSE)</f>
        <v>958</v>
      </c>
      <c r="I22" s="23">
        <f>VLOOKUP($B22,'Form Responses 1'!$B$2:$W$920,7,FALSE)</f>
        <v>488</v>
      </c>
      <c r="J22" s="23">
        <f>VLOOKUP($B22,'Form Responses 1'!$B$2:$W$920,8,FALSE)</f>
        <v>470</v>
      </c>
      <c r="K22" s="24">
        <f>VLOOKUP($B22,'Form Responses 1'!$B$2:$W$920,9,FALSE)</f>
        <v>892</v>
      </c>
      <c r="L22" s="24">
        <f>VLOOKUP($B22,'Form Responses 1'!$B$2:$W$920,10,FALSE)</f>
        <v>95</v>
      </c>
      <c r="M22" s="24">
        <f>VLOOKUP($B22,'Form Responses 1'!$B$2:$W$920,11,FALSE)</f>
        <v>778</v>
      </c>
      <c r="N22" s="24">
        <f>VLOOKUP($B22,'Form Responses 1'!$B$2:$W$920,12,FALSE)</f>
        <v>19</v>
      </c>
      <c r="O22" s="25">
        <f>VLOOKUP($B22,'Form Responses 1'!$B$2:$W$920,13,FALSE)</f>
        <v>66</v>
      </c>
      <c r="P22" s="25">
        <f>VLOOKUP($B22,'Form Responses 1'!$B$2:$W$920,14,FALSE)</f>
        <v>8</v>
      </c>
      <c r="Q22" s="25">
        <f>VLOOKUP($B22,'Form Responses 1'!$B$2:$W$920,15,FALSE)</f>
        <v>55</v>
      </c>
      <c r="R22" s="25">
        <f>VLOOKUP($B22,'Form Responses 1'!$B$2:$W$920,16,FALSE)</f>
        <v>3</v>
      </c>
      <c r="S22" s="26">
        <f>VLOOKUP($B22,'Form Responses 1'!$B$2:$W$920,17,FALSE)</f>
        <v>475</v>
      </c>
      <c r="T22" s="26">
        <f>VLOOKUP($B22,'Form Responses 1'!$B$2:$W$920,18,FALSE)</f>
        <v>351</v>
      </c>
      <c r="U22" s="26">
        <f>VLOOKUP($B22,'Form Responses 1'!$B$2:$W$920,19,FALSE)</f>
        <v>132</v>
      </c>
      <c r="V22" s="27">
        <f>COUNTIF('Form Responses 1'!$B$2:$B$920,$B22)</f>
        <v>1</v>
      </c>
      <c r="W22" s="28" t="str">
        <f t="shared" si="0"/>
        <v>SAMA</v>
      </c>
      <c r="X22" s="28" t="str">
        <f t="shared" si="1"/>
        <v>SAMA</v>
      </c>
      <c r="Y22" s="28" t="str">
        <f t="shared" si="2"/>
        <v>SAMA</v>
      </c>
      <c r="Z22" s="28" t="str">
        <f t="shared" si="3"/>
        <v>SAMA</v>
      </c>
      <c r="AA22" s="28" t="str">
        <f t="shared" si="4"/>
        <v>VALID</v>
      </c>
      <c r="AB22">
        <v>959</v>
      </c>
      <c r="AC22">
        <v>958</v>
      </c>
      <c r="AD22" s="104">
        <f t="shared" si="5"/>
        <v>-1</v>
      </c>
      <c r="AE22" s="104" t="str">
        <f t="shared" si="6"/>
        <v>TIDAK</v>
      </c>
      <c r="AF22" s="81" t="s">
        <v>343</v>
      </c>
    </row>
    <row r="23" spans="1:32" ht="15.75" customHeight="1" x14ac:dyDescent="0.25">
      <c r="A23" s="21" t="s">
        <v>149</v>
      </c>
      <c r="B23" s="4">
        <v>20533776</v>
      </c>
      <c r="C23" s="21" t="s">
        <v>21</v>
      </c>
      <c r="D23" s="21" t="s">
        <v>186</v>
      </c>
      <c r="E23" s="21" t="s">
        <v>210</v>
      </c>
      <c r="F23" s="21" t="s">
        <v>204</v>
      </c>
      <c r="G23" s="22">
        <v>861</v>
      </c>
      <c r="H23" s="23">
        <f>VLOOKUP($B23,'Form Responses 1'!$B$2:$W$920,6,FALSE)</f>
        <v>860</v>
      </c>
      <c r="I23" s="23">
        <f>VLOOKUP($B23,'Form Responses 1'!$B$2:$W$920,7,FALSE)</f>
        <v>441</v>
      </c>
      <c r="J23" s="23">
        <f>VLOOKUP($B23,'Form Responses 1'!$B$2:$W$920,8,FALSE)</f>
        <v>419</v>
      </c>
      <c r="K23" s="24">
        <f>VLOOKUP($B23,'Form Responses 1'!$B$2:$W$920,9,FALSE)</f>
        <v>784</v>
      </c>
      <c r="L23" s="24">
        <f>VLOOKUP($B23,'Form Responses 1'!$B$2:$W$920,10,FALSE)</f>
        <v>105</v>
      </c>
      <c r="M23" s="24">
        <f>VLOOKUP($B23,'Form Responses 1'!$B$2:$W$920,11,FALSE)</f>
        <v>674</v>
      </c>
      <c r="N23" s="24">
        <f>VLOOKUP($B23,'Form Responses 1'!$B$2:$W$920,12,FALSE)</f>
        <v>5</v>
      </c>
      <c r="O23" s="25">
        <f>VLOOKUP($B23,'Form Responses 1'!$B$2:$W$920,13,FALSE)</f>
        <v>76</v>
      </c>
      <c r="P23" s="25">
        <f>VLOOKUP($B23,'Form Responses 1'!$B$2:$W$920,14,FALSE)</f>
        <v>7</v>
      </c>
      <c r="Q23" s="25">
        <f>VLOOKUP($B23,'Form Responses 1'!$B$2:$W$920,15,FALSE)</f>
        <v>69</v>
      </c>
      <c r="R23" s="25">
        <f>VLOOKUP($B23,'Form Responses 1'!$B$2:$W$920,16,FALSE)</f>
        <v>0</v>
      </c>
      <c r="S23" s="26">
        <f>VLOOKUP($B23,'Form Responses 1'!$B$2:$W$920,17,FALSE)</f>
        <v>435</v>
      </c>
      <c r="T23" s="26">
        <f>VLOOKUP($B23,'Form Responses 1'!$B$2:$W$920,18,FALSE)</f>
        <v>419</v>
      </c>
      <c r="U23" s="26">
        <f>VLOOKUP($B23,'Form Responses 1'!$B$2:$W$920,19,FALSE)</f>
        <v>6</v>
      </c>
      <c r="V23" s="27">
        <f>COUNTIF('Form Responses 1'!$B$2:$B$920,$B23)</f>
        <v>1</v>
      </c>
      <c r="W23" s="28" t="str">
        <f t="shared" si="0"/>
        <v>SAMA</v>
      </c>
      <c r="X23" s="28" t="str">
        <f t="shared" si="1"/>
        <v>SAMA</v>
      </c>
      <c r="Y23" s="28" t="str">
        <f t="shared" si="2"/>
        <v>SAMA</v>
      </c>
      <c r="Z23" s="28" t="str">
        <f t="shared" si="3"/>
        <v>SAMA</v>
      </c>
      <c r="AA23" s="28" t="str">
        <f t="shared" si="4"/>
        <v>VALID</v>
      </c>
      <c r="AB23">
        <v>861</v>
      </c>
      <c r="AC23">
        <v>860</v>
      </c>
      <c r="AD23" s="104">
        <f t="shared" si="5"/>
        <v>-1</v>
      </c>
      <c r="AE23" s="104" t="str">
        <f t="shared" si="6"/>
        <v>TIDAK</v>
      </c>
      <c r="AF23" s="81" t="s">
        <v>343</v>
      </c>
    </row>
    <row r="24" spans="1:32" ht="15.75" customHeight="1" x14ac:dyDescent="0.25">
      <c r="A24" s="21" t="s">
        <v>138</v>
      </c>
      <c r="B24" s="4">
        <v>20533763</v>
      </c>
      <c r="C24" s="21" t="s">
        <v>21</v>
      </c>
      <c r="D24" s="21" t="s">
        <v>186</v>
      </c>
      <c r="E24" s="21" t="s">
        <v>211</v>
      </c>
      <c r="F24" s="21" t="s">
        <v>195</v>
      </c>
      <c r="G24" s="22">
        <v>784</v>
      </c>
      <c r="H24" s="23">
        <f>VLOOKUP($B24,'Form Responses 1'!$B$2:$W$920,6,FALSE)</f>
        <v>782</v>
      </c>
      <c r="I24" s="23">
        <f>VLOOKUP($B24,'Form Responses 1'!$B$2:$W$920,7,FALSE)</f>
        <v>402</v>
      </c>
      <c r="J24" s="23">
        <f>VLOOKUP($B24,'Form Responses 1'!$B$2:$W$920,8,FALSE)</f>
        <v>380</v>
      </c>
      <c r="K24" s="24">
        <f>VLOOKUP($B24,'Form Responses 1'!$B$2:$W$920,9,FALSE)</f>
        <v>660</v>
      </c>
      <c r="L24" s="24">
        <f>VLOOKUP($B24,'Form Responses 1'!$B$2:$W$920,10,FALSE)</f>
        <v>92</v>
      </c>
      <c r="M24" s="24">
        <f>VLOOKUP($B24,'Form Responses 1'!$B$2:$W$920,11,FALSE)</f>
        <v>565</v>
      </c>
      <c r="N24" s="24">
        <f>VLOOKUP($B24,'Form Responses 1'!$B$2:$W$920,12,FALSE)</f>
        <v>3</v>
      </c>
      <c r="O24" s="25">
        <f>VLOOKUP($B24,'Form Responses 1'!$B$2:$W$920,13,FALSE)</f>
        <v>122</v>
      </c>
      <c r="P24" s="25">
        <f>VLOOKUP($B24,'Form Responses 1'!$B$2:$W$920,14,FALSE)</f>
        <v>12</v>
      </c>
      <c r="Q24" s="25">
        <f>VLOOKUP($B24,'Form Responses 1'!$B$2:$W$920,15,FALSE)</f>
        <v>110</v>
      </c>
      <c r="R24" s="25">
        <f>VLOOKUP($B24,'Form Responses 1'!$B$2:$W$920,16,FALSE)</f>
        <v>0</v>
      </c>
      <c r="S24" s="26">
        <f>VLOOKUP($B24,'Form Responses 1'!$B$2:$W$920,17,FALSE)</f>
        <v>431</v>
      </c>
      <c r="T24" s="26">
        <f>VLOOKUP($B24,'Form Responses 1'!$B$2:$W$920,18,FALSE)</f>
        <v>351</v>
      </c>
      <c r="U24" s="26">
        <f>VLOOKUP($B24,'Form Responses 1'!$B$2:$W$920,19,FALSE)</f>
        <v>0</v>
      </c>
      <c r="V24" s="27">
        <f>COUNTIF('Form Responses 1'!$B$2:$B$920,$B24)</f>
        <v>1</v>
      </c>
      <c r="W24" s="28" t="str">
        <f t="shared" si="0"/>
        <v>SAMA</v>
      </c>
      <c r="X24" s="28" t="str">
        <f t="shared" si="1"/>
        <v>SAMA</v>
      </c>
      <c r="Y24" s="28" t="str">
        <f t="shared" si="2"/>
        <v>SAMA</v>
      </c>
      <c r="Z24" s="28" t="str">
        <f t="shared" si="3"/>
        <v>SAMA</v>
      </c>
      <c r="AA24" s="28" t="str">
        <f t="shared" si="4"/>
        <v>VALID</v>
      </c>
      <c r="AB24">
        <v>784</v>
      </c>
      <c r="AC24">
        <v>782</v>
      </c>
      <c r="AD24" s="104">
        <f t="shared" si="5"/>
        <v>-2</v>
      </c>
      <c r="AE24" s="104" t="str">
        <f t="shared" si="6"/>
        <v>TIDAK</v>
      </c>
      <c r="AF24" s="81" t="s">
        <v>343</v>
      </c>
    </row>
    <row r="25" spans="1:32" ht="15.75" customHeight="1" x14ac:dyDescent="0.25">
      <c r="A25" s="21" t="s">
        <v>212</v>
      </c>
      <c r="B25" s="4">
        <v>20533764</v>
      </c>
      <c r="C25" s="21" t="s">
        <v>21</v>
      </c>
      <c r="D25" s="21" t="s">
        <v>186</v>
      </c>
      <c r="E25" s="21" t="s">
        <v>213</v>
      </c>
      <c r="F25" s="21" t="s">
        <v>195</v>
      </c>
      <c r="G25" s="22">
        <v>621</v>
      </c>
      <c r="H25" s="23">
        <f>VLOOKUP($B25,'Form Responses 1'!$B$2:$W$920,6,FALSE)</f>
        <v>621</v>
      </c>
      <c r="I25" s="23">
        <f>VLOOKUP($B25,'Form Responses 1'!$B$2:$W$920,7,FALSE)</f>
        <v>325</v>
      </c>
      <c r="J25" s="23">
        <f>VLOOKUP($B25,'Form Responses 1'!$B$2:$W$920,8,FALSE)</f>
        <v>299</v>
      </c>
      <c r="K25" s="24">
        <f>VLOOKUP($B25,'Form Responses 1'!$B$2:$W$920,9,FALSE)</f>
        <v>532</v>
      </c>
      <c r="L25" s="24">
        <f>VLOOKUP($B25,'Form Responses 1'!$B$2:$W$920,10,FALSE)</f>
        <v>171</v>
      </c>
      <c r="M25" s="24">
        <f>VLOOKUP($B25,'Form Responses 1'!$B$2:$W$920,11,FALSE)</f>
        <v>184</v>
      </c>
      <c r="N25" s="24">
        <f>VLOOKUP($B25,'Form Responses 1'!$B$2:$W$920,12,FALSE)</f>
        <v>177</v>
      </c>
      <c r="O25" s="25">
        <f>VLOOKUP($B25,'Form Responses 1'!$B$2:$W$920,13,FALSE)</f>
        <v>89</v>
      </c>
      <c r="P25" s="25">
        <f>VLOOKUP($B25,'Form Responses 1'!$B$2:$W$920,14,FALSE)</f>
        <v>32</v>
      </c>
      <c r="Q25" s="25">
        <f>VLOOKUP($B25,'Form Responses 1'!$B$2:$W$920,15,FALSE)</f>
        <v>38</v>
      </c>
      <c r="R25" s="25">
        <f>VLOOKUP($B25,'Form Responses 1'!$B$2:$W$920,16,FALSE)</f>
        <v>19</v>
      </c>
      <c r="S25" s="26">
        <f>VLOOKUP($B25,'Form Responses 1'!$B$2:$W$920,17,FALSE)</f>
        <v>153</v>
      </c>
      <c r="T25" s="26">
        <f>VLOOKUP($B25,'Form Responses 1'!$B$2:$W$920,18,FALSE)</f>
        <v>408</v>
      </c>
      <c r="U25" s="26">
        <f>VLOOKUP($B25,'Form Responses 1'!$B$2:$W$920,19,FALSE)</f>
        <v>60</v>
      </c>
      <c r="V25" s="27">
        <f>COUNTIF('Form Responses 1'!$B$2:$B$920,$B25)</f>
        <v>1</v>
      </c>
      <c r="W25" s="28" t="str">
        <f t="shared" si="0"/>
        <v>SAMA</v>
      </c>
      <c r="X25" s="28" t="str">
        <f t="shared" si="1"/>
        <v>SAMA</v>
      </c>
      <c r="Y25" s="28" t="str">
        <f t="shared" si="2"/>
        <v>SAMA</v>
      </c>
      <c r="Z25" s="28" t="str">
        <f t="shared" si="3"/>
        <v>SAMA</v>
      </c>
      <c r="AA25" s="28" t="str">
        <f t="shared" si="4"/>
        <v>VALID</v>
      </c>
      <c r="AB25">
        <v>621</v>
      </c>
      <c r="AC25">
        <v>621</v>
      </c>
      <c r="AD25" s="104">
        <f t="shared" si="5"/>
        <v>0</v>
      </c>
      <c r="AE25" s="104" t="str">
        <f t="shared" si="6"/>
        <v>SAMA</v>
      </c>
    </row>
    <row r="26" spans="1:32" ht="15.75" customHeight="1" x14ac:dyDescent="0.25">
      <c r="A26" s="21" t="s">
        <v>135</v>
      </c>
      <c r="B26" s="4">
        <v>20539737</v>
      </c>
      <c r="C26" s="21" t="s">
        <v>21</v>
      </c>
      <c r="D26" s="21" t="s">
        <v>186</v>
      </c>
      <c r="E26" s="21" t="s">
        <v>214</v>
      </c>
      <c r="F26" s="21" t="s">
        <v>195</v>
      </c>
      <c r="G26" s="22">
        <v>641</v>
      </c>
      <c r="H26" s="23">
        <f>VLOOKUP($B26,'Form Responses 1'!$B$2:$W$920,6,FALSE)</f>
        <v>643</v>
      </c>
      <c r="I26" s="23">
        <f>VLOOKUP($B26,'Form Responses 1'!$B$2:$W$920,7,FALSE)</f>
        <v>331</v>
      </c>
      <c r="J26" s="23">
        <f>VLOOKUP($B26,'Form Responses 1'!$B$2:$W$920,8,FALSE)</f>
        <v>312</v>
      </c>
      <c r="K26" s="24">
        <f>VLOOKUP($B26,'Form Responses 1'!$B$2:$W$920,9,FALSE)</f>
        <v>482</v>
      </c>
      <c r="L26" s="24">
        <f>VLOOKUP($B26,'Form Responses 1'!$B$2:$W$920,10,FALSE)</f>
        <v>79</v>
      </c>
      <c r="M26" s="24">
        <f>VLOOKUP($B26,'Form Responses 1'!$B$2:$W$920,11,FALSE)</f>
        <v>397</v>
      </c>
      <c r="N26" s="24">
        <f>VLOOKUP($B26,'Form Responses 1'!$B$2:$W$920,12,FALSE)</f>
        <v>6</v>
      </c>
      <c r="O26" s="25">
        <f>VLOOKUP($B26,'Form Responses 1'!$B$2:$W$920,13,FALSE)</f>
        <v>161</v>
      </c>
      <c r="P26" s="25">
        <f>VLOOKUP($B26,'Form Responses 1'!$B$2:$W$920,14,FALSE)</f>
        <v>18</v>
      </c>
      <c r="Q26" s="25">
        <f>VLOOKUP($B26,'Form Responses 1'!$B$2:$W$920,15,FALSE)</f>
        <v>135</v>
      </c>
      <c r="R26" s="25">
        <f>VLOOKUP($B26,'Form Responses 1'!$B$2:$W$920,16,FALSE)</f>
        <v>8</v>
      </c>
      <c r="S26" s="26">
        <f>VLOOKUP($B26,'Form Responses 1'!$B$2:$W$920,17,FALSE)</f>
        <v>479</v>
      </c>
      <c r="T26" s="26">
        <f>VLOOKUP($B26,'Form Responses 1'!$B$2:$W$920,18,FALSE)</f>
        <v>136</v>
      </c>
      <c r="U26" s="26">
        <f>VLOOKUP($B26,'Form Responses 1'!$B$2:$W$920,19,FALSE)</f>
        <v>28</v>
      </c>
      <c r="V26" s="27">
        <f>COUNTIF('Form Responses 1'!$B$2:$B$920,$B26)</f>
        <v>1</v>
      </c>
      <c r="W26" s="28" t="str">
        <f t="shared" si="0"/>
        <v>SAMA</v>
      </c>
      <c r="X26" s="28" t="str">
        <f t="shared" si="1"/>
        <v>SAMA</v>
      </c>
      <c r="Y26" s="28" t="str">
        <f t="shared" si="2"/>
        <v>SAMA</v>
      </c>
      <c r="Z26" s="28" t="str">
        <f t="shared" si="3"/>
        <v>SAMA</v>
      </c>
      <c r="AA26" s="28" t="str">
        <f t="shared" si="4"/>
        <v>VALID</v>
      </c>
      <c r="AB26">
        <v>641</v>
      </c>
      <c r="AC26">
        <v>643</v>
      </c>
      <c r="AD26" s="104">
        <f t="shared" si="5"/>
        <v>2</v>
      </c>
      <c r="AE26" s="104" t="str">
        <f t="shared" si="6"/>
        <v>TIDAK</v>
      </c>
      <c r="AF26" s="81" t="s">
        <v>344</v>
      </c>
    </row>
    <row r="27" spans="1:32" ht="15.75" customHeight="1" x14ac:dyDescent="0.25">
      <c r="A27" s="21" t="s">
        <v>215</v>
      </c>
      <c r="B27" s="4">
        <v>20539738</v>
      </c>
      <c r="C27" s="21" t="s">
        <v>21</v>
      </c>
      <c r="D27" s="21" t="s">
        <v>186</v>
      </c>
      <c r="E27" s="21" t="s">
        <v>203</v>
      </c>
      <c r="F27" s="21" t="s">
        <v>204</v>
      </c>
      <c r="G27" s="22">
        <v>651</v>
      </c>
      <c r="H27" s="23">
        <f>VLOOKUP($B27,'Form Responses 1'!$B$2:$W$920,6,FALSE)</f>
        <v>650</v>
      </c>
      <c r="I27" s="23">
        <f>VLOOKUP($B27,'Form Responses 1'!$B$2:$W$920,7,FALSE)</f>
        <v>319</v>
      </c>
      <c r="J27" s="23">
        <f>VLOOKUP($B27,'Form Responses 1'!$B$2:$W$920,8,FALSE)</f>
        <v>331</v>
      </c>
      <c r="K27" s="24">
        <f>VLOOKUP($B27,'Form Responses 1'!$B$2:$W$920,9,FALSE)</f>
        <v>523</v>
      </c>
      <c r="L27" s="24">
        <f>VLOOKUP($B27,'Form Responses 1'!$B$2:$W$920,10,FALSE)</f>
        <v>8</v>
      </c>
      <c r="M27" s="24">
        <f>VLOOKUP($B27,'Form Responses 1'!$B$2:$W$920,11,FALSE)</f>
        <v>484</v>
      </c>
      <c r="N27" s="24">
        <f>VLOOKUP($B27,'Form Responses 1'!$B$2:$W$920,12,FALSE)</f>
        <v>31</v>
      </c>
      <c r="O27" s="25">
        <f>VLOOKUP($B27,'Form Responses 1'!$B$2:$W$920,13,FALSE)</f>
        <v>127</v>
      </c>
      <c r="P27" s="25">
        <f>VLOOKUP($B27,'Form Responses 1'!$B$2:$W$920,14,FALSE)</f>
        <v>3</v>
      </c>
      <c r="Q27" s="25">
        <f>VLOOKUP($B27,'Form Responses 1'!$B$2:$W$920,15,FALSE)</f>
        <v>118</v>
      </c>
      <c r="R27" s="25">
        <f>VLOOKUP($B27,'Form Responses 1'!$B$2:$W$920,16,FALSE)</f>
        <v>6</v>
      </c>
      <c r="S27" s="26">
        <f>VLOOKUP($B27,'Form Responses 1'!$B$2:$W$920,17,FALSE)</f>
        <v>42</v>
      </c>
      <c r="T27" s="26">
        <f>VLOOKUP($B27,'Form Responses 1'!$B$2:$W$920,18,FALSE)</f>
        <v>608</v>
      </c>
      <c r="U27" s="26">
        <f>VLOOKUP($B27,'Form Responses 1'!$B$2:$W$920,19,FALSE)</f>
        <v>0</v>
      </c>
      <c r="V27" s="27">
        <f>COUNTIF('Form Responses 1'!$B$2:$B$920,$B27)</f>
        <v>1</v>
      </c>
      <c r="W27" s="28" t="str">
        <f t="shared" si="0"/>
        <v>SAMA</v>
      </c>
      <c r="X27" s="28" t="str">
        <f t="shared" si="1"/>
        <v>SAMA</v>
      </c>
      <c r="Y27" s="28" t="str">
        <f t="shared" si="2"/>
        <v>SAMA</v>
      </c>
      <c r="Z27" s="28" t="str">
        <f t="shared" si="3"/>
        <v>SAMA</v>
      </c>
      <c r="AA27" s="28" t="str">
        <f t="shared" si="4"/>
        <v>VALID</v>
      </c>
      <c r="AB27">
        <v>651</v>
      </c>
      <c r="AC27">
        <v>650</v>
      </c>
      <c r="AD27" s="104">
        <f t="shared" si="5"/>
        <v>-1</v>
      </c>
      <c r="AE27" s="104" t="str">
        <f t="shared" si="6"/>
        <v>TIDAK</v>
      </c>
      <c r="AF27" s="81" t="s">
        <v>343</v>
      </c>
    </row>
    <row r="28" spans="1:32" ht="15.75" customHeight="1" x14ac:dyDescent="0.25">
      <c r="A28" s="21" t="s">
        <v>43</v>
      </c>
      <c r="B28" s="4">
        <v>20561785</v>
      </c>
      <c r="C28" s="21" t="s">
        <v>21</v>
      </c>
      <c r="D28" s="21" t="s">
        <v>186</v>
      </c>
      <c r="E28" s="21" t="s">
        <v>216</v>
      </c>
      <c r="F28" s="21" t="s">
        <v>191</v>
      </c>
      <c r="G28" s="22">
        <v>427</v>
      </c>
      <c r="H28" s="23">
        <f>VLOOKUP($B28,'Form Responses 1'!$B$2:$W$920,6,FALSE)</f>
        <v>424</v>
      </c>
      <c r="I28" s="23">
        <f>VLOOKUP($B28,'Form Responses 1'!$B$2:$W$920,7,FALSE)</f>
        <v>217</v>
      </c>
      <c r="J28" s="23">
        <f>VLOOKUP($B28,'Form Responses 1'!$B$2:$W$920,8,FALSE)</f>
        <v>207</v>
      </c>
      <c r="K28" s="24">
        <f>VLOOKUP($B28,'Form Responses 1'!$B$2:$W$920,9,FALSE)</f>
        <v>321</v>
      </c>
      <c r="L28" s="24">
        <f>VLOOKUP($B28,'Form Responses 1'!$B$2:$W$920,10,FALSE)</f>
        <v>64</v>
      </c>
      <c r="M28" s="24">
        <f>VLOOKUP($B28,'Form Responses 1'!$B$2:$W$920,11,FALSE)</f>
        <v>256</v>
      </c>
      <c r="N28" s="24">
        <f>VLOOKUP($B28,'Form Responses 1'!$B$2:$W$920,12,FALSE)</f>
        <v>1</v>
      </c>
      <c r="O28" s="25">
        <f>VLOOKUP($B28,'Form Responses 1'!$B$2:$W$920,13,FALSE)</f>
        <v>103</v>
      </c>
      <c r="P28" s="25">
        <f>VLOOKUP($B28,'Form Responses 1'!$B$2:$W$920,14,FALSE)</f>
        <v>50</v>
      </c>
      <c r="Q28" s="25">
        <f>VLOOKUP($B28,'Form Responses 1'!$B$2:$W$920,15,FALSE)</f>
        <v>53</v>
      </c>
      <c r="R28" s="25">
        <f>VLOOKUP($B28,'Form Responses 1'!$B$2:$W$920,16,FALSE)</f>
        <v>0</v>
      </c>
      <c r="S28" s="26">
        <f>VLOOKUP($B28,'Form Responses 1'!$B$2:$W$920,17,FALSE)</f>
        <v>212</v>
      </c>
      <c r="T28" s="26">
        <f>VLOOKUP($B28,'Form Responses 1'!$B$2:$W$920,18,FALSE)</f>
        <v>184</v>
      </c>
      <c r="U28" s="26">
        <f>VLOOKUP($B28,'Form Responses 1'!$B$2:$W$920,19,FALSE)</f>
        <v>28</v>
      </c>
      <c r="V28" s="27">
        <f>COUNTIF('Form Responses 1'!$B$2:$B$920,$B28)</f>
        <v>1</v>
      </c>
      <c r="W28" s="28" t="str">
        <f t="shared" si="0"/>
        <v>SAMA</v>
      </c>
      <c r="X28" s="28" t="str">
        <f t="shared" si="1"/>
        <v>SAMA</v>
      </c>
      <c r="Y28" s="28" t="str">
        <f t="shared" si="2"/>
        <v>SAMA</v>
      </c>
      <c r="Z28" s="28" t="str">
        <f t="shared" si="3"/>
        <v>SAMA</v>
      </c>
      <c r="AA28" s="28" t="str">
        <f t="shared" si="4"/>
        <v>VALID</v>
      </c>
      <c r="AB28">
        <v>427</v>
      </c>
      <c r="AC28">
        <v>424</v>
      </c>
      <c r="AD28" s="104">
        <f t="shared" si="5"/>
        <v>-3</v>
      </c>
      <c r="AE28" s="104" t="str">
        <f t="shared" si="6"/>
        <v>TIDAK</v>
      </c>
      <c r="AF28" s="81" t="s">
        <v>343</v>
      </c>
    </row>
    <row r="29" spans="1:32" ht="15.75" customHeight="1" x14ac:dyDescent="0.25">
      <c r="A29" s="21" t="s">
        <v>217</v>
      </c>
      <c r="B29" s="4">
        <v>60726487</v>
      </c>
      <c r="C29" s="21" t="s">
        <v>21</v>
      </c>
      <c r="D29" s="21" t="s">
        <v>186</v>
      </c>
      <c r="E29" s="21" t="s">
        <v>199</v>
      </c>
      <c r="F29" s="21" t="s">
        <v>191</v>
      </c>
      <c r="G29" s="22">
        <v>575</v>
      </c>
      <c r="H29" s="23">
        <f>VLOOKUP($B29,'Form Responses 1'!$B$2:$W$920,6,FALSE)</f>
        <v>577</v>
      </c>
      <c r="I29" s="23">
        <f>VLOOKUP($B29,'Form Responses 1'!$B$2:$W$920,7,FALSE)</f>
        <v>294</v>
      </c>
      <c r="J29" s="23">
        <f>VLOOKUP($B29,'Form Responses 1'!$B$2:$W$920,8,FALSE)</f>
        <v>283</v>
      </c>
      <c r="K29" s="24">
        <f>VLOOKUP($B29,'Form Responses 1'!$B$2:$W$920,9,FALSE)</f>
        <v>492</v>
      </c>
      <c r="L29" s="24">
        <f>VLOOKUP($B29,'Form Responses 1'!$B$2:$W$920,10,FALSE)</f>
        <v>59</v>
      </c>
      <c r="M29" s="24">
        <f>VLOOKUP($B29,'Form Responses 1'!$B$2:$W$920,11,FALSE)</f>
        <v>431</v>
      </c>
      <c r="N29" s="24">
        <f>VLOOKUP($B29,'Form Responses 1'!$B$2:$W$920,12,FALSE)</f>
        <v>2</v>
      </c>
      <c r="O29" s="25">
        <f>VLOOKUP($B29,'Form Responses 1'!$B$2:$W$920,13,FALSE)</f>
        <v>85</v>
      </c>
      <c r="P29" s="25">
        <f>VLOOKUP($B29,'Form Responses 1'!$B$2:$W$920,14,FALSE)</f>
        <v>12</v>
      </c>
      <c r="Q29" s="25">
        <f>VLOOKUP($B29,'Form Responses 1'!$B$2:$W$920,15,FALSE)</f>
        <v>73</v>
      </c>
      <c r="R29" s="25">
        <f>VLOOKUP($B29,'Form Responses 1'!$B$2:$W$920,16,FALSE)</f>
        <v>0</v>
      </c>
      <c r="S29" s="26">
        <f>VLOOKUP($B29,'Form Responses 1'!$B$2:$W$920,17,FALSE)</f>
        <v>192</v>
      </c>
      <c r="T29" s="26">
        <f>VLOOKUP($B29,'Form Responses 1'!$B$2:$W$920,18,FALSE)</f>
        <v>385</v>
      </c>
      <c r="U29" s="26">
        <f>VLOOKUP($B29,'Form Responses 1'!$B$2:$W$920,19,FALSE)</f>
        <v>0</v>
      </c>
      <c r="V29" s="27">
        <f>COUNTIF('Form Responses 1'!$B$2:$B$920,$B29)</f>
        <v>1</v>
      </c>
      <c r="W29" s="28" t="str">
        <f t="shared" si="0"/>
        <v>SAMA</v>
      </c>
      <c r="X29" s="28" t="str">
        <f t="shared" si="1"/>
        <v>SAMA</v>
      </c>
      <c r="Y29" s="28" t="str">
        <f t="shared" si="2"/>
        <v>SAMA</v>
      </c>
      <c r="Z29" s="28" t="str">
        <f t="shared" si="3"/>
        <v>SAMA</v>
      </c>
      <c r="AA29" s="28" t="str">
        <f t="shared" si="4"/>
        <v>VALID</v>
      </c>
      <c r="AB29">
        <v>575</v>
      </c>
      <c r="AC29">
        <v>577</v>
      </c>
      <c r="AD29" s="104">
        <f t="shared" si="5"/>
        <v>2</v>
      </c>
      <c r="AE29" s="104" t="str">
        <f t="shared" si="6"/>
        <v>TIDAK</v>
      </c>
      <c r="AF29" s="81" t="s">
        <v>344</v>
      </c>
    </row>
    <row r="30" spans="1:32" ht="15.75" customHeight="1" x14ac:dyDescent="0.25">
      <c r="A30" s="21" t="s">
        <v>154</v>
      </c>
      <c r="B30" s="4">
        <v>20561784</v>
      </c>
      <c r="C30" s="21" t="s">
        <v>21</v>
      </c>
      <c r="D30" s="21" t="s">
        <v>186</v>
      </c>
      <c r="E30" s="21" t="s">
        <v>211</v>
      </c>
      <c r="F30" s="21" t="s">
        <v>195</v>
      </c>
      <c r="G30" s="22">
        <v>367</v>
      </c>
      <c r="H30" s="23">
        <f>VLOOKUP($B30,'Form Responses 1'!$B$2:$W$920,6,FALSE)</f>
        <v>367</v>
      </c>
      <c r="I30" s="23">
        <f>VLOOKUP($B30,'Form Responses 1'!$B$2:$W$920,7,FALSE)</f>
        <v>186</v>
      </c>
      <c r="J30" s="23">
        <f>VLOOKUP($B30,'Form Responses 1'!$B$2:$W$920,8,FALSE)</f>
        <v>181</v>
      </c>
      <c r="K30" s="24">
        <f>VLOOKUP($B30,'Form Responses 1'!$B$2:$W$920,9,FALSE)</f>
        <v>353</v>
      </c>
      <c r="L30" s="24">
        <f>VLOOKUP($B30,'Form Responses 1'!$B$2:$W$920,10,FALSE)</f>
        <v>47</v>
      </c>
      <c r="M30" s="24">
        <f>VLOOKUP($B30,'Form Responses 1'!$B$2:$W$920,11,FALSE)</f>
        <v>302</v>
      </c>
      <c r="N30" s="24">
        <f>VLOOKUP($B30,'Form Responses 1'!$B$2:$W$920,12,FALSE)</f>
        <v>4</v>
      </c>
      <c r="O30" s="25">
        <f>VLOOKUP($B30,'Form Responses 1'!$B$2:$W$920,13,FALSE)</f>
        <v>14</v>
      </c>
      <c r="P30" s="25">
        <f>VLOOKUP($B30,'Form Responses 1'!$B$2:$W$920,14,FALSE)</f>
        <v>2</v>
      </c>
      <c r="Q30" s="25">
        <f>VLOOKUP($B30,'Form Responses 1'!$B$2:$W$920,15,FALSE)</f>
        <v>12</v>
      </c>
      <c r="R30" s="25">
        <f>VLOOKUP($B30,'Form Responses 1'!$B$2:$W$920,16,FALSE)</f>
        <v>0</v>
      </c>
      <c r="S30" s="26">
        <f>VLOOKUP($B30,'Form Responses 1'!$B$2:$W$920,17,FALSE)</f>
        <v>110</v>
      </c>
      <c r="T30" s="26">
        <f>VLOOKUP($B30,'Form Responses 1'!$B$2:$W$920,18,FALSE)</f>
        <v>257</v>
      </c>
      <c r="U30" s="26">
        <f>VLOOKUP($B30,'Form Responses 1'!$B$2:$W$920,19,FALSE)</f>
        <v>0</v>
      </c>
      <c r="V30" s="27">
        <f>COUNTIF('Form Responses 1'!$B$2:$B$920,$B30)</f>
        <v>1</v>
      </c>
      <c r="W30" s="28" t="str">
        <f t="shared" si="0"/>
        <v>SAMA</v>
      </c>
      <c r="X30" s="28" t="str">
        <f t="shared" si="1"/>
        <v>SAMA</v>
      </c>
      <c r="Y30" s="28" t="str">
        <f t="shared" si="2"/>
        <v>SAMA</v>
      </c>
      <c r="Z30" s="28" t="str">
        <f t="shared" si="3"/>
        <v>SAMA</v>
      </c>
      <c r="AA30" s="28" t="str">
        <f t="shared" si="4"/>
        <v>VALID</v>
      </c>
      <c r="AB30">
        <v>367</v>
      </c>
      <c r="AC30">
        <v>367</v>
      </c>
      <c r="AD30" s="104">
        <f t="shared" si="5"/>
        <v>0</v>
      </c>
      <c r="AE30" s="104" t="str">
        <f t="shared" si="6"/>
        <v>SAMA</v>
      </c>
    </row>
    <row r="31" spans="1:32" ht="15.75" customHeight="1" x14ac:dyDescent="0.25">
      <c r="A31" s="21" t="s">
        <v>113</v>
      </c>
      <c r="B31" s="4">
        <v>70030581</v>
      </c>
      <c r="C31" s="21" t="s">
        <v>21</v>
      </c>
      <c r="D31" s="21" t="s">
        <v>186</v>
      </c>
      <c r="E31" s="21" t="s">
        <v>218</v>
      </c>
      <c r="F31" s="21" t="s">
        <v>204</v>
      </c>
      <c r="G31" s="22">
        <v>317</v>
      </c>
      <c r="H31" s="23">
        <f>VLOOKUP($B31,'Form Responses 1'!$B$2:$W$920,6,FALSE)</f>
        <v>317</v>
      </c>
      <c r="I31" s="23">
        <f>VLOOKUP($B31,'Form Responses 1'!$B$2:$W$920,7,FALSE)</f>
        <v>165</v>
      </c>
      <c r="J31" s="23">
        <f>VLOOKUP($B31,'Form Responses 1'!$B$2:$W$920,8,FALSE)</f>
        <v>152</v>
      </c>
      <c r="K31" s="24">
        <f>VLOOKUP($B31,'Form Responses 1'!$B$2:$W$920,9,FALSE)</f>
        <v>301</v>
      </c>
      <c r="L31" s="24">
        <f>VLOOKUP($B31,'Form Responses 1'!$B$2:$W$920,10,FALSE)</f>
        <v>33</v>
      </c>
      <c r="M31" s="24">
        <f>VLOOKUP($B31,'Form Responses 1'!$B$2:$W$920,11,FALSE)</f>
        <v>265</v>
      </c>
      <c r="N31" s="24">
        <f>VLOOKUP($B31,'Form Responses 1'!$B$2:$W$920,12,FALSE)</f>
        <v>3</v>
      </c>
      <c r="O31" s="25">
        <f>VLOOKUP($B31,'Form Responses 1'!$B$2:$W$920,13,FALSE)</f>
        <v>16</v>
      </c>
      <c r="P31" s="25">
        <f>VLOOKUP($B31,'Form Responses 1'!$B$2:$W$920,14,FALSE)</f>
        <v>1</v>
      </c>
      <c r="Q31" s="25">
        <f>VLOOKUP($B31,'Form Responses 1'!$B$2:$W$920,15,FALSE)</f>
        <v>15</v>
      </c>
      <c r="R31" s="25">
        <f>VLOOKUP($B31,'Form Responses 1'!$B$2:$W$920,16,FALSE)</f>
        <v>0</v>
      </c>
      <c r="S31" s="26">
        <f>VLOOKUP($B31,'Form Responses 1'!$B$2:$W$920,17,FALSE)</f>
        <v>230</v>
      </c>
      <c r="T31" s="26">
        <f>VLOOKUP($B31,'Form Responses 1'!$B$2:$W$920,18,FALSE)</f>
        <v>87</v>
      </c>
      <c r="U31" s="26">
        <f>VLOOKUP($B31,'Form Responses 1'!$B$2:$W$920,19,FALSE)</f>
        <v>0</v>
      </c>
      <c r="V31" s="27">
        <f>COUNTIF('Form Responses 1'!$B$2:$B$920,$B31)</f>
        <v>1</v>
      </c>
      <c r="W31" s="28" t="str">
        <f t="shared" si="0"/>
        <v>SAMA</v>
      </c>
      <c r="X31" s="28" t="str">
        <f t="shared" si="1"/>
        <v>SAMA</v>
      </c>
      <c r="Y31" s="28" t="str">
        <f t="shared" si="2"/>
        <v>SAMA</v>
      </c>
      <c r="Z31" s="28" t="str">
        <f t="shared" si="3"/>
        <v>SAMA</v>
      </c>
      <c r="AA31" s="28" t="str">
        <f t="shared" si="4"/>
        <v>VALID</v>
      </c>
      <c r="AB31">
        <v>317</v>
      </c>
      <c r="AC31">
        <v>317</v>
      </c>
      <c r="AD31" s="104">
        <f t="shared" si="5"/>
        <v>0</v>
      </c>
      <c r="AE31" s="104" t="str">
        <f t="shared" si="6"/>
        <v>SAMA</v>
      </c>
    </row>
    <row r="32" spans="1:32" ht="15.75" customHeight="1" x14ac:dyDescent="0.25">
      <c r="A32" s="21" t="s">
        <v>219</v>
      </c>
      <c r="B32" s="4">
        <v>70030592</v>
      </c>
      <c r="C32" s="21" t="s">
        <v>21</v>
      </c>
      <c r="D32" s="21" t="s">
        <v>186</v>
      </c>
      <c r="E32" s="21" t="s">
        <v>220</v>
      </c>
      <c r="F32" s="21" t="s">
        <v>201</v>
      </c>
      <c r="G32" s="22">
        <v>258</v>
      </c>
      <c r="H32" s="23">
        <f>VLOOKUP($B32,'Form Responses 1'!$B$2:$W$920,6,FALSE)</f>
        <v>258</v>
      </c>
      <c r="I32" s="23">
        <f>VLOOKUP($B32,'Form Responses 1'!$B$2:$W$920,7,FALSE)</f>
        <v>134</v>
      </c>
      <c r="J32" s="23">
        <f>VLOOKUP($B32,'Form Responses 1'!$B$2:$W$920,8,FALSE)</f>
        <v>124</v>
      </c>
      <c r="K32" s="24">
        <f>VLOOKUP($B32,'Form Responses 1'!$B$2:$W$920,9,FALSE)</f>
        <v>250</v>
      </c>
      <c r="L32" s="24">
        <f>VLOOKUP($B32,'Form Responses 1'!$B$2:$W$920,10,FALSE)</f>
        <v>95</v>
      </c>
      <c r="M32" s="24">
        <f>VLOOKUP($B32,'Form Responses 1'!$B$2:$W$920,11,FALSE)</f>
        <v>95</v>
      </c>
      <c r="N32" s="24">
        <f>VLOOKUP($B32,'Form Responses 1'!$B$2:$W$920,12,FALSE)</f>
        <v>60</v>
      </c>
      <c r="O32" s="25">
        <f>VLOOKUP($B32,'Form Responses 1'!$B$2:$W$920,13,FALSE)</f>
        <v>8</v>
      </c>
      <c r="P32" s="25">
        <f>VLOOKUP($B32,'Form Responses 1'!$B$2:$W$920,14,FALSE)</f>
        <v>3</v>
      </c>
      <c r="Q32" s="25">
        <f>VLOOKUP($B32,'Form Responses 1'!$B$2:$W$920,15,FALSE)</f>
        <v>2</v>
      </c>
      <c r="R32" s="25">
        <f>VLOOKUP($B32,'Form Responses 1'!$B$2:$W$920,16,FALSE)</f>
        <v>3</v>
      </c>
      <c r="S32" s="26">
        <f>VLOOKUP($B32,'Form Responses 1'!$B$2:$W$920,17,FALSE)</f>
        <v>200</v>
      </c>
      <c r="T32" s="26">
        <f>VLOOKUP($B32,'Form Responses 1'!$B$2:$W$920,18,FALSE)</f>
        <v>55</v>
      </c>
      <c r="U32" s="26">
        <f>VLOOKUP($B32,'Form Responses 1'!$B$2:$W$920,19,FALSE)</f>
        <v>3</v>
      </c>
      <c r="V32" s="27">
        <f>COUNTIF('Form Responses 1'!$B$2:$B$920,$B32)</f>
        <v>1</v>
      </c>
      <c r="W32" s="28" t="str">
        <f t="shared" si="0"/>
        <v>SAMA</v>
      </c>
      <c r="X32" s="28" t="str">
        <f t="shared" si="1"/>
        <v>SAMA</v>
      </c>
      <c r="Y32" s="28" t="str">
        <f t="shared" si="2"/>
        <v>SAMA</v>
      </c>
      <c r="Z32" s="28" t="str">
        <f t="shared" si="3"/>
        <v>SAMA</v>
      </c>
      <c r="AA32" s="28" t="str">
        <f t="shared" si="4"/>
        <v>VALID</v>
      </c>
      <c r="AB32">
        <v>258</v>
      </c>
      <c r="AC32">
        <v>258</v>
      </c>
      <c r="AD32" s="104">
        <f t="shared" si="5"/>
        <v>0</v>
      </c>
      <c r="AE32" s="104" t="str">
        <f t="shared" si="6"/>
        <v>SAMA</v>
      </c>
    </row>
    <row r="33" spans="1:32" ht="15.75" customHeight="1" x14ac:dyDescent="0.25">
      <c r="A33" s="21" t="s">
        <v>168</v>
      </c>
      <c r="B33" s="4">
        <v>70030599</v>
      </c>
      <c r="C33" s="21" t="s">
        <v>21</v>
      </c>
      <c r="D33" s="21" t="s">
        <v>186</v>
      </c>
      <c r="E33" s="21" t="s">
        <v>221</v>
      </c>
      <c r="F33" s="21" t="s">
        <v>201</v>
      </c>
      <c r="G33" s="22">
        <v>315</v>
      </c>
      <c r="H33" s="23">
        <f>VLOOKUP($B33,'Form Responses 1'!$B$2:$W$920,6,FALSE)</f>
        <v>315</v>
      </c>
      <c r="I33" s="23">
        <f>VLOOKUP($B33,'Form Responses 1'!$B$2:$W$920,7,FALSE)</f>
        <v>162</v>
      </c>
      <c r="J33" s="23">
        <f>VLOOKUP($B33,'Form Responses 1'!$B$2:$W$920,8,FALSE)</f>
        <v>153</v>
      </c>
      <c r="K33" s="24">
        <f>VLOOKUP($B33,'Form Responses 1'!$B$2:$W$920,9,FALSE)</f>
        <v>270</v>
      </c>
      <c r="L33" s="24">
        <f>VLOOKUP($B33,'Form Responses 1'!$B$2:$W$920,10,FALSE)</f>
        <v>35</v>
      </c>
      <c r="M33" s="24">
        <f>VLOOKUP($B33,'Form Responses 1'!$B$2:$W$920,11,FALSE)</f>
        <v>231</v>
      </c>
      <c r="N33" s="24">
        <f>VLOOKUP($B33,'Form Responses 1'!$B$2:$W$920,12,FALSE)</f>
        <v>4</v>
      </c>
      <c r="O33" s="25">
        <f>VLOOKUP($B33,'Form Responses 1'!$B$2:$W$920,13,FALSE)</f>
        <v>45</v>
      </c>
      <c r="P33" s="25">
        <f>VLOOKUP($B33,'Form Responses 1'!$B$2:$W$920,14,FALSE)</f>
        <v>7</v>
      </c>
      <c r="Q33" s="25">
        <f>VLOOKUP($B33,'Form Responses 1'!$B$2:$W$920,15,FALSE)</f>
        <v>38</v>
      </c>
      <c r="R33" s="25">
        <f>VLOOKUP($B33,'Form Responses 1'!$B$2:$W$920,16,FALSE)</f>
        <v>0</v>
      </c>
      <c r="S33" s="26">
        <f>VLOOKUP($B33,'Form Responses 1'!$B$2:$W$920,17,FALSE)</f>
        <v>63</v>
      </c>
      <c r="T33" s="26">
        <f>VLOOKUP($B33,'Form Responses 1'!$B$2:$W$920,18,FALSE)</f>
        <v>252</v>
      </c>
      <c r="U33" s="26">
        <f>VLOOKUP($B33,'Form Responses 1'!$B$2:$W$920,19,FALSE)</f>
        <v>0</v>
      </c>
      <c r="V33" s="27">
        <f>COUNTIF('Form Responses 1'!$B$2:$B$920,$B33)</f>
        <v>1</v>
      </c>
      <c r="W33" s="28" t="str">
        <f t="shared" si="0"/>
        <v>SAMA</v>
      </c>
      <c r="X33" s="28" t="str">
        <f t="shared" si="1"/>
        <v>SAMA</v>
      </c>
      <c r="Y33" s="28" t="str">
        <f t="shared" si="2"/>
        <v>SAMA</v>
      </c>
      <c r="Z33" s="28" t="str">
        <f t="shared" si="3"/>
        <v>SAMA</v>
      </c>
      <c r="AA33" s="28" t="str">
        <f t="shared" si="4"/>
        <v>VALID</v>
      </c>
      <c r="AB33">
        <v>315</v>
      </c>
      <c r="AC33">
        <v>315</v>
      </c>
      <c r="AD33" s="104">
        <f t="shared" si="5"/>
        <v>0</v>
      </c>
      <c r="AE33" s="104" t="str">
        <f t="shared" si="6"/>
        <v>SAMA</v>
      </c>
    </row>
    <row r="34" spans="1:32" ht="15.75" customHeight="1" x14ac:dyDescent="0.25">
      <c r="A34" s="21" t="s">
        <v>34</v>
      </c>
      <c r="B34" s="4">
        <v>20533825</v>
      </c>
      <c r="C34" s="21" t="s">
        <v>21</v>
      </c>
      <c r="D34" s="21" t="s">
        <v>222</v>
      </c>
      <c r="E34" s="21" t="s">
        <v>188</v>
      </c>
      <c r="F34" s="21" t="s">
        <v>188</v>
      </c>
      <c r="G34" s="22">
        <v>40</v>
      </c>
      <c r="H34" s="23">
        <f>VLOOKUP($B34,'Form Responses 1'!$B$2:$W$920,6,FALSE)</f>
        <v>40</v>
      </c>
      <c r="I34" s="23">
        <f>VLOOKUP($B34,'Form Responses 1'!$B$2:$W$920,7,FALSE)</f>
        <v>18</v>
      </c>
      <c r="J34" s="23">
        <f>VLOOKUP($B34,'Form Responses 1'!$B$2:$W$920,8,FALSE)</f>
        <v>22</v>
      </c>
      <c r="K34" s="24">
        <f>VLOOKUP($B34,'Form Responses 1'!$B$2:$W$920,9,FALSE)</f>
        <v>8</v>
      </c>
      <c r="L34" s="24">
        <f>VLOOKUP($B34,'Form Responses 1'!$B$2:$W$920,10,FALSE)</f>
        <v>0</v>
      </c>
      <c r="M34" s="24">
        <f>VLOOKUP($B34,'Form Responses 1'!$B$2:$W$920,11,FALSE)</f>
        <v>6</v>
      </c>
      <c r="N34" s="24">
        <f>VLOOKUP($B34,'Form Responses 1'!$B$2:$W$920,12,FALSE)</f>
        <v>2</v>
      </c>
      <c r="O34" s="25">
        <f>VLOOKUP($B34,'Form Responses 1'!$B$2:$W$920,13,FALSE)</f>
        <v>32</v>
      </c>
      <c r="P34" s="25">
        <f>VLOOKUP($B34,'Form Responses 1'!$B$2:$W$920,14,FALSE)</f>
        <v>2</v>
      </c>
      <c r="Q34" s="25">
        <f>VLOOKUP($B34,'Form Responses 1'!$B$2:$W$920,15,FALSE)</f>
        <v>26</v>
      </c>
      <c r="R34" s="25">
        <f>VLOOKUP($B34,'Form Responses 1'!$B$2:$W$920,16,FALSE)</f>
        <v>4</v>
      </c>
      <c r="S34" s="26">
        <f>VLOOKUP($B34,'Form Responses 1'!$B$2:$W$920,17,FALSE)</f>
        <v>8</v>
      </c>
      <c r="T34" s="26">
        <f>VLOOKUP($B34,'Form Responses 1'!$B$2:$W$920,18,FALSE)</f>
        <v>32</v>
      </c>
      <c r="U34" s="26">
        <f>VLOOKUP($B34,'Form Responses 1'!$B$2:$W$920,19,FALSE)</f>
        <v>0</v>
      </c>
      <c r="V34" s="27">
        <f>COUNTIF('Form Responses 1'!$B$2:$B$920,$B34)</f>
        <v>1</v>
      </c>
      <c r="W34" s="28" t="str">
        <f t="shared" si="0"/>
        <v>SAMA</v>
      </c>
      <c r="X34" s="28" t="str">
        <f t="shared" si="1"/>
        <v>SAMA</v>
      </c>
      <c r="Y34" s="28" t="str">
        <f t="shared" si="2"/>
        <v>SAMA</v>
      </c>
      <c r="Z34" s="28" t="str">
        <f t="shared" si="3"/>
        <v>SAMA</v>
      </c>
      <c r="AA34" s="28" t="str">
        <f t="shared" si="4"/>
        <v>VALID</v>
      </c>
      <c r="AB34">
        <v>40</v>
      </c>
      <c r="AC34">
        <v>40</v>
      </c>
      <c r="AD34" s="104">
        <f t="shared" si="5"/>
        <v>0</v>
      </c>
      <c r="AE34" s="104" t="str">
        <f t="shared" si="6"/>
        <v>SAMA</v>
      </c>
    </row>
    <row r="35" spans="1:32" ht="15.75" customHeight="1" x14ac:dyDescent="0.25">
      <c r="A35" s="21" t="s">
        <v>55</v>
      </c>
      <c r="B35" s="4">
        <v>20533842</v>
      </c>
      <c r="C35" s="21" t="s">
        <v>21</v>
      </c>
      <c r="D35" s="21" t="s">
        <v>222</v>
      </c>
      <c r="E35" s="21" t="s">
        <v>195</v>
      </c>
      <c r="F35" s="21" t="s">
        <v>195</v>
      </c>
      <c r="G35" s="22">
        <v>17</v>
      </c>
      <c r="H35" s="23">
        <f>VLOOKUP($B35,'Form Responses 1'!$B$2:$W$920,6,FALSE)</f>
        <v>17</v>
      </c>
      <c r="I35" s="23">
        <f>VLOOKUP($B35,'Form Responses 1'!$B$2:$W$920,7,FALSE)</f>
        <v>6</v>
      </c>
      <c r="J35" s="23">
        <f>VLOOKUP($B35,'Form Responses 1'!$B$2:$W$920,8,FALSE)</f>
        <v>11</v>
      </c>
      <c r="K35" s="24">
        <f>VLOOKUP($B35,'Form Responses 1'!$B$2:$W$920,9,FALSE)</f>
        <v>17</v>
      </c>
      <c r="L35" s="24">
        <f>VLOOKUP($B35,'Form Responses 1'!$B$2:$W$920,10,FALSE)</f>
        <v>12</v>
      </c>
      <c r="M35" s="24">
        <f>VLOOKUP($B35,'Form Responses 1'!$B$2:$W$920,11,FALSE)</f>
        <v>5</v>
      </c>
      <c r="N35" s="24">
        <f>VLOOKUP($B35,'Form Responses 1'!$B$2:$W$920,12,FALSE)</f>
        <v>0</v>
      </c>
      <c r="O35" s="25">
        <f>VLOOKUP($B35,'Form Responses 1'!$B$2:$W$920,13,FALSE)</f>
        <v>0</v>
      </c>
      <c r="P35" s="25">
        <f>VLOOKUP($B35,'Form Responses 1'!$B$2:$W$920,14,FALSE)</f>
        <v>0</v>
      </c>
      <c r="Q35" s="25">
        <f>VLOOKUP($B35,'Form Responses 1'!$B$2:$W$920,15,FALSE)</f>
        <v>0</v>
      </c>
      <c r="R35" s="25">
        <f>VLOOKUP($B35,'Form Responses 1'!$B$2:$W$920,16,FALSE)</f>
        <v>0</v>
      </c>
      <c r="S35" s="26">
        <f>VLOOKUP($B35,'Form Responses 1'!$B$2:$W$920,17,FALSE)</f>
        <v>17</v>
      </c>
      <c r="T35" s="26">
        <f>VLOOKUP($B35,'Form Responses 1'!$B$2:$W$920,18,FALSE)</f>
        <v>0</v>
      </c>
      <c r="U35" s="26">
        <f>VLOOKUP($B35,'Form Responses 1'!$B$2:$W$920,19,FALSE)</f>
        <v>0</v>
      </c>
      <c r="V35" s="27">
        <f>COUNTIF('Form Responses 1'!$B$2:$B$920,$B35)</f>
        <v>1</v>
      </c>
      <c r="W35" s="28" t="str">
        <f t="shared" si="0"/>
        <v>SAMA</v>
      </c>
      <c r="X35" s="28" t="str">
        <f t="shared" si="1"/>
        <v>SAMA</v>
      </c>
      <c r="Y35" s="28" t="str">
        <f t="shared" si="2"/>
        <v>SAMA</v>
      </c>
      <c r="Z35" s="28" t="str">
        <f t="shared" si="3"/>
        <v>SAMA</v>
      </c>
      <c r="AA35" s="28" t="str">
        <f t="shared" si="4"/>
        <v>VALID</v>
      </c>
      <c r="AB35">
        <v>17</v>
      </c>
      <c r="AC35">
        <v>17</v>
      </c>
      <c r="AD35" s="104">
        <f t="shared" si="5"/>
        <v>0</v>
      </c>
      <c r="AE35" s="104" t="str">
        <f t="shared" si="6"/>
        <v>SAMA</v>
      </c>
    </row>
    <row r="36" spans="1:32" ht="15.75" customHeight="1" x14ac:dyDescent="0.25">
      <c r="A36" s="21" t="s">
        <v>83</v>
      </c>
      <c r="B36" s="4">
        <v>20539727</v>
      </c>
      <c r="C36" s="21" t="s">
        <v>21</v>
      </c>
      <c r="D36" s="21" t="s">
        <v>222</v>
      </c>
      <c r="E36" s="21" t="s">
        <v>205</v>
      </c>
      <c r="F36" s="21" t="s">
        <v>201</v>
      </c>
      <c r="G36" s="22">
        <v>63</v>
      </c>
      <c r="H36" s="23">
        <f>VLOOKUP($B36,'Form Responses 1'!$B$2:$W$920,6,FALSE)</f>
        <v>63</v>
      </c>
      <c r="I36" s="23">
        <f>VLOOKUP($B36,'Form Responses 1'!$B$2:$W$920,7,FALSE)</f>
        <v>30</v>
      </c>
      <c r="J36" s="23">
        <f>VLOOKUP($B36,'Form Responses 1'!$B$2:$W$920,8,FALSE)</f>
        <v>33</v>
      </c>
      <c r="K36" s="24">
        <f>VLOOKUP($B36,'Form Responses 1'!$B$2:$W$920,9,FALSE)</f>
        <v>51</v>
      </c>
      <c r="L36" s="24">
        <f>VLOOKUP($B36,'Form Responses 1'!$B$2:$W$920,10,FALSE)</f>
        <v>8</v>
      </c>
      <c r="M36" s="24">
        <f>VLOOKUP($B36,'Form Responses 1'!$B$2:$W$920,11,FALSE)</f>
        <v>42</v>
      </c>
      <c r="N36" s="24">
        <f>VLOOKUP($B36,'Form Responses 1'!$B$2:$W$920,12,FALSE)</f>
        <v>1</v>
      </c>
      <c r="O36" s="25">
        <f>VLOOKUP($B36,'Form Responses 1'!$B$2:$W$920,13,FALSE)</f>
        <v>12</v>
      </c>
      <c r="P36" s="25">
        <f>VLOOKUP($B36,'Form Responses 1'!$B$2:$W$920,14,FALSE)</f>
        <v>2</v>
      </c>
      <c r="Q36" s="25">
        <f>VLOOKUP($B36,'Form Responses 1'!$B$2:$W$920,15,FALSE)</f>
        <v>10</v>
      </c>
      <c r="R36" s="25">
        <f>VLOOKUP($B36,'Form Responses 1'!$B$2:$W$920,16,FALSE)</f>
        <v>0</v>
      </c>
      <c r="S36" s="26">
        <f>VLOOKUP($B36,'Form Responses 1'!$B$2:$W$920,17,FALSE)</f>
        <v>53</v>
      </c>
      <c r="T36" s="26">
        <f>VLOOKUP($B36,'Form Responses 1'!$B$2:$W$920,18,FALSE)</f>
        <v>10</v>
      </c>
      <c r="U36" s="26">
        <f>VLOOKUP($B36,'Form Responses 1'!$B$2:$W$920,19,FALSE)</f>
        <v>0</v>
      </c>
      <c r="V36" s="27">
        <f>COUNTIF('Form Responses 1'!$B$2:$B$920,$B36)</f>
        <v>1</v>
      </c>
      <c r="W36" s="28" t="str">
        <f t="shared" si="0"/>
        <v>SAMA</v>
      </c>
      <c r="X36" s="28" t="str">
        <f t="shared" si="1"/>
        <v>SAMA</v>
      </c>
      <c r="Y36" s="28" t="str">
        <f t="shared" si="2"/>
        <v>SAMA</v>
      </c>
      <c r="Z36" s="28" t="str">
        <f t="shared" si="3"/>
        <v>SAMA</v>
      </c>
      <c r="AA36" s="28" t="str">
        <f t="shared" si="4"/>
        <v>VALID</v>
      </c>
      <c r="AB36">
        <v>63</v>
      </c>
      <c r="AC36">
        <v>63</v>
      </c>
      <c r="AD36" s="104">
        <f t="shared" si="5"/>
        <v>0</v>
      </c>
      <c r="AE36" s="104" t="str">
        <f t="shared" si="6"/>
        <v>SAMA</v>
      </c>
    </row>
    <row r="37" spans="1:32" ht="15.75" customHeight="1" x14ac:dyDescent="0.25">
      <c r="A37" s="21" t="s">
        <v>223</v>
      </c>
      <c r="B37" s="4">
        <v>20539735</v>
      </c>
      <c r="C37" s="21" t="s">
        <v>21</v>
      </c>
      <c r="D37" s="21" t="s">
        <v>222</v>
      </c>
      <c r="E37" s="21" t="s">
        <v>188</v>
      </c>
      <c r="F37" s="21" t="s">
        <v>188</v>
      </c>
      <c r="G37" s="22">
        <v>114</v>
      </c>
      <c r="H37" s="23">
        <f>VLOOKUP($B37,'Form Responses 1'!$B$2:$W$920,6,FALSE)</f>
        <v>114</v>
      </c>
      <c r="I37" s="23">
        <f>VLOOKUP($B37,'Form Responses 1'!$B$2:$W$920,7,FALSE)</f>
        <v>68</v>
      </c>
      <c r="J37" s="23">
        <f>VLOOKUP($B37,'Form Responses 1'!$B$2:$W$920,8,FALSE)</f>
        <v>46</v>
      </c>
      <c r="K37" s="24">
        <f>VLOOKUP($B37,'Form Responses 1'!$B$2:$W$920,9,FALSE)</f>
        <v>99</v>
      </c>
      <c r="L37" s="24">
        <f>VLOOKUP($B37,'Form Responses 1'!$B$2:$W$920,10,FALSE)</f>
        <v>8</v>
      </c>
      <c r="M37" s="24">
        <f>VLOOKUP($B37,'Form Responses 1'!$B$2:$W$920,11,FALSE)</f>
        <v>84</v>
      </c>
      <c r="N37" s="24">
        <f>VLOOKUP($B37,'Form Responses 1'!$B$2:$W$920,12,FALSE)</f>
        <v>7</v>
      </c>
      <c r="O37" s="25">
        <f>VLOOKUP($B37,'Form Responses 1'!$B$2:$W$920,13,FALSE)</f>
        <v>15</v>
      </c>
      <c r="P37" s="25">
        <f>VLOOKUP($B37,'Form Responses 1'!$B$2:$W$920,14,FALSE)</f>
        <v>6</v>
      </c>
      <c r="Q37" s="25">
        <f>VLOOKUP($B37,'Form Responses 1'!$B$2:$W$920,15,FALSE)</f>
        <v>9</v>
      </c>
      <c r="R37" s="25">
        <f>VLOOKUP($B37,'Form Responses 1'!$B$2:$W$920,16,FALSE)</f>
        <v>0</v>
      </c>
      <c r="S37" s="26">
        <f>VLOOKUP($B37,'Form Responses 1'!$B$2:$W$920,17,FALSE)</f>
        <v>92</v>
      </c>
      <c r="T37" s="26">
        <f>VLOOKUP($B37,'Form Responses 1'!$B$2:$W$920,18,FALSE)</f>
        <v>20</v>
      </c>
      <c r="U37" s="26">
        <f>VLOOKUP($B37,'Form Responses 1'!$B$2:$W$920,19,FALSE)</f>
        <v>2</v>
      </c>
      <c r="V37" s="27">
        <f>COUNTIF('Form Responses 1'!$B$2:$B$920,$B37)</f>
        <v>1</v>
      </c>
      <c r="W37" s="28" t="str">
        <f t="shared" si="0"/>
        <v>SAMA</v>
      </c>
      <c r="X37" s="28" t="str">
        <f t="shared" si="1"/>
        <v>SAMA</v>
      </c>
      <c r="Y37" s="28" t="str">
        <f t="shared" si="2"/>
        <v>SAMA</v>
      </c>
      <c r="Z37" s="28" t="str">
        <f t="shared" si="3"/>
        <v>SAMA</v>
      </c>
      <c r="AA37" s="28" t="str">
        <f t="shared" si="4"/>
        <v>VALID</v>
      </c>
      <c r="AB37">
        <v>114</v>
      </c>
      <c r="AC37">
        <v>114</v>
      </c>
      <c r="AD37" s="104">
        <f t="shared" si="5"/>
        <v>0</v>
      </c>
      <c r="AE37" s="104" t="str">
        <f t="shared" si="6"/>
        <v>SAMA</v>
      </c>
    </row>
    <row r="38" spans="1:32" ht="15.75" customHeight="1" x14ac:dyDescent="0.25">
      <c r="A38" s="21" t="s">
        <v>145</v>
      </c>
      <c r="B38" s="4">
        <v>20533843</v>
      </c>
      <c r="C38" s="21" t="s">
        <v>21</v>
      </c>
      <c r="D38" s="21" t="s">
        <v>222</v>
      </c>
      <c r="E38" s="21" t="s">
        <v>224</v>
      </c>
      <c r="F38" s="21" t="s">
        <v>201</v>
      </c>
      <c r="G38" s="22">
        <v>105</v>
      </c>
      <c r="H38" s="23">
        <f>VLOOKUP($B38,'Form Responses 1'!$B$2:$W$920,6,FALSE)</f>
        <v>103</v>
      </c>
      <c r="I38" s="23">
        <f>VLOOKUP($B38,'Form Responses 1'!$B$2:$W$920,7,FALSE)</f>
        <v>59</v>
      </c>
      <c r="J38" s="23">
        <f>VLOOKUP($B38,'Form Responses 1'!$B$2:$W$920,8,FALSE)</f>
        <v>44</v>
      </c>
      <c r="K38" s="24">
        <f>VLOOKUP($B38,'Form Responses 1'!$B$2:$W$920,9,FALSE)</f>
        <v>39</v>
      </c>
      <c r="L38" s="24">
        <f>VLOOKUP($B38,'Form Responses 1'!$B$2:$W$920,10,FALSE)</f>
        <v>6</v>
      </c>
      <c r="M38" s="24">
        <f>VLOOKUP($B38,'Form Responses 1'!$B$2:$W$920,11,FALSE)</f>
        <v>32</v>
      </c>
      <c r="N38" s="24">
        <f>VLOOKUP($B38,'Form Responses 1'!$B$2:$W$920,12,FALSE)</f>
        <v>1</v>
      </c>
      <c r="O38" s="25">
        <f>VLOOKUP($B38,'Form Responses 1'!$B$2:$W$920,13,FALSE)</f>
        <v>64</v>
      </c>
      <c r="P38" s="25">
        <f>VLOOKUP($B38,'Form Responses 1'!$B$2:$W$920,14,FALSE)</f>
        <v>6</v>
      </c>
      <c r="Q38" s="25">
        <f>VLOOKUP($B38,'Form Responses 1'!$B$2:$W$920,15,FALSE)</f>
        <v>57</v>
      </c>
      <c r="R38" s="25">
        <f>VLOOKUP($B38,'Form Responses 1'!$B$2:$W$920,16,FALSE)</f>
        <v>1</v>
      </c>
      <c r="S38" s="26">
        <f>VLOOKUP($B38,'Form Responses 1'!$B$2:$W$920,17,FALSE)</f>
        <v>36</v>
      </c>
      <c r="T38" s="26">
        <f>VLOOKUP($B38,'Form Responses 1'!$B$2:$W$920,18,FALSE)</f>
        <v>58</v>
      </c>
      <c r="U38" s="26">
        <f>VLOOKUP($B38,'Form Responses 1'!$B$2:$W$920,19,FALSE)</f>
        <v>9</v>
      </c>
      <c r="V38" s="27">
        <f>COUNTIF('Form Responses 1'!$B$2:$B$920,$B38)</f>
        <v>1</v>
      </c>
      <c r="W38" s="28" t="str">
        <f t="shared" si="0"/>
        <v>SAMA</v>
      </c>
      <c r="X38" s="28" t="str">
        <f t="shared" si="1"/>
        <v>SAMA</v>
      </c>
      <c r="Y38" s="28" t="str">
        <f t="shared" si="2"/>
        <v>SAMA</v>
      </c>
      <c r="Z38" s="28" t="str">
        <f t="shared" si="3"/>
        <v>SAMA</v>
      </c>
      <c r="AA38" s="28" t="str">
        <f t="shared" si="4"/>
        <v>VALID</v>
      </c>
      <c r="AB38">
        <v>105</v>
      </c>
      <c r="AC38">
        <v>103</v>
      </c>
      <c r="AD38" s="104">
        <f t="shared" si="5"/>
        <v>-2</v>
      </c>
      <c r="AE38" s="104" t="str">
        <f t="shared" si="6"/>
        <v>TIDAK</v>
      </c>
      <c r="AF38" s="81" t="s">
        <v>343</v>
      </c>
    </row>
    <row r="39" spans="1:32" ht="15.75" customHeight="1" x14ac:dyDescent="0.25">
      <c r="A39" s="21" t="s">
        <v>61</v>
      </c>
      <c r="B39" s="4">
        <v>20533844</v>
      </c>
      <c r="C39" s="21" t="s">
        <v>21</v>
      </c>
      <c r="D39" s="21" t="s">
        <v>222</v>
      </c>
      <c r="E39" s="21" t="s">
        <v>206</v>
      </c>
      <c r="F39" s="21" t="s">
        <v>204</v>
      </c>
      <c r="G39" s="22">
        <v>36</v>
      </c>
      <c r="H39" s="23">
        <f>VLOOKUP($B39,'Form Responses 1'!$B$2:$W$920,6,FALSE)</f>
        <v>35</v>
      </c>
      <c r="I39" s="23">
        <f>VLOOKUP($B39,'Form Responses 1'!$B$2:$W$920,7,FALSE)</f>
        <v>21</v>
      </c>
      <c r="J39" s="23">
        <f>VLOOKUP($B39,'Form Responses 1'!$B$2:$W$920,8,FALSE)</f>
        <v>14</v>
      </c>
      <c r="K39" s="24">
        <f>VLOOKUP($B39,'Form Responses 1'!$B$2:$W$920,9,FALSE)</f>
        <v>22</v>
      </c>
      <c r="L39" s="24">
        <f>VLOOKUP($B39,'Form Responses 1'!$B$2:$W$920,10,FALSE)</f>
        <v>0</v>
      </c>
      <c r="M39" s="24">
        <f>VLOOKUP($B39,'Form Responses 1'!$B$2:$W$920,11,FALSE)</f>
        <v>20</v>
      </c>
      <c r="N39" s="24">
        <f>VLOOKUP($B39,'Form Responses 1'!$B$2:$W$920,12,FALSE)</f>
        <v>2</v>
      </c>
      <c r="O39" s="25">
        <f>VLOOKUP($B39,'Form Responses 1'!$B$2:$W$920,13,FALSE)</f>
        <v>13</v>
      </c>
      <c r="P39" s="25">
        <f>VLOOKUP($B39,'Form Responses 1'!$B$2:$W$920,14,FALSE)</f>
        <v>0</v>
      </c>
      <c r="Q39" s="25">
        <f>VLOOKUP($B39,'Form Responses 1'!$B$2:$W$920,15,FALSE)</f>
        <v>13</v>
      </c>
      <c r="R39" s="25">
        <f>VLOOKUP($B39,'Form Responses 1'!$B$2:$W$920,16,FALSE)</f>
        <v>0</v>
      </c>
      <c r="S39" s="26">
        <f>VLOOKUP($B39,'Form Responses 1'!$B$2:$W$920,17,FALSE)</f>
        <v>13</v>
      </c>
      <c r="T39" s="26">
        <f>VLOOKUP($B39,'Form Responses 1'!$B$2:$W$920,18,FALSE)</f>
        <v>19</v>
      </c>
      <c r="U39" s="26">
        <f>VLOOKUP($B39,'Form Responses 1'!$B$2:$W$920,19,FALSE)</f>
        <v>3</v>
      </c>
      <c r="V39" s="27">
        <f>COUNTIF('Form Responses 1'!$B$2:$B$920,$B39)</f>
        <v>1</v>
      </c>
      <c r="W39" s="28" t="str">
        <f t="shared" si="0"/>
        <v>SAMA</v>
      </c>
      <c r="X39" s="28" t="str">
        <f t="shared" si="1"/>
        <v>SAMA</v>
      </c>
      <c r="Y39" s="28" t="str">
        <f t="shared" si="2"/>
        <v>SAMA</v>
      </c>
      <c r="Z39" s="28" t="str">
        <f t="shared" si="3"/>
        <v>SAMA</v>
      </c>
      <c r="AA39" s="28" t="str">
        <f t="shared" si="4"/>
        <v>VALID</v>
      </c>
      <c r="AB39">
        <v>36</v>
      </c>
      <c r="AC39">
        <v>35</v>
      </c>
      <c r="AD39" s="104">
        <f t="shared" si="5"/>
        <v>-1</v>
      </c>
      <c r="AE39" s="104" t="str">
        <f t="shared" si="6"/>
        <v>TIDAK</v>
      </c>
      <c r="AF39" s="81" t="s">
        <v>343</v>
      </c>
    </row>
    <row r="40" spans="1:32" ht="15.75" customHeight="1" x14ac:dyDescent="0.25">
      <c r="A40" s="21" t="s">
        <v>156</v>
      </c>
      <c r="B40" s="4">
        <v>69977483</v>
      </c>
      <c r="C40" s="21" t="s">
        <v>21</v>
      </c>
      <c r="D40" s="21" t="s">
        <v>222</v>
      </c>
      <c r="E40" s="21" t="s">
        <v>208</v>
      </c>
      <c r="F40" s="21" t="s">
        <v>191</v>
      </c>
      <c r="G40" s="22">
        <v>36</v>
      </c>
      <c r="H40" s="23">
        <f>VLOOKUP($B40,'Form Responses 1'!$B$2:$W$920,6,FALSE)</f>
        <v>34</v>
      </c>
      <c r="I40" s="23">
        <f>VLOOKUP($B40,'Form Responses 1'!$B$2:$W$920,7,FALSE)</f>
        <v>34</v>
      </c>
      <c r="J40" s="23">
        <f>VLOOKUP($B40,'Form Responses 1'!$B$2:$W$920,8,FALSE)</f>
        <v>0</v>
      </c>
      <c r="K40" s="24">
        <f>VLOOKUP($B40,'Form Responses 1'!$B$2:$W$920,9,FALSE)</f>
        <v>2</v>
      </c>
      <c r="L40" s="24">
        <f>VLOOKUP($B40,'Form Responses 1'!$B$2:$W$920,10,FALSE)</f>
        <v>0</v>
      </c>
      <c r="M40" s="24">
        <f>VLOOKUP($B40,'Form Responses 1'!$B$2:$W$920,11,FALSE)</f>
        <v>2</v>
      </c>
      <c r="N40" s="24">
        <f>VLOOKUP($B40,'Form Responses 1'!$B$2:$W$920,12,FALSE)</f>
        <v>0</v>
      </c>
      <c r="O40" s="25">
        <f>VLOOKUP($B40,'Form Responses 1'!$B$2:$W$920,13,FALSE)</f>
        <v>32</v>
      </c>
      <c r="P40" s="25">
        <f>VLOOKUP($B40,'Form Responses 1'!$B$2:$W$920,14,FALSE)</f>
        <v>6</v>
      </c>
      <c r="Q40" s="25">
        <f>VLOOKUP($B40,'Form Responses 1'!$B$2:$W$920,15,FALSE)</f>
        <v>21</v>
      </c>
      <c r="R40" s="25">
        <f>VLOOKUP($B40,'Form Responses 1'!$B$2:$W$920,16,FALSE)</f>
        <v>5</v>
      </c>
      <c r="S40" s="26">
        <f>VLOOKUP($B40,'Form Responses 1'!$B$2:$W$920,17,FALSE)</f>
        <v>16</v>
      </c>
      <c r="T40" s="26">
        <f>VLOOKUP($B40,'Form Responses 1'!$B$2:$W$920,18,FALSE)</f>
        <v>18</v>
      </c>
      <c r="U40" s="26">
        <f>VLOOKUP($B40,'Form Responses 1'!$B$2:$W$920,19,FALSE)</f>
        <v>0</v>
      </c>
      <c r="V40" s="27">
        <f>COUNTIF('Form Responses 1'!$B$2:$B$920,$B40)</f>
        <v>1</v>
      </c>
      <c r="W40" s="28" t="str">
        <f t="shared" si="0"/>
        <v>SAMA</v>
      </c>
      <c r="X40" s="28" t="str">
        <f t="shared" si="1"/>
        <v>SAMA</v>
      </c>
      <c r="Y40" s="28" t="str">
        <f t="shared" si="2"/>
        <v>SAMA</v>
      </c>
      <c r="Z40" s="28" t="str">
        <f t="shared" si="3"/>
        <v>SAMA</v>
      </c>
      <c r="AA40" s="28" t="str">
        <f t="shared" si="4"/>
        <v>VALID</v>
      </c>
      <c r="AB40">
        <v>36</v>
      </c>
      <c r="AC40">
        <v>34</v>
      </c>
      <c r="AD40" s="104">
        <f t="shared" si="5"/>
        <v>-2</v>
      </c>
      <c r="AE40" s="104" t="str">
        <f t="shared" si="6"/>
        <v>TIDAK</v>
      </c>
      <c r="AF40" s="81" t="s">
        <v>343</v>
      </c>
    </row>
    <row r="41" spans="1:32" ht="15" x14ac:dyDescent="0.25">
      <c r="A41" s="21" t="s">
        <v>39</v>
      </c>
      <c r="B41" s="4">
        <v>69754478</v>
      </c>
      <c r="C41" s="21" t="s">
        <v>21</v>
      </c>
      <c r="D41" s="21" t="s">
        <v>222</v>
      </c>
      <c r="E41" s="21" t="s">
        <v>225</v>
      </c>
      <c r="F41" s="21" t="s">
        <v>191</v>
      </c>
      <c r="G41" s="22">
        <v>224</v>
      </c>
      <c r="H41" s="23">
        <f>VLOOKUP($B41,'Form Responses 1'!$B$2:$W$920,6,FALSE)</f>
        <v>226</v>
      </c>
      <c r="I41" s="23">
        <f>VLOOKUP($B41,'Form Responses 1'!$B$2:$W$920,7,FALSE)</f>
        <v>221</v>
      </c>
      <c r="J41" s="23">
        <f>VLOOKUP($B41,'Form Responses 1'!$B$2:$W$920,8,FALSE)</f>
        <v>5</v>
      </c>
      <c r="K41" s="24">
        <f>VLOOKUP($B41,'Form Responses 1'!$B$2:$W$920,9,FALSE)</f>
        <v>99</v>
      </c>
      <c r="L41" s="24">
        <f>VLOOKUP($B41,'Form Responses 1'!$B$2:$W$920,10,FALSE)</f>
        <v>17</v>
      </c>
      <c r="M41" s="24">
        <f>VLOOKUP($B41,'Form Responses 1'!$B$2:$W$920,11,FALSE)</f>
        <v>41</v>
      </c>
      <c r="N41" s="24">
        <f>VLOOKUP($B41,'Form Responses 1'!$B$2:$W$920,12,FALSE)</f>
        <v>41</v>
      </c>
      <c r="O41" s="25">
        <f>VLOOKUP($B41,'Form Responses 1'!$B$2:$W$920,13,FALSE)</f>
        <v>127</v>
      </c>
      <c r="P41" s="25">
        <f>VLOOKUP($B41,'Form Responses 1'!$B$2:$W$920,14,FALSE)</f>
        <v>22</v>
      </c>
      <c r="Q41" s="25">
        <f>VLOOKUP($B41,'Form Responses 1'!$B$2:$W$920,15,FALSE)</f>
        <v>40</v>
      </c>
      <c r="R41" s="25">
        <f>VLOOKUP($B41,'Form Responses 1'!$B$2:$W$920,16,FALSE)</f>
        <v>65</v>
      </c>
      <c r="S41" s="26">
        <f>VLOOKUP($B41,'Form Responses 1'!$B$2:$W$920,17,FALSE)</f>
        <v>100</v>
      </c>
      <c r="T41" s="26">
        <f>VLOOKUP($B41,'Form Responses 1'!$B$2:$W$920,18,FALSE)</f>
        <v>126</v>
      </c>
      <c r="U41" s="26">
        <f>VLOOKUP($B41,'Form Responses 1'!$B$2:$W$920,19,FALSE)</f>
        <v>0</v>
      </c>
      <c r="V41" s="27">
        <f>COUNTIF('Form Responses 1'!$B$2:$B$920,$B41)</f>
        <v>1</v>
      </c>
      <c r="W41" s="28" t="str">
        <f t="shared" si="0"/>
        <v>SAMA</v>
      </c>
      <c r="X41" s="28" t="str">
        <f t="shared" si="1"/>
        <v>SAMA</v>
      </c>
      <c r="Y41" s="28" t="str">
        <f t="shared" si="2"/>
        <v>SAMA</v>
      </c>
      <c r="Z41" s="28" t="str">
        <f t="shared" si="3"/>
        <v>SAMA</v>
      </c>
      <c r="AA41" s="28" t="str">
        <f t="shared" si="4"/>
        <v>VALID</v>
      </c>
      <c r="AB41">
        <v>224</v>
      </c>
      <c r="AC41">
        <v>226</v>
      </c>
      <c r="AD41" s="104">
        <f t="shared" si="5"/>
        <v>2</v>
      </c>
      <c r="AE41" s="104" t="str">
        <f t="shared" si="6"/>
        <v>TIDAK</v>
      </c>
      <c r="AF41" s="81" t="s">
        <v>344</v>
      </c>
    </row>
    <row r="42" spans="1:32" ht="15" x14ac:dyDescent="0.25">
      <c r="A42" s="21" t="s">
        <v>226</v>
      </c>
      <c r="B42" s="4">
        <v>20533845</v>
      </c>
      <c r="C42" s="21" t="s">
        <v>21</v>
      </c>
      <c r="D42" s="21" t="s">
        <v>222</v>
      </c>
      <c r="E42" s="21" t="s">
        <v>227</v>
      </c>
      <c r="F42" s="21" t="s">
        <v>191</v>
      </c>
      <c r="G42" s="22">
        <v>34</v>
      </c>
      <c r="H42" s="23">
        <f>VLOOKUP($B42,'Form Responses 1'!$B$2:$W$920,6,FALSE)</f>
        <v>34</v>
      </c>
      <c r="I42" s="23">
        <f>VLOOKUP($B42,'Form Responses 1'!$B$2:$W$920,7,FALSE)</f>
        <v>29</v>
      </c>
      <c r="J42" s="23">
        <f>VLOOKUP($B42,'Form Responses 1'!$B$2:$W$920,8,FALSE)</f>
        <v>5</v>
      </c>
      <c r="K42" s="24">
        <f>VLOOKUP($B42,'Form Responses 1'!$B$2:$W$920,9,FALSE)</f>
        <v>16</v>
      </c>
      <c r="L42" s="24">
        <f>VLOOKUP($B42,'Form Responses 1'!$B$2:$W$920,10,FALSE)</f>
        <v>3</v>
      </c>
      <c r="M42" s="24">
        <f>VLOOKUP($B42,'Form Responses 1'!$B$2:$W$920,11,FALSE)</f>
        <v>9</v>
      </c>
      <c r="N42" s="24">
        <f>VLOOKUP($B42,'Form Responses 1'!$B$2:$W$920,12,FALSE)</f>
        <v>4</v>
      </c>
      <c r="O42" s="25">
        <f>VLOOKUP($B42,'Form Responses 1'!$B$2:$W$920,13,FALSE)</f>
        <v>18</v>
      </c>
      <c r="P42" s="25">
        <f>VLOOKUP($B42,'Form Responses 1'!$B$2:$W$920,14,FALSE)</f>
        <v>1</v>
      </c>
      <c r="Q42" s="25">
        <f>VLOOKUP($B42,'Form Responses 1'!$B$2:$W$920,15,FALSE)</f>
        <v>12</v>
      </c>
      <c r="R42" s="25">
        <f>VLOOKUP($B42,'Form Responses 1'!$B$2:$W$920,16,FALSE)</f>
        <v>5</v>
      </c>
      <c r="S42" s="26">
        <f>VLOOKUP($B42,'Form Responses 1'!$B$2:$W$920,17,FALSE)</f>
        <v>10</v>
      </c>
      <c r="T42" s="26">
        <f>VLOOKUP($B42,'Form Responses 1'!$B$2:$W$920,18,FALSE)</f>
        <v>24</v>
      </c>
      <c r="U42" s="26">
        <f>VLOOKUP($B42,'Form Responses 1'!$B$2:$W$920,19,FALSE)</f>
        <v>0</v>
      </c>
      <c r="V42" s="27">
        <f>COUNTIF('Form Responses 1'!$B$2:$B$920,$B42)</f>
        <v>1</v>
      </c>
      <c r="W42" s="28" t="str">
        <f t="shared" si="0"/>
        <v>SAMA</v>
      </c>
      <c r="X42" s="28" t="str">
        <f t="shared" si="1"/>
        <v>SAMA</v>
      </c>
      <c r="Y42" s="28" t="str">
        <f t="shared" si="2"/>
        <v>SAMA</v>
      </c>
      <c r="Z42" s="28" t="str">
        <f t="shared" si="3"/>
        <v>SAMA</v>
      </c>
      <c r="AA42" s="28" t="str">
        <f t="shared" si="4"/>
        <v>VALID</v>
      </c>
      <c r="AB42">
        <v>34</v>
      </c>
      <c r="AC42">
        <v>34</v>
      </c>
      <c r="AD42" s="104">
        <f t="shared" si="5"/>
        <v>0</v>
      </c>
      <c r="AE42" s="104" t="str">
        <f t="shared" si="6"/>
        <v>SAMA</v>
      </c>
    </row>
    <row r="43" spans="1:32" ht="15" x14ac:dyDescent="0.25">
      <c r="A43" s="21" t="s">
        <v>31</v>
      </c>
      <c r="B43" s="4">
        <v>69861173</v>
      </c>
      <c r="C43" s="21" t="s">
        <v>21</v>
      </c>
      <c r="D43" s="21" t="s">
        <v>222</v>
      </c>
      <c r="E43" s="21" t="s">
        <v>228</v>
      </c>
      <c r="F43" s="21" t="s">
        <v>188</v>
      </c>
      <c r="G43" s="22">
        <v>26</v>
      </c>
      <c r="H43" s="23">
        <f>VLOOKUP($B43,'Form Responses 1'!$B$2:$W$920,6,FALSE)</f>
        <v>26</v>
      </c>
      <c r="I43" s="23">
        <f>VLOOKUP($B43,'Form Responses 1'!$B$2:$W$920,7,FALSE)</f>
        <v>12</v>
      </c>
      <c r="J43" s="23">
        <f>VLOOKUP($B43,'Form Responses 1'!$B$2:$W$920,8,FALSE)</f>
        <v>14</v>
      </c>
      <c r="K43" s="24">
        <f>VLOOKUP($B43,'Form Responses 1'!$B$2:$W$920,9,FALSE)</f>
        <v>21</v>
      </c>
      <c r="L43" s="24">
        <f>VLOOKUP($B43,'Form Responses 1'!$B$2:$W$920,10,FALSE)</f>
        <v>7</v>
      </c>
      <c r="M43" s="24">
        <f>VLOOKUP($B43,'Form Responses 1'!$B$2:$W$920,11,FALSE)</f>
        <v>14</v>
      </c>
      <c r="N43" s="24">
        <f>VLOOKUP($B43,'Form Responses 1'!$B$2:$W$920,12,FALSE)</f>
        <v>0</v>
      </c>
      <c r="O43" s="25">
        <f>VLOOKUP($B43,'Form Responses 1'!$B$2:$W$920,13,FALSE)</f>
        <v>5</v>
      </c>
      <c r="P43" s="25">
        <f>VLOOKUP($B43,'Form Responses 1'!$B$2:$W$920,14,FALSE)</f>
        <v>2</v>
      </c>
      <c r="Q43" s="25">
        <f>VLOOKUP($B43,'Form Responses 1'!$B$2:$W$920,15,FALSE)</f>
        <v>2</v>
      </c>
      <c r="R43" s="25">
        <f>VLOOKUP($B43,'Form Responses 1'!$B$2:$W$920,16,FALSE)</f>
        <v>1</v>
      </c>
      <c r="S43" s="26">
        <f>VLOOKUP($B43,'Form Responses 1'!$B$2:$W$920,17,FALSE)</f>
        <v>0</v>
      </c>
      <c r="T43" s="26">
        <f>VLOOKUP($B43,'Form Responses 1'!$B$2:$W$920,18,FALSE)</f>
        <v>26</v>
      </c>
      <c r="U43" s="26">
        <f>VLOOKUP($B43,'Form Responses 1'!$B$2:$W$920,19,FALSE)</f>
        <v>0</v>
      </c>
      <c r="V43" s="27">
        <f>COUNTIF('Form Responses 1'!$B$2:$B$920,$B43)</f>
        <v>1</v>
      </c>
      <c r="W43" s="28" t="str">
        <f t="shared" si="0"/>
        <v>SAMA</v>
      </c>
      <c r="X43" s="28" t="str">
        <f t="shared" si="1"/>
        <v>SAMA</v>
      </c>
      <c r="Y43" s="28" t="str">
        <f t="shared" si="2"/>
        <v>SAMA</v>
      </c>
      <c r="Z43" s="28" t="str">
        <f t="shared" si="3"/>
        <v>SAMA</v>
      </c>
      <c r="AA43" s="28" t="str">
        <f t="shared" si="4"/>
        <v>VALID</v>
      </c>
      <c r="AB43">
        <v>26</v>
      </c>
      <c r="AC43">
        <v>26</v>
      </c>
      <c r="AD43" s="104">
        <f t="shared" si="5"/>
        <v>0</v>
      </c>
      <c r="AE43" s="104" t="str">
        <f t="shared" si="6"/>
        <v>SAMA</v>
      </c>
    </row>
    <row r="44" spans="1:32" ht="15" x14ac:dyDescent="0.25">
      <c r="A44" s="21" t="s">
        <v>131</v>
      </c>
      <c r="B44" s="4">
        <v>20533849</v>
      </c>
      <c r="C44" s="21" t="s">
        <v>21</v>
      </c>
      <c r="D44" s="21" t="s">
        <v>222</v>
      </c>
      <c r="E44" s="21" t="s">
        <v>229</v>
      </c>
      <c r="F44" s="21" t="s">
        <v>191</v>
      </c>
      <c r="G44" s="22">
        <v>446</v>
      </c>
      <c r="H44" s="23">
        <f>VLOOKUP($B44,'Form Responses 1'!$B$2:$W$920,6,FALSE)</f>
        <v>446</v>
      </c>
      <c r="I44" s="23">
        <f>VLOOKUP($B44,'Form Responses 1'!$B$2:$W$920,7,FALSE)</f>
        <v>225</v>
      </c>
      <c r="J44" s="23">
        <f>VLOOKUP($B44,'Form Responses 1'!$B$2:$W$920,8,FALSE)</f>
        <v>221</v>
      </c>
      <c r="K44" s="24">
        <f>VLOOKUP($B44,'Form Responses 1'!$B$2:$W$920,9,FALSE)</f>
        <v>309</v>
      </c>
      <c r="L44" s="24">
        <f>VLOOKUP($B44,'Form Responses 1'!$B$2:$W$920,10,FALSE)</f>
        <v>65</v>
      </c>
      <c r="M44" s="24">
        <f>VLOOKUP($B44,'Form Responses 1'!$B$2:$W$920,11,FALSE)</f>
        <v>244</v>
      </c>
      <c r="N44" s="24">
        <f>VLOOKUP($B44,'Form Responses 1'!$B$2:$W$920,12,FALSE)</f>
        <v>0</v>
      </c>
      <c r="O44" s="25">
        <f>VLOOKUP($B44,'Form Responses 1'!$B$2:$W$920,13,FALSE)</f>
        <v>137</v>
      </c>
      <c r="P44" s="25">
        <f>VLOOKUP($B44,'Form Responses 1'!$B$2:$W$920,14,FALSE)</f>
        <v>25</v>
      </c>
      <c r="Q44" s="25">
        <f>VLOOKUP($B44,'Form Responses 1'!$B$2:$W$920,15,FALSE)</f>
        <v>112</v>
      </c>
      <c r="R44" s="25">
        <f>VLOOKUP($B44,'Form Responses 1'!$B$2:$W$920,16,FALSE)</f>
        <v>0</v>
      </c>
      <c r="S44" s="26">
        <f>VLOOKUP($B44,'Form Responses 1'!$B$2:$W$920,17,FALSE)</f>
        <v>400</v>
      </c>
      <c r="T44" s="26">
        <f>VLOOKUP($B44,'Form Responses 1'!$B$2:$W$920,18,FALSE)</f>
        <v>46</v>
      </c>
      <c r="U44" s="26">
        <f>VLOOKUP($B44,'Form Responses 1'!$B$2:$W$920,19,FALSE)</f>
        <v>0</v>
      </c>
      <c r="V44" s="27">
        <f>COUNTIF('Form Responses 1'!$B$2:$B$920,$B44)</f>
        <v>1</v>
      </c>
      <c r="W44" s="28" t="str">
        <f t="shared" si="0"/>
        <v>SAMA</v>
      </c>
      <c r="X44" s="28" t="str">
        <f t="shared" si="1"/>
        <v>SAMA</v>
      </c>
      <c r="Y44" s="28" t="str">
        <f t="shared" si="2"/>
        <v>SAMA</v>
      </c>
      <c r="Z44" s="28" t="str">
        <f t="shared" si="3"/>
        <v>SAMA</v>
      </c>
      <c r="AA44" s="28" t="str">
        <f t="shared" si="4"/>
        <v>VALID</v>
      </c>
      <c r="AB44">
        <v>446</v>
      </c>
      <c r="AC44">
        <v>446</v>
      </c>
      <c r="AD44" s="104">
        <f t="shared" si="5"/>
        <v>0</v>
      </c>
      <c r="AE44" s="104" t="str">
        <f t="shared" si="6"/>
        <v>SAMA</v>
      </c>
    </row>
    <row r="45" spans="1:32" ht="15" x14ac:dyDescent="0.25">
      <c r="A45" s="21" t="s">
        <v>230</v>
      </c>
      <c r="B45" s="4">
        <v>20540221</v>
      </c>
      <c r="C45" s="21" t="s">
        <v>21</v>
      </c>
      <c r="D45" s="21" t="s">
        <v>222</v>
      </c>
      <c r="E45" s="21" t="s">
        <v>231</v>
      </c>
      <c r="F45" s="21" t="s">
        <v>201</v>
      </c>
      <c r="G45" s="22">
        <v>237</v>
      </c>
      <c r="H45" s="23">
        <f>VLOOKUP($B45,'Form Responses 1'!$B$2:$W$920,6,FALSE)</f>
        <v>237</v>
      </c>
      <c r="I45" s="23">
        <f>VLOOKUP($B45,'Form Responses 1'!$B$2:$W$920,7,FALSE)</f>
        <v>130</v>
      </c>
      <c r="J45" s="23">
        <f>VLOOKUP($B45,'Form Responses 1'!$B$2:$W$920,8,FALSE)</f>
        <v>107</v>
      </c>
      <c r="K45" s="24">
        <f>VLOOKUP($B45,'Form Responses 1'!$B$2:$W$920,9,FALSE)</f>
        <v>164</v>
      </c>
      <c r="L45" s="24">
        <f>VLOOKUP($B45,'Form Responses 1'!$B$2:$W$920,10,FALSE)</f>
        <v>45</v>
      </c>
      <c r="M45" s="24">
        <f>VLOOKUP($B45,'Form Responses 1'!$B$2:$W$920,11,FALSE)</f>
        <v>119</v>
      </c>
      <c r="N45" s="24">
        <f>VLOOKUP($B45,'Form Responses 1'!$B$2:$W$920,12,FALSE)</f>
        <v>0</v>
      </c>
      <c r="O45" s="25">
        <f>VLOOKUP($B45,'Form Responses 1'!$B$2:$W$920,13,FALSE)</f>
        <v>73</v>
      </c>
      <c r="P45" s="25">
        <f>VLOOKUP($B45,'Form Responses 1'!$B$2:$W$920,14,FALSE)</f>
        <v>10</v>
      </c>
      <c r="Q45" s="25">
        <f>VLOOKUP($B45,'Form Responses 1'!$B$2:$W$920,15,FALSE)</f>
        <v>63</v>
      </c>
      <c r="R45" s="25">
        <f>VLOOKUP($B45,'Form Responses 1'!$B$2:$W$920,16,FALSE)</f>
        <v>0</v>
      </c>
      <c r="S45" s="26">
        <f>VLOOKUP($B45,'Form Responses 1'!$B$2:$W$920,17,FALSE)</f>
        <v>210</v>
      </c>
      <c r="T45" s="26">
        <f>VLOOKUP($B45,'Form Responses 1'!$B$2:$W$920,18,FALSE)</f>
        <v>27</v>
      </c>
      <c r="U45" s="26">
        <f>VLOOKUP($B45,'Form Responses 1'!$B$2:$W$920,19,FALSE)</f>
        <v>0</v>
      </c>
      <c r="V45" s="27">
        <f>COUNTIF('Form Responses 1'!$B$2:$B$920,$B45)</f>
        <v>1</v>
      </c>
      <c r="W45" s="28" t="str">
        <f t="shared" si="0"/>
        <v>SAMA</v>
      </c>
      <c r="X45" s="28" t="str">
        <f t="shared" si="1"/>
        <v>SAMA</v>
      </c>
      <c r="Y45" s="28" t="str">
        <f t="shared" si="2"/>
        <v>SAMA</v>
      </c>
      <c r="Z45" s="28" t="str">
        <f t="shared" si="3"/>
        <v>SAMA</v>
      </c>
      <c r="AA45" s="28" t="str">
        <f t="shared" si="4"/>
        <v>VALID</v>
      </c>
      <c r="AB45">
        <v>237</v>
      </c>
      <c r="AC45">
        <v>237</v>
      </c>
      <c r="AD45" s="104">
        <f t="shared" si="5"/>
        <v>0</v>
      </c>
      <c r="AE45" s="104" t="str">
        <f t="shared" si="6"/>
        <v>SAMA</v>
      </c>
    </row>
    <row r="46" spans="1:32" ht="15" x14ac:dyDescent="0.25">
      <c r="A46" s="21" t="s">
        <v>126</v>
      </c>
      <c r="B46" s="4">
        <v>20533847</v>
      </c>
      <c r="C46" s="21" t="s">
        <v>21</v>
      </c>
      <c r="D46" s="21" t="s">
        <v>222</v>
      </c>
      <c r="E46" s="21" t="s">
        <v>194</v>
      </c>
      <c r="F46" s="21" t="s">
        <v>195</v>
      </c>
      <c r="G46" s="22">
        <v>118</v>
      </c>
      <c r="H46" s="23">
        <f>VLOOKUP($B46,'Form Responses 1'!$B$2:$W$920,6,FALSE)</f>
        <v>118</v>
      </c>
      <c r="I46" s="23">
        <f>VLOOKUP($B46,'Form Responses 1'!$B$2:$W$920,7,FALSE)</f>
        <v>83</v>
      </c>
      <c r="J46" s="23">
        <f>VLOOKUP($B46,'Form Responses 1'!$B$2:$W$920,8,FALSE)</f>
        <v>35</v>
      </c>
      <c r="K46" s="24">
        <f>VLOOKUP($B46,'Form Responses 1'!$B$2:$W$920,9,FALSE)</f>
        <v>44</v>
      </c>
      <c r="L46" s="24">
        <f>VLOOKUP($B46,'Form Responses 1'!$B$2:$W$920,10,FALSE)</f>
        <v>0</v>
      </c>
      <c r="M46" s="24">
        <f>VLOOKUP($B46,'Form Responses 1'!$B$2:$W$920,11,FALSE)</f>
        <v>40</v>
      </c>
      <c r="N46" s="24">
        <f>VLOOKUP($B46,'Form Responses 1'!$B$2:$W$920,12,FALSE)</f>
        <v>4</v>
      </c>
      <c r="O46" s="25">
        <f>VLOOKUP($B46,'Form Responses 1'!$B$2:$W$920,13,FALSE)</f>
        <v>74</v>
      </c>
      <c r="P46" s="25">
        <f>VLOOKUP($B46,'Form Responses 1'!$B$2:$W$920,14,FALSE)</f>
        <v>1</v>
      </c>
      <c r="Q46" s="25">
        <f>VLOOKUP($B46,'Form Responses 1'!$B$2:$W$920,15,FALSE)</f>
        <v>67</v>
      </c>
      <c r="R46" s="25">
        <f>VLOOKUP($B46,'Form Responses 1'!$B$2:$W$920,16,FALSE)</f>
        <v>6</v>
      </c>
      <c r="S46" s="26">
        <f>VLOOKUP($B46,'Form Responses 1'!$B$2:$W$920,17,FALSE)</f>
        <v>10</v>
      </c>
      <c r="T46" s="26">
        <f>VLOOKUP($B46,'Form Responses 1'!$B$2:$W$920,18,FALSE)</f>
        <v>108</v>
      </c>
      <c r="U46" s="26">
        <f>VLOOKUP($B46,'Form Responses 1'!$B$2:$W$920,19,FALSE)</f>
        <v>0</v>
      </c>
      <c r="V46" s="27">
        <f>COUNTIF('Form Responses 1'!$B$2:$B$920,$B46)</f>
        <v>1</v>
      </c>
      <c r="W46" s="28" t="str">
        <f t="shared" si="0"/>
        <v>SAMA</v>
      </c>
      <c r="X46" s="28" t="str">
        <f t="shared" si="1"/>
        <v>SAMA</v>
      </c>
      <c r="Y46" s="28" t="str">
        <f t="shared" si="2"/>
        <v>SAMA</v>
      </c>
      <c r="Z46" s="28" t="str">
        <f t="shared" si="3"/>
        <v>SAMA</v>
      </c>
      <c r="AA46" s="28" t="str">
        <f t="shared" si="4"/>
        <v>VALID</v>
      </c>
      <c r="AB46">
        <v>118</v>
      </c>
      <c r="AC46">
        <v>118</v>
      </c>
      <c r="AD46" s="104">
        <f t="shared" si="5"/>
        <v>0</v>
      </c>
      <c r="AE46" s="104" t="str">
        <f t="shared" si="6"/>
        <v>SAMA</v>
      </c>
    </row>
    <row r="47" spans="1:32" ht="15" x14ac:dyDescent="0.25">
      <c r="A47" s="21" t="s">
        <v>144</v>
      </c>
      <c r="B47" s="4">
        <v>69970546</v>
      </c>
      <c r="C47" s="21" t="s">
        <v>21</v>
      </c>
      <c r="D47" s="21" t="s">
        <v>222</v>
      </c>
      <c r="E47" s="21" t="s">
        <v>232</v>
      </c>
      <c r="F47" s="21" t="s">
        <v>191</v>
      </c>
      <c r="G47" s="22">
        <v>24</v>
      </c>
      <c r="H47" s="23">
        <f>VLOOKUP($B47,'Form Responses 1'!$B$2:$W$920,6,FALSE)</f>
        <v>24</v>
      </c>
      <c r="I47" s="23">
        <f>VLOOKUP($B47,'Form Responses 1'!$B$2:$W$920,7,FALSE)</f>
        <v>12</v>
      </c>
      <c r="J47" s="23">
        <f>VLOOKUP($B47,'Form Responses 1'!$B$2:$W$920,8,FALSE)</f>
        <v>12</v>
      </c>
      <c r="K47" s="24">
        <f>VLOOKUP($B47,'Form Responses 1'!$B$2:$W$920,9,FALSE)</f>
        <v>19</v>
      </c>
      <c r="L47" s="24">
        <f>VLOOKUP($B47,'Form Responses 1'!$B$2:$W$920,10,FALSE)</f>
        <v>7</v>
      </c>
      <c r="M47" s="24">
        <f>VLOOKUP($B47,'Form Responses 1'!$B$2:$W$920,11,FALSE)</f>
        <v>12</v>
      </c>
      <c r="N47" s="24">
        <f>VLOOKUP($B47,'Form Responses 1'!$B$2:$W$920,12,FALSE)</f>
        <v>0</v>
      </c>
      <c r="O47" s="25">
        <f>VLOOKUP($B47,'Form Responses 1'!$B$2:$W$920,13,FALSE)</f>
        <v>5</v>
      </c>
      <c r="P47" s="25">
        <f>VLOOKUP($B47,'Form Responses 1'!$B$2:$W$920,14,FALSE)</f>
        <v>1</v>
      </c>
      <c r="Q47" s="25">
        <f>VLOOKUP($B47,'Form Responses 1'!$B$2:$W$920,15,FALSE)</f>
        <v>4</v>
      </c>
      <c r="R47" s="25">
        <f>VLOOKUP($B47,'Form Responses 1'!$B$2:$W$920,16,FALSE)</f>
        <v>0</v>
      </c>
      <c r="S47" s="26">
        <f>VLOOKUP($B47,'Form Responses 1'!$B$2:$W$920,17,FALSE)</f>
        <v>24</v>
      </c>
      <c r="T47" s="26">
        <f>VLOOKUP($B47,'Form Responses 1'!$B$2:$W$920,18,FALSE)</f>
        <v>0</v>
      </c>
      <c r="U47" s="26">
        <f>VLOOKUP($B47,'Form Responses 1'!$B$2:$W$920,19,FALSE)</f>
        <v>0</v>
      </c>
      <c r="V47" s="27">
        <f>COUNTIF('Form Responses 1'!$B$2:$B$920,$B47)</f>
        <v>1</v>
      </c>
      <c r="W47" s="28" t="str">
        <f t="shared" si="0"/>
        <v>SAMA</v>
      </c>
      <c r="X47" s="28" t="str">
        <f t="shared" si="1"/>
        <v>SAMA</v>
      </c>
      <c r="Y47" s="28" t="str">
        <f t="shared" si="2"/>
        <v>SAMA</v>
      </c>
      <c r="Z47" s="28" t="str">
        <f t="shared" si="3"/>
        <v>SAMA</v>
      </c>
      <c r="AA47" s="28" t="str">
        <f t="shared" si="4"/>
        <v>VALID</v>
      </c>
      <c r="AB47">
        <v>24</v>
      </c>
      <c r="AC47">
        <v>24</v>
      </c>
      <c r="AD47" s="104">
        <f t="shared" si="5"/>
        <v>0</v>
      </c>
      <c r="AE47" s="104" t="str">
        <f t="shared" si="6"/>
        <v>SAMA</v>
      </c>
    </row>
    <row r="48" spans="1:32" ht="15" x14ac:dyDescent="0.25">
      <c r="A48" s="21" t="s">
        <v>37</v>
      </c>
      <c r="B48" s="4">
        <v>20533848</v>
      </c>
      <c r="C48" s="21" t="s">
        <v>21</v>
      </c>
      <c r="D48" s="21" t="s">
        <v>222</v>
      </c>
      <c r="E48" s="21" t="s">
        <v>203</v>
      </c>
      <c r="F48" s="21" t="s">
        <v>204</v>
      </c>
      <c r="G48" s="22">
        <v>83</v>
      </c>
      <c r="H48" s="23">
        <f>VLOOKUP($B48,'Form Responses 1'!$B$2:$W$920,6,FALSE)</f>
        <v>82</v>
      </c>
      <c r="I48" s="23">
        <f>VLOOKUP($B48,'Form Responses 1'!$B$2:$W$920,7,FALSE)</f>
        <v>36</v>
      </c>
      <c r="J48" s="23">
        <f>VLOOKUP($B48,'Form Responses 1'!$B$2:$W$920,8,FALSE)</f>
        <v>46</v>
      </c>
      <c r="K48" s="24">
        <f>VLOOKUP($B48,'Form Responses 1'!$B$2:$W$920,9,FALSE)</f>
        <v>23</v>
      </c>
      <c r="L48" s="24">
        <f>VLOOKUP($B48,'Form Responses 1'!$B$2:$W$920,10,FALSE)</f>
        <v>0</v>
      </c>
      <c r="M48" s="24">
        <f>VLOOKUP($B48,'Form Responses 1'!$B$2:$W$920,11,FALSE)</f>
        <v>18</v>
      </c>
      <c r="N48" s="24">
        <f>VLOOKUP($B48,'Form Responses 1'!$B$2:$W$920,12,FALSE)</f>
        <v>5</v>
      </c>
      <c r="O48" s="25">
        <f>VLOOKUP($B48,'Form Responses 1'!$B$2:$W$920,13,FALSE)</f>
        <v>59</v>
      </c>
      <c r="P48" s="25">
        <f>VLOOKUP($B48,'Form Responses 1'!$B$2:$W$920,14,FALSE)</f>
        <v>2</v>
      </c>
      <c r="Q48" s="25">
        <f>VLOOKUP($B48,'Form Responses 1'!$B$2:$W$920,15,FALSE)</f>
        <v>52</v>
      </c>
      <c r="R48" s="25">
        <f>VLOOKUP($B48,'Form Responses 1'!$B$2:$W$920,16,FALSE)</f>
        <v>5</v>
      </c>
      <c r="S48" s="26">
        <f>VLOOKUP($B48,'Form Responses 1'!$B$2:$W$920,17,FALSE)</f>
        <v>0</v>
      </c>
      <c r="T48" s="26">
        <f>VLOOKUP($B48,'Form Responses 1'!$B$2:$W$920,18,FALSE)</f>
        <v>82</v>
      </c>
      <c r="U48" s="26">
        <f>VLOOKUP($B48,'Form Responses 1'!$B$2:$W$920,19,FALSE)</f>
        <v>0</v>
      </c>
      <c r="V48" s="27">
        <f>COUNTIF('Form Responses 1'!$B$2:$B$920,$B48)</f>
        <v>1</v>
      </c>
      <c r="W48" s="28" t="str">
        <f t="shared" si="0"/>
        <v>SAMA</v>
      </c>
      <c r="X48" s="28" t="str">
        <f t="shared" si="1"/>
        <v>SAMA</v>
      </c>
      <c r="Y48" s="28" t="str">
        <f t="shared" si="2"/>
        <v>SAMA</v>
      </c>
      <c r="Z48" s="28" t="str">
        <f t="shared" si="3"/>
        <v>SAMA</v>
      </c>
      <c r="AA48" s="28" t="str">
        <f t="shared" si="4"/>
        <v>VALID</v>
      </c>
      <c r="AB48">
        <v>83</v>
      </c>
      <c r="AC48">
        <v>82</v>
      </c>
      <c r="AD48" s="104">
        <f t="shared" si="5"/>
        <v>-1</v>
      </c>
      <c r="AE48" s="104" t="str">
        <f t="shared" si="6"/>
        <v>TIDAK</v>
      </c>
      <c r="AF48" s="81" t="s">
        <v>343</v>
      </c>
    </row>
    <row r="49" spans="1:32" ht="15" x14ac:dyDescent="0.25">
      <c r="A49" s="21" t="s">
        <v>50</v>
      </c>
      <c r="B49" s="4">
        <v>70030673</v>
      </c>
      <c r="C49" s="21" t="s">
        <v>21</v>
      </c>
      <c r="D49" s="21" t="s">
        <v>222</v>
      </c>
      <c r="E49" s="21" t="s">
        <v>232</v>
      </c>
      <c r="F49" s="21" t="s">
        <v>191</v>
      </c>
      <c r="G49" s="22">
        <v>157</v>
      </c>
      <c r="H49" s="23">
        <f>VLOOKUP($B49,'Form Responses 1'!$B$2:$W$920,6,FALSE)</f>
        <v>159</v>
      </c>
      <c r="I49" s="23">
        <f>VLOOKUP($B49,'Form Responses 1'!$B$2:$W$920,7,FALSE)</f>
        <v>85</v>
      </c>
      <c r="J49" s="23">
        <f>VLOOKUP($B49,'Form Responses 1'!$B$2:$W$920,8,FALSE)</f>
        <v>74</v>
      </c>
      <c r="K49" s="24">
        <f>VLOOKUP($B49,'Form Responses 1'!$B$2:$W$920,9,FALSE)</f>
        <v>94</v>
      </c>
      <c r="L49" s="24">
        <f>VLOOKUP($B49,'Form Responses 1'!$B$2:$W$920,10,FALSE)</f>
        <v>0</v>
      </c>
      <c r="M49" s="24">
        <f>VLOOKUP($B49,'Form Responses 1'!$B$2:$W$920,11,FALSE)</f>
        <v>94</v>
      </c>
      <c r="N49" s="24">
        <f>VLOOKUP($B49,'Form Responses 1'!$B$2:$W$920,12,FALSE)</f>
        <v>0</v>
      </c>
      <c r="O49" s="25">
        <f>VLOOKUP($B49,'Form Responses 1'!$B$2:$W$920,13,FALSE)</f>
        <v>65</v>
      </c>
      <c r="P49" s="25">
        <f>VLOOKUP($B49,'Form Responses 1'!$B$2:$W$920,14,FALSE)</f>
        <v>0</v>
      </c>
      <c r="Q49" s="25">
        <f>VLOOKUP($B49,'Form Responses 1'!$B$2:$W$920,15,FALSE)</f>
        <v>65</v>
      </c>
      <c r="R49" s="25">
        <f>VLOOKUP($B49,'Form Responses 1'!$B$2:$W$920,16,FALSE)</f>
        <v>0</v>
      </c>
      <c r="S49" s="26">
        <f>VLOOKUP($B49,'Form Responses 1'!$B$2:$W$920,17,FALSE)</f>
        <v>145</v>
      </c>
      <c r="T49" s="26">
        <f>VLOOKUP($B49,'Form Responses 1'!$B$2:$W$920,18,FALSE)</f>
        <v>14</v>
      </c>
      <c r="U49" s="26">
        <f>VLOOKUP($B49,'Form Responses 1'!$B$2:$W$920,19,FALSE)</f>
        <v>0</v>
      </c>
      <c r="V49" s="27">
        <f>COUNTIF('Form Responses 1'!$B$2:$B$920,$B49)</f>
        <v>1</v>
      </c>
      <c r="W49" s="28" t="str">
        <f t="shared" si="0"/>
        <v>SAMA</v>
      </c>
      <c r="X49" s="28" t="str">
        <f t="shared" si="1"/>
        <v>SAMA</v>
      </c>
      <c r="Y49" s="28" t="str">
        <f t="shared" si="2"/>
        <v>SAMA</v>
      </c>
      <c r="Z49" s="28" t="str">
        <f t="shared" si="3"/>
        <v>SAMA</v>
      </c>
      <c r="AA49" s="28" t="str">
        <f t="shared" si="4"/>
        <v>VALID</v>
      </c>
      <c r="AB49">
        <v>157</v>
      </c>
      <c r="AC49">
        <v>159</v>
      </c>
      <c r="AD49" s="104">
        <f t="shared" si="5"/>
        <v>2</v>
      </c>
      <c r="AE49" s="104" t="str">
        <f t="shared" si="6"/>
        <v>TIDAK</v>
      </c>
      <c r="AF49" s="81" t="s">
        <v>344</v>
      </c>
    </row>
    <row r="50" spans="1:32" ht="15" x14ac:dyDescent="0.25">
      <c r="A50" s="21" t="s">
        <v>233</v>
      </c>
      <c r="B50" s="4">
        <v>20539729</v>
      </c>
      <c r="C50" s="21" t="s">
        <v>21</v>
      </c>
      <c r="D50" s="21" t="s">
        <v>222</v>
      </c>
      <c r="E50" s="21" t="s">
        <v>195</v>
      </c>
      <c r="F50" s="21" t="s">
        <v>195</v>
      </c>
      <c r="G50" s="22">
        <v>227</v>
      </c>
      <c r="H50" s="23">
        <f>VLOOKUP($B50,'Form Responses 1'!$B$2:$W$920,6,FALSE)</f>
        <v>230</v>
      </c>
      <c r="I50" s="23">
        <f>VLOOKUP($B50,'Form Responses 1'!$B$2:$W$920,7,FALSE)</f>
        <v>137</v>
      </c>
      <c r="J50" s="23">
        <f>VLOOKUP($B50,'Form Responses 1'!$B$2:$W$920,8,FALSE)</f>
        <v>93</v>
      </c>
      <c r="K50" s="24">
        <f>VLOOKUP($B50,'Form Responses 1'!$B$2:$W$920,9,FALSE)</f>
        <v>175</v>
      </c>
      <c r="L50" s="24">
        <f>VLOOKUP($B50,'Form Responses 1'!$B$2:$W$920,10,FALSE)</f>
        <v>56</v>
      </c>
      <c r="M50" s="24">
        <f>VLOOKUP($B50,'Form Responses 1'!$B$2:$W$920,11,FALSE)</f>
        <v>64</v>
      </c>
      <c r="N50" s="24">
        <f>VLOOKUP($B50,'Form Responses 1'!$B$2:$W$920,12,FALSE)</f>
        <v>55</v>
      </c>
      <c r="O50" s="25">
        <f>VLOOKUP($B50,'Form Responses 1'!$B$2:$W$920,13,FALSE)</f>
        <v>55</v>
      </c>
      <c r="P50" s="25">
        <f>VLOOKUP($B50,'Form Responses 1'!$B$2:$W$920,14,FALSE)</f>
        <v>15</v>
      </c>
      <c r="Q50" s="25">
        <f>VLOOKUP($B50,'Form Responses 1'!$B$2:$W$920,15,FALSE)</f>
        <v>19</v>
      </c>
      <c r="R50" s="25">
        <f>VLOOKUP($B50,'Form Responses 1'!$B$2:$W$920,16,FALSE)</f>
        <v>21</v>
      </c>
      <c r="S50" s="26">
        <f>VLOOKUP($B50,'Form Responses 1'!$B$2:$W$920,17,FALSE)</f>
        <v>35</v>
      </c>
      <c r="T50" s="26">
        <f>VLOOKUP($B50,'Form Responses 1'!$B$2:$W$920,18,FALSE)</f>
        <v>195</v>
      </c>
      <c r="U50" s="26">
        <f>VLOOKUP($B50,'Form Responses 1'!$B$2:$W$920,19,FALSE)</f>
        <v>0</v>
      </c>
      <c r="V50" s="27">
        <f>COUNTIF('Form Responses 1'!$B$2:$B$920,$B50)</f>
        <v>1</v>
      </c>
      <c r="W50" s="28" t="str">
        <f t="shared" si="0"/>
        <v>SAMA</v>
      </c>
      <c r="X50" s="28" t="str">
        <f t="shared" si="1"/>
        <v>SAMA</v>
      </c>
      <c r="Y50" s="28" t="str">
        <f t="shared" si="2"/>
        <v>SAMA</v>
      </c>
      <c r="Z50" s="28" t="str">
        <f t="shared" si="3"/>
        <v>SAMA</v>
      </c>
      <c r="AA50" s="28" t="str">
        <f t="shared" si="4"/>
        <v>VALID</v>
      </c>
      <c r="AB50">
        <v>227</v>
      </c>
      <c r="AC50">
        <v>230</v>
      </c>
      <c r="AD50" s="104">
        <f t="shared" si="5"/>
        <v>3</v>
      </c>
      <c r="AE50" s="104" t="str">
        <f t="shared" si="6"/>
        <v>TIDAK</v>
      </c>
      <c r="AF50" s="81" t="s">
        <v>344</v>
      </c>
    </row>
    <row r="51" spans="1:32" ht="15" x14ac:dyDescent="0.25">
      <c r="A51" s="29" t="s">
        <v>234</v>
      </c>
      <c r="B51" s="30">
        <v>70043457</v>
      </c>
      <c r="C51" s="29" t="s">
        <v>21</v>
      </c>
      <c r="D51" s="29" t="s">
        <v>222</v>
      </c>
      <c r="E51" s="29" t="s">
        <v>194</v>
      </c>
      <c r="F51" s="29" t="s">
        <v>195</v>
      </c>
      <c r="G51" s="22">
        <v>0</v>
      </c>
      <c r="H51" s="23">
        <f>VLOOKUP($B51,'Form Responses 1'!$B$2:$W$920,6,FALSE)</f>
        <v>4</v>
      </c>
      <c r="I51" s="23">
        <f>VLOOKUP($B51,'Form Responses 1'!$B$2:$W$920,7,FALSE)</f>
        <v>1</v>
      </c>
      <c r="J51" s="23">
        <f>VLOOKUP($B51,'Form Responses 1'!$B$2:$W$920,8,FALSE)</f>
        <v>3</v>
      </c>
      <c r="K51" s="24">
        <f>VLOOKUP($B51,'Form Responses 1'!$B$2:$W$920,9,FALSE)</f>
        <v>1</v>
      </c>
      <c r="L51" s="24">
        <f>VLOOKUP($B51,'Form Responses 1'!$B$2:$W$920,10,FALSE)</f>
        <v>1</v>
      </c>
      <c r="M51" s="24">
        <f>VLOOKUP($B51,'Form Responses 1'!$B$2:$W$920,11,FALSE)</f>
        <v>0</v>
      </c>
      <c r="N51" s="24">
        <f>VLOOKUP($B51,'Form Responses 1'!$B$2:$W$920,12,FALSE)</f>
        <v>0</v>
      </c>
      <c r="O51" s="25">
        <f>VLOOKUP($B51,'Form Responses 1'!$B$2:$W$920,13,FALSE)</f>
        <v>3</v>
      </c>
      <c r="P51" s="25">
        <f>VLOOKUP($B51,'Form Responses 1'!$B$2:$W$920,14,FALSE)</f>
        <v>3</v>
      </c>
      <c r="Q51" s="25">
        <f>VLOOKUP($B51,'Form Responses 1'!$B$2:$W$920,15,FALSE)</f>
        <v>0</v>
      </c>
      <c r="R51" s="25">
        <f>VLOOKUP($B51,'Form Responses 1'!$B$2:$W$920,16,FALSE)</f>
        <v>0</v>
      </c>
      <c r="S51" s="26">
        <f>VLOOKUP($B51,'Form Responses 1'!$B$2:$W$920,17,FALSE)</f>
        <v>3</v>
      </c>
      <c r="T51" s="26">
        <f>VLOOKUP($B51,'Form Responses 1'!$B$2:$W$920,18,FALSE)</f>
        <v>1</v>
      </c>
      <c r="U51" s="26">
        <f>VLOOKUP($B51,'Form Responses 1'!$B$2:$W$920,19,FALSE)</f>
        <v>0</v>
      </c>
      <c r="V51" s="27">
        <f>COUNTIF('Form Responses 1'!$B$2:$B$920,$B51)</f>
        <v>1</v>
      </c>
      <c r="W51" s="28" t="str">
        <f t="shared" si="0"/>
        <v>SAMA</v>
      </c>
      <c r="X51" s="28" t="str">
        <f t="shared" si="1"/>
        <v>SAMA</v>
      </c>
      <c r="Y51" s="28" t="str">
        <f t="shared" si="2"/>
        <v>SAMA</v>
      </c>
      <c r="Z51" s="28" t="str">
        <f t="shared" si="3"/>
        <v>SAMA</v>
      </c>
      <c r="AA51" s="28" t="str">
        <f t="shared" si="4"/>
        <v>VALID</v>
      </c>
      <c r="AB51">
        <v>0</v>
      </c>
      <c r="AC51">
        <v>4</v>
      </c>
      <c r="AD51" s="104">
        <f t="shared" si="5"/>
        <v>4</v>
      </c>
      <c r="AE51" s="104" t="str">
        <f t="shared" si="6"/>
        <v>TIDAK</v>
      </c>
      <c r="AF51" s="81" t="s">
        <v>344</v>
      </c>
    </row>
    <row r="52" spans="1:32" ht="15" x14ac:dyDescent="0.25">
      <c r="A52" s="21" t="s">
        <v>87</v>
      </c>
      <c r="B52" s="4">
        <v>69965394</v>
      </c>
      <c r="C52" s="21" t="s">
        <v>21</v>
      </c>
      <c r="D52" s="21" t="s">
        <v>222</v>
      </c>
      <c r="E52" s="21" t="s">
        <v>216</v>
      </c>
      <c r="F52" s="21" t="s">
        <v>191</v>
      </c>
      <c r="G52" s="22">
        <v>185</v>
      </c>
      <c r="H52" s="23">
        <f>VLOOKUP($B52,'Form Responses 1'!$B$2:$W$920,6,FALSE)</f>
        <v>183</v>
      </c>
      <c r="I52" s="23">
        <f>VLOOKUP($B52,'Form Responses 1'!$B$2:$W$920,7,FALSE)</f>
        <v>81</v>
      </c>
      <c r="J52" s="23">
        <f>VLOOKUP($B52,'Form Responses 1'!$B$2:$W$920,8,FALSE)</f>
        <v>102</v>
      </c>
      <c r="K52" s="24">
        <f>VLOOKUP($B52,'Form Responses 1'!$B$2:$W$920,9,FALSE)</f>
        <v>27</v>
      </c>
      <c r="L52" s="24">
        <f>VLOOKUP($B52,'Form Responses 1'!$B$2:$W$920,10,FALSE)</f>
        <v>3</v>
      </c>
      <c r="M52" s="24">
        <f>VLOOKUP($B52,'Form Responses 1'!$B$2:$W$920,11,FALSE)</f>
        <v>24</v>
      </c>
      <c r="N52" s="24">
        <f>VLOOKUP($B52,'Form Responses 1'!$B$2:$W$920,12,FALSE)</f>
        <v>0</v>
      </c>
      <c r="O52" s="25">
        <f>VLOOKUP($B52,'Form Responses 1'!$B$2:$W$920,13,FALSE)</f>
        <v>156</v>
      </c>
      <c r="P52" s="25">
        <f>VLOOKUP($B52,'Form Responses 1'!$B$2:$W$920,14,FALSE)</f>
        <v>34</v>
      </c>
      <c r="Q52" s="25">
        <f>VLOOKUP($B52,'Form Responses 1'!$B$2:$W$920,15,FALSE)</f>
        <v>122</v>
      </c>
      <c r="R52" s="25">
        <f>VLOOKUP($B52,'Form Responses 1'!$B$2:$W$920,16,FALSE)</f>
        <v>0</v>
      </c>
      <c r="S52" s="26">
        <f>VLOOKUP($B52,'Form Responses 1'!$B$2:$W$920,17,FALSE)</f>
        <v>56</v>
      </c>
      <c r="T52" s="26">
        <f>VLOOKUP($B52,'Form Responses 1'!$B$2:$W$920,18,FALSE)</f>
        <v>120</v>
      </c>
      <c r="U52" s="26">
        <f>VLOOKUP($B52,'Form Responses 1'!$B$2:$W$920,19,FALSE)</f>
        <v>7</v>
      </c>
      <c r="V52" s="27">
        <f>COUNTIF('Form Responses 1'!$B$2:$B$920,$B52)</f>
        <v>1</v>
      </c>
      <c r="W52" s="28" t="str">
        <f t="shared" si="0"/>
        <v>SAMA</v>
      </c>
      <c r="X52" s="28" t="str">
        <f t="shared" si="1"/>
        <v>SAMA</v>
      </c>
      <c r="Y52" s="28" t="str">
        <f t="shared" si="2"/>
        <v>SAMA</v>
      </c>
      <c r="Z52" s="28" t="str">
        <f t="shared" si="3"/>
        <v>SAMA</v>
      </c>
      <c r="AA52" s="28" t="str">
        <f t="shared" si="4"/>
        <v>VALID</v>
      </c>
      <c r="AB52">
        <v>185</v>
      </c>
      <c r="AC52">
        <v>183</v>
      </c>
      <c r="AD52" s="104">
        <f t="shared" si="5"/>
        <v>-2</v>
      </c>
      <c r="AE52" s="104" t="str">
        <f t="shared" si="6"/>
        <v>TIDAK</v>
      </c>
      <c r="AF52" s="81" t="s">
        <v>343</v>
      </c>
    </row>
    <row r="53" spans="1:32" ht="15" x14ac:dyDescent="0.25">
      <c r="A53" s="21" t="s">
        <v>235</v>
      </c>
      <c r="B53" s="4">
        <v>69965379</v>
      </c>
      <c r="C53" s="21" t="s">
        <v>21</v>
      </c>
      <c r="D53" s="21" t="s">
        <v>222</v>
      </c>
      <c r="E53" s="21" t="s">
        <v>236</v>
      </c>
      <c r="F53" s="21" t="s">
        <v>195</v>
      </c>
      <c r="G53" s="22">
        <v>76</v>
      </c>
      <c r="H53" s="23">
        <f>VLOOKUP($B53,'Form Responses 1'!$B$2:$W$920,6,FALSE)</f>
        <v>85</v>
      </c>
      <c r="I53" s="23">
        <f>VLOOKUP($B53,'Form Responses 1'!$B$2:$W$920,7,FALSE)</f>
        <v>57</v>
      </c>
      <c r="J53" s="23">
        <f>VLOOKUP($B53,'Form Responses 1'!$B$2:$W$920,8,FALSE)</f>
        <v>28</v>
      </c>
      <c r="K53" s="24">
        <f>VLOOKUP($B53,'Form Responses 1'!$B$2:$W$920,9,FALSE)</f>
        <v>85</v>
      </c>
      <c r="L53" s="24">
        <f>VLOOKUP($B53,'Form Responses 1'!$B$2:$W$920,10,FALSE)</f>
        <v>12</v>
      </c>
      <c r="M53" s="24">
        <f>VLOOKUP($B53,'Form Responses 1'!$B$2:$W$920,11,FALSE)</f>
        <v>73</v>
      </c>
      <c r="N53" s="24">
        <f>VLOOKUP($B53,'Form Responses 1'!$B$2:$W$920,12,FALSE)</f>
        <v>0</v>
      </c>
      <c r="O53" s="25">
        <f>VLOOKUP($B53,'Form Responses 1'!$B$2:$W$920,13,FALSE)</f>
        <v>0</v>
      </c>
      <c r="P53" s="25">
        <f>VLOOKUP($B53,'Form Responses 1'!$B$2:$W$920,14,FALSE)</f>
        <v>0</v>
      </c>
      <c r="Q53" s="25">
        <f>VLOOKUP($B53,'Form Responses 1'!$B$2:$W$920,15,FALSE)</f>
        <v>0</v>
      </c>
      <c r="R53" s="25">
        <f>VLOOKUP($B53,'Form Responses 1'!$B$2:$W$920,16,FALSE)</f>
        <v>0</v>
      </c>
      <c r="S53" s="26">
        <f>VLOOKUP($B53,'Form Responses 1'!$B$2:$W$920,17,FALSE)</f>
        <v>67</v>
      </c>
      <c r="T53" s="26">
        <f>VLOOKUP($B53,'Form Responses 1'!$B$2:$W$920,18,FALSE)</f>
        <v>13</v>
      </c>
      <c r="U53" s="26">
        <f>VLOOKUP($B53,'Form Responses 1'!$B$2:$W$920,19,FALSE)</f>
        <v>5</v>
      </c>
      <c r="V53" s="27">
        <f>COUNTIF('Form Responses 1'!$B$2:$B$920,$B53)</f>
        <v>1</v>
      </c>
      <c r="W53" s="28" t="str">
        <f t="shared" si="0"/>
        <v>SAMA</v>
      </c>
      <c r="X53" s="28" t="str">
        <f t="shared" si="1"/>
        <v>SAMA</v>
      </c>
      <c r="Y53" s="28" t="str">
        <f t="shared" si="2"/>
        <v>SAMA</v>
      </c>
      <c r="Z53" s="28" t="str">
        <f t="shared" si="3"/>
        <v>SAMA</v>
      </c>
      <c r="AA53" s="28" t="str">
        <f t="shared" si="4"/>
        <v>VALID</v>
      </c>
      <c r="AB53">
        <v>76</v>
      </c>
      <c r="AC53">
        <v>85</v>
      </c>
      <c r="AD53" s="104">
        <f t="shared" si="5"/>
        <v>9</v>
      </c>
      <c r="AE53" s="104" t="str">
        <f t="shared" si="6"/>
        <v>TIDAK</v>
      </c>
      <c r="AF53" s="81" t="s">
        <v>344</v>
      </c>
    </row>
    <row r="54" spans="1:32" ht="15" x14ac:dyDescent="0.25">
      <c r="A54" s="21" t="s">
        <v>237</v>
      </c>
      <c r="B54" s="4">
        <v>20533852</v>
      </c>
      <c r="C54" s="21" t="s">
        <v>21</v>
      </c>
      <c r="D54" s="21" t="s">
        <v>222</v>
      </c>
      <c r="E54" s="21" t="s">
        <v>238</v>
      </c>
      <c r="F54" s="21" t="s">
        <v>204</v>
      </c>
      <c r="G54" s="22">
        <v>49</v>
      </c>
      <c r="H54" s="23">
        <f>VLOOKUP($B54,'Form Responses 1'!$B$2:$W$920,6,FALSE)</f>
        <v>51</v>
      </c>
      <c r="I54" s="23">
        <f>VLOOKUP($B54,'Form Responses 1'!$B$2:$W$920,7,FALSE)</f>
        <v>20</v>
      </c>
      <c r="J54" s="23">
        <f>VLOOKUP($B54,'Form Responses 1'!$B$2:$W$920,8,FALSE)</f>
        <v>31</v>
      </c>
      <c r="K54" s="24">
        <f>VLOOKUP($B54,'Form Responses 1'!$B$2:$W$920,9,FALSE)</f>
        <v>13</v>
      </c>
      <c r="L54" s="24">
        <f>VLOOKUP($B54,'Form Responses 1'!$B$2:$W$920,10,FALSE)</f>
        <v>0</v>
      </c>
      <c r="M54" s="24">
        <f>VLOOKUP($B54,'Form Responses 1'!$B$2:$W$920,11,FALSE)</f>
        <v>10</v>
      </c>
      <c r="N54" s="24">
        <f>VLOOKUP($B54,'Form Responses 1'!$B$2:$W$920,12,FALSE)</f>
        <v>3</v>
      </c>
      <c r="O54" s="25">
        <f>VLOOKUP($B54,'Form Responses 1'!$B$2:$W$920,13,FALSE)</f>
        <v>38</v>
      </c>
      <c r="P54" s="25">
        <f>VLOOKUP($B54,'Form Responses 1'!$B$2:$W$920,14,FALSE)</f>
        <v>0</v>
      </c>
      <c r="Q54" s="25">
        <f>VLOOKUP($B54,'Form Responses 1'!$B$2:$W$920,15,FALSE)</f>
        <v>36</v>
      </c>
      <c r="R54" s="25">
        <f>VLOOKUP($B54,'Form Responses 1'!$B$2:$W$920,16,FALSE)</f>
        <v>2</v>
      </c>
      <c r="S54" s="26">
        <f>VLOOKUP($B54,'Form Responses 1'!$B$2:$W$920,17,FALSE)</f>
        <v>15</v>
      </c>
      <c r="T54" s="26">
        <f>VLOOKUP($B54,'Form Responses 1'!$B$2:$W$920,18,FALSE)</f>
        <v>30</v>
      </c>
      <c r="U54" s="26">
        <f>VLOOKUP($B54,'Form Responses 1'!$B$2:$W$920,19,FALSE)</f>
        <v>6</v>
      </c>
      <c r="V54" s="27">
        <f>COUNTIF('Form Responses 1'!$B$2:$B$920,$B54)</f>
        <v>1</v>
      </c>
      <c r="W54" s="28" t="str">
        <f t="shared" si="0"/>
        <v>SAMA</v>
      </c>
      <c r="X54" s="28" t="str">
        <f t="shared" si="1"/>
        <v>SAMA</v>
      </c>
      <c r="Y54" s="28" t="str">
        <f t="shared" si="2"/>
        <v>SAMA</v>
      </c>
      <c r="Z54" s="28" t="str">
        <f t="shared" si="3"/>
        <v>SAMA</v>
      </c>
      <c r="AA54" s="28" t="str">
        <f t="shared" si="4"/>
        <v>VALID</v>
      </c>
      <c r="AB54">
        <v>49</v>
      </c>
      <c r="AC54">
        <v>51</v>
      </c>
      <c r="AD54" s="104">
        <f t="shared" si="5"/>
        <v>2</v>
      </c>
      <c r="AE54" s="104" t="str">
        <f t="shared" si="6"/>
        <v>TIDAK</v>
      </c>
      <c r="AF54" s="81" t="s">
        <v>344</v>
      </c>
    </row>
    <row r="55" spans="1:32" ht="15" x14ac:dyDescent="0.25">
      <c r="A55" s="21" t="s">
        <v>44</v>
      </c>
      <c r="B55" s="4">
        <v>70004973</v>
      </c>
      <c r="C55" s="21" t="s">
        <v>21</v>
      </c>
      <c r="D55" s="21" t="s">
        <v>222</v>
      </c>
      <c r="E55" s="21" t="s">
        <v>239</v>
      </c>
      <c r="F55" s="21" t="s">
        <v>195</v>
      </c>
      <c r="G55" s="22">
        <v>95</v>
      </c>
      <c r="H55" s="23">
        <f>VLOOKUP($B55,'Form Responses 1'!$B$2:$W$920,6,FALSE)</f>
        <v>96</v>
      </c>
      <c r="I55" s="23">
        <f>VLOOKUP($B55,'Form Responses 1'!$B$2:$W$920,7,FALSE)</f>
        <v>57</v>
      </c>
      <c r="J55" s="23">
        <f>VLOOKUP($B55,'Form Responses 1'!$B$2:$W$920,8,FALSE)</f>
        <v>39</v>
      </c>
      <c r="K55" s="24">
        <f>VLOOKUP($B55,'Form Responses 1'!$B$2:$W$920,9,FALSE)</f>
        <v>61</v>
      </c>
      <c r="L55" s="24">
        <f>VLOOKUP($B55,'Form Responses 1'!$B$2:$W$920,10,FALSE)</f>
        <v>11</v>
      </c>
      <c r="M55" s="24">
        <f>VLOOKUP($B55,'Form Responses 1'!$B$2:$W$920,11,FALSE)</f>
        <v>50</v>
      </c>
      <c r="N55" s="24">
        <f>VLOOKUP($B55,'Form Responses 1'!$B$2:$W$920,12,FALSE)</f>
        <v>0</v>
      </c>
      <c r="O55" s="25">
        <f>VLOOKUP($B55,'Form Responses 1'!$B$2:$W$920,13,FALSE)</f>
        <v>35</v>
      </c>
      <c r="P55" s="25">
        <f>VLOOKUP($B55,'Form Responses 1'!$B$2:$W$920,14,FALSE)</f>
        <v>6</v>
      </c>
      <c r="Q55" s="25">
        <f>VLOOKUP($B55,'Form Responses 1'!$B$2:$W$920,15,FALSE)</f>
        <v>27</v>
      </c>
      <c r="R55" s="25">
        <f>VLOOKUP($B55,'Form Responses 1'!$B$2:$W$920,16,FALSE)</f>
        <v>2</v>
      </c>
      <c r="S55" s="26">
        <f>VLOOKUP($B55,'Form Responses 1'!$B$2:$W$920,17,FALSE)</f>
        <v>35</v>
      </c>
      <c r="T55" s="26">
        <f>VLOOKUP($B55,'Form Responses 1'!$B$2:$W$920,18,FALSE)</f>
        <v>60</v>
      </c>
      <c r="U55" s="26">
        <f>VLOOKUP($B55,'Form Responses 1'!$B$2:$W$920,19,FALSE)</f>
        <v>1</v>
      </c>
      <c r="V55" s="27">
        <f>COUNTIF('Form Responses 1'!$B$2:$B$920,$B55)</f>
        <v>1</v>
      </c>
      <c r="W55" s="28" t="str">
        <f t="shared" si="0"/>
        <v>SAMA</v>
      </c>
      <c r="X55" s="28" t="str">
        <f t="shared" si="1"/>
        <v>SAMA</v>
      </c>
      <c r="Y55" s="28" t="str">
        <f t="shared" si="2"/>
        <v>SAMA</v>
      </c>
      <c r="Z55" s="28" t="str">
        <f t="shared" si="3"/>
        <v>SAMA</v>
      </c>
      <c r="AA55" s="28" t="str">
        <f t="shared" si="4"/>
        <v>VALID</v>
      </c>
      <c r="AB55">
        <v>95</v>
      </c>
      <c r="AC55">
        <v>96</v>
      </c>
      <c r="AD55" s="104">
        <f t="shared" si="5"/>
        <v>1</v>
      </c>
      <c r="AE55" s="104" t="str">
        <f t="shared" si="6"/>
        <v>TIDAK</v>
      </c>
      <c r="AF55" s="81" t="s">
        <v>344</v>
      </c>
    </row>
    <row r="56" spans="1:32" ht="15" x14ac:dyDescent="0.25">
      <c r="A56" s="21" t="s">
        <v>108</v>
      </c>
      <c r="B56" s="4">
        <v>20533840</v>
      </c>
      <c r="C56" s="21" t="s">
        <v>21</v>
      </c>
      <c r="D56" s="21" t="s">
        <v>222</v>
      </c>
      <c r="E56" s="21" t="s">
        <v>201</v>
      </c>
      <c r="F56" s="21" t="s">
        <v>201</v>
      </c>
      <c r="G56" s="22">
        <v>479</v>
      </c>
      <c r="H56" s="23">
        <f>VLOOKUP($B56,'Form Responses 1'!$B$2:$W$920,6,FALSE)</f>
        <v>478</v>
      </c>
      <c r="I56" s="23">
        <f>VLOOKUP($B56,'Form Responses 1'!$B$2:$W$920,7,FALSE)</f>
        <v>262</v>
      </c>
      <c r="J56" s="23">
        <f>VLOOKUP($B56,'Form Responses 1'!$B$2:$W$920,8,FALSE)</f>
        <v>216</v>
      </c>
      <c r="K56" s="24">
        <f>VLOOKUP($B56,'Form Responses 1'!$B$2:$W$920,9,FALSE)</f>
        <v>357</v>
      </c>
      <c r="L56" s="24">
        <f>VLOOKUP($B56,'Form Responses 1'!$B$2:$W$920,10,FALSE)</f>
        <v>110</v>
      </c>
      <c r="M56" s="24">
        <f>VLOOKUP($B56,'Form Responses 1'!$B$2:$W$920,11,FALSE)</f>
        <v>225</v>
      </c>
      <c r="N56" s="24">
        <f>VLOOKUP($B56,'Form Responses 1'!$B$2:$W$920,12,FALSE)</f>
        <v>22</v>
      </c>
      <c r="O56" s="25">
        <f>VLOOKUP($B56,'Form Responses 1'!$B$2:$W$920,13,FALSE)</f>
        <v>121</v>
      </c>
      <c r="P56" s="25">
        <f>VLOOKUP($B56,'Form Responses 1'!$B$2:$W$920,14,FALSE)</f>
        <v>35</v>
      </c>
      <c r="Q56" s="25">
        <f>VLOOKUP($B56,'Form Responses 1'!$B$2:$W$920,15,FALSE)</f>
        <v>60</v>
      </c>
      <c r="R56" s="25">
        <f>VLOOKUP($B56,'Form Responses 1'!$B$2:$W$920,16,FALSE)</f>
        <v>26</v>
      </c>
      <c r="S56" s="26">
        <f>VLOOKUP($B56,'Form Responses 1'!$B$2:$W$920,17,FALSE)</f>
        <v>115</v>
      </c>
      <c r="T56" s="26">
        <f>VLOOKUP($B56,'Form Responses 1'!$B$2:$W$920,18,FALSE)</f>
        <v>363</v>
      </c>
      <c r="U56" s="26">
        <f>VLOOKUP($B56,'Form Responses 1'!$B$2:$W$920,19,FALSE)</f>
        <v>0</v>
      </c>
      <c r="V56" s="27">
        <f>COUNTIF('Form Responses 1'!$B$2:$B$920,$B56)</f>
        <v>1</v>
      </c>
      <c r="W56" s="28" t="str">
        <f t="shared" si="0"/>
        <v>SAMA</v>
      </c>
      <c r="X56" s="28" t="str">
        <f t="shared" si="1"/>
        <v>SAMA</v>
      </c>
      <c r="Y56" s="28" t="str">
        <f t="shared" si="2"/>
        <v>SAMA</v>
      </c>
      <c r="Z56" s="28" t="str">
        <f t="shared" si="3"/>
        <v>SAMA</v>
      </c>
      <c r="AA56" s="28" t="str">
        <f t="shared" si="4"/>
        <v>VALID</v>
      </c>
      <c r="AB56">
        <v>479</v>
      </c>
      <c r="AC56">
        <v>478</v>
      </c>
      <c r="AD56" s="104">
        <f t="shared" si="5"/>
        <v>-1</v>
      </c>
      <c r="AE56" s="104" t="str">
        <f t="shared" si="6"/>
        <v>TIDAK</v>
      </c>
      <c r="AF56" s="81" t="s">
        <v>343</v>
      </c>
    </row>
    <row r="57" spans="1:32" ht="15" x14ac:dyDescent="0.25">
      <c r="A57" s="21" t="s">
        <v>240</v>
      </c>
      <c r="B57" s="4">
        <v>20533749</v>
      </c>
      <c r="C57" s="21" t="s">
        <v>21</v>
      </c>
      <c r="D57" s="21" t="s">
        <v>222</v>
      </c>
      <c r="E57" s="21" t="s">
        <v>238</v>
      </c>
      <c r="F57" s="21" t="s">
        <v>204</v>
      </c>
      <c r="G57" s="22">
        <v>79</v>
      </c>
      <c r="H57" s="23">
        <f>VLOOKUP($B57,'Form Responses 1'!$B$2:$W$920,6,FALSE)</f>
        <v>80</v>
      </c>
      <c r="I57" s="23">
        <f>VLOOKUP($B57,'Form Responses 1'!$B$2:$W$920,7,FALSE)</f>
        <v>41</v>
      </c>
      <c r="J57" s="23">
        <f>VLOOKUP($B57,'Form Responses 1'!$B$2:$W$920,8,FALSE)</f>
        <v>39</v>
      </c>
      <c r="K57" s="24">
        <f>VLOOKUP($B57,'Form Responses 1'!$B$2:$W$920,9,FALSE)</f>
        <v>69</v>
      </c>
      <c r="L57" s="24">
        <f>VLOOKUP($B57,'Form Responses 1'!$B$2:$W$920,10,FALSE)</f>
        <v>0</v>
      </c>
      <c r="M57" s="24">
        <f>VLOOKUP($B57,'Form Responses 1'!$B$2:$W$920,11,FALSE)</f>
        <v>69</v>
      </c>
      <c r="N57" s="24">
        <f>VLOOKUP($B57,'Form Responses 1'!$B$2:$W$920,12,FALSE)</f>
        <v>0</v>
      </c>
      <c r="O57" s="25">
        <f>VLOOKUP($B57,'Form Responses 1'!$B$2:$W$920,13,FALSE)</f>
        <v>11</v>
      </c>
      <c r="P57" s="25">
        <f>VLOOKUP($B57,'Form Responses 1'!$B$2:$W$920,14,FALSE)</f>
        <v>0</v>
      </c>
      <c r="Q57" s="25">
        <f>VLOOKUP($B57,'Form Responses 1'!$B$2:$W$920,15,FALSE)</f>
        <v>11</v>
      </c>
      <c r="R57" s="25">
        <f>VLOOKUP($B57,'Form Responses 1'!$B$2:$W$920,16,FALSE)</f>
        <v>0</v>
      </c>
      <c r="S57" s="26">
        <f>VLOOKUP($B57,'Form Responses 1'!$B$2:$W$920,17,FALSE)</f>
        <v>67</v>
      </c>
      <c r="T57" s="26">
        <f>VLOOKUP($B57,'Form Responses 1'!$B$2:$W$920,18,FALSE)</f>
        <v>10</v>
      </c>
      <c r="U57" s="26">
        <f>VLOOKUP($B57,'Form Responses 1'!$B$2:$W$920,19,FALSE)</f>
        <v>3</v>
      </c>
      <c r="V57" s="27">
        <f>COUNTIF('Form Responses 1'!$B$2:$B$920,$B57)</f>
        <v>1</v>
      </c>
      <c r="W57" s="28" t="str">
        <f t="shared" si="0"/>
        <v>SAMA</v>
      </c>
      <c r="X57" s="28" t="str">
        <f t="shared" si="1"/>
        <v>SAMA</v>
      </c>
      <c r="Y57" s="28" t="str">
        <f t="shared" si="2"/>
        <v>SAMA</v>
      </c>
      <c r="Z57" s="28" t="str">
        <f t="shared" si="3"/>
        <v>SAMA</v>
      </c>
      <c r="AA57" s="28" t="str">
        <f t="shared" si="4"/>
        <v>VALID</v>
      </c>
      <c r="AB57">
        <v>79</v>
      </c>
      <c r="AC57">
        <v>80</v>
      </c>
      <c r="AD57" s="104">
        <f t="shared" si="5"/>
        <v>1</v>
      </c>
      <c r="AE57" s="104" t="str">
        <f t="shared" si="6"/>
        <v>TIDAK</v>
      </c>
      <c r="AF57" s="81" t="s">
        <v>344</v>
      </c>
    </row>
    <row r="58" spans="1:32" ht="15" x14ac:dyDescent="0.25">
      <c r="A58" s="21" t="s">
        <v>241</v>
      </c>
      <c r="B58" s="4">
        <v>20533851</v>
      </c>
      <c r="C58" s="21" t="s">
        <v>21</v>
      </c>
      <c r="D58" s="21" t="s">
        <v>222</v>
      </c>
      <c r="E58" s="21" t="s">
        <v>218</v>
      </c>
      <c r="F58" s="21" t="s">
        <v>204</v>
      </c>
      <c r="G58" s="22">
        <v>152</v>
      </c>
      <c r="H58" s="23">
        <f>VLOOKUP($B58,'Form Responses 1'!$B$2:$W$920,6,FALSE)</f>
        <v>153</v>
      </c>
      <c r="I58" s="23">
        <f>VLOOKUP($B58,'Form Responses 1'!$B$2:$W$920,7,FALSE)</f>
        <v>84</v>
      </c>
      <c r="J58" s="23">
        <f>VLOOKUP($B58,'Form Responses 1'!$B$2:$W$920,8,FALSE)</f>
        <v>69</v>
      </c>
      <c r="K58" s="24">
        <f>VLOOKUP($B58,'Form Responses 1'!$B$2:$W$920,9,FALSE)</f>
        <v>138</v>
      </c>
      <c r="L58" s="24">
        <f>VLOOKUP($B58,'Form Responses 1'!$B$2:$W$920,10,FALSE)</f>
        <v>15</v>
      </c>
      <c r="M58" s="24">
        <f>VLOOKUP($B58,'Form Responses 1'!$B$2:$W$920,11,FALSE)</f>
        <v>92</v>
      </c>
      <c r="N58" s="24">
        <f>VLOOKUP($B58,'Form Responses 1'!$B$2:$W$920,12,FALSE)</f>
        <v>31</v>
      </c>
      <c r="O58" s="25">
        <f>VLOOKUP($B58,'Form Responses 1'!$B$2:$W$920,13,FALSE)</f>
        <v>15</v>
      </c>
      <c r="P58" s="25">
        <f>VLOOKUP($B58,'Form Responses 1'!$B$2:$W$920,14,FALSE)</f>
        <v>0</v>
      </c>
      <c r="Q58" s="25">
        <f>VLOOKUP($B58,'Form Responses 1'!$B$2:$W$920,15,FALSE)</f>
        <v>11</v>
      </c>
      <c r="R58" s="25">
        <f>VLOOKUP($B58,'Form Responses 1'!$B$2:$W$920,16,FALSE)</f>
        <v>4</v>
      </c>
      <c r="S58" s="26">
        <f>VLOOKUP($B58,'Form Responses 1'!$B$2:$W$920,17,FALSE)</f>
        <v>5</v>
      </c>
      <c r="T58" s="26">
        <f>VLOOKUP($B58,'Form Responses 1'!$B$2:$W$920,18,FALSE)</f>
        <v>140</v>
      </c>
      <c r="U58" s="26">
        <f>VLOOKUP($B58,'Form Responses 1'!$B$2:$W$920,19,FALSE)</f>
        <v>8</v>
      </c>
      <c r="V58" s="27">
        <f>COUNTIF('Form Responses 1'!$B$2:$B$920,$B58)</f>
        <v>1</v>
      </c>
      <c r="W58" s="28" t="str">
        <f t="shared" si="0"/>
        <v>SAMA</v>
      </c>
      <c r="X58" s="28" t="str">
        <f t="shared" si="1"/>
        <v>SAMA</v>
      </c>
      <c r="Y58" s="28" t="str">
        <f t="shared" si="2"/>
        <v>SAMA</v>
      </c>
      <c r="Z58" s="28" t="str">
        <f t="shared" si="3"/>
        <v>SAMA</v>
      </c>
      <c r="AA58" s="28" t="str">
        <f t="shared" si="4"/>
        <v>VALID</v>
      </c>
      <c r="AB58">
        <v>152</v>
      </c>
      <c r="AC58">
        <v>153</v>
      </c>
      <c r="AD58" s="104">
        <f t="shared" si="5"/>
        <v>1</v>
      </c>
      <c r="AE58" s="104" t="str">
        <f t="shared" si="6"/>
        <v>TIDAK</v>
      </c>
      <c r="AF58" s="81" t="s">
        <v>344</v>
      </c>
    </row>
    <row r="59" spans="1:32" ht="15" x14ac:dyDescent="0.25">
      <c r="A59" s="29" t="s">
        <v>242</v>
      </c>
      <c r="B59" s="30">
        <v>70043030</v>
      </c>
      <c r="C59" s="29" t="s">
        <v>21</v>
      </c>
      <c r="D59" s="29" t="s">
        <v>222</v>
      </c>
      <c r="E59" s="29" t="s">
        <v>213</v>
      </c>
      <c r="F59" s="29" t="s">
        <v>195</v>
      </c>
      <c r="G59" s="22">
        <v>0</v>
      </c>
      <c r="H59" s="23">
        <f>VLOOKUP($B59,'Form Responses 1'!$B$2:$W$920,6,FALSE)</f>
        <v>10</v>
      </c>
      <c r="I59" s="23">
        <f>VLOOKUP($B59,'Form Responses 1'!$B$2:$W$920,7,FALSE)</f>
        <v>7</v>
      </c>
      <c r="J59" s="23">
        <f>VLOOKUP($B59,'Form Responses 1'!$B$2:$W$920,8,FALSE)</f>
        <v>3</v>
      </c>
      <c r="K59" s="24">
        <f>VLOOKUP($B59,'Form Responses 1'!$B$2:$W$920,9,FALSE)</f>
        <v>8</v>
      </c>
      <c r="L59" s="24">
        <f>VLOOKUP($B59,'Form Responses 1'!$B$2:$W$920,10,FALSE)</f>
        <v>4</v>
      </c>
      <c r="M59" s="24">
        <f>VLOOKUP($B59,'Form Responses 1'!$B$2:$W$920,11,FALSE)</f>
        <v>4</v>
      </c>
      <c r="N59" s="24">
        <f>VLOOKUP($B59,'Form Responses 1'!$B$2:$W$920,12,FALSE)</f>
        <v>0</v>
      </c>
      <c r="O59" s="25">
        <f>VLOOKUP($B59,'Form Responses 1'!$B$2:$W$920,13,FALSE)</f>
        <v>2</v>
      </c>
      <c r="P59" s="25">
        <f>VLOOKUP($B59,'Form Responses 1'!$B$2:$W$920,14,FALSE)</f>
        <v>0</v>
      </c>
      <c r="Q59" s="25">
        <f>VLOOKUP($B59,'Form Responses 1'!$B$2:$W$920,15,FALSE)</f>
        <v>2</v>
      </c>
      <c r="R59" s="25">
        <f>VLOOKUP($B59,'Form Responses 1'!$B$2:$W$920,16,FALSE)</f>
        <v>0</v>
      </c>
      <c r="S59" s="26">
        <f>VLOOKUP($B59,'Form Responses 1'!$B$2:$W$920,17,FALSE)</f>
        <v>10</v>
      </c>
      <c r="T59" s="26">
        <f>VLOOKUP($B59,'Form Responses 1'!$B$2:$W$920,18,FALSE)</f>
        <v>0</v>
      </c>
      <c r="U59" s="26">
        <f>VLOOKUP($B59,'Form Responses 1'!$B$2:$W$920,19,FALSE)</f>
        <v>0</v>
      </c>
      <c r="V59" s="27">
        <f>COUNTIF('Form Responses 1'!$B$2:$B$920,$B59)</f>
        <v>1</v>
      </c>
      <c r="W59" s="28" t="str">
        <f t="shared" si="0"/>
        <v>SAMA</v>
      </c>
      <c r="X59" s="28" t="str">
        <f t="shared" si="1"/>
        <v>SAMA</v>
      </c>
      <c r="Y59" s="28" t="str">
        <f t="shared" si="2"/>
        <v>SAMA</v>
      </c>
      <c r="Z59" s="28" t="str">
        <f t="shared" si="3"/>
        <v>SAMA</v>
      </c>
      <c r="AA59" s="28" t="str">
        <f t="shared" si="4"/>
        <v>VALID</v>
      </c>
      <c r="AB59">
        <v>0</v>
      </c>
      <c r="AC59">
        <v>10</v>
      </c>
      <c r="AD59" s="104">
        <f t="shared" si="5"/>
        <v>10</v>
      </c>
      <c r="AE59" s="104" t="str">
        <f t="shared" si="6"/>
        <v>TIDAK</v>
      </c>
      <c r="AF59" s="81" t="s">
        <v>344</v>
      </c>
    </row>
    <row r="60" spans="1:32" ht="15" x14ac:dyDescent="0.25">
      <c r="A60" s="21" t="s">
        <v>114</v>
      </c>
      <c r="B60" s="4">
        <v>70009759</v>
      </c>
      <c r="C60" s="21" t="s">
        <v>21</v>
      </c>
      <c r="D60" s="21" t="s">
        <v>222</v>
      </c>
      <c r="E60" s="21" t="s">
        <v>203</v>
      </c>
      <c r="F60" s="21" t="s">
        <v>204</v>
      </c>
      <c r="G60" s="22">
        <v>259</v>
      </c>
      <c r="H60" s="23">
        <f>VLOOKUP($B60,'Form Responses 1'!$B$2:$W$920,6,FALSE)</f>
        <v>259</v>
      </c>
      <c r="I60" s="23">
        <f>VLOOKUP($B60,'Form Responses 1'!$B$2:$W$920,7,FALSE)</f>
        <v>135</v>
      </c>
      <c r="J60" s="23">
        <f>VLOOKUP($B60,'Form Responses 1'!$B$2:$W$920,8,FALSE)</f>
        <v>124</v>
      </c>
      <c r="K60" s="24">
        <f>VLOOKUP($B60,'Form Responses 1'!$B$2:$W$920,9,FALSE)</f>
        <v>139</v>
      </c>
      <c r="L60" s="24">
        <f>VLOOKUP($B60,'Form Responses 1'!$B$2:$W$920,10,FALSE)</f>
        <v>0</v>
      </c>
      <c r="M60" s="24">
        <f>VLOOKUP($B60,'Form Responses 1'!$B$2:$W$920,11,FALSE)</f>
        <v>139</v>
      </c>
      <c r="N60" s="24">
        <f>VLOOKUP($B60,'Form Responses 1'!$B$2:$W$920,12,FALSE)</f>
        <v>0</v>
      </c>
      <c r="O60" s="25">
        <f>VLOOKUP($B60,'Form Responses 1'!$B$2:$W$920,13,FALSE)</f>
        <v>120</v>
      </c>
      <c r="P60" s="25">
        <f>VLOOKUP($B60,'Form Responses 1'!$B$2:$W$920,14,FALSE)</f>
        <v>0</v>
      </c>
      <c r="Q60" s="25">
        <f>VLOOKUP($B60,'Form Responses 1'!$B$2:$W$920,15,FALSE)</f>
        <v>120</v>
      </c>
      <c r="R60" s="25">
        <f>VLOOKUP($B60,'Form Responses 1'!$B$2:$W$920,16,FALSE)</f>
        <v>0</v>
      </c>
      <c r="S60" s="26">
        <f>VLOOKUP($B60,'Form Responses 1'!$B$2:$W$920,17,FALSE)</f>
        <v>96</v>
      </c>
      <c r="T60" s="26">
        <f>VLOOKUP($B60,'Form Responses 1'!$B$2:$W$920,18,FALSE)</f>
        <v>160</v>
      </c>
      <c r="U60" s="26">
        <f>VLOOKUP($B60,'Form Responses 1'!$B$2:$W$920,19,FALSE)</f>
        <v>3</v>
      </c>
      <c r="V60" s="27">
        <f>COUNTIF('Form Responses 1'!$B$2:$B$920,$B60)</f>
        <v>1</v>
      </c>
      <c r="W60" s="28" t="str">
        <f t="shared" si="0"/>
        <v>SAMA</v>
      </c>
      <c r="X60" s="28" t="str">
        <f t="shared" si="1"/>
        <v>SAMA</v>
      </c>
      <c r="Y60" s="28" t="str">
        <f t="shared" si="2"/>
        <v>SAMA</v>
      </c>
      <c r="Z60" s="28" t="str">
        <f t="shared" si="3"/>
        <v>SAMA</v>
      </c>
      <c r="AA60" s="28" t="str">
        <f t="shared" si="4"/>
        <v>VALID</v>
      </c>
      <c r="AB60">
        <v>259</v>
      </c>
      <c r="AC60">
        <v>259</v>
      </c>
      <c r="AD60" s="104">
        <f t="shared" si="5"/>
        <v>0</v>
      </c>
      <c r="AE60" s="104" t="str">
        <f t="shared" si="6"/>
        <v>SAMA</v>
      </c>
    </row>
    <row r="61" spans="1:32" ht="15" x14ac:dyDescent="0.25">
      <c r="A61" s="21" t="s">
        <v>59</v>
      </c>
      <c r="B61" s="4">
        <v>20533839</v>
      </c>
      <c r="C61" s="21" t="s">
        <v>21</v>
      </c>
      <c r="D61" s="21" t="s">
        <v>222</v>
      </c>
      <c r="E61" s="21" t="s">
        <v>221</v>
      </c>
      <c r="F61" s="21" t="s">
        <v>201</v>
      </c>
      <c r="G61" s="22">
        <v>57</v>
      </c>
      <c r="H61" s="23">
        <f>VLOOKUP($B61,'Form Responses 1'!$B$2:$W$920,6,FALSE)</f>
        <v>58</v>
      </c>
      <c r="I61" s="23">
        <f>VLOOKUP($B61,'Form Responses 1'!$B$2:$W$920,7,FALSE)</f>
        <v>25</v>
      </c>
      <c r="J61" s="23">
        <f>VLOOKUP($B61,'Form Responses 1'!$B$2:$W$920,8,FALSE)</f>
        <v>33</v>
      </c>
      <c r="K61" s="24">
        <f>VLOOKUP($B61,'Form Responses 1'!$B$2:$W$920,9,FALSE)</f>
        <v>19</v>
      </c>
      <c r="L61" s="24">
        <f>VLOOKUP($B61,'Form Responses 1'!$B$2:$W$920,10,FALSE)</f>
        <v>1</v>
      </c>
      <c r="M61" s="24">
        <f>VLOOKUP($B61,'Form Responses 1'!$B$2:$W$920,11,FALSE)</f>
        <v>15</v>
      </c>
      <c r="N61" s="24">
        <f>VLOOKUP($B61,'Form Responses 1'!$B$2:$W$920,12,FALSE)</f>
        <v>3</v>
      </c>
      <c r="O61" s="25">
        <f>VLOOKUP($B61,'Form Responses 1'!$B$2:$W$920,13,FALSE)</f>
        <v>39</v>
      </c>
      <c r="P61" s="25">
        <f>VLOOKUP($B61,'Form Responses 1'!$B$2:$W$920,14,FALSE)</f>
        <v>1</v>
      </c>
      <c r="Q61" s="25">
        <f>VLOOKUP($B61,'Form Responses 1'!$B$2:$W$920,15,FALSE)</f>
        <v>35</v>
      </c>
      <c r="R61" s="25">
        <f>VLOOKUP($B61,'Form Responses 1'!$B$2:$W$920,16,FALSE)</f>
        <v>3</v>
      </c>
      <c r="S61" s="26">
        <f>VLOOKUP($B61,'Form Responses 1'!$B$2:$W$920,17,FALSE)</f>
        <v>20</v>
      </c>
      <c r="T61" s="26">
        <f>VLOOKUP($B61,'Form Responses 1'!$B$2:$W$920,18,FALSE)</f>
        <v>36</v>
      </c>
      <c r="U61" s="26">
        <f>VLOOKUP($B61,'Form Responses 1'!$B$2:$W$920,19,FALSE)</f>
        <v>2</v>
      </c>
      <c r="V61" s="27">
        <f>COUNTIF('Form Responses 1'!$B$2:$B$920,$B61)</f>
        <v>1</v>
      </c>
      <c r="W61" s="28" t="str">
        <f t="shared" si="0"/>
        <v>SAMA</v>
      </c>
      <c r="X61" s="28" t="str">
        <f t="shared" si="1"/>
        <v>SAMA</v>
      </c>
      <c r="Y61" s="28" t="str">
        <f t="shared" si="2"/>
        <v>SAMA</v>
      </c>
      <c r="Z61" s="28" t="str">
        <f t="shared" si="3"/>
        <v>SAMA</v>
      </c>
      <c r="AA61" s="28" t="str">
        <f t="shared" si="4"/>
        <v>VALID</v>
      </c>
      <c r="AB61">
        <v>57</v>
      </c>
      <c r="AC61">
        <v>58</v>
      </c>
      <c r="AD61" s="104">
        <f t="shared" si="5"/>
        <v>1</v>
      </c>
      <c r="AE61" s="104" t="str">
        <f t="shared" si="6"/>
        <v>TIDAK</v>
      </c>
      <c r="AF61" s="81" t="s">
        <v>344</v>
      </c>
    </row>
    <row r="62" spans="1:32" ht="15" x14ac:dyDescent="0.25">
      <c r="A62" s="21" t="s">
        <v>142</v>
      </c>
      <c r="B62" s="4">
        <v>20533826</v>
      </c>
      <c r="C62" s="21" t="s">
        <v>21</v>
      </c>
      <c r="D62" s="21" t="s">
        <v>222</v>
      </c>
      <c r="E62" s="21" t="s">
        <v>203</v>
      </c>
      <c r="F62" s="21" t="s">
        <v>204</v>
      </c>
      <c r="G62" s="22">
        <v>52</v>
      </c>
      <c r="H62" s="23">
        <f>VLOOKUP($B62,'Form Responses 1'!$B$2:$W$920,6,FALSE)</f>
        <v>50</v>
      </c>
      <c r="I62" s="23">
        <f>VLOOKUP($B62,'Form Responses 1'!$B$2:$W$920,7,FALSE)</f>
        <v>36</v>
      </c>
      <c r="J62" s="23">
        <f>VLOOKUP($B62,'Form Responses 1'!$B$2:$W$920,8,FALSE)</f>
        <v>14</v>
      </c>
      <c r="K62" s="24">
        <f>VLOOKUP($B62,'Form Responses 1'!$B$2:$W$920,9,FALSE)</f>
        <v>16</v>
      </c>
      <c r="L62" s="24">
        <f>VLOOKUP($B62,'Form Responses 1'!$B$2:$W$920,10,FALSE)</f>
        <v>0</v>
      </c>
      <c r="M62" s="24">
        <f>VLOOKUP($B62,'Form Responses 1'!$B$2:$W$920,11,FALSE)</f>
        <v>15</v>
      </c>
      <c r="N62" s="24">
        <f>VLOOKUP($B62,'Form Responses 1'!$B$2:$W$920,12,FALSE)</f>
        <v>1</v>
      </c>
      <c r="O62" s="25">
        <f>VLOOKUP($B62,'Form Responses 1'!$B$2:$W$920,13,FALSE)</f>
        <v>34</v>
      </c>
      <c r="P62" s="25">
        <f>VLOOKUP($B62,'Form Responses 1'!$B$2:$W$920,14,FALSE)</f>
        <v>2</v>
      </c>
      <c r="Q62" s="25">
        <f>VLOOKUP($B62,'Form Responses 1'!$B$2:$W$920,15,FALSE)</f>
        <v>16</v>
      </c>
      <c r="R62" s="25">
        <f>VLOOKUP($B62,'Form Responses 1'!$B$2:$W$920,16,FALSE)</f>
        <v>16</v>
      </c>
      <c r="S62" s="26">
        <f>VLOOKUP($B62,'Form Responses 1'!$B$2:$W$920,17,FALSE)</f>
        <v>6</v>
      </c>
      <c r="T62" s="26">
        <f>VLOOKUP($B62,'Form Responses 1'!$B$2:$W$920,18,FALSE)</f>
        <v>30</v>
      </c>
      <c r="U62" s="26">
        <f>VLOOKUP($B62,'Form Responses 1'!$B$2:$W$920,19,FALSE)</f>
        <v>14</v>
      </c>
      <c r="V62" s="27">
        <f>COUNTIF('Form Responses 1'!$B$2:$B$920,$B62)</f>
        <v>1</v>
      </c>
      <c r="W62" s="28" t="str">
        <f t="shared" si="0"/>
        <v>SAMA</v>
      </c>
      <c r="X62" s="28" t="str">
        <f t="shared" si="1"/>
        <v>SAMA</v>
      </c>
      <c r="Y62" s="28" t="str">
        <f t="shared" si="2"/>
        <v>SAMA</v>
      </c>
      <c r="Z62" s="28" t="str">
        <f t="shared" si="3"/>
        <v>SAMA</v>
      </c>
      <c r="AA62" s="28" t="str">
        <f t="shared" si="4"/>
        <v>VALID</v>
      </c>
      <c r="AB62">
        <v>52</v>
      </c>
      <c r="AC62">
        <v>50</v>
      </c>
      <c r="AD62" s="104">
        <f t="shared" si="5"/>
        <v>-2</v>
      </c>
      <c r="AE62" s="104" t="str">
        <f t="shared" si="6"/>
        <v>TIDAK</v>
      </c>
      <c r="AF62" s="81" t="s">
        <v>343</v>
      </c>
    </row>
    <row r="63" spans="1:32" ht="15" x14ac:dyDescent="0.25">
      <c r="A63" s="21" t="s">
        <v>243</v>
      </c>
      <c r="B63" s="4">
        <v>20533827</v>
      </c>
      <c r="C63" s="21" t="s">
        <v>21</v>
      </c>
      <c r="D63" s="21" t="s">
        <v>222</v>
      </c>
      <c r="E63" s="21" t="s">
        <v>199</v>
      </c>
      <c r="F63" s="21" t="s">
        <v>191</v>
      </c>
      <c r="G63" s="22">
        <v>497</v>
      </c>
      <c r="H63" s="23">
        <f>VLOOKUP($B63,'Form Responses 1'!$B$2:$W$920,6,FALSE)</f>
        <v>497</v>
      </c>
      <c r="I63" s="23">
        <f>VLOOKUP($B63,'Form Responses 1'!$B$2:$W$920,7,FALSE)</f>
        <v>276</v>
      </c>
      <c r="J63" s="23">
        <f>VLOOKUP($B63,'Form Responses 1'!$B$2:$W$920,8,FALSE)</f>
        <v>221</v>
      </c>
      <c r="K63" s="24">
        <f>VLOOKUP($B63,'Form Responses 1'!$B$2:$W$920,9,FALSE)</f>
        <v>353</v>
      </c>
      <c r="L63" s="24">
        <f>VLOOKUP($B63,'Form Responses 1'!$B$2:$W$920,10,FALSE)</f>
        <v>73</v>
      </c>
      <c r="M63" s="24">
        <f>VLOOKUP($B63,'Form Responses 1'!$B$2:$W$920,11,FALSE)</f>
        <v>279</v>
      </c>
      <c r="N63" s="24">
        <f>VLOOKUP($B63,'Form Responses 1'!$B$2:$W$920,12,FALSE)</f>
        <v>1</v>
      </c>
      <c r="O63" s="25">
        <f>VLOOKUP($B63,'Form Responses 1'!$B$2:$W$920,13,FALSE)</f>
        <v>144</v>
      </c>
      <c r="P63" s="25">
        <f>VLOOKUP($B63,'Form Responses 1'!$B$2:$W$920,14,FALSE)</f>
        <v>37</v>
      </c>
      <c r="Q63" s="25">
        <f>VLOOKUP($B63,'Form Responses 1'!$B$2:$W$920,15,FALSE)</f>
        <v>107</v>
      </c>
      <c r="R63" s="25">
        <f>VLOOKUP($B63,'Form Responses 1'!$B$2:$W$920,16,FALSE)</f>
        <v>0</v>
      </c>
      <c r="S63" s="26">
        <f>VLOOKUP($B63,'Form Responses 1'!$B$2:$W$920,17,FALSE)</f>
        <v>438</v>
      </c>
      <c r="T63" s="26">
        <f>VLOOKUP($B63,'Form Responses 1'!$B$2:$W$920,18,FALSE)</f>
        <v>59</v>
      </c>
      <c r="U63" s="26">
        <f>VLOOKUP($B63,'Form Responses 1'!$B$2:$W$920,19,FALSE)</f>
        <v>0</v>
      </c>
      <c r="V63" s="27">
        <f>COUNTIF('Form Responses 1'!$B$2:$B$920,$B63)</f>
        <v>1</v>
      </c>
      <c r="W63" s="28" t="str">
        <f t="shared" si="0"/>
        <v>SAMA</v>
      </c>
      <c r="X63" s="28" t="str">
        <f t="shared" si="1"/>
        <v>SAMA</v>
      </c>
      <c r="Y63" s="28" t="str">
        <f t="shared" si="2"/>
        <v>SAMA</v>
      </c>
      <c r="Z63" s="28" t="str">
        <f t="shared" si="3"/>
        <v>SAMA</v>
      </c>
      <c r="AA63" s="28" t="str">
        <f t="shared" si="4"/>
        <v>VALID</v>
      </c>
      <c r="AB63">
        <v>497</v>
      </c>
      <c r="AC63">
        <v>497</v>
      </c>
      <c r="AD63" s="104">
        <f t="shared" si="5"/>
        <v>0</v>
      </c>
      <c r="AE63" s="104" t="str">
        <f t="shared" si="6"/>
        <v>SAMA</v>
      </c>
    </row>
    <row r="64" spans="1:32" ht="15" x14ac:dyDescent="0.25">
      <c r="A64" s="21" t="s">
        <v>75</v>
      </c>
      <c r="B64" s="4">
        <v>69849571</v>
      </c>
      <c r="C64" s="21" t="s">
        <v>21</v>
      </c>
      <c r="D64" s="21" t="s">
        <v>222</v>
      </c>
      <c r="E64" s="21" t="s">
        <v>231</v>
      </c>
      <c r="F64" s="21" t="s">
        <v>201</v>
      </c>
      <c r="G64" s="22">
        <v>241</v>
      </c>
      <c r="H64" s="23">
        <f>VLOOKUP($B64,'Form Responses 1'!$B$2:$W$920,6,FALSE)</f>
        <v>240</v>
      </c>
      <c r="I64" s="23">
        <f>VLOOKUP($B64,'Form Responses 1'!$B$2:$W$920,7,FALSE)</f>
        <v>142</v>
      </c>
      <c r="J64" s="23">
        <f>VLOOKUP($B64,'Form Responses 1'!$B$2:$W$920,8,FALSE)</f>
        <v>98</v>
      </c>
      <c r="K64" s="24">
        <f>VLOOKUP($B64,'Form Responses 1'!$B$2:$W$920,9,FALSE)</f>
        <v>95</v>
      </c>
      <c r="L64" s="24">
        <f>VLOOKUP($B64,'Form Responses 1'!$B$2:$W$920,10,FALSE)</f>
        <v>16</v>
      </c>
      <c r="M64" s="24">
        <f>VLOOKUP($B64,'Form Responses 1'!$B$2:$W$920,11,FALSE)</f>
        <v>79</v>
      </c>
      <c r="N64" s="24">
        <f>VLOOKUP($B64,'Form Responses 1'!$B$2:$W$920,12,FALSE)</f>
        <v>0</v>
      </c>
      <c r="O64" s="25">
        <f>VLOOKUP($B64,'Form Responses 1'!$B$2:$W$920,13,FALSE)</f>
        <v>145</v>
      </c>
      <c r="P64" s="25">
        <f>VLOOKUP($B64,'Form Responses 1'!$B$2:$W$920,14,FALSE)</f>
        <v>24</v>
      </c>
      <c r="Q64" s="25">
        <f>VLOOKUP($B64,'Form Responses 1'!$B$2:$W$920,15,FALSE)</f>
        <v>121</v>
      </c>
      <c r="R64" s="25">
        <f>VLOOKUP($B64,'Form Responses 1'!$B$2:$W$920,16,FALSE)</f>
        <v>0</v>
      </c>
      <c r="S64" s="26">
        <f>VLOOKUP($B64,'Form Responses 1'!$B$2:$W$920,17,FALSE)</f>
        <v>200</v>
      </c>
      <c r="T64" s="26">
        <f>VLOOKUP($B64,'Form Responses 1'!$B$2:$W$920,18,FALSE)</f>
        <v>40</v>
      </c>
      <c r="U64" s="26">
        <f>VLOOKUP($B64,'Form Responses 1'!$B$2:$W$920,19,FALSE)</f>
        <v>0</v>
      </c>
      <c r="V64" s="27">
        <f>COUNTIF('Form Responses 1'!$B$2:$B$920,$B64)</f>
        <v>1</v>
      </c>
      <c r="W64" s="28" t="str">
        <f t="shared" si="0"/>
        <v>SAMA</v>
      </c>
      <c r="X64" s="28" t="str">
        <f t="shared" si="1"/>
        <v>SAMA</v>
      </c>
      <c r="Y64" s="28" t="str">
        <f t="shared" si="2"/>
        <v>SAMA</v>
      </c>
      <c r="Z64" s="28" t="str">
        <f t="shared" si="3"/>
        <v>SAMA</v>
      </c>
      <c r="AA64" s="28" t="str">
        <f t="shared" si="4"/>
        <v>VALID</v>
      </c>
      <c r="AB64">
        <v>241</v>
      </c>
      <c r="AC64">
        <v>240</v>
      </c>
      <c r="AD64" s="104">
        <f t="shared" si="5"/>
        <v>-1</v>
      </c>
      <c r="AE64" s="104" t="str">
        <f t="shared" si="6"/>
        <v>TIDAK</v>
      </c>
      <c r="AF64" s="81" t="s">
        <v>343</v>
      </c>
    </row>
    <row r="65" spans="1:32" ht="15" x14ac:dyDescent="0.25">
      <c r="A65" s="21" t="s">
        <v>165</v>
      </c>
      <c r="B65" s="4">
        <v>20533828</v>
      </c>
      <c r="C65" s="21" t="s">
        <v>21</v>
      </c>
      <c r="D65" s="21" t="s">
        <v>222</v>
      </c>
      <c r="E65" s="21" t="s">
        <v>244</v>
      </c>
      <c r="F65" s="21" t="s">
        <v>195</v>
      </c>
      <c r="G65" s="22">
        <v>1</v>
      </c>
      <c r="H65" s="23">
        <f>VLOOKUP($B65,'Form Responses 1'!$B$2:$W$920,6,FALSE)</f>
        <v>1</v>
      </c>
      <c r="I65" s="23">
        <f>VLOOKUP($B65,'Form Responses 1'!$B$2:$W$920,7,FALSE)</f>
        <v>0</v>
      </c>
      <c r="J65" s="23">
        <f>VLOOKUP($B65,'Form Responses 1'!$B$2:$W$920,8,FALSE)</f>
        <v>1</v>
      </c>
      <c r="K65" s="24">
        <f>VLOOKUP($B65,'Form Responses 1'!$B$2:$W$920,9,FALSE)</f>
        <v>1</v>
      </c>
      <c r="L65" s="24">
        <f>VLOOKUP($B65,'Form Responses 1'!$B$2:$W$920,10,FALSE)</f>
        <v>0</v>
      </c>
      <c r="M65" s="24">
        <f>VLOOKUP($B65,'Form Responses 1'!$B$2:$W$920,11,FALSE)</f>
        <v>1</v>
      </c>
      <c r="N65" s="24">
        <f>VLOOKUP($B65,'Form Responses 1'!$B$2:$W$920,12,FALSE)</f>
        <v>0</v>
      </c>
      <c r="O65" s="25">
        <f>VLOOKUP($B65,'Form Responses 1'!$B$2:$W$920,13,FALSE)</f>
        <v>0</v>
      </c>
      <c r="P65" s="25">
        <f>VLOOKUP($B65,'Form Responses 1'!$B$2:$W$920,14,FALSE)</f>
        <v>0</v>
      </c>
      <c r="Q65" s="25">
        <f>VLOOKUP($B65,'Form Responses 1'!$B$2:$W$920,15,FALSE)</f>
        <v>0</v>
      </c>
      <c r="R65" s="25">
        <f>VLOOKUP($B65,'Form Responses 1'!$B$2:$W$920,16,FALSE)</f>
        <v>0</v>
      </c>
      <c r="S65" s="26">
        <f>VLOOKUP($B65,'Form Responses 1'!$B$2:$W$920,17,FALSE)</f>
        <v>0</v>
      </c>
      <c r="T65" s="26">
        <f>VLOOKUP($B65,'Form Responses 1'!$B$2:$W$920,18,FALSE)</f>
        <v>1</v>
      </c>
      <c r="U65" s="26">
        <f>VLOOKUP($B65,'Form Responses 1'!$B$2:$W$920,19,FALSE)</f>
        <v>0</v>
      </c>
      <c r="V65" s="27">
        <f>COUNTIF('Form Responses 1'!$B$2:$B$920,$B65)</f>
        <v>1</v>
      </c>
      <c r="W65" s="28" t="str">
        <f t="shared" si="0"/>
        <v>SAMA</v>
      </c>
      <c r="X65" s="28" t="str">
        <f t="shared" si="1"/>
        <v>SAMA</v>
      </c>
      <c r="Y65" s="28" t="str">
        <f t="shared" si="2"/>
        <v>SAMA</v>
      </c>
      <c r="Z65" s="28" t="str">
        <f t="shared" si="3"/>
        <v>SAMA</v>
      </c>
      <c r="AA65" s="28" t="str">
        <f t="shared" si="4"/>
        <v>VALID</v>
      </c>
      <c r="AB65">
        <v>1</v>
      </c>
      <c r="AC65">
        <v>1</v>
      </c>
      <c r="AD65" s="104">
        <f t="shared" si="5"/>
        <v>0</v>
      </c>
      <c r="AE65" s="104" t="str">
        <f t="shared" si="6"/>
        <v>SAMA</v>
      </c>
    </row>
    <row r="66" spans="1:32" ht="15" x14ac:dyDescent="0.25">
      <c r="A66" s="21" t="s">
        <v>245</v>
      </c>
      <c r="B66" s="4">
        <v>69958420</v>
      </c>
      <c r="C66" s="21" t="s">
        <v>21</v>
      </c>
      <c r="D66" s="21" t="s">
        <v>222</v>
      </c>
      <c r="E66" s="21" t="s">
        <v>246</v>
      </c>
      <c r="F66" s="21" t="s">
        <v>191</v>
      </c>
      <c r="G66" s="22">
        <v>209</v>
      </c>
      <c r="H66" s="23">
        <f>VLOOKUP($B66,'Form Responses 1'!$B$2:$W$920,6,FALSE)</f>
        <v>209</v>
      </c>
      <c r="I66" s="23">
        <f>VLOOKUP($B66,'Form Responses 1'!$B$2:$W$920,7,FALSE)</f>
        <v>123</v>
      </c>
      <c r="J66" s="23">
        <f>VLOOKUP($B66,'Form Responses 1'!$B$2:$W$920,8,FALSE)</f>
        <v>86</v>
      </c>
      <c r="K66" s="24">
        <f>VLOOKUP($B66,'Form Responses 1'!$B$2:$W$920,9,FALSE)</f>
        <v>112</v>
      </c>
      <c r="L66" s="24">
        <f>VLOOKUP($B66,'Form Responses 1'!$B$2:$W$920,10,FALSE)</f>
        <v>16</v>
      </c>
      <c r="M66" s="24">
        <f>VLOOKUP($B66,'Form Responses 1'!$B$2:$W$920,11,FALSE)</f>
        <v>95</v>
      </c>
      <c r="N66" s="24">
        <f>VLOOKUP($B66,'Form Responses 1'!$B$2:$W$920,12,FALSE)</f>
        <v>1</v>
      </c>
      <c r="O66" s="25">
        <f>VLOOKUP($B66,'Form Responses 1'!$B$2:$W$920,13,FALSE)</f>
        <v>97</v>
      </c>
      <c r="P66" s="25">
        <f>VLOOKUP($B66,'Form Responses 1'!$B$2:$W$920,14,FALSE)</f>
        <v>13</v>
      </c>
      <c r="Q66" s="25">
        <f>VLOOKUP($B66,'Form Responses 1'!$B$2:$W$920,15,FALSE)</f>
        <v>81</v>
      </c>
      <c r="R66" s="25">
        <f>VLOOKUP($B66,'Form Responses 1'!$B$2:$W$920,16,FALSE)</f>
        <v>3</v>
      </c>
      <c r="S66" s="26">
        <f>VLOOKUP($B66,'Form Responses 1'!$B$2:$W$920,17,FALSE)</f>
        <v>140</v>
      </c>
      <c r="T66" s="26">
        <f>VLOOKUP($B66,'Form Responses 1'!$B$2:$W$920,18,FALSE)</f>
        <v>69</v>
      </c>
      <c r="U66" s="26">
        <f>VLOOKUP($B66,'Form Responses 1'!$B$2:$W$920,19,FALSE)</f>
        <v>0</v>
      </c>
      <c r="V66" s="27">
        <f>COUNTIF('Form Responses 1'!$B$2:$B$920,$B66)</f>
        <v>1</v>
      </c>
      <c r="W66" s="28" t="str">
        <f t="shared" si="0"/>
        <v>SAMA</v>
      </c>
      <c r="X66" s="28" t="str">
        <f t="shared" si="1"/>
        <v>SAMA</v>
      </c>
      <c r="Y66" s="28" t="str">
        <f t="shared" si="2"/>
        <v>SAMA</v>
      </c>
      <c r="Z66" s="28" t="str">
        <f t="shared" si="3"/>
        <v>SAMA</v>
      </c>
      <c r="AA66" s="28" t="str">
        <f t="shared" si="4"/>
        <v>VALID</v>
      </c>
      <c r="AB66">
        <v>209</v>
      </c>
      <c r="AC66">
        <v>209</v>
      </c>
      <c r="AD66" s="104">
        <f t="shared" si="5"/>
        <v>0</v>
      </c>
      <c r="AE66" s="104" t="str">
        <f t="shared" si="6"/>
        <v>SAMA</v>
      </c>
    </row>
    <row r="67" spans="1:32" ht="15" x14ac:dyDescent="0.25">
      <c r="A67" s="21" t="s">
        <v>247</v>
      </c>
      <c r="B67" s="4">
        <v>69988139</v>
      </c>
      <c r="C67" s="21" t="s">
        <v>21</v>
      </c>
      <c r="D67" s="21" t="s">
        <v>222</v>
      </c>
      <c r="E67" s="21" t="s">
        <v>231</v>
      </c>
      <c r="F67" s="21" t="s">
        <v>201</v>
      </c>
      <c r="G67" s="22">
        <v>86</v>
      </c>
      <c r="H67" s="23">
        <f>VLOOKUP($B67,'Form Responses 1'!$B$2:$W$920,6,FALSE)</f>
        <v>87</v>
      </c>
      <c r="I67" s="23">
        <f>VLOOKUP($B67,'Form Responses 1'!$B$2:$W$920,7,FALSE)</f>
        <v>46</v>
      </c>
      <c r="J67" s="23">
        <f>VLOOKUP($B67,'Form Responses 1'!$B$2:$W$920,8,FALSE)</f>
        <v>41</v>
      </c>
      <c r="K67" s="24">
        <f>VLOOKUP($B67,'Form Responses 1'!$B$2:$W$920,9,FALSE)</f>
        <v>60</v>
      </c>
      <c r="L67" s="24">
        <f>VLOOKUP($B67,'Form Responses 1'!$B$2:$W$920,10,FALSE)</f>
        <v>16</v>
      </c>
      <c r="M67" s="24">
        <f>VLOOKUP($B67,'Form Responses 1'!$B$2:$W$920,11,FALSE)</f>
        <v>44</v>
      </c>
      <c r="N67" s="24">
        <f>VLOOKUP($B67,'Form Responses 1'!$B$2:$W$920,12,FALSE)</f>
        <v>0</v>
      </c>
      <c r="O67" s="25">
        <f>VLOOKUP($B67,'Form Responses 1'!$B$2:$W$920,13,FALSE)</f>
        <v>27</v>
      </c>
      <c r="P67" s="25">
        <f>VLOOKUP($B67,'Form Responses 1'!$B$2:$W$920,14,FALSE)</f>
        <v>6</v>
      </c>
      <c r="Q67" s="25">
        <f>VLOOKUP($B67,'Form Responses 1'!$B$2:$W$920,15,FALSE)</f>
        <v>21</v>
      </c>
      <c r="R67" s="25">
        <f>VLOOKUP($B67,'Form Responses 1'!$B$2:$W$920,16,FALSE)</f>
        <v>0</v>
      </c>
      <c r="S67" s="26">
        <f>VLOOKUP($B67,'Form Responses 1'!$B$2:$W$920,17,FALSE)</f>
        <v>49</v>
      </c>
      <c r="T67" s="26">
        <f>VLOOKUP($B67,'Form Responses 1'!$B$2:$W$920,18,FALSE)</f>
        <v>38</v>
      </c>
      <c r="U67" s="26">
        <f>VLOOKUP($B67,'Form Responses 1'!$B$2:$W$920,19,FALSE)</f>
        <v>0</v>
      </c>
      <c r="V67" s="27">
        <f>COUNTIF('Form Responses 1'!$B$2:$B$920,$B67)</f>
        <v>1</v>
      </c>
      <c r="W67" s="28" t="str">
        <f t="shared" si="0"/>
        <v>SAMA</v>
      </c>
      <c r="X67" s="28" t="str">
        <f t="shared" si="1"/>
        <v>SAMA</v>
      </c>
      <c r="Y67" s="28" t="str">
        <f t="shared" si="2"/>
        <v>SAMA</v>
      </c>
      <c r="Z67" s="28" t="str">
        <f t="shared" si="3"/>
        <v>SAMA</v>
      </c>
      <c r="AA67" s="28" t="str">
        <f t="shared" si="4"/>
        <v>VALID</v>
      </c>
      <c r="AB67">
        <v>86</v>
      </c>
      <c r="AC67">
        <v>87</v>
      </c>
      <c r="AD67" s="104">
        <f t="shared" si="5"/>
        <v>1</v>
      </c>
      <c r="AE67" s="104" t="str">
        <f t="shared" si="6"/>
        <v>TIDAK</v>
      </c>
      <c r="AF67" s="81" t="s">
        <v>344</v>
      </c>
    </row>
    <row r="68" spans="1:32" ht="15" x14ac:dyDescent="0.25">
      <c r="A68" s="21" t="s">
        <v>248</v>
      </c>
      <c r="B68" s="4">
        <v>20533741</v>
      </c>
      <c r="C68" s="21" t="s">
        <v>21</v>
      </c>
      <c r="D68" s="21" t="s">
        <v>222</v>
      </c>
      <c r="E68" s="21" t="s">
        <v>188</v>
      </c>
      <c r="F68" s="21" t="s">
        <v>188</v>
      </c>
      <c r="G68" s="22">
        <v>264</v>
      </c>
      <c r="H68" s="23">
        <f>VLOOKUP($B68,'Form Responses 1'!$B$2:$W$920,6,FALSE)</f>
        <v>264</v>
      </c>
      <c r="I68" s="23">
        <f>VLOOKUP($B68,'Form Responses 1'!$B$2:$W$920,7,FALSE)</f>
        <v>133</v>
      </c>
      <c r="J68" s="23">
        <f>VLOOKUP($B68,'Form Responses 1'!$B$2:$W$920,8,FALSE)</f>
        <v>131</v>
      </c>
      <c r="K68" s="24">
        <f>VLOOKUP($B68,'Form Responses 1'!$B$2:$W$920,9,FALSE)</f>
        <v>211</v>
      </c>
      <c r="L68" s="24">
        <f>VLOOKUP($B68,'Form Responses 1'!$B$2:$W$920,10,FALSE)</f>
        <v>59</v>
      </c>
      <c r="M68" s="24">
        <f>VLOOKUP($B68,'Form Responses 1'!$B$2:$W$920,11,FALSE)</f>
        <v>151</v>
      </c>
      <c r="N68" s="24">
        <f>VLOOKUP($B68,'Form Responses 1'!$B$2:$W$920,12,FALSE)</f>
        <v>1</v>
      </c>
      <c r="O68" s="25">
        <f>VLOOKUP($B68,'Form Responses 1'!$B$2:$W$920,13,FALSE)</f>
        <v>53</v>
      </c>
      <c r="P68" s="25">
        <f>VLOOKUP($B68,'Form Responses 1'!$B$2:$W$920,14,FALSE)</f>
        <v>21</v>
      </c>
      <c r="Q68" s="25">
        <f>VLOOKUP($B68,'Form Responses 1'!$B$2:$W$920,15,FALSE)</f>
        <v>32</v>
      </c>
      <c r="R68" s="25">
        <f>VLOOKUP($B68,'Form Responses 1'!$B$2:$W$920,16,FALSE)</f>
        <v>0</v>
      </c>
      <c r="S68" s="26">
        <f>VLOOKUP($B68,'Form Responses 1'!$B$2:$W$920,17,FALSE)</f>
        <v>168</v>
      </c>
      <c r="T68" s="26">
        <f>VLOOKUP($B68,'Form Responses 1'!$B$2:$W$920,18,FALSE)</f>
        <v>96</v>
      </c>
      <c r="U68" s="26">
        <f>VLOOKUP($B68,'Form Responses 1'!$B$2:$W$920,19,FALSE)</f>
        <v>0</v>
      </c>
      <c r="V68" s="27">
        <f>COUNTIF('Form Responses 1'!$B$2:$B$920,$B68)</f>
        <v>1</v>
      </c>
      <c r="W68" s="28" t="str">
        <f t="shared" si="0"/>
        <v>SAMA</v>
      </c>
      <c r="X68" s="28" t="str">
        <f t="shared" si="1"/>
        <v>SAMA</v>
      </c>
      <c r="Y68" s="28" t="str">
        <f t="shared" si="2"/>
        <v>SAMA</v>
      </c>
      <c r="Z68" s="28" t="str">
        <f t="shared" si="3"/>
        <v>SAMA</v>
      </c>
      <c r="AA68" s="28" t="str">
        <f t="shared" si="4"/>
        <v>VALID</v>
      </c>
      <c r="AB68">
        <v>264</v>
      </c>
      <c r="AC68">
        <v>264</v>
      </c>
      <c r="AD68" s="104">
        <f t="shared" si="5"/>
        <v>0</v>
      </c>
      <c r="AE68" s="104" t="str">
        <f t="shared" si="6"/>
        <v>SAMA</v>
      </c>
    </row>
    <row r="69" spans="1:32" ht="15" x14ac:dyDescent="0.25">
      <c r="A69" s="21" t="s">
        <v>249</v>
      </c>
      <c r="B69" s="4">
        <v>20539733</v>
      </c>
      <c r="C69" s="21" t="s">
        <v>21</v>
      </c>
      <c r="D69" s="21" t="s">
        <v>222</v>
      </c>
      <c r="E69" s="21" t="s">
        <v>208</v>
      </c>
      <c r="F69" s="21" t="s">
        <v>191</v>
      </c>
      <c r="G69" s="22">
        <v>322</v>
      </c>
      <c r="H69" s="23">
        <f>VLOOKUP($B69,'Form Responses 1'!$B$2:$W$920,6,FALSE)</f>
        <v>322</v>
      </c>
      <c r="I69" s="23">
        <f>VLOOKUP($B69,'Form Responses 1'!$B$2:$W$920,7,FALSE)</f>
        <v>175</v>
      </c>
      <c r="J69" s="23">
        <f>VLOOKUP($B69,'Form Responses 1'!$B$2:$W$920,8,FALSE)</f>
        <v>147</v>
      </c>
      <c r="K69" s="24">
        <f>VLOOKUP($B69,'Form Responses 1'!$B$2:$W$920,9,FALSE)</f>
        <v>170</v>
      </c>
      <c r="L69" s="24">
        <f>VLOOKUP($B69,'Form Responses 1'!$B$2:$W$920,10,FALSE)</f>
        <v>54</v>
      </c>
      <c r="M69" s="24">
        <f>VLOOKUP($B69,'Form Responses 1'!$B$2:$W$920,11,FALSE)</f>
        <v>116</v>
      </c>
      <c r="N69" s="24">
        <f>VLOOKUP($B69,'Form Responses 1'!$B$2:$W$920,12,FALSE)</f>
        <v>0</v>
      </c>
      <c r="O69" s="25">
        <f>VLOOKUP($B69,'Form Responses 1'!$B$2:$W$920,13,FALSE)</f>
        <v>152</v>
      </c>
      <c r="P69" s="25">
        <f>VLOOKUP($B69,'Form Responses 1'!$B$2:$W$920,14,FALSE)</f>
        <v>0</v>
      </c>
      <c r="Q69" s="25">
        <f>VLOOKUP($B69,'Form Responses 1'!$B$2:$W$920,15,FALSE)</f>
        <v>152</v>
      </c>
      <c r="R69" s="25">
        <f>VLOOKUP($B69,'Form Responses 1'!$B$2:$W$920,16,FALSE)</f>
        <v>0</v>
      </c>
      <c r="S69" s="26">
        <f>VLOOKUP($B69,'Form Responses 1'!$B$2:$W$920,17,FALSE)</f>
        <v>184</v>
      </c>
      <c r="T69" s="26">
        <f>VLOOKUP($B69,'Form Responses 1'!$B$2:$W$920,18,FALSE)</f>
        <v>108</v>
      </c>
      <c r="U69" s="26">
        <f>VLOOKUP($B69,'Form Responses 1'!$B$2:$W$920,19,FALSE)</f>
        <v>30</v>
      </c>
      <c r="V69" s="27">
        <f>COUNTIF('Form Responses 1'!$B$2:$B$920,$B69)</f>
        <v>1</v>
      </c>
      <c r="W69" s="28" t="str">
        <f t="shared" si="0"/>
        <v>SAMA</v>
      </c>
      <c r="X69" s="28" t="str">
        <f t="shared" si="1"/>
        <v>SAMA</v>
      </c>
      <c r="Y69" s="28" t="str">
        <f t="shared" si="2"/>
        <v>SAMA</v>
      </c>
      <c r="Z69" s="28" t="str">
        <f t="shared" si="3"/>
        <v>SAMA</v>
      </c>
      <c r="AA69" s="28" t="str">
        <f t="shared" si="4"/>
        <v>VALID</v>
      </c>
      <c r="AB69">
        <v>322</v>
      </c>
      <c r="AC69">
        <v>322</v>
      </c>
      <c r="AD69" s="104">
        <f t="shared" ref="AD69:AD120" si="7">AC69-AB69</f>
        <v>0</v>
      </c>
      <c r="AE69" s="104" t="str">
        <f t="shared" ref="AE69:AE120" si="8">IF(AB69=AC69,"SAMA","TIDAK")</f>
        <v>SAMA</v>
      </c>
    </row>
    <row r="70" spans="1:32" ht="15" x14ac:dyDescent="0.25">
      <c r="A70" s="21" t="s">
        <v>250</v>
      </c>
      <c r="B70" s="4">
        <v>20533832</v>
      </c>
      <c r="C70" s="21" t="s">
        <v>21</v>
      </c>
      <c r="D70" s="21" t="s">
        <v>222</v>
      </c>
      <c r="E70" s="21" t="s">
        <v>187</v>
      </c>
      <c r="F70" s="21" t="s">
        <v>188</v>
      </c>
      <c r="G70" s="22">
        <v>198</v>
      </c>
      <c r="H70" s="23">
        <f>VLOOKUP($B70,'Form Responses 1'!$B$2:$W$920,6,FALSE)</f>
        <v>199</v>
      </c>
      <c r="I70" s="23">
        <f>VLOOKUP($B70,'Form Responses 1'!$B$2:$W$920,7,FALSE)</f>
        <v>108</v>
      </c>
      <c r="J70" s="23">
        <f>VLOOKUP($B70,'Form Responses 1'!$B$2:$W$920,8,FALSE)</f>
        <v>91</v>
      </c>
      <c r="K70" s="24">
        <f>VLOOKUP($B70,'Form Responses 1'!$B$2:$W$920,9,FALSE)</f>
        <v>150</v>
      </c>
      <c r="L70" s="24">
        <f>VLOOKUP($B70,'Form Responses 1'!$B$2:$W$920,10,FALSE)</f>
        <v>34</v>
      </c>
      <c r="M70" s="24">
        <f>VLOOKUP($B70,'Form Responses 1'!$B$2:$W$920,11,FALSE)</f>
        <v>114</v>
      </c>
      <c r="N70" s="24">
        <f>VLOOKUP($B70,'Form Responses 1'!$B$2:$W$920,12,FALSE)</f>
        <v>2</v>
      </c>
      <c r="O70" s="25">
        <f>VLOOKUP($B70,'Form Responses 1'!$B$2:$W$920,13,FALSE)</f>
        <v>49</v>
      </c>
      <c r="P70" s="25">
        <f>VLOOKUP($B70,'Form Responses 1'!$B$2:$W$920,14,FALSE)</f>
        <v>13</v>
      </c>
      <c r="Q70" s="25">
        <f>VLOOKUP($B70,'Form Responses 1'!$B$2:$W$920,15,FALSE)</f>
        <v>35</v>
      </c>
      <c r="R70" s="25">
        <f>VLOOKUP($B70,'Form Responses 1'!$B$2:$W$920,16,FALSE)</f>
        <v>1</v>
      </c>
      <c r="S70" s="26">
        <f>VLOOKUP($B70,'Form Responses 1'!$B$2:$W$920,17,FALSE)</f>
        <v>150</v>
      </c>
      <c r="T70" s="26">
        <f>VLOOKUP($B70,'Form Responses 1'!$B$2:$W$920,18,FALSE)</f>
        <v>8</v>
      </c>
      <c r="U70" s="26">
        <f>VLOOKUP($B70,'Form Responses 1'!$B$2:$W$920,19,FALSE)</f>
        <v>41</v>
      </c>
      <c r="V70" s="27">
        <f>COUNTIF('Form Responses 1'!$B$2:$B$920,$B70)</f>
        <v>1</v>
      </c>
      <c r="W70" s="28" t="str">
        <f t="shared" si="0"/>
        <v>SAMA</v>
      </c>
      <c r="X70" s="28" t="str">
        <f t="shared" si="1"/>
        <v>SAMA</v>
      </c>
      <c r="Y70" s="28" t="str">
        <f t="shared" si="2"/>
        <v>SAMA</v>
      </c>
      <c r="Z70" s="28" t="str">
        <f t="shared" si="3"/>
        <v>SAMA</v>
      </c>
      <c r="AA70" s="28" t="str">
        <f t="shared" si="4"/>
        <v>VALID</v>
      </c>
      <c r="AB70">
        <v>198</v>
      </c>
      <c r="AC70">
        <v>199</v>
      </c>
      <c r="AD70" s="104">
        <f t="shared" si="7"/>
        <v>1</v>
      </c>
      <c r="AE70" s="104" t="str">
        <f t="shared" si="8"/>
        <v>TIDAK</v>
      </c>
      <c r="AF70" s="81" t="s">
        <v>344</v>
      </c>
    </row>
    <row r="71" spans="1:32" ht="15" x14ac:dyDescent="0.25">
      <c r="A71" s="21" t="s">
        <v>64</v>
      </c>
      <c r="B71" s="4">
        <v>20533742</v>
      </c>
      <c r="C71" s="21" t="s">
        <v>21</v>
      </c>
      <c r="D71" s="21" t="s">
        <v>222</v>
      </c>
      <c r="E71" s="21" t="s">
        <v>251</v>
      </c>
      <c r="F71" s="21" t="s">
        <v>188</v>
      </c>
      <c r="G71" s="22">
        <v>105</v>
      </c>
      <c r="H71" s="23">
        <f>VLOOKUP($B71,'Form Responses 1'!$B$2:$W$920,6,FALSE)</f>
        <v>105</v>
      </c>
      <c r="I71" s="23">
        <f>VLOOKUP($B71,'Form Responses 1'!$B$2:$W$920,7,FALSE)</f>
        <v>46</v>
      </c>
      <c r="J71" s="23">
        <f>VLOOKUP($B71,'Form Responses 1'!$B$2:$W$920,8,FALSE)</f>
        <v>59</v>
      </c>
      <c r="K71" s="24">
        <f>VLOOKUP($B71,'Form Responses 1'!$B$2:$W$920,9,FALSE)</f>
        <v>64</v>
      </c>
      <c r="L71" s="24">
        <f>VLOOKUP($B71,'Form Responses 1'!$B$2:$W$920,10,FALSE)</f>
        <v>12</v>
      </c>
      <c r="M71" s="24">
        <f>VLOOKUP($B71,'Form Responses 1'!$B$2:$W$920,11,FALSE)</f>
        <v>51</v>
      </c>
      <c r="N71" s="24">
        <f>VLOOKUP($B71,'Form Responses 1'!$B$2:$W$920,12,FALSE)</f>
        <v>1</v>
      </c>
      <c r="O71" s="25">
        <f>VLOOKUP($B71,'Form Responses 1'!$B$2:$W$920,13,FALSE)</f>
        <v>41</v>
      </c>
      <c r="P71" s="25">
        <f>VLOOKUP($B71,'Form Responses 1'!$B$2:$W$920,14,FALSE)</f>
        <v>11</v>
      </c>
      <c r="Q71" s="25">
        <f>VLOOKUP($B71,'Form Responses 1'!$B$2:$W$920,15,FALSE)</f>
        <v>29</v>
      </c>
      <c r="R71" s="25">
        <f>VLOOKUP($B71,'Form Responses 1'!$B$2:$W$920,16,FALSE)</f>
        <v>1</v>
      </c>
      <c r="S71" s="26">
        <f>VLOOKUP($B71,'Form Responses 1'!$B$2:$W$920,17,FALSE)</f>
        <v>0</v>
      </c>
      <c r="T71" s="26">
        <f>VLOOKUP($B71,'Form Responses 1'!$B$2:$W$920,18,FALSE)</f>
        <v>105</v>
      </c>
      <c r="U71" s="26">
        <f>VLOOKUP($B71,'Form Responses 1'!$B$2:$W$920,19,FALSE)</f>
        <v>0</v>
      </c>
      <c r="V71" s="27">
        <f>COUNTIF('Form Responses 1'!$B$2:$B$920,$B71)</f>
        <v>1</v>
      </c>
      <c r="W71" s="28" t="str">
        <f t="shared" si="0"/>
        <v>SAMA</v>
      </c>
      <c r="X71" s="28" t="str">
        <f t="shared" si="1"/>
        <v>SAMA</v>
      </c>
      <c r="Y71" s="28" t="str">
        <f t="shared" si="2"/>
        <v>SAMA</v>
      </c>
      <c r="Z71" s="28" t="str">
        <f t="shared" si="3"/>
        <v>SAMA</v>
      </c>
      <c r="AA71" s="28" t="str">
        <f t="shared" si="4"/>
        <v>VALID</v>
      </c>
      <c r="AB71">
        <v>105</v>
      </c>
      <c r="AC71">
        <v>105</v>
      </c>
      <c r="AD71" s="104">
        <f t="shared" si="7"/>
        <v>0</v>
      </c>
      <c r="AE71" s="104" t="str">
        <f t="shared" si="8"/>
        <v>SAMA</v>
      </c>
    </row>
    <row r="72" spans="1:32" ht="15" x14ac:dyDescent="0.25">
      <c r="A72" s="21" t="s">
        <v>45</v>
      </c>
      <c r="B72" s="4">
        <v>20539732</v>
      </c>
      <c r="C72" s="21" t="s">
        <v>21</v>
      </c>
      <c r="D72" s="21" t="s">
        <v>222</v>
      </c>
      <c r="E72" s="21" t="s">
        <v>252</v>
      </c>
      <c r="F72" s="21" t="s">
        <v>204</v>
      </c>
      <c r="G72" s="22">
        <v>297</v>
      </c>
      <c r="H72" s="23">
        <f>VLOOKUP($B72,'Form Responses 1'!$B$2:$W$920,6,FALSE)</f>
        <v>298</v>
      </c>
      <c r="I72" s="23">
        <f>VLOOKUP($B72,'Form Responses 1'!$B$2:$W$920,7,FALSE)</f>
        <v>162</v>
      </c>
      <c r="J72" s="23">
        <f>VLOOKUP($B72,'Form Responses 1'!$B$2:$W$920,8,FALSE)</f>
        <v>136</v>
      </c>
      <c r="K72" s="24">
        <f>VLOOKUP($B72,'Form Responses 1'!$B$2:$W$920,9,FALSE)</f>
        <v>175</v>
      </c>
      <c r="L72" s="24">
        <f>VLOOKUP($B72,'Form Responses 1'!$B$2:$W$920,10,FALSE)</f>
        <v>0</v>
      </c>
      <c r="M72" s="24">
        <f>VLOOKUP($B72,'Form Responses 1'!$B$2:$W$920,11,FALSE)</f>
        <v>168</v>
      </c>
      <c r="N72" s="24">
        <f>VLOOKUP($B72,'Form Responses 1'!$B$2:$W$920,12,FALSE)</f>
        <v>7</v>
      </c>
      <c r="O72" s="25">
        <f>VLOOKUP($B72,'Form Responses 1'!$B$2:$W$920,13,FALSE)</f>
        <v>123</v>
      </c>
      <c r="P72" s="25">
        <f>VLOOKUP($B72,'Form Responses 1'!$B$2:$W$920,14,FALSE)</f>
        <v>0</v>
      </c>
      <c r="Q72" s="25">
        <f>VLOOKUP($B72,'Form Responses 1'!$B$2:$W$920,15,FALSE)</f>
        <v>120</v>
      </c>
      <c r="R72" s="25">
        <f>VLOOKUP($B72,'Form Responses 1'!$B$2:$W$920,16,FALSE)</f>
        <v>3</v>
      </c>
      <c r="S72" s="26">
        <f>VLOOKUP($B72,'Form Responses 1'!$B$2:$W$920,17,FALSE)</f>
        <v>0</v>
      </c>
      <c r="T72" s="26">
        <f>VLOOKUP($B72,'Form Responses 1'!$B$2:$W$920,18,FALSE)</f>
        <v>298</v>
      </c>
      <c r="U72" s="26">
        <f>VLOOKUP($B72,'Form Responses 1'!$B$2:$W$920,19,FALSE)</f>
        <v>0</v>
      </c>
      <c r="V72" s="27">
        <f>COUNTIF('Form Responses 1'!$B$2:$B$920,$B72)</f>
        <v>1</v>
      </c>
      <c r="W72" s="28" t="str">
        <f t="shared" si="0"/>
        <v>SAMA</v>
      </c>
      <c r="X72" s="28" t="str">
        <f t="shared" si="1"/>
        <v>SAMA</v>
      </c>
      <c r="Y72" s="28" t="str">
        <f t="shared" si="2"/>
        <v>SAMA</v>
      </c>
      <c r="Z72" s="28" t="str">
        <f t="shared" si="3"/>
        <v>SAMA</v>
      </c>
      <c r="AA72" s="28" t="str">
        <f t="shared" si="4"/>
        <v>VALID</v>
      </c>
      <c r="AB72">
        <v>297</v>
      </c>
      <c r="AC72">
        <v>298</v>
      </c>
      <c r="AD72" s="104">
        <f t="shared" si="7"/>
        <v>1</v>
      </c>
      <c r="AE72" s="104" t="str">
        <f t="shared" si="8"/>
        <v>TIDAK</v>
      </c>
      <c r="AF72" s="81" t="s">
        <v>344</v>
      </c>
    </row>
    <row r="73" spans="1:32" ht="15" x14ac:dyDescent="0.25">
      <c r="A73" s="21" t="s">
        <v>253</v>
      </c>
      <c r="B73" s="4">
        <v>20533829</v>
      </c>
      <c r="C73" s="21" t="s">
        <v>21</v>
      </c>
      <c r="D73" s="21" t="s">
        <v>222</v>
      </c>
      <c r="E73" s="21" t="s">
        <v>254</v>
      </c>
      <c r="F73" s="21" t="s">
        <v>204</v>
      </c>
      <c r="G73" s="22">
        <v>318</v>
      </c>
      <c r="H73" s="23">
        <f>VLOOKUP($B73,'Form Responses 1'!$B$2:$W$920,6,FALSE)</f>
        <v>321</v>
      </c>
      <c r="I73" s="23">
        <f>VLOOKUP($B73,'Form Responses 1'!$B$2:$W$920,7,FALSE)</f>
        <v>167</v>
      </c>
      <c r="J73" s="23">
        <f>VLOOKUP($B73,'Form Responses 1'!$B$2:$W$920,8,FALSE)</f>
        <v>154</v>
      </c>
      <c r="K73" s="24">
        <f>VLOOKUP($B73,'Form Responses 1'!$B$2:$W$920,9,FALSE)</f>
        <v>235</v>
      </c>
      <c r="L73" s="24">
        <f>VLOOKUP($B73,'Form Responses 1'!$B$2:$W$920,10,FALSE)</f>
        <v>31</v>
      </c>
      <c r="M73" s="24">
        <f>VLOOKUP($B73,'Form Responses 1'!$B$2:$W$920,11,FALSE)</f>
        <v>203</v>
      </c>
      <c r="N73" s="24">
        <f>VLOOKUP($B73,'Form Responses 1'!$B$2:$W$920,12,FALSE)</f>
        <v>1</v>
      </c>
      <c r="O73" s="25">
        <f>VLOOKUP($B73,'Form Responses 1'!$B$2:$W$920,13,FALSE)</f>
        <v>86</v>
      </c>
      <c r="P73" s="25">
        <f>VLOOKUP($B73,'Form Responses 1'!$B$2:$W$920,14,FALSE)</f>
        <v>12</v>
      </c>
      <c r="Q73" s="25">
        <f>VLOOKUP($B73,'Form Responses 1'!$B$2:$W$920,15,FALSE)</f>
        <v>71</v>
      </c>
      <c r="R73" s="25">
        <f>VLOOKUP($B73,'Form Responses 1'!$B$2:$W$920,16,FALSE)</f>
        <v>3</v>
      </c>
      <c r="S73" s="26">
        <f>VLOOKUP($B73,'Form Responses 1'!$B$2:$W$920,17,FALSE)</f>
        <v>0</v>
      </c>
      <c r="T73" s="26">
        <f>VLOOKUP($B73,'Form Responses 1'!$B$2:$W$920,18,FALSE)</f>
        <v>321</v>
      </c>
      <c r="U73" s="26">
        <f>VLOOKUP($B73,'Form Responses 1'!$B$2:$W$920,19,FALSE)</f>
        <v>0</v>
      </c>
      <c r="V73" s="27">
        <f>COUNTIF('Form Responses 1'!$B$2:$B$920,$B73)</f>
        <v>1</v>
      </c>
      <c r="W73" s="28" t="str">
        <f t="shared" si="0"/>
        <v>SAMA</v>
      </c>
      <c r="X73" s="28" t="str">
        <f t="shared" si="1"/>
        <v>SAMA</v>
      </c>
      <c r="Y73" s="28" t="str">
        <f t="shared" si="2"/>
        <v>SAMA</v>
      </c>
      <c r="Z73" s="28" t="str">
        <f t="shared" si="3"/>
        <v>SAMA</v>
      </c>
      <c r="AA73" s="28" t="str">
        <f t="shared" si="4"/>
        <v>VALID</v>
      </c>
      <c r="AB73">
        <v>318</v>
      </c>
      <c r="AC73">
        <v>321</v>
      </c>
      <c r="AD73" s="104">
        <f t="shared" si="7"/>
        <v>3</v>
      </c>
      <c r="AE73" s="104" t="str">
        <f t="shared" si="8"/>
        <v>TIDAK</v>
      </c>
      <c r="AF73" s="81" t="s">
        <v>344</v>
      </c>
    </row>
    <row r="74" spans="1:32" ht="15" x14ac:dyDescent="0.25">
      <c r="A74" s="21" t="s">
        <v>255</v>
      </c>
      <c r="B74" s="4">
        <v>20533830</v>
      </c>
      <c r="C74" s="21" t="s">
        <v>21</v>
      </c>
      <c r="D74" s="21" t="s">
        <v>222</v>
      </c>
      <c r="E74" s="21" t="s">
        <v>256</v>
      </c>
      <c r="F74" s="21" t="s">
        <v>201</v>
      </c>
      <c r="G74" s="22">
        <v>17</v>
      </c>
      <c r="H74" s="23">
        <f>VLOOKUP($B74,'Form Responses 1'!$B$2:$W$920,6,FALSE)</f>
        <v>18</v>
      </c>
      <c r="I74" s="23">
        <f>VLOOKUP($B74,'Form Responses 1'!$B$2:$W$920,7,FALSE)</f>
        <v>13</v>
      </c>
      <c r="J74" s="23">
        <f>VLOOKUP($B74,'Form Responses 1'!$B$2:$W$920,8,FALSE)</f>
        <v>5</v>
      </c>
      <c r="K74" s="24">
        <f>VLOOKUP($B74,'Form Responses 1'!$B$2:$W$920,9,FALSE)</f>
        <v>16</v>
      </c>
      <c r="L74" s="24">
        <f>VLOOKUP($B74,'Form Responses 1'!$B$2:$W$920,10,FALSE)</f>
        <v>0</v>
      </c>
      <c r="M74" s="24">
        <f>VLOOKUP($B74,'Form Responses 1'!$B$2:$W$920,11,FALSE)</f>
        <v>14</v>
      </c>
      <c r="N74" s="24">
        <f>VLOOKUP($B74,'Form Responses 1'!$B$2:$W$920,12,FALSE)</f>
        <v>2</v>
      </c>
      <c r="O74" s="25">
        <f>VLOOKUP($B74,'Form Responses 1'!$B$2:$W$920,13,FALSE)</f>
        <v>2</v>
      </c>
      <c r="P74" s="25">
        <f>VLOOKUP($B74,'Form Responses 1'!$B$2:$W$920,14,FALSE)</f>
        <v>0</v>
      </c>
      <c r="Q74" s="25">
        <f>VLOOKUP($B74,'Form Responses 1'!$B$2:$W$920,15,FALSE)</f>
        <v>1</v>
      </c>
      <c r="R74" s="25">
        <f>VLOOKUP($B74,'Form Responses 1'!$B$2:$W$920,16,FALSE)</f>
        <v>1</v>
      </c>
      <c r="S74" s="26">
        <f>VLOOKUP($B74,'Form Responses 1'!$B$2:$W$920,17,FALSE)</f>
        <v>6</v>
      </c>
      <c r="T74" s="26">
        <f>VLOOKUP($B74,'Form Responses 1'!$B$2:$W$920,18,FALSE)</f>
        <v>10</v>
      </c>
      <c r="U74" s="26">
        <f>VLOOKUP($B74,'Form Responses 1'!$B$2:$W$920,19,FALSE)</f>
        <v>2</v>
      </c>
      <c r="V74" s="27">
        <f>COUNTIF('Form Responses 1'!$B$2:$B$920,$B74)</f>
        <v>1</v>
      </c>
      <c r="W74" s="28" t="str">
        <f t="shared" si="0"/>
        <v>SAMA</v>
      </c>
      <c r="X74" s="28" t="str">
        <f t="shared" si="1"/>
        <v>SAMA</v>
      </c>
      <c r="Y74" s="28" t="str">
        <f t="shared" si="2"/>
        <v>SAMA</v>
      </c>
      <c r="Z74" s="28" t="str">
        <f t="shared" si="3"/>
        <v>SAMA</v>
      </c>
      <c r="AA74" s="28" t="str">
        <f t="shared" si="4"/>
        <v>VALID</v>
      </c>
      <c r="AB74">
        <v>17</v>
      </c>
      <c r="AC74">
        <v>18</v>
      </c>
      <c r="AD74" s="104">
        <f t="shared" si="7"/>
        <v>1</v>
      </c>
      <c r="AE74" s="104" t="str">
        <f t="shared" si="8"/>
        <v>TIDAK</v>
      </c>
      <c r="AF74" s="81" t="s">
        <v>344</v>
      </c>
    </row>
    <row r="75" spans="1:32" ht="15" x14ac:dyDescent="0.25">
      <c r="A75" s="21" t="s">
        <v>257</v>
      </c>
      <c r="B75" s="4">
        <v>20533831</v>
      </c>
      <c r="C75" s="21" t="s">
        <v>21</v>
      </c>
      <c r="D75" s="21" t="s">
        <v>222</v>
      </c>
      <c r="E75" s="21" t="s">
        <v>258</v>
      </c>
      <c r="F75" s="21" t="s">
        <v>188</v>
      </c>
      <c r="G75" s="22">
        <v>303</v>
      </c>
      <c r="H75" s="23">
        <f>VLOOKUP($B75,'Form Responses 1'!$B$2:$W$920,6,FALSE)</f>
        <v>303</v>
      </c>
      <c r="I75" s="23">
        <f>VLOOKUP($B75,'Form Responses 1'!$B$2:$W$920,7,FALSE)</f>
        <v>138</v>
      </c>
      <c r="J75" s="23">
        <f>VLOOKUP($B75,'Form Responses 1'!$B$2:$W$920,8,FALSE)</f>
        <v>165</v>
      </c>
      <c r="K75" s="24">
        <f>VLOOKUP($B75,'Form Responses 1'!$B$2:$W$920,9,FALSE)</f>
        <v>184</v>
      </c>
      <c r="L75" s="24">
        <f>VLOOKUP($B75,'Form Responses 1'!$B$2:$W$920,10,FALSE)</f>
        <v>45</v>
      </c>
      <c r="M75" s="24">
        <f>VLOOKUP($B75,'Form Responses 1'!$B$2:$W$920,11,FALSE)</f>
        <v>138</v>
      </c>
      <c r="N75" s="24">
        <f>VLOOKUP($B75,'Form Responses 1'!$B$2:$W$920,12,FALSE)</f>
        <v>1</v>
      </c>
      <c r="O75" s="25">
        <f>VLOOKUP($B75,'Form Responses 1'!$B$2:$W$920,13,FALSE)</f>
        <v>119</v>
      </c>
      <c r="P75" s="25">
        <f>VLOOKUP($B75,'Form Responses 1'!$B$2:$W$920,14,FALSE)</f>
        <v>28</v>
      </c>
      <c r="Q75" s="25">
        <f>VLOOKUP($B75,'Form Responses 1'!$B$2:$W$920,15,FALSE)</f>
        <v>91</v>
      </c>
      <c r="R75" s="25">
        <f>VLOOKUP($B75,'Form Responses 1'!$B$2:$W$920,16,FALSE)</f>
        <v>0</v>
      </c>
      <c r="S75" s="26">
        <f>VLOOKUP($B75,'Form Responses 1'!$B$2:$W$920,17,FALSE)</f>
        <v>138</v>
      </c>
      <c r="T75" s="26">
        <f>VLOOKUP($B75,'Form Responses 1'!$B$2:$W$920,18,FALSE)</f>
        <v>163</v>
      </c>
      <c r="U75" s="26">
        <f>VLOOKUP($B75,'Form Responses 1'!$B$2:$W$920,19,FALSE)</f>
        <v>2</v>
      </c>
      <c r="V75" s="27">
        <f>COUNTIF('Form Responses 1'!$B$2:$B$920,$B75)</f>
        <v>1</v>
      </c>
      <c r="W75" s="28" t="str">
        <f t="shared" si="0"/>
        <v>SAMA</v>
      </c>
      <c r="X75" s="28" t="str">
        <f t="shared" si="1"/>
        <v>SAMA</v>
      </c>
      <c r="Y75" s="28" t="str">
        <f t="shared" si="2"/>
        <v>SAMA</v>
      </c>
      <c r="Z75" s="28" t="str">
        <f t="shared" si="3"/>
        <v>SAMA</v>
      </c>
      <c r="AA75" s="28" t="str">
        <f t="shared" si="4"/>
        <v>VALID</v>
      </c>
      <c r="AB75">
        <v>303</v>
      </c>
      <c r="AC75">
        <v>303</v>
      </c>
      <c r="AD75" s="104">
        <f t="shared" si="7"/>
        <v>0</v>
      </c>
      <c r="AE75" s="104" t="str">
        <f t="shared" si="8"/>
        <v>SAMA</v>
      </c>
    </row>
    <row r="76" spans="1:32" ht="15" x14ac:dyDescent="0.25">
      <c r="A76" s="21" t="s">
        <v>52</v>
      </c>
      <c r="B76" s="4">
        <v>20533739</v>
      </c>
      <c r="C76" s="21" t="s">
        <v>21</v>
      </c>
      <c r="D76" s="21" t="s">
        <v>222</v>
      </c>
      <c r="E76" s="21" t="s">
        <v>258</v>
      </c>
      <c r="F76" s="21" t="s">
        <v>188</v>
      </c>
      <c r="G76" s="22">
        <v>225</v>
      </c>
      <c r="H76" s="23">
        <f>VLOOKUP($B76,'Form Responses 1'!$B$2:$W$920,6,FALSE)</f>
        <v>225</v>
      </c>
      <c r="I76" s="23">
        <f>VLOOKUP($B76,'Form Responses 1'!$B$2:$W$920,7,FALSE)</f>
        <v>113</v>
      </c>
      <c r="J76" s="23">
        <f>VLOOKUP($B76,'Form Responses 1'!$B$2:$W$920,8,FALSE)</f>
        <v>112</v>
      </c>
      <c r="K76" s="24">
        <f>VLOOKUP($B76,'Form Responses 1'!$B$2:$W$920,9,FALSE)</f>
        <v>156</v>
      </c>
      <c r="L76" s="24">
        <f>VLOOKUP($B76,'Form Responses 1'!$B$2:$W$920,10,FALSE)</f>
        <v>38</v>
      </c>
      <c r="M76" s="24">
        <f>VLOOKUP($B76,'Form Responses 1'!$B$2:$W$920,11,FALSE)</f>
        <v>117</v>
      </c>
      <c r="N76" s="24">
        <f>VLOOKUP($B76,'Form Responses 1'!$B$2:$W$920,12,FALSE)</f>
        <v>1</v>
      </c>
      <c r="O76" s="25">
        <f>VLOOKUP($B76,'Form Responses 1'!$B$2:$W$920,13,FALSE)</f>
        <v>69</v>
      </c>
      <c r="P76" s="25">
        <f>VLOOKUP($B76,'Form Responses 1'!$B$2:$W$920,14,FALSE)</f>
        <v>10</v>
      </c>
      <c r="Q76" s="25">
        <f>VLOOKUP($B76,'Form Responses 1'!$B$2:$W$920,15,FALSE)</f>
        <v>59</v>
      </c>
      <c r="R76" s="25">
        <f>VLOOKUP($B76,'Form Responses 1'!$B$2:$W$920,16,FALSE)</f>
        <v>0</v>
      </c>
      <c r="S76" s="26">
        <f>VLOOKUP($B76,'Form Responses 1'!$B$2:$W$920,17,FALSE)</f>
        <v>176</v>
      </c>
      <c r="T76" s="26">
        <f>VLOOKUP($B76,'Form Responses 1'!$B$2:$W$920,18,FALSE)</f>
        <v>49</v>
      </c>
      <c r="U76" s="26">
        <f>VLOOKUP($B76,'Form Responses 1'!$B$2:$W$920,19,FALSE)</f>
        <v>0</v>
      </c>
      <c r="V76" s="27">
        <f>COUNTIF('Form Responses 1'!$B$2:$B$920,$B76)</f>
        <v>1</v>
      </c>
      <c r="W76" s="28" t="str">
        <f t="shared" si="0"/>
        <v>SAMA</v>
      </c>
      <c r="X76" s="28" t="str">
        <f t="shared" si="1"/>
        <v>SAMA</v>
      </c>
      <c r="Y76" s="28" t="str">
        <f t="shared" si="2"/>
        <v>SAMA</v>
      </c>
      <c r="Z76" s="28" t="str">
        <f t="shared" si="3"/>
        <v>SAMA</v>
      </c>
      <c r="AA76" s="28" t="str">
        <f t="shared" si="4"/>
        <v>VALID</v>
      </c>
      <c r="AB76">
        <v>225</v>
      </c>
      <c r="AC76">
        <v>225</v>
      </c>
      <c r="AD76" s="104">
        <f t="shared" si="7"/>
        <v>0</v>
      </c>
      <c r="AE76" s="104" t="str">
        <f t="shared" si="8"/>
        <v>SAMA</v>
      </c>
    </row>
    <row r="77" spans="1:32" ht="15" x14ac:dyDescent="0.25">
      <c r="A77" s="21" t="s">
        <v>259</v>
      </c>
      <c r="B77" s="4">
        <v>20539734</v>
      </c>
      <c r="C77" s="21" t="s">
        <v>21</v>
      </c>
      <c r="D77" s="21" t="s">
        <v>222</v>
      </c>
      <c r="E77" s="21" t="s">
        <v>204</v>
      </c>
      <c r="F77" s="21" t="s">
        <v>204</v>
      </c>
      <c r="G77" s="22">
        <v>80</v>
      </c>
      <c r="H77" s="23">
        <f>VLOOKUP($B77,'Form Responses 1'!$B$2:$W$920,6,FALSE)</f>
        <v>80</v>
      </c>
      <c r="I77" s="23">
        <f>VLOOKUP($B77,'Form Responses 1'!$B$2:$W$920,7,FALSE)</f>
        <v>45</v>
      </c>
      <c r="J77" s="23">
        <f>VLOOKUP($B77,'Form Responses 1'!$B$2:$W$920,8,FALSE)</f>
        <v>35</v>
      </c>
      <c r="K77" s="24">
        <f>VLOOKUP($B77,'Form Responses 1'!$B$2:$W$920,9,FALSE)</f>
        <v>36</v>
      </c>
      <c r="L77" s="24">
        <f>VLOOKUP($B77,'Form Responses 1'!$B$2:$W$920,10,FALSE)</f>
        <v>12</v>
      </c>
      <c r="M77" s="24">
        <f>VLOOKUP($B77,'Form Responses 1'!$B$2:$W$920,11,FALSE)</f>
        <v>22</v>
      </c>
      <c r="N77" s="24">
        <f>VLOOKUP($B77,'Form Responses 1'!$B$2:$W$920,12,FALSE)</f>
        <v>2</v>
      </c>
      <c r="O77" s="25">
        <f>VLOOKUP($B77,'Form Responses 1'!$B$2:$W$920,13,FALSE)</f>
        <v>44</v>
      </c>
      <c r="P77" s="25">
        <f>VLOOKUP($B77,'Form Responses 1'!$B$2:$W$920,14,FALSE)</f>
        <v>10</v>
      </c>
      <c r="Q77" s="25">
        <f>VLOOKUP($B77,'Form Responses 1'!$B$2:$W$920,15,FALSE)</f>
        <v>29</v>
      </c>
      <c r="R77" s="25">
        <f>VLOOKUP($B77,'Form Responses 1'!$B$2:$W$920,16,FALSE)</f>
        <v>5</v>
      </c>
      <c r="S77" s="26">
        <f>VLOOKUP($B77,'Form Responses 1'!$B$2:$W$920,17,FALSE)</f>
        <v>75</v>
      </c>
      <c r="T77" s="26">
        <f>VLOOKUP($B77,'Form Responses 1'!$B$2:$W$920,18,FALSE)</f>
        <v>5</v>
      </c>
      <c r="U77" s="26">
        <f>VLOOKUP($B77,'Form Responses 1'!$B$2:$W$920,19,FALSE)</f>
        <v>0</v>
      </c>
      <c r="V77" s="27">
        <f>COUNTIF('Form Responses 1'!$B$2:$B$920,$B77)</f>
        <v>1</v>
      </c>
      <c r="W77" s="28" t="str">
        <f t="shared" si="0"/>
        <v>SAMA</v>
      </c>
      <c r="X77" s="28" t="str">
        <f t="shared" si="1"/>
        <v>SAMA</v>
      </c>
      <c r="Y77" s="28" t="str">
        <f t="shared" si="2"/>
        <v>SAMA</v>
      </c>
      <c r="Z77" s="28" t="str">
        <f t="shared" si="3"/>
        <v>SAMA</v>
      </c>
      <c r="AA77" s="28" t="str">
        <f t="shared" si="4"/>
        <v>VALID</v>
      </c>
      <c r="AB77">
        <v>80</v>
      </c>
      <c r="AC77">
        <v>80</v>
      </c>
      <c r="AD77" s="104">
        <f t="shared" si="7"/>
        <v>0</v>
      </c>
      <c r="AE77" s="104" t="str">
        <f t="shared" si="8"/>
        <v>SAMA</v>
      </c>
    </row>
    <row r="78" spans="1:32" ht="15" x14ac:dyDescent="0.25">
      <c r="A78" s="21" t="s">
        <v>260</v>
      </c>
      <c r="B78" s="4">
        <v>20533833</v>
      </c>
      <c r="C78" s="21" t="s">
        <v>21</v>
      </c>
      <c r="D78" s="21" t="s">
        <v>222</v>
      </c>
      <c r="E78" s="21" t="s">
        <v>209</v>
      </c>
      <c r="F78" s="21" t="s">
        <v>188</v>
      </c>
      <c r="G78" s="22">
        <v>272</v>
      </c>
      <c r="H78" s="23">
        <f>VLOOKUP($B78,'Form Responses 1'!$B$2:$W$920,6,FALSE)</f>
        <v>271</v>
      </c>
      <c r="I78" s="23">
        <f>VLOOKUP($B78,'Form Responses 1'!$B$2:$W$920,7,FALSE)</f>
        <v>143</v>
      </c>
      <c r="J78" s="23">
        <f>VLOOKUP($B78,'Form Responses 1'!$B$2:$W$920,8,FALSE)</f>
        <v>128</v>
      </c>
      <c r="K78" s="24">
        <f>VLOOKUP($B78,'Form Responses 1'!$B$2:$W$920,9,FALSE)</f>
        <v>261</v>
      </c>
      <c r="L78" s="24">
        <f>VLOOKUP($B78,'Form Responses 1'!$B$2:$W$920,10,FALSE)</f>
        <v>0</v>
      </c>
      <c r="M78" s="24">
        <f>VLOOKUP($B78,'Form Responses 1'!$B$2:$W$920,11,FALSE)</f>
        <v>261</v>
      </c>
      <c r="N78" s="24">
        <f>VLOOKUP($B78,'Form Responses 1'!$B$2:$W$920,12,FALSE)</f>
        <v>0</v>
      </c>
      <c r="O78" s="25">
        <f>VLOOKUP($B78,'Form Responses 1'!$B$2:$W$920,13,FALSE)</f>
        <v>10</v>
      </c>
      <c r="P78" s="25">
        <f>VLOOKUP($B78,'Form Responses 1'!$B$2:$W$920,14,FALSE)</f>
        <v>0</v>
      </c>
      <c r="Q78" s="25">
        <f>VLOOKUP($B78,'Form Responses 1'!$B$2:$W$920,15,FALSE)</f>
        <v>10</v>
      </c>
      <c r="R78" s="25">
        <f>VLOOKUP($B78,'Form Responses 1'!$B$2:$W$920,16,FALSE)</f>
        <v>0</v>
      </c>
      <c r="S78" s="26">
        <f>VLOOKUP($B78,'Form Responses 1'!$B$2:$W$920,17,FALSE)</f>
        <v>189</v>
      </c>
      <c r="T78" s="26">
        <f>VLOOKUP($B78,'Form Responses 1'!$B$2:$W$920,18,FALSE)</f>
        <v>82</v>
      </c>
      <c r="U78" s="26">
        <f>VLOOKUP($B78,'Form Responses 1'!$B$2:$W$920,19,FALSE)</f>
        <v>0</v>
      </c>
      <c r="V78" s="27">
        <f>COUNTIF('Form Responses 1'!$B$2:$B$920,$B78)</f>
        <v>1</v>
      </c>
      <c r="W78" s="28" t="str">
        <f t="shared" si="0"/>
        <v>SAMA</v>
      </c>
      <c r="X78" s="28" t="str">
        <f t="shared" si="1"/>
        <v>SAMA</v>
      </c>
      <c r="Y78" s="28" t="str">
        <f t="shared" si="2"/>
        <v>SAMA</v>
      </c>
      <c r="Z78" s="28" t="str">
        <f t="shared" si="3"/>
        <v>SAMA</v>
      </c>
      <c r="AA78" s="28" t="str">
        <f t="shared" si="4"/>
        <v>VALID</v>
      </c>
      <c r="AB78">
        <v>272</v>
      </c>
      <c r="AC78">
        <v>271</v>
      </c>
      <c r="AD78" s="104">
        <f t="shared" si="7"/>
        <v>-1</v>
      </c>
      <c r="AE78" s="104" t="str">
        <f t="shared" si="8"/>
        <v>TIDAK</v>
      </c>
      <c r="AF78" s="81" t="s">
        <v>343</v>
      </c>
    </row>
    <row r="79" spans="1:32" ht="15" x14ac:dyDescent="0.25">
      <c r="A79" s="21" t="s">
        <v>261</v>
      </c>
      <c r="B79" s="4">
        <v>20533743</v>
      </c>
      <c r="C79" s="21" t="s">
        <v>21</v>
      </c>
      <c r="D79" s="21" t="s">
        <v>222</v>
      </c>
      <c r="E79" s="21" t="s">
        <v>262</v>
      </c>
      <c r="F79" s="21" t="s">
        <v>188</v>
      </c>
      <c r="G79" s="22">
        <v>413</v>
      </c>
      <c r="H79" s="23">
        <f>VLOOKUP($B79,'Form Responses 1'!$B$2:$W$920,6,FALSE)</f>
        <v>414</v>
      </c>
      <c r="I79" s="23">
        <f>VLOOKUP($B79,'Form Responses 1'!$B$2:$W$920,7,FALSE)</f>
        <v>188</v>
      </c>
      <c r="J79" s="23">
        <f>VLOOKUP($B79,'Form Responses 1'!$B$2:$W$920,8,FALSE)</f>
        <v>226</v>
      </c>
      <c r="K79" s="24">
        <f>VLOOKUP($B79,'Form Responses 1'!$B$2:$W$920,9,FALSE)</f>
        <v>386</v>
      </c>
      <c r="L79" s="24">
        <f>VLOOKUP($B79,'Form Responses 1'!$B$2:$W$920,10,FALSE)</f>
        <v>122</v>
      </c>
      <c r="M79" s="24">
        <f>VLOOKUP($B79,'Form Responses 1'!$B$2:$W$920,11,FALSE)</f>
        <v>264</v>
      </c>
      <c r="N79" s="24">
        <f>VLOOKUP($B79,'Form Responses 1'!$B$2:$W$920,12,FALSE)</f>
        <v>0</v>
      </c>
      <c r="O79" s="25">
        <f>VLOOKUP($B79,'Form Responses 1'!$B$2:$W$920,13,FALSE)</f>
        <v>28</v>
      </c>
      <c r="P79" s="25">
        <f>VLOOKUP($B79,'Form Responses 1'!$B$2:$W$920,14,FALSE)</f>
        <v>8</v>
      </c>
      <c r="Q79" s="25">
        <f>VLOOKUP($B79,'Form Responses 1'!$B$2:$W$920,15,FALSE)</f>
        <v>20</v>
      </c>
      <c r="R79" s="25">
        <f>VLOOKUP($B79,'Form Responses 1'!$B$2:$W$920,16,FALSE)</f>
        <v>0</v>
      </c>
      <c r="S79" s="26">
        <f>VLOOKUP($B79,'Form Responses 1'!$B$2:$W$920,17,FALSE)</f>
        <v>388</v>
      </c>
      <c r="T79" s="26">
        <f>VLOOKUP($B79,'Form Responses 1'!$B$2:$W$920,18,FALSE)</f>
        <v>26</v>
      </c>
      <c r="U79" s="26">
        <f>VLOOKUP($B79,'Form Responses 1'!$B$2:$W$920,19,FALSE)</f>
        <v>0</v>
      </c>
      <c r="V79" s="27">
        <f>COUNTIF('Form Responses 1'!$B$2:$B$920,$B79)</f>
        <v>1</v>
      </c>
      <c r="W79" s="28" t="str">
        <f t="shared" si="0"/>
        <v>SAMA</v>
      </c>
      <c r="X79" s="28" t="str">
        <f t="shared" si="1"/>
        <v>SAMA</v>
      </c>
      <c r="Y79" s="28" t="str">
        <f t="shared" si="2"/>
        <v>SAMA</v>
      </c>
      <c r="Z79" s="28" t="str">
        <f t="shared" si="3"/>
        <v>SAMA</v>
      </c>
      <c r="AA79" s="28" t="str">
        <f t="shared" si="4"/>
        <v>VALID</v>
      </c>
      <c r="AB79">
        <v>413</v>
      </c>
      <c r="AC79">
        <v>414</v>
      </c>
      <c r="AD79" s="104">
        <f t="shared" si="7"/>
        <v>1</v>
      </c>
      <c r="AE79" s="104" t="str">
        <f t="shared" si="8"/>
        <v>TIDAK</v>
      </c>
      <c r="AF79" s="81" t="s">
        <v>344</v>
      </c>
    </row>
    <row r="80" spans="1:32" ht="15" x14ac:dyDescent="0.25">
      <c r="A80" s="21" t="s">
        <v>29</v>
      </c>
      <c r="B80" s="4">
        <v>20533835</v>
      </c>
      <c r="C80" s="21" t="s">
        <v>21</v>
      </c>
      <c r="D80" s="21" t="s">
        <v>222</v>
      </c>
      <c r="E80" s="21" t="s">
        <v>227</v>
      </c>
      <c r="F80" s="21" t="s">
        <v>191</v>
      </c>
      <c r="G80" s="22">
        <v>58</v>
      </c>
      <c r="H80" s="23">
        <f>VLOOKUP($B80,'Form Responses 1'!$B$2:$W$920,6,FALSE)</f>
        <v>61</v>
      </c>
      <c r="I80" s="23">
        <f>VLOOKUP($B80,'Form Responses 1'!$B$2:$W$920,7,FALSE)</f>
        <v>39</v>
      </c>
      <c r="J80" s="23">
        <f>VLOOKUP($B80,'Form Responses 1'!$B$2:$W$920,8,FALSE)</f>
        <v>22</v>
      </c>
      <c r="K80" s="24">
        <f>VLOOKUP($B80,'Form Responses 1'!$B$2:$W$920,9,FALSE)</f>
        <v>29</v>
      </c>
      <c r="L80" s="24">
        <f>VLOOKUP($B80,'Form Responses 1'!$B$2:$W$920,10,FALSE)</f>
        <v>2</v>
      </c>
      <c r="M80" s="24">
        <f>VLOOKUP($B80,'Form Responses 1'!$B$2:$W$920,11,FALSE)</f>
        <v>22</v>
      </c>
      <c r="N80" s="24">
        <f>VLOOKUP($B80,'Form Responses 1'!$B$2:$W$920,12,FALSE)</f>
        <v>5</v>
      </c>
      <c r="O80" s="25">
        <f>VLOOKUP($B80,'Form Responses 1'!$B$2:$W$920,13,FALSE)</f>
        <v>32</v>
      </c>
      <c r="P80" s="25">
        <f>VLOOKUP($B80,'Form Responses 1'!$B$2:$W$920,14,FALSE)</f>
        <v>4</v>
      </c>
      <c r="Q80" s="25">
        <f>VLOOKUP($B80,'Form Responses 1'!$B$2:$W$920,15,FALSE)</f>
        <v>25</v>
      </c>
      <c r="R80" s="25">
        <f>VLOOKUP($B80,'Form Responses 1'!$B$2:$W$920,16,FALSE)</f>
        <v>3</v>
      </c>
      <c r="S80" s="26">
        <f>VLOOKUP($B80,'Form Responses 1'!$B$2:$W$920,17,FALSE)</f>
        <v>26</v>
      </c>
      <c r="T80" s="26">
        <f>VLOOKUP($B80,'Form Responses 1'!$B$2:$W$920,18,FALSE)</f>
        <v>35</v>
      </c>
      <c r="U80" s="26">
        <f>VLOOKUP($B80,'Form Responses 1'!$B$2:$W$920,19,FALSE)</f>
        <v>0</v>
      </c>
      <c r="V80" s="27">
        <f>COUNTIF('Form Responses 1'!$B$2:$B$920,$B80)</f>
        <v>1</v>
      </c>
      <c r="W80" s="28" t="str">
        <f t="shared" si="0"/>
        <v>SAMA</v>
      </c>
      <c r="X80" s="28" t="str">
        <f t="shared" si="1"/>
        <v>SAMA</v>
      </c>
      <c r="Y80" s="28" t="str">
        <f t="shared" si="2"/>
        <v>SAMA</v>
      </c>
      <c r="Z80" s="28" t="str">
        <f t="shared" si="3"/>
        <v>SAMA</v>
      </c>
      <c r="AA80" s="28" t="str">
        <f t="shared" si="4"/>
        <v>VALID</v>
      </c>
      <c r="AB80">
        <v>58</v>
      </c>
      <c r="AC80">
        <v>61</v>
      </c>
      <c r="AD80" s="104">
        <f t="shared" si="7"/>
        <v>3</v>
      </c>
      <c r="AE80" s="104" t="str">
        <f t="shared" si="8"/>
        <v>TIDAK</v>
      </c>
      <c r="AF80" s="81" t="s">
        <v>344</v>
      </c>
    </row>
    <row r="81" spans="1:32" ht="15" x14ac:dyDescent="0.25">
      <c r="A81" s="21" t="s">
        <v>263</v>
      </c>
      <c r="B81" s="4">
        <v>20533836</v>
      </c>
      <c r="C81" s="21" t="s">
        <v>21</v>
      </c>
      <c r="D81" s="21" t="s">
        <v>222</v>
      </c>
      <c r="E81" s="21" t="s">
        <v>193</v>
      </c>
      <c r="F81" s="21" t="s">
        <v>188</v>
      </c>
      <c r="G81" s="22">
        <v>11</v>
      </c>
      <c r="H81" s="23">
        <f>VLOOKUP($B81,'Form Responses 1'!$B$2:$W$920,6,FALSE)</f>
        <v>11</v>
      </c>
      <c r="I81" s="23">
        <f>VLOOKUP($B81,'Form Responses 1'!$B$2:$W$920,7,FALSE)</f>
        <v>5</v>
      </c>
      <c r="J81" s="23">
        <f>VLOOKUP($B81,'Form Responses 1'!$B$2:$W$920,8,FALSE)</f>
        <v>6</v>
      </c>
      <c r="K81" s="24">
        <f>VLOOKUP($B81,'Form Responses 1'!$B$2:$W$920,9,FALSE)</f>
        <v>11</v>
      </c>
      <c r="L81" s="24">
        <f>VLOOKUP($B81,'Form Responses 1'!$B$2:$W$920,10,FALSE)</f>
        <v>0</v>
      </c>
      <c r="M81" s="24">
        <f>VLOOKUP($B81,'Form Responses 1'!$B$2:$W$920,11,FALSE)</f>
        <v>11</v>
      </c>
      <c r="N81" s="24">
        <f>VLOOKUP($B81,'Form Responses 1'!$B$2:$W$920,12,FALSE)</f>
        <v>0</v>
      </c>
      <c r="O81" s="25">
        <f>VLOOKUP($B81,'Form Responses 1'!$B$2:$W$920,13,FALSE)</f>
        <v>0</v>
      </c>
      <c r="P81" s="25">
        <f>VLOOKUP($B81,'Form Responses 1'!$B$2:$W$920,14,FALSE)</f>
        <v>0</v>
      </c>
      <c r="Q81" s="25">
        <f>VLOOKUP($B81,'Form Responses 1'!$B$2:$W$920,15,FALSE)</f>
        <v>0</v>
      </c>
      <c r="R81" s="25">
        <f>VLOOKUP($B81,'Form Responses 1'!$B$2:$W$920,16,FALSE)</f>
        <v>0</v>
      </c>
      <c r="S81" s="26">
        <f>VLOOKUP($B81,'Form Responses 1'!$B$2:$W$920,17,FALSE)</f>
        <v>0</v>
      </c>
      <c r="T81" s="26">
        <f>VLOOKUP($B81,'Form Responses 1'!$B$2:$W$920,18,FALSE)</f>
        <v>11</v>
      </c>
      <c r="U81" s="26">
        <f>VLOOKUP($B81,'Form Responses 1'!$B$2:$W$920,19,FALSE)</f>
        <v>0</v>
      </c>
      <c r="V81" s="27">
        <f>COUNTIF('Form Responses 1'!$B$2:$B$920,$B81)</f>
        <v>1</v>
      </c>
      <c r="W81" s="28" t="str">
        <f t="shared" si="0"/>
        <v>SAMA</v>
      </c>
      <c r="X81" s="28" t="str">
        <f t="shared" si="1"/>
        <v>SAMA</v>
      </c>
      <c r="Y81" s="28" t="str">
        <f t="shared" si="2"/>
        <v>SAMA</v>
      </c>
      <c r="Z81" s="28" t="str">
        <f t="shared" si="3"/>
        <v>SAMA</v>
      </c>
      <c r="AA81" s="28" t="str">
        <f t="shared" si="4"/>
        <v>VALID</v>
      </c>
      <c r="AB81">
        <v>11</v>
      </c>
      <c r="AC81">
        <v>11</v>
      </c>
      <c r="AD81" s="104">
        <f t="shared" si="7"/>
        <v>0</v>
      </c>
      <c r="AE81" s="104" t="str">
        <f t="shared" si="8"/>
        <v>SAMA</v>
      </c>
    </row>
    <row r="82" spans="1:32" ht="15" x14ac:dyDescent="0.25">
      <c r="A82" s="21" t="s">
        <v>264</v>
      </c>
      <c r="B82" s="4">
        <v>20539730</v>
      </c>
      <c r="C82" s="21" t="s">
        <v>21</v>
      </c>
      <c r="D82" s="21" t="s">
        <v>222</v>
      </c>
      <c r="E82" s="21" t="s">
        <v>265</v>
      </c>
      <c r="F82" s="21" t="s">
        <v>204</v>
      </c>
      <c r="G82" s="22">
        <v>141</v>
      </c>
      <c r="H82" s="23">
        <f>VLOOKUP($B82,'Form Responses 1'!$B$2:$W$920,6,FALSE)</f>
        <v>143</v>
      </c>
      <c r="I82" s="23">
        <f>VLOOKUP($B82,'Form Responses 1'!$B$2:$W$920,7,FALSE)</f>
        <v>81</v>
      </c>
      <c r="J82" s="23">
        <f>VLOOKUP($B82,'Form Responses 1'!$B$2:$W$920,8,FALSE)</f>
        <v>62</v>
      </c>
      <c r="K82" s="24">
        <f>VLOOKUP($B82,'Form Responses 1'!$B$2:$W$920,9,FALSE)</f>
        <v>97</v>
      </c>
      <c r="L82" s="24">
        <f>VLOOKUP($B82,'Form Responses 1'!$B$2:$W$920,10,FALSE)</f>
        <v>19</v>
      </c>
      <c r="M82" s="24">
        <f>VLOOKUP($B82,'Form Responses 1'!$B$2:$W$920,11,FALSE)</f>
        <v>78</v>
      </c>
      <c r="N82" s="24">
        <f>VLOOKUP($B82,'Form Responses 1'!$B$2:$W$920,12,FALSE)</f>
        <v>0</v>
      </c>
      <c r="O82" s="25">
        <f>VLOOKUP($B82,'Form Responses 1'!$B$2:$W$920,13,FALSE)</f>
        <v>46</v>
      </c>
      <c r="P82" s="25">
        <f>VLOOKUP($B82,'Form Responses 1'!$B$2:$W$920,14,FALSE)</f>
        <v>5</v>
      </c>
      <c r="Q82" s="25">
        <f>VLOOKUP($B82,'Form Responses 1'!$B$2:$W$920,15,FALSE)</f>
        <v>40</v>
      </c>
      <c r="R82" s="25">
        <f>VLOOKUP($B82,'Form Responses 1'!$B$2:$W$920,16,FALSE)</f>
        <v>1</v>
      </c>
      <c r="S82" s="26">
        <f>VLOOKUP($B82,'Form Responses 1'!$B$2:$W$920,17,FALSE)</f>
        <v>90</v>
      </c>
      <c r="T82" s="26">
        <f>VLOOKUP($B82,'Form Responses 1'!$B$2:$W$920,18,FALSE)</f>
        <v>46</v>
      </c>
      <c r="U82" s="26">
        <f>VLOOKUP($B82,'Form Responses 1'!$B$2:$W$920,19,FALSE)</f>
        <v>7</v>
      </c>
      <c r="V82" s="27">
        <f>COUNTIF('Form Responses 1'!$B$2:$B$920,$B82)</f>
        <v>1</v>
      </c>
      <c r="W82" s="28" t="str">
        <f t="shared" si="0"/>
        <v>SAMA</v>
      </c>
      <c r="X82" s="28" t="str">
        <f t="shared" si="1"/>
        <v>SAMA</v>
      </c>
      <c r="Y82" s="28" t="str">
        <f t="shared" si="2"/>
        <v>SAMA</v>
      </c>
      <c r="Z82" s="28" t="str">
        <f t="shared" si="3"/>
        <v>SAMA</v>
      </c>
      <c r="AA82" s="28" t="str">
        <f t="shared" si="4"/>
        <v>VALID</v>
      </c>
      <c r="AB82">
        <v>141</v>
      </c>
      <c r="AC82">
        <v>143</v>
      </c>
      <c r="AD82" s="104">
        <f t="shared" si="7"/>
        <v>2</v>
      </c>
      <c r="AE82" s="104" t="str">
        <f t="shared" si="8"/>
        <v>TIDAK</v>
      </c>
      <c r="AF82" s="81" t="s">
        <v>344</v>
      </c>
    </row>
    <row r="83" spans="1:32" ht="15" x14ac:dyDescent="0.25">
      <c r="A83" s="21" t="s">
        <v>38</v>
      </c>
      <c r="B83" s="4">
        <v>20539728</v>
      </c>
      <c r="C83" s="21" t="s">
        <v>21</v>
      </c>
      <c r="D83" s="21" t="s">
        <v>222</v>
      </c>
      <c r="E83" s="21" t="s">
        <v>201</v>
      </c>
      <c r="F83" s="21" t="s">
        <v>201</v>
      </c>
      <c r="G83" s="22">
        <v>63</v>
      </c>
      <c r="H83" s="23">
        <f>VLOOKUP($B83,'Form Responses 1'!$B$2:$W$920,6,FALSE)</f>
        <v>62</v>
      </c>
      <c r="I83" s="23">
        <f>VLOOKUP($B83,'Form Responses 1'!$B$2:$W$920,7,FALSE)</f>
        <v>30</v>
      </c>
      <c r="J83" s="23">
        <f>VLOOKUP($B83,'Form Responses 1'!$B$2:$W$920,8,FALSE)</f>
        <v>32</v>
      </c>
      <c r="K83" s="24">
        <f>VLOOKUP($B83,'Form Responses 1'!$B$2:$W$920,9,FALSE)</f>
        <v>46</v>
      </c>
      <c r="L83" s="24">
        <f>VLOOKUP($B83,'Form Responses 1'!$B$2:$W$920,10,FALSE)</f>
        <v>12</v>
      </c>
      <c r="M83" s="24">
        <f>VLOOKUP($B83,'Form Responses 1'!$B$2:$W$920,11,FALSE)</f>
        <v>33</v>
      </c>
      <c r="N83" s="24">
        <f>VLOOKUP($B83,'Form Responses 1'!$B$2:$W$920,12,FALSE)</f>
        <v>1</v>
      </c>
      <c r="O83" s="25">
        <f>VLOOKUP($B83,'Form Responses 1'!$B$2:$W$920,13,FALSE)</f>
        <v>16</v>
      </c>
      <c r="P83" s="25">
        <f>VLOOKUP($B83,'Form Responses 1'!$B$2:$W$920,14,FALSE)</f>
        <v>1</v>
      </c>
      <c r="Q83" s="25">
        <f>VLOOKUP($B83,'Form Responses 1'!$B$2:$W$920,15,FALSE)</f>
        <v>13</v>
      </c>
      <c r="R83" s="25">
        <f>VLOOKUP($B83,'Form Responses 1'!$B$2:$W$920,16,FALSE)</f>
        <v>2</v>
      </c>
      <c r="S83" s="26">
        <f>VLOOKUP($B83,'Form Responses 1'!$B$2:$W$920,17,FALSE)</f>
        <v>12</v>
      </c>
      <c r="T83" s="26">
        <f>VLOOKUP($B83,'Form Responses 1'!$B$2:$W$920,18,FALSE)</f>
        <v>42</v>
      </c>
      <c r="U83" s="26">
        <f>VLOOKUP($B83,'Form Responses 1'!$B$2:$W$920,19,FALSE)</f>
        <v>8</v>
      </c>
      <c r="V83" s="27">
        <f>COUNTIF('Form Responses 1'!$B$2:$B$920,$B83)</f>
        <v>1</v>
      </c>
      <c r="W83" s="28" t="str">
        <f t="shared" si="0"/>
        <v>SAMA</v>
      </c>
      <c r="X83" s="28" t="str">
        <f t="shared" si="1"/>
        <v>SAMA</v>
      </c>
      <c r="Y83" s="28" t="str">
        <f t="shared" si="2"/>
        <v>SAMA</v>
      </c>
      <c r="Z83" s="28" t="str">
        <f t="shared" si="3"/>
        <v>SAMA</v>
      </c>
      <c r="AA83" s="28" t="str">
        <f t="shared" si="4"/>
        <v>VALID</v>
      </c>
      <c r="AB83">
        <v>63</v>
      </c>
      <c r="AC83">
        <v>62</v>
      </c>
      <c r="AD83" s="104">
        <f t="shared" si="7"/>
        <v>-1</v>
      </c>
      <c r="AE83" s="104" t="str">
        <f t="shared" si="8"/>
        <v>TIDAK</v>
      </c>
      <c r="AF83" s="81" t="s">
        <v>343</v>
      </c>
    </row>
    <row r="84" spans="1:32" ht="15" x14ac:dyDescent="0.25">
      <c r="A84" s="21" t="s">
        <v>266</v>
      </c>
      <c r="B84" s="4">
        <v>20533837</v>
      </c>
      <c r="C84" s="21" t="s">
        <v>21</v>
      </c>
      <c r="D84" s="21" t="s">
        <v>222</v>
      </c>
      <c r="E84" s="21" t="s">
        <v>189</v>
      </c>
      <c r="F84" s="21" t="s">
        <v>188</v>
      </c>
      <c r="G84" s="22">
        <v>394</v>
      </c>
      <c r="H84" s="23">
        <f>VLOOKUP($B84,'Form Responses 1'!$B$2:$W$920,6,FALSE)</f>
        <v>394</v>
      </c>
      <c r="I84" s="23">
        <f>VLOOKUP($B84,'Form Responses 1'!$B$2:$W$920,7,FALSE)</f>
        <v>191</v>
      </c>
      <c r="J84" s="23">
        <f>VLOOKUP($B84,'Form Responses 1'!$B$2:$W$920,8,FALSE)</f>
        <v>203</v>
      </c>
      <c r="K84" s="24">
        <f>VLOOKUP($B84,'Form Responses 1'!$B$2:$W$920,9,FALSE)</f>
        <v>258</v>
      </c>
      <c r="L84" s="24">
        <f>VLOOKUP($B84,'Form Responses 1'!$B$2:$W$920,10,FALSE)</f>
        <v>52</v>
      </c>
      <c r="M84" s="24">
        <f>VLOOKUP($B84,'Form Responses 1'!$B$2:$W$920,11,FALSE)</f>
        <v>205</v>
      </c>
      <c r="N84" s="24">
        <f>VLOOKUP($B84,'Form Responses 1'!$B$2:$W$920,12,FALSE)</f>
        <v>1</v>
      </c>
      <c r="O84" s="25">
        <f>VLOOKUP($B84,'Form Responses 1'!$B$2:$W$920,13,FALSE)</f>
        <v>136</v>
      </c>
      <c r="P84" s="25">
        <f>VLOOKUP($B84,'Form Responses 1'!$B$2:$W$920,14,FALSE)</f>
        <v>21</v>
      </c>
      <c r="Q84" s="25">
        <f>VLOOKUP($B84,'Form Responses 1'!$B$2:$W$920,15,FALSE)</f>
        <v>115</v>
      </c>
      <c r="R84" s="25">
        <f>VLOOKUP($B84,'Form Responses 1'!$B$2:$W$920,16,FALSE)</f>
        <v>0</v>
      </c>
      <c r="S84" s="26">
        <f>VLOOKUP($B84,'Form Responses 1'!$B$2:$W$920,17,FALSE)</f>
        <v>95</v>
      </c>
      <c r="T84" s="26">
        <f>VLOOKUP($B84,'Form Responses 1'!$B$2:$W$920,18,FALSE)</f>
        <v>21</v>
      </c>
      <c r="U84" s="26">
        <f>VLOOKUP($B84,'Form Responses 1'!$B$2:$W$920,19,FALSE)</f>
        <v>0</v>
      </c>
      <c r="V84" s="27">
        <f>COUNTIF('Form Responses 1'!$B$2:$B$920,$B84)</f>
        <v>1</v>
      </c>
      <c r="W84" s="28" t="str">
        <f t="shared" si="0"/>
        <v>SAMA</v>
      </c>
      <c r="X84" s="28" t="str">
        <f t="shared" si="1"/>
        <v>SAMA</v>
      </c>
      <c r="Y84" s="28" t="str">
        <f t="shared" si="2"/>
        <v>SAMA</v>
      </c>
      <c r="Z84" s="28" t="str">
        <f t="shared" si="3"/>
        <v>TIDAK</v>
      </c>
      <c r="AA84" s="28" t="str">
        <f t="shared" si="4"/>
        <v>TIDAK</v>
      </c>
      <c r="AB84">
        <v>394</v>
      </c>
      <c r="AC84">
        <v>394</v>
      </c>
      <c r="AD84" s="104">
        <f t="shared" si="7"/>
        <v>0</v>
      </c>
      <c r="AE84" s="104" t="str">
        <f t="shared" si="8"/>
        <v>SAMA</v>
      </c>
    </row>
    <row r="85" spans="1:32" ht="15" x14ac:dyDescent="0.25">
      <c r="A85" s="21" t="s">
        <v>119</v>
      </c>
      <c r="B85" s="4">
        <v>20533838</v>
      </c>
      <c r="C85" s="21" t="s">
        <v>21</v>
      </c>
      <c r="D85" s="21" t="s">
        <v>222</v>
      </c>
      <c r="E85" s="21" t="s">
        <v>189</v>
      </c>
      <c r="F85" s="21" t="s">
        <v>188</v>
      </c>
      <c r="G85" s="22">
        <v>72</v>
      </c>
      <c r="H85" s="23">
        <f>VLOOKUP($B85,'Form Responses 1'!$B$2:$W$920,6,FALSE)</f>
        <v>72</v>
      </c>
      <c r="I85" s="23">
        <f>VLOOKUP($B85,'Form Responses 1'!$B$2:$W$920,7,FALSE)</f>
        <v>29</v>
      </c>
      <c r="J85" s="23">
        <f>VLOOKUP($B85,'Form Responses 1'!$B$2:$W$920,8,FALSE)</f>
        <v>43</v>
      </c>
      <c r="K85" s="24">
        <f>VLOOKUP($B85,'Form Responses 1'!$B$2:$W$920,9,FALSE)</f>
        <v>53</v>
      </c>
      <c r="L85" s="24">
        <f>VLOOKUP($B85,'Form Responses 1'!$B$2:$W$920,10,FALSE)</f>
        <v>8</v>
      </c>
      <c r="M85" s="24">
        <f>VLOOKUP($B85,'Form Responses 1'!$B$2:$W$920,11,FALSE)</f>
        <v>44</v>
      </c>
      <c r="N85" s="24">
        <f>VLOOKUP($B85,'Form Responses 1'!$B$2:$W$920,12,FALSE)</f>
        <v>1</v>
      </c>
      <c r="O85" s="25">
        <f>VLOOKUP($B85,'Form Responses 1'!$B$2:$W$920,13,FALSE)</f>
        <v>19</v>
      </c>
      <c r="P85" s="25">
        <f>VLOOKUP($B85,'Form Responses 1'!$B$2:$W$920,14,FALSE)</f>
        <v>3</v>
      </c>
      <c r="Q85" s="25">
        <f>VLOOKUP($B85,'Form Responses 1'!$B$2:$W$920,15,FALSE)</f>
        <v>15</v>
      </c>
      <c r="R85" s="25">
        <f>VLOOKUP($B85,'Form Responses 1'!$B$2:$W$920,16,FALSE)</f>
        <v>1</v>
      </c>
      <c r="S85" s="26">
        <f>VLOOKUP($B85,'Form Responses 1'!$B$2:$W$920,17,FALSE)</f>
        <v>24</v>
      </c>
      <c r="T85" s="26">
        <f>VLOOKUP($B85,'Form Responses 1'!$B$2:$W$920,18,FALSE)</f>
        <v>46</v>
      </c>
      <c r="U85" s="26">
        <f>VLOOKUP($B85,'Form Responses 1'!$B$2:$W$920,19,FALSE)</f>
        <v>2</v>
      </c>
      <c r="V85" s="27">
        <f>COUNTIF('Form Responses 1'!$B$2:$B$920,$B85)</f>
        <v>1</v>
      </c>
      <c r="W85" s="28" t="str">
        <f t="shared" si="0"/>
        <v>SAMA</v>
      </c>
      <c r="X85" s="28" t="str">
        <f t="shared" si="1"/>
        <v>SAMA</v>
      </c>
      <c r="Y85" s="28" t="str">
        <f t="shared" si="2"/>
        <v>SAMA</v>
      </c>
      <c r="Z85" s="28" t="str">
        <f t="shared" si="3"/>
        <v>SAMA</v>
      </c>
      <c r="AA85" s="28" t="str">
        <f t="shared" si="4"/>
        <v>VALID</v>
      </c>
      <c r="AB85">
        <v>72</v>
      </c>
      <c r="AC85">
        <v>72</v>
      </c>
      <c r="AD85" s="104">
        <f t="shared" si="7"/>
        <v>0</v>
      </c>
      <c r="AE85" s="104" t="str">
        <f t="shared" si="8"/>
        <v>SAMA</v>
      </c>
    </row>
    <row r="86" spans="1:32" ht="15" x14ac:dyDescent="0.25">
      <c r="A86" s="21" t="s">
        <v>90</v>
      </c>
      <c r="B86" s="4">
        <v>20533854</v>
      </c>
      <c r="C86" s="21" t="s">
        <v>21</v>
      </c>
      <c r="D86" s="21" t="s">
        <v>222</v>
      </c>
      <c r="E86" s="21" t="s">
        <v>232</v>
      </c>
      <c r="F86" s="21" t="s">
        <v>191</v>
      </c>
      <c r="G86" s="22">
        <v>13</v>
      </c>
      <c r="H86" s="23">
        <f>VLOOKUP($B86,'Form Responses 1'!$B$2:$W$920,6,FALSE)</f>
        <v>12</v>
      </c>
      <c r="I86" s="23">
        <f>VLOOKUP($B86,'Form Responses 1'!$B$2:$W$920,7,FALSE)</f>
        <v>8</v>
      </c>
      <c r="J86" s="23">
        <f>VLOOKUP($B86,'Form Responses 1'!$B$2:$W$920,8,FALSE)</f>
        <v>4</v>
      </c>
      <c r="K86" s="24">
        <f>VLOOKUP($B86,'Form Responses 1'!$B$2:$W$920,9,FALSE)</f>
        <v>0</v>
      </c>
      <c r="L86" s="24">
        <f>VLOOKUP($B86,'Form Responses 1'!$B$2:$W$920,10,FALSE)</f>
        <v>0</v>
      </c>
      <c r="M86" s="24">
        <f>VLOOKUP($B86,'Form Responses 1'!$B$2:$W$920,11,FALSE)</f>
        <v>0</v>
      </c>
      <c r="N86" s="24">
        <f>VLOOKUP($B86,'Form Responses 1'!$B$2:$W$920,12,FALSE)</f>
        <v>0</v>
      </c>
      <c r="O86" s="25">
        <f>VLOOKUP($B86,'Form Responses 1'!$B$2:$W$920,13,FALSE)</f>
        <v>12</v>
      </c>
      <c r="P86" s="25">
        <f>VLOOKUP($B86,'Form Responses 1'!$B$2:$W$920,14,FALSE)</f>
        <v>2</v>
      </c>
      <c r="Q86" s="25">
        <f>VLOOKUP($B86,'Form Responses 1'!$B$2:$W$920,15,FALSE)</f>
        <v>10</v>
      </c>
      <c r="R86" s="25">
        <f>VLOOKUP($B86,'Form Responses 1'!$B$2:$W$920,16,FALSE)</f>
        <v>0</v>
      </c>
      <c r="S86" s="26">
        <f>VLOOKUP($B86,'Form Responses 1'!$B$2:$W$920,17,FALSE)</f>
        <v>0</v>
      </c>
      <c r="T86" s="26">
        <f>VLOOKUP($B86,'Form Responses 1'!$B$2:$W$920,18,FALSE)</f>
        <v>12</v>
      </c>
      <c r="U86" s="26">
        <f>VLOOKUP($B86,'Form Responses 1'!$B$2:$W$920,19,FALSE)</f>
        <v>0</v>
      </c>
      <c r="V86" s="27">
        <f>COUNTIF('Form Responses 1'!$B$2:$B$920,$B86)</f>
        <v>1</v>
      </c>
      <c r="W86" s="28" t="str">
        <f t="shared" si="0"/>
        <v>SAMA</v>
      </c>
      <c r="X86" s="28" t="str">
        <f t="shared" si="1"/>
        <v>SAMA</v>
      </c>
      <c r="Y86" s="28" t="str">
        <f t="shared" si="2"/>
        <v>SAMA</v>
      </c>
      <c r="Z86" s="28" t="str">
        <f t="shared" si="3"/>
        <v>SAMA</v>
      </c>
      <c r="AA86" s="28" t="str">
        <f t="shared" si="4"/>
        <v>VALID</v>
      </c>
      <c r="AB86">
        <v>13</v>
      </c>
      <c r="AC86">
        <v>12</v>
      </c>
      <c r="AD86" s="104">
        <f t="shared" si="7"/>
        <v>-1</v>
      </c>
      <c r="AE86" s="104" t="str">
        <f t="shared" si="8"/>
        <v>TIDAK</v>
      </c>
      <c r="AF86" s="81" t="s">
        <v>343</v>
      </c>
    </row>
    <row r="87" spans="1:32" ht="15" x14ac:dyDescent="0.25">
      <c r="A87" s="21" t="s">
        <v>267</v>
      </c>
      <c r="B87" s="4">
        <v>20533731</v>
      </c>
      <c r="C87" s="21" t="s">
        <v>21</v>
      </c>
      <c r="D87" s="21" t="s">
        <v>222</v>
      </c>
      <c r="E87" s="21" t="s">
        <v>190</v>
      </c>
      <c r="F87" s="21" t="s">
        <v>191</v>
      </c>
      <c r="G87" s="22">
        <v>582</v>
      </c>
      <c r="H87" s="23">
        <f>VLOOKUP($B87,'Form Responses 1'!$B$2:$W$920,6,FALSE)</f>
        <v>582</v>
      </c>
      <c r="I87" s="23">
        <f>VLOOKUP($B87,'Form Responses 1'!$B$2:$W$920,7,FALSE)</f>
        <v>311</v>
      </c>
      <c r="J87" s="23">
        <f>VLOOKUP($B87,'Form Responses 1'!$B$2:$W$920,8,FALSE)</f>
        <v>271</v>
      </c>
      <c r="K87" s="24">
        <f>VLOOKUP($B87,'Form Responses 1'!$B$2:$W$920,9,FALSE)</f>
        <v>419</v>
      </c>
      <c r="L87" s="24">
        <f>VLOOKUP($B87,'Form Responses 1'!$B$2:$W$920,10,FALSE)</f>
        <v>79</v>
      </c>
      <c r="M87" s="24">
        <f>VLOOKUP($B87,'Form Responses 1'!$B$2:$W$920,11,FALSE)</f>
        <v>339</v>
      </c>
      <c r="N87" s="24">
        <f>VLOOKUP($B87,'Form Responses 1'!$B$2:$W$920,12,FALSE)</f>
        <v>1</v>
      </c>
      <c r="O87" s="25">
        <f>VLOOKUP($B87,'Form Responses 1'!$B$2:$W$920,13,FALSE)</f>
        <v>163</v>
      </c>
      <c r="P87" s="25">
        <f>VLOOKUP($B87,'Form Responses 1'!$B$2:$W$920,14,FALSE)</f>
        <v>24</v>
      </c>
      <c r="Q87" s="25">
        <f>VLOOKUP($B87,'Form Responses 1'!$B$2:$W$920,15,FALSE)</f>
        <v>138</v>
      </c>
      <c r="R87" s="25">
        <f>VLOOKUP($B87,'Form Responses 1'!$B$2:$W$920,16,FALSE)</f>
        <v>1</v>
      </c>
      <c r="S87" s="26">
        <f>VLOOKUP($B87,'Form Responses 1'!$B$2:$W$920,17,FALSE)</f>
        <v>307</v>
      </c>
      <c r="T87" s="26">
        <f>VLOOKUP($B87,'Form Responses 1'!$B$2:$W$920,18,FALSE)</f>
        <v>273</v>
      </c>
      <c r="U87" s="26">
        <f>VLOOKUP($B87,'Form Responses 1'!$B$2:$W$920,19,FALSE)</f>
        <v>2</v>
      </c>
      <c r="V87" s="27">
        <f>COUNTIF('Form Responses 1'!$B$2:$B$920,$B87)</f>
        <v>1</v>
      </c>
      <c r="W87" s="28" t="str">
        <f t="shared" si="0"/>
        <v>SAMA</v>
      </c>
      <c r="X87" s="28" t="str">
        <f t="shared" si="1"/>
        <v>SAMA</v>
      </c>
      <c r="Y87" s="28" t="str">
        <f t="shared" si="2"/>
        <v>SAMA</v>
      </c>
      <c r="Z87" s="28" t="str">
        <f t="shared" si="3"/>
        <v>SAMA</v>
      </c>
      <c r="AA87" s="28" t="str">
        <f t="shared" si="4"/>
        <v>VALID</v>
      </c>
      <c r="AB87">
        <v>582</v>
      </c>
      <c r="AC87">
        <v>582</v>
      </c>
      <c r="AD87" s="104">
        <f t="shared" si="7"/>
        <v>0</v>
      </c>
      <c r="AE87" s="104" t="str">
        <f t="shared" si="8"/>
        <v>SAMA</v>
      </c>
    </row>
    <row r="88" spans="1:32" ht="15" x14ac:dyDescent="0.25">
      <c r="A88" s="21" t="s">
        <v>97</v>
      </c>
      <c r="B88" s="4">
        <v>20533748</v>
      </c>
      <c r="C88" s="21" t="s">
        <v>21</v>
      </c>
      <c r="D88" s="21" t="s">
        <v>222</v>
      </c>
      <c r="E88" s="21" t="s">
        <v>214</v>
      </c>
      <c r="F88" s="21" t="s">
        <v>195</v>
      </c>
      <c r="G88" s="22">
        <v>277</v>
      </c>
      <c r="H88" s="23">
        <f>VLOOKUP($B88,'Form Responses 1'!$B$2:$W$920,6,FALSE)</f>
        <v>282</v>
      </c>
      <c r="I88" s="23">
        <f>VLOOKUP($B88,'Form Responses 1'!$B$2:$W$920,7,FALSE)</f>
        <v>147</v>
      </c>
      <c r="J88" s="23">
        <f>VLOOKUP($B88,'Form Responses 1'!$B$2:$W$920,8,FALSE)</f>
        <v>135</v>
      </c>
      <c r="K88" s="24">
        <f>VLOOKUP($B88,'Form Responses 1'!$B$2:$W$920,9,FALSE)</f>
        <v>163</v>
      </c>
      <c r="L88" s="24">
        <f>VLOOKUP($B88,'Form Responses 1'!$B$2:$W$920,10,FALSE)</f>
        <v>0</v>
      </c>
      <c r="M88" s="24">
        <f>VLOOKUP($B88,'Form Responses 1'!$B$2:$W$920,11,FALSE)</f>
        <v>150</v>
      </c>
      <c r="N88" s="24">
        <f>VLOOKUP($B88,'Form Responses 1'!$B$2:$W$920,12,FALSE)</f>
        <v>13</v>
      </c>
      <c r="O88" s="25">
        <f>VLOOKUP($B88,'Form Responses 1'!$B$2:$W$920,13,FALSE)</f>
        <v>119</v>
      </c>
      <c r="P88" s="25">
        <f>VLOOKUP($B88,'Form Responses 1'!$B$2:$W$920,14,FALSE)</f>
        <v>6</v>
      </c>
      <c r="Q88" s="25">
        <f>VLOOKUP($B88,'Form Responses 1'!$B$2:$W$920,15,FALSE)</f>
        <v>99</v>
      </c>
      <c r="R88" s="25">
        <f>VLOOKUP($B88,'Form Responses 1'!$B$2:$W$920,16,FALSE)</f>
        <v>14</v>
      </c>
      <c r="S88" s="26">
        <f>VLOOKUP($B88,'Form Responses 1'!$B$2:$W$920,17,FALSE)</f>
        <v>50</v>
      </c>
      <c r="T88" s="26">
        <f>VLOOKUP($B88,'Form Responses 1'!$B$2:$W$920,18,FALSE)</f>
        <v>210</v>
      </c>
      <c r="U88" s="26">
        <f>VLOOKUP($B88,'Form Responses 1'!$B$2:$W$920,19,FALSE)</f>
        <v>22</v>
      </c>
      <c r="V88" s="27">
        <f>COUNTIF('Form Responses 1'!$B$2:$B$920,$B88)</f>
        <v>1</v>
      </c>
      <c r="W88" s="28" t="str">
        <f t="shared" si="0"/>
        <v>SAMA</v>
      </c>
      <c r="X88" s="28" t="str">
        <f t="shared" si="1"/>
        <v>SAMA</v>
      </c>
      <c r="Y88" s="28" t="str">
        <f t="shared" si="2"/>
        <v>SAMA</v>
      </c>
      <c r="Z88" s="28" t="str">
        <f t="shared" si="3"/>
        <v>SAMA</v>
      </c>
      <c r="AA88" s="28" t="str">
        <f t="shared" si="4"/>
        <v>VALID</v>
      </c>
      <c r="AB88">
        <v>277</v>
      </c>
      <c r="AC88">
        <v>282</v>
      </c>
      <c r="AD88" s="104">
        <f t="shared" si="7"/>
        <v>5</v>
      </c>
      <c r="AE88" s="104" t="str">
        <f t="shared" si="8"/>
        <v>TIDAK</v>
      </c>
      <c r="AF88" s="81" t="s">
        <v>344</v>
      </c>
    </row>
    <row r="89" spans="1:32" ht="15" x14ac:dyDescent="0.25">
      <c r="A89" s="21" t="s">
        <v>268</v>
      </c>
      <c r="B89" s="4">
        <v>20533750</v>
      </c>
      <c r="C89" s="21" t="s">
        <v>21</v>
      </c>
      <c r="D89" s="21" t="s">
        <v>222</v>
      </c>
      <c r="E89" s="21" t="s">
        <v>187</v>
      </c>
      <c r="F89" s="21" t="s">
        <v>188</v>
      </c>
      <c r="G89" s="22">
        <v>182</v>
      </c>
      <c r="H89" s="23">
        <f>VLOOKUP($B89,'Form Responses 1'!$B$2:$W$920,6,FALSE)</f>
        <v>182</v>
      </c>
      <c r="I89" s="23">
        <f>VLOOKUP($B89,'Form Responses 1'!$B$2:$W$920,7,FALSE)</f>
        <v>52</v>
      </c>
      <c r="J89" s="23">
        <f>VLOOKUP($B89,'Form Responses 1'!$B$2:$W$920,8,FALSE)</f>
        <v>130</v>
      </c>
      <c r="K89" s="24">
        <f>VLOOKUP($B89,'Form Responses 1'!$B$2:$W$920,9,FALSE)</f>
        <v>117</v>
      </c>
      <c r="L89" s="24">
        <f>VLOOKUP($B89,'Form Responses 1'!$B$2:$W$920,10,FALSE)</f>
        <v>16</v>
      </c>
      <c r="M89" s="24">
        <f>VLOOKUP($B89,'Form Responses 1'!$B$2:$W$920,11,FALSE)</f>
        <v>96</v>
      </c>
      <c r="N89" s="24">
        <f>VLOOKUP($B89,'Form Responses 1'!$B$2:$W$920,12,FALSE)</f>
        <v>5</v>
      </c>
      <c r="O89" s="25">
        <f>VLOOKUP($B89,'Form Responses 1'!$B$2:$W$920,13,FALSE)</f>
        <v>65</v>
      </c>
      <c r="P89" s="25">
        <f>VLOOKUP($B89,'Form Responses 1'!$B$2:$W$920,14,FALSE)</f>
        <v>4</v>
      </c>
      <c r="Q89" s="25">
        <f>VLOOKUP($B89,'Form Responses 1'!$B$2:$W$920,15,FALSE)</f>
        <v>60</v>
      </c>
      <c r="R89" s="25">
        <f>VLOOKUP($B89,'Form Responses 1'!$B$2:$W$920,16,FALSE)</f>
        <v>1</v>
      </c>
      <c r="S89" s="26">
        <f>VLOOKUP($B89,'Form Responses 1'!$B$2:$W$920,17,FALSE)</f>
        <v>42</v>
      </c>
      <c r="T89" s="26">
        <f>VLOOKUP($B89,'Form Responses 1'!$B$2:$W$920,18,FALSE)</f>
        <v>140</v>
      </c>
      <c r="U89" s="26">
        <f>VLOOKUP($B89,'Form Responses 1'!$B$2:$W$920,19,FALSE)</f>
        <v>0</v>
      </c>
      <c r="V89" s="27">
        <f>COUNTIF('Form Responses 1'!$B$2:$B$920,$B89)</f>
        <v>1</v>
      </c>
      <c r="W89" s="28" t="str">
        <f t="shared" si="0"/>
        <v>SAMA</v>
      </c>
      <c r="X89" s="28" t="str">
        <f t="shared" si="1"/>
        <v>SAMA</v>
      </c>
      <c r="Y89" s="28" t="str">
        <f t="shared" si="2"/>
        <v>SAMA</v>
      </c>
      <c r="Z89" s="28" t="str">
        <f t="shared" si="3"/>
        <v>SAMA</v>
      </c>
      <c r="AA89" s="28" t="str">
        <f t="shared" si="4"/>
        <v>VALID</v>
      </c>
      <c r="AB89">
        <v>182</v>
      </c>
      <c r="AC89">
        <v>182</v>
      </c>
      <c r="AD89" s="104">
        <f t="shared" si="7"/>
        <v>0</v>
      </c>
      <c r="AE89" s="104" t="str">
        <f t="shared" si="8"/>
        <v>SAMA</v>
      </c>
    </row>
    <row r="90" spans="1:32" ht="15" x14ac:dyDescent="0.25">
      <c r="A90" s="21" t="s">
        <v>137</v>
      </c>
      <c r="B90" s="4">
        <v>20533751</v>
      </c>
      <c r="C90" s="21" t="s">
        <v>21</v>
      </c>
      <c r="D90" s="21" t="s">
        <v>222</v>
      </c>
      <c r="E90" s="21" t="s">
        <v>238</v>
      </c>
      <c r="F90" s="21" t="s">
        <v>204</v>
      </c>
      <c r="G90" s="22">
        <v>306</v>
      </c>
      <c r="H90" s="23">
        <f>VLOOKUP($B90,'Form Responses 1'!$B$2:$W$920,6,FALSE)</f>
        <v>307</v>
      </c>
      <c r="I90" s="23">
        <f>VLOOKUP($B90,'Form Responses 1'!$B$2:$W$920,7,FALSE)</f>
        <v>160</v>
      </c>
      <c r="J90" s="23">
        <f>VLOOKUP($B90,'Form Responses 1'!$B$2:$W$920,8,FALSE)</f>
        <v>147</v>
      </c>
      <c r="K90" s="24">
        <f>VLOOKUP($B90,'Form Responses 1'!$B$2:$W$920,9,FALSE)</f>
        <v>307</v>
      </c>
      <c r="L90" s="24">
        <f>VLOOKUP($B90,'Form Responses 1'!$B$2:$W$920,10,FALSE)</f>
        <v>69</v>
      </c>
      <c r="M90" s="24">
        <f>VLOOKUP($B90,'Form Responses 1'!$B$2:$W$920,11,FALSE)</f>
        <v>233</v>
      </c>
      <c r="N90" s="24">
        <f>VLOOKUP($B90,'Form Responses 1'!$B$2:$W$920,12,FALSE)</f>
        <v>5</v>
      </c>
      <c r="O90" s="25">
        <f>VLOOKUP($B90,'Form Responses 1'!$B$2:$W$920,13,FALSE)</f>
        <v>0</v>
      </c>
      <c r="P90" s="25">
        <f>VLOOKUP($B90,'Form Responses 1'!$B$2:$W$920,14,FALSE)</f>
        <v>0</v>
      </c>
      <c r="Q90" s="25">
        <f>VLOOKUP($B90,'Form Responses 1'!$B$2:$W$920,15,FALSE)</f>
        <v>0</v>
      </c>
      <c r="R90" s="25">
        <f>VLOOKUP($B90,'Form Responses 1'!$B$2:$W$920,16,FALSE)</f>
        <v>0</v>
      </c>
      <c r="S90" s="26">
        <f>VLOOKUP($B90,'Form Responses 1'!$B$2:$W$920,17,FALSE)</f>
        <v>165</v>
      </c>
      <c r="T90" s="26">
        <f>VLOOKUP($B90,'Form Responses 1'!$B$2:$W$920,18,FALSE)</f>
        <v>122</v>
      </c>
      <c r="U90" s="26">
        <f>VLOOKUP($B90,'Form Responses 1'!$B$2:$W$920,19,FALSE)</f>
        <v>20</v>
      </c>
      <c r="V90" s="27">
        <f>COUNTIF('Form Responses 1'!$B$2:$B$920,$B90)</f>
        <v>1</v>
      </c>
      <c r="W90" s="28" t="str">
        <f t="shared" si="0"/>
        <v>SAMA</v>
      </c>
      <c r="X90" s="28" t="str">
        <f t="shared" si="1"/>
        <v>SAMA</v>
      </c>
      <c r="Y90" s="28" t="str">
        <f t="shared" si="2"/>
        <v>SAMA</v>
      </c>
      <c r="Z90" s="28" t="str">
        <f t="shared" si="3"/>
        <v>SAMA</v>
      </c>
      <c r="AA90" s="28" t="str">
        <f t="shared" si="4"/>
        <v>VALID</v>
      </c>
      <c r="AB90">
        <v>306</v>
      </c>
      <c r="AC90">
        <v>307</v>
      </c>
      <c r="AD90" s="104">
        <f t="shared" si="7"/>
        <v>1</v>
      </c>
      <c r="AE90" s="104" t="str">
        <f t="shared" si="8"/>
        <v>TIDAK</v>
      </c>
      <c r="AF90" s="81" t="s">
        <v>344</v>
      </c>
    </row>
    <row r="91" spans="1:32" ht="15" x14ac:dyDescent="0.25">
      <c r="A91" s="21" t="s">
        <v>107</v>
      </c>
      <c r="B91" s="4">
        <v>20533752</v>
      </c>
      <c r="C91" s="21" t="s">
        <v>21</v>
      </c>
      <c r="D91" s="21" t="s">
        <v>222</v>
      </c>
      <c r="E91" s="21" t="s">
        <v>202</v>
      </c>
      <c r="F91" s="21" t="s">
        <v>191</v>
      </c>
      <c r="G91" s="22">
        <v>56</v>
      </c>
      <c r="H91" s="23">
        <f>VLOOKUP($B91,'Form Responses 1'!$B$2:$W$920,6,FALSE)</f>
        <v>56</v>
      </c>
      <c r="I91" s="23">
        <f>VLOOKUP($B91,'Form Responses 1'!$B$2:$W$920,7,FALSE)</f>
        <v>32</v>
      </c>
      <c r="J91" s="23">
        <f>VLOOKUP($B91,'Form Responses 1'!$B$2:$W$920,8,FALSE)</f>
        <v>24</v>
      </c>
      <c r="K91" s="24">
        <f>VLOOKUP($B91,'Form Responses 1'!$B$2:$W$920,9,FALSE)</f>
        <v>36</v>
      </c>
      <c r="L91" s="24">
        <f>VLOOKUP($B91,'Form Responses 1'!$B$2:$W$920,10,FALSE)</f>
        <v>0</v>
      </c>
      <c r="M91" s="24">
        <f>VLOOKUP($B91,'Form Responses 1'!$B$2:$W$920,11,FALSE)</f>
        <v>36</v>
      </c>
      <c r="N91" s="24">
        <f>VLOOKUP($B91,'Form Responses 1'!$B$2:$W$920,12,FALSE)</f>
        <v>0</v>
      </c>
      <c r="O91" s="25">
        <f>VLOOKUP($B91,'Form Responses 1'!$B$2:$W$920,13,FALSE)</f>
        <v>20</v>
      </c>
      <c r="P91" s="25">
        <f>VLOOKUP($B91,'Form Responses 1'!$B$2:$W$920,14,FALSE)</f>
        <v>0</v>
      </c>
      <c r="Q91" s="25">
        <f>VLOOKUP($B91,'Form Responses 1'!$B$2:$W$920,15,FALSE)</f>
        <v>20</v>
      </c>
      <c r="R91" s="25">
        <f>VLOOKUP($B91,'Form Responses 1'!$B$2:$W$920,16,FALSE)</f>
        <v>0</v>
      </c>
      <c r="S91" s="26">
        <f>VLOOKUP($B91,'Form Responses 1'!$B$2:$W$920,17,FALSE)</f>
        <v>33</v>
      </c>
      <c r="T91" s="26">
        <f>VLOOKUP($B91,'Form Responses 1'!$B$2:$W$920,18,FALSE)</f>
        <v>20</v>
      </c>
      <c r="U91" s="26">
        <f>VLOOKUP($B91,'Form Responses 1'!$B$2:$W$920,19,FALSE)</f>
        <v>3</v>
      </c>
      <c r="V91" s="27">
        <f>COUNTIF('Form Responses 1'!$B$2:$B$920,$B91)</f>
        <v>1</v>
      </c>
      <c r="W91" s="28" t="str">
        <f t="shared" si="0"/>
        <v>SAMA</v>
      </c>
      <c r="X91" s="28" t="str">
        <f t="shared" si="1"/>
        <v>SAMA</v>
      </c>
      <c r="Y91" s="28" t="str">
        <f t="shared" si="2"/>
        <v>SAMA</v>
      </c>
      <c r="Z91" s="28" t="str">
        <f t="shared" si="3"/>
        <v>SAMA</v>
      </c>
      <c r="AA91" s="28" t="str">
        <f t="shared" si="4"/>
        <v>VALID</v>
      </c>
      <c r="AB91">
        <v>56</v>
      </c>
      <c r="AC91">
        <v>56</v>
      </c>
      <c r="AD91" s="104">
        <f t="shared" si="7"/>
        <v>0</v>
      </c>
      <c r="AE91" s="104" t="str">
        <f t="shared" si="8"/>
        <v>SAMA</v>
      </c>
    </row>
    <row r="92" spans="1:32" ht="15" x14ac:dyDescent="0.25">
      <c r="A92" s="21" t="s">
        <v>269</v>
      </c>
      <c r="B92" s="4">
        <v>20539736</v>
      </c>
      <c r="C92" s="21" t="s">
        <v>21</v>
      </c>
      <c r="D92" s="21" t="s">
        <v>222</v>
      </c>
      <c r="E92" s="21" t="s">
        <v>190</v>
      </c>
      <c r="F92" s="21" t="s">
        <v>191</v>
      </c>
      <c r="G92" s="22">
        <v>104</v>
      </c>
      <c r="H92" s="23">
        <f>VLOOKUP($B92,'Form Responses 1'!$B$2:$W$920,6,FALSE)</f>
        <v>123</v>
      </c>
      <c r="I92" s="23">
        <f>VLOOKUP($B92,'Form Responses 1'!$B$2:$W$920,7,FALSE)</f>
        <v>74</v>
      </c>
      <c r="J92" s="23">
        <f>VLOOKUP($B92,'Form Responses 1'!$B$2:$W$920,8,FALSE)</f>
        <v>49</v>
      </c>
      <c r="K92" s="24">
        <f>VLOOKUP($B92,'Form Responses 1'!$B$2:$W$920,9,FALSE)</f>
        <v>98</v>
      </c>
      <c r="L92" s="24">
        <f>VLOOKUP($B92,'Form Responses 1'!$B$2:$W$920,10,FALSE)</f>
        <v>15</v>
      </c>
      <c r="M92" s="24">
        <f>VLOOKUP($B92,'Form Responses 1'!$B$2:$W$920,11,FALSE)</f>
        <v>77</v>
      </c>
      <c r="N92" s="24">
        <f>VLOOKUP($B92,'Form Responses 1'!$B$2:$W$920,12,FALSE)</f>
        <v>6</v>
      </c>
      <c r="O92" s="25">
        <f>VLOOKUP($B92,'Form Responses 1'!$B$2:$W$920,13,FALSE)</f>
        <v>25</v>
      </c>
      <c r="P92" s="25">
        <f>VLOOKUP($B92,'Form Responses 1'!$B$2:$W$920,14,FALSE)</f>
        <v>3</v>
      </c>
      <c r="Q92" s="25">
        <f>VLOOKUP($B92,'Form Responses 1'!$B$2:$W$920,15,FALSE)</f>
        <v>16</v>
      </c>
      <c r="R92" s="25">
        <f>VLOOKUP($B92,'Form Responses 1'!$B$2:$W$920,16,FALSE)</f>
        <v>6</v>
      </c>
      <c r="S92" s="26">
        <f>VLOOKUP($B92,'Form Responses 1'!$B$2:$W$920,17,FALSE)</f>
        <v>37</v>
      </c>
      <c r="T92" s="26">
        <f>VLOOKUP($B92,'Form Responses 1'!$B$2:$W$920,18,FALSE)</f>
        <v>80</v>
      </c>
      <c r="U92" s="26">
        <f>VLOOKUP($B92,'Form Responses 1'!$B$2:$W$920,19,FALSE)</f>
        <v>6</v>
      </c>
      <c r="V92" s="27">
        <f>COUNTIF('Form Responses 1'!$B$2:$B$920,$B92)</f>
        <v>1</v>
      </c>
      <c r="W92" s="28" t="str">
        <f t="shared" si="0"/>
        <v>SAMA</v>
      </c>
      <c r="X92" s="28" t="str">
        <f t="shared" si="1"/>
        <v>SAMA</v>
      </c>
      <c r="Y92" s="28" t="str">
        <f t="shared" si="2"/>
        <v>SAMA</v>
      </c>
      <c r="Z92" s="28" t="str">
        <f t="shared" si="3"/>
        <v>SAMA</v>
      </c>
      <c r="AA92" s="28" t="str">
        <f t="shared" si="4"/>
        <v>VALID</v>
      </c>
      <c r="AB92">
        <v>104</v>
      </c>
      <c r="AC92">
        <v>123</v>
      </c>
      <c r="AD92" s="104">
        <f t="shared" si="7"/>
        <v>19</v>
      </c>
      <c r="AE92" s="104" t="str">
        <f t="shared" si="8"/>
        <v>TIDAK</v>
      </c>
      <c r="AF92" s="81" t="s">
        <v>344</v>
      </c>
    </row>
    <row r="93" spans="1:32" ht="15" x14ac:dyDescent="0.25">
      <c r="A93" s="21" t="s">
        <v>152</v>
      </c>
      <c r="B93" s="4">
        <v>20533753</v>
      </c>
      <c r="C93" s="21" t="s">
        <v>21</v>
      </c>
      <c r="D93" s="21" t="s">
        <v>222</v>
      </c>
      <c r="E93" s="21" t="s">
        <v>200</v>
      </c>
      <c r="F93" s="21" t="s">
        <v>201</v>
      </c>
      <c r="G93" s="22">
        <v>291</v>
      </c>
      <c r="H93" s="23">
        <f>VLOOKUP($B93,'Form Responses 1'!$B$2:$W$920,6,FALSE)</f>
        <v>294</v>
      </c>
      <c r="I93" s="23">
        <f>VLOOKUP($B93,'Form Responses 1'!$B$2:$W$920,7,FALSE)</f>
        <v>150</v>
      </c>
      <c r="J93" s="23">
        <f>VLOOKUP($B93,'Form Responses 1'!$B$2:$W$920,8,FALSE)</f>
        <v>144</v>
      </c>
      <c r="K93" s="24">
        <f>VLOOKUP($B93,'Form Responses 1'!$B$2:$W$920,9,FALSE)</f>
        <v>170</v>
      </c>
      <c r="L93" s="24">
        <f>VLOOKUP($B93,'Form Responses 1'!$B$2:$W$920,10,FALSE)</f>
        <v>50</v>
      </c>
      <c r="M93" s="24">
        <f>VLOOKUP($B93,'Form Responses 1'!$B$2:$W$920,11,FALSE)</f>
        <v>114</v>
      </c>
      <c r="N93" s="24">
        <f>VLOOKUP($B93,'Form Responses 1'!$B$2:$W$920,12,FALSE)</f>
        <v>6</v>
      </c>
      <c r="O93" s="25">
        <f>VLOOKUP($B93,'Form Responses 1'!$B$2:$W$920,13,FALSE)</f>
        <v>124</v>
      </c>
      <c r="P93" s="25">
        <f>VLOOKUP($B93,'Form Responses 1'!$B$2:$W$920,14,FALSE)</f>
        <v>26</v>
      </c>
      <c r="Q93" s="25">
        <f>VLOOKUP($B93,'Form Responses 1'!$B$2:$W$920,15,FALSE)</f>
        <v>75</v>
      </c>
      <c r="R93" s="25">
        <f>VLOOKUP($B93,'Form Responses 1'!$B$2:$W$920,16,FALSE)</f>
        <v>23</v>
      </c>
      <c r="S93" s="26">
        <f>VLOOKUP($B93,'Form Responses 1'!$B$2:$W$920,17,FALSE)</f>
        <v>280</v>
      </c>
      <c r="T93" s="26">
        <f>VLOOKUP($B93,'Form Responses 1'!$B$2:$W$920,18,FALSE)</f>
        <v>14</v>
      </c>
      <c r="U93" s="26">
        <f>VLOOKUP($B93,'Form Responses 1'!$B$2:$W$920,19,FALSE)</f>
        <v>0</v>
      </c>
      <c r="V93" s="27">
        <f>COUNTIF('Form Responses 1'!$B$2:$B$920,$B93)</f>
        <v>1</v>
      </c>
      <c r="W93" s="28" t="str">
        <f t="shared" si="0"/>
        <v>SAMA</v>
      </c>
      <c r="X93" s="28" t="str">
        <f t="shared" si="1"/>
        <v>SAMA</v>
      </c>
      <c r="Y93" s="28" t="str">
        <f t="shared" si="2"/>
        <v>SAMA</v>
      </c>
      <c r="Z93" s="28" t="str">
        <f t="shared" si="3"/>
        <v>SAMA</v>
      </c>
      <c r="AA93" s="28" t="str">
        <f t="shared" si="4"/>
        <v>VALID</v>
      </c>
      <c r="AB93">
        <v>291</v>
      </c>
      <c r="AC93">
        <v>294</v>
      </c>
      <c r="AD93" s="104">
        <f t="shared" si="7"/>
        <v>3</v>
      </c>
      <c r="AE93" s="104" t="str">
        <f t="shared" si="8"/>
        <v>TIDAK</v>
      </c>
      <c r="AF93" s="81" t="s">
        <v>344</v>
      </c>
    </row>
    <row r="94" spans="1:32" ht="15" x14ac:dyDescent="0.25">
      <c r="A94" s="21" t="s">
        <v>270</v>
      </c>
      <c r="B94" s="4">
        <v>69979950</v>
      </c>
      <c r="C94" s="21" t="s">
        <v>21</v>
      </c>
      <c r="D94" s="21" t="s">
        <v>222</v>
      </c>
      <c r="E94" s="21" t="s">
        <v>205</v>
      </c>
      <c r="F94" s="21" t="s">
        <v>201</v>
      </c>
      <c r="G94" s="22">
        <v>45</v>
      </c>
      <c r="H94" s="23">
        <f>VLOOKUP($B94,'Form Responses 1'!$B$2:$W$920,6,FALSE)</f>
        <v>79</v>
      </c>
      <c r="I94" s="23">
        <f>VLOOKUP($B94,'Form Responses 1'!$B$2:$W$920,7,FALSE)</f>
        <v>38</v>
      </c>
      <c r="J94" s="23">
        <f>VLOOKUP($B94,'Form Responses 1'!$B$2:$W$920,8,FALSE)</f>
        <v>41</v>
      </c>
      <c r="K94" s="24">
        <f>VLOOKUP($B94,'Form Responses 1'!$B$2:$W$920,9,FALSE)</f>
        <v>68</v>
      </c>
      <c r="L94" s="24">
        <f>VLOOKUP($B94,'Form Responses 1'!$B$2:$W$920,10,FALSE)</f>
        <v>13</v>
      </c>
      <c r="M94" s="24">
        <f>VLOOKUP($B94,'Form Responses 1'!$B$2:$W$920,11,FALSE)</f>
        <v>55</v>
      </c>
      <c r="N94" s="24">
        <f>VLOOKUP($B94,'Form Responses 1'!$B$2:$W$920,12,FALSE)</f>
        <v>0</v>
      </c>
      <c r="O94" s="25">
        <f>VLOOKUP($B94,'Form Responses 1'!$B$2:$W$920,13,FALSE)</f>
        <v>11</v>
      </c>
      <c r="P94" s="25">
        <f>VLOOKUP($B94,'Form Responses 1'!$B$2:$W$920,14,FALSE)</f>
        <v>3</v>
      </c>
      <c r="Q94" s="25">
        <f>VLOOKUP($B94,'Form Responses 1'!$B$2:$W$920,15,FALSE)</f>
        <v>8</v>
      </c>
      <c r="R94" s="25">
        <f>VLOOKUP($B94,'Form Responses 1'!$B$2:$W$920,16,FALSE)</f>
        <v>0</v>
      </c>
      <c r="S94" s="26">
        <f>VLOOKUP($B94,'Form Responses 1'!$B$2:$W$920,17,FALSE)</f>
        <v>47</v>
      </c>
      <c r="T94" s="26">
        <f>VLOOKUP($B94,'Form Responses 1'!$B$2:$W$920,18,FALSE)</f>
        <v>23</v>
      </c>
      <c r="U94" s="26">
        <f>VLOOKUP($B94,'Form Responses 1'!$B$2:$W$920,19,FALSE)</f>
        <v>9</v>
      </c>
      <c r="V94" s="27">
        <f>COUNTIF('Form Responses 1'!$B$2:$B$920,$B94)</f>
        <v>1</v>
      </c>
      <c r="W94" s="28" t="str">
        <f t="shared" si="0"/>
        <v>SAMA</v>
      </c>
      <c r="X94" s="28" t="str">
        <f t="shared" si="1"/>
        <v>SAMA</v>
      </c>
      <c r="Y94" s="28" t="str">
        <f t="shared" si="2"/>
        <v>SAMA</v>
      </c>
      <c r="Z94" s="28" t="str">
        <f t="shared" si="3"/>
        <v>SAMA</v>
      </c>
      <c r="AA94" s="28" t="str">
        <f t="shared" si="4"/>
        <v>VALID</v>
      </c>
      <c r="AB94">
        <v>45</v>
      </c>
      <c r="AC94">
        <v>79</v>
      </c>
      <c r="AD94" s="104">
        <f t="shared" si="7"/>
        <v>34</v>
      </c>
      <c r="AE94" s="104" t="str">
        <f t="shared" si="8"/>
        <v>TIDAK</v>
      </c>
      <c r="AF94" s="81" t="s">
        <v>344</v>
      </c>
    </row>
    <row r="95" spans="1:32" ht="15" x14ac:dyDescent="0.25">
      <c r="A95" s="21" t="s">
        <v>89</v>
      </c>
      <c r="B95" s="4">
        <v>20533754</v>
      </c>
      <c r="C95" s="21" t="s">
        <v>21</v>
      </c>
      <c r="D95" s="21" t="s">
        <v>222</v>
      </c>
      <c r="E95" s="21" t="s">
        <v>271</v>
      </c>
      <c r="F95" s="21" t="s">
        <v>195</v>
      </c>
      <c r="G95" s="22">
        <v>22</v>
      </c>
      <c r="H95" s="23">
        <f>VLOOKUP($B95,'Form Responses 1'!$B$2:$W$920,6,FALSE)</f>
        <v>22</v>
      </c>
      <c r="I95" s="23">
        <f>VLOOKUP($B95,'Form Responses 1'!$B$2:$W$920,7,FALSE)</f>
        <v>11</v>
      </c>
      <c r="J95" s="23">
        <f>VLOOKUP($B95,'Form Responses 1'!$B$2:$W$920,8,FALSE)</f>
        <v>11</v>
      </c>
      <c r="K95" s="24">
        <f>VLOOKUP($B95,'Form Responses 1'!$B$2:$W$920,9,FALSE)</f>
        <v>20</v>
      </c>
      <c r="L95" s="24">
        <f>VLOOKUP($B95,'Form Responses 1'!$B$2:$W$920,10,FALSE)</f>
        <v>3</v>
      </c>
      <c r="M95" s="24">
        <f>VLOOKUP($B95,'Form Responses 1'!$B$2:$W$920,11,FALSE)</f>
        <v>17</v>
      </c>
      <c r="N95" s="24">
        <f>VLOOKUP($B95,'Form Responses 1'!$B$2:$W$920,12,FALSE)</f>
        <v>0</v>
      </c>
      <c r="O95" s="25">
        <f>VLOOKUP($B95,'Form Responses 1'!$B$2:$W$920,13,FALSE)</f>
        <v>2</v>
      </c>
      <c r="P95" s="25">
        <f>VLOOKUP($B95,'Form Responses 1'!$B$2:$W$920,14,FALSE)</f>
        <v>0</v>
      </c>
      <c r="Q95" s="25">
        <f>VLOOKUP($B95,'Form Responses 1'!$B$2:$W$920,15,FALSE)</f>
        <v>2</v>
      </c>
      <c r="R95" s="25">
        <f>VLOOKUP($B95,'Form Responses 1'!$B$2:$W$920,16,FALSE)</f>
        <v>0</v>
      </c>
      <c r="S95" s="26">
        <f>VLOOKUP($B95,'Form Responses 1'!$B$2:$W$920,17,FALSE)</f>
        <v>2</v>
      </c>
      <c r="T95" s="26">
        <f>VLOOKUP($B95,'Form Responses 1'!$B$2:$W$920,18,FALSE)</f>
        <v>20</v>
      </c>
      <c r="U95" s="26">
        <f>VLOOKUP($B95,'Form Responses 1'!$B$2:$W$920,19,FALSE)</f>
        <v>0</v>
      </c>
      <c r="V95" s="27">
        <f>COUNTIF('Form Responses 1'!$B$2:$B$920,$B95)</f>
        <v>1</v>
      </c>
      <c r="W95" s="28" t="str">
        <f t="shared" si="0"/>
        <v>SAMA</v>
      </c>
      <c r="X95" s="28" t="str">
        <f t="shared" si="1"/>
        <v>SAMA</v>
      </c>
      <c r="Y95" s="28" t="str">
        <f t="shared" si="2"/>
        <v>SAMA</v>
      </c>
      <c r="Z95" s="28" t="str">
        <f t="shared" si="3"/>
        <v>SAMA</v>
      </c>
      <c r="AA95" s="28" t="str">
        <f t="shared" si="4"/>
        <v>VALID</v>
      </c>
      <c r="AB95">
        <v>22</v>
      </c>
      <c r="AC95">
        <v>22</v>
      </c>
      <c r="AD95" s="104">
        <f t="shared" si="7"/>
        <v>0</v>
      </c>
      <c r="AE95" s="104" t="str">
        <f t="shared" si="8"/>
        <v>SAMA</v>
      </c>
    </row>
    <row r="96" spans="1:32" ht="15" x14ac:dyDescent="0.25">
      <c r="A96" s="21" t="s">
        <v>153</v>
      </c>
      <c r="B96" s="4">
        <v>20539739</v>
      </c>
      <c r="C96" s="21" t="s">
        <v>21</v>
      </c>
      <c r="D96" s="21" t="s">
        <v>222</v>
      </c>
      <c r="E96" s="21" t="s">
        <v>204</v>
      </c>
      <c r="F96" s="21" t="s">
        <v>204</v>
      </c>
      <c r="G96" s="22">
        <v>64</v>
      </c>
      <c r="H96" s="23">
        <f>VLOOKUP($B96,'Form Responses 1'!$B$2:$W$920,6,FALSE)</f>
        <v>65</v>
      </c>
      <c r="I96" s="23">
        <f>VLOOKUP($B96,'Form Responses 1'!$B$2:$W$920,7,FALSE)</f>
        <v>41</v>
      </c>
      <c r="J96" s="23">
        <f>VLOOKUP($B96,'Form Responses 1'!$B$2:$W$920,8,FALSE)</f>
        <v>24</v>
      </c>
      <c r="K96" s="24">
        <f>VLOOKUP($B96,'Form Responses 1'!$B$2:$W$920,9,FALSE)</f>
        <v>37</v>
      </c>
      <c r="L96" s="24">
        <f>VLOOKUP($B96,'Form Responses 1'!$B$2:$W$920,10,FALSE)</f>
        <v>4</v>
      </c>
      <c r="M96" s="24">
        <f>VLOOKUP($B96,'Form Responses 1'!$B$2:$W$920,11,FALSE)</f>
        <v>33</v>
      </c>
      <c r="N96" s="24">
        <f>VLOOKUP($B96,'Form Responses 1'!$B$2:$W$920,12,FALSE)</f>
        <v>0</v>
      </c>
      <c r="O96" s="25">
        <f>VLOOKUP($B96,'Form Responses 1'!$B$2:$W$920,13,FALSE)</f>
        <v>28</v>
      </c>
      <c r="P96" s="25">
        <f>VLOOKUP($B96,'Form Responses 1'!$B$2:$W$920,14,FALSE)</f>
        <v>2</v>
      </c>
      <c r="Q96" s="25">
        <f>VLOOKUP($B96,'Form Responses 1'!$B$2:$W$920,15,FALSE)</f>
        <v>24</v>
      </c>
      <c r="R96" s="25">
        <f>VLOOKUP($B96,'Form Responses 1'!$B$2:$W$920,16,FALSE)</f>
        <v>2</v>
      </c>
      <c r="S96" s="26">
        <f>VLOOKUP($B96,'Form Responses 1'!$B$2:$W$920,17,FALSE)</f>
        <v>43</v>
      </c>
      <c r="T96" s="26">
        <f>VLOOKUP($B96,'Form Responses 1'!$B$2:$W$920,18,FALSE)</f>
        <v>22</v>
      </c>
      <c r="U96" s="26">
        <f>VLOOKUP($B96,'Form Responses 1'!$B$2:$W$920,19,FALSE)</f>
        <v>0</v>
      </c>
      <c r="V96" s="27">
        <f>COUNTIF('Form Responses 1'!$B$2:$B$920,$B96)</f>
        <v>1</v>
      </c>
      <c r="W96" s="28" t="str">
        <f t="shared" si="0"/>
        <v>SAMA</v>
      </c>
      <c r="X96" s="28" t="str">
        <f t="shared" si="1"/>
        <v>SAMA</v>
      </c>
      <c r="Y96" s="28" t="str">
        <f t="shared" si="2"/>
        <v>SAMA</v>
      </c>
      <c r="Z96" s="28" t="str">
        <f t="shared" si="3"/>
        <v>SAMA</v>
      </c>
      <c r="AA96" s="28" t="str">
        <f t="shared" si="4"/>
        <v>VALID</v>
      </c>
      <c r="AB96">
        <v>64</v>
      </c>
      <c r="AC96">
        <v>65</v>
      </c>
      <c r="AD96" s="104">
        <f t="shared" si="7"/>
        <v>1</v>
      </c>
      <c r="AE96" s="104" t="str">
        <f t="shared" si="8"/>
        <v>TIDAK</v>
      </c>
      <c r="AF96" s="81" t="s">
        <v>344</v>
      </c>
    </row>
    <row r="97" spans="1:32" ht="15" x14ac:dyDescent="0.25">
      <c r="A97" s="29" t="s">
        <v>140</v>
      </c>
      <c r="B97" s="30">
        <v>70042822</v>
      </c>
      <c r="C97" s="29" t="s">
        <v>21</v>
      </c>
      <c r="D97" s="29" t="s">
        <v>222</v>
      </c>
      <c r="E97" s="29" t="s">
        <v>244</v>
      </c>
      <c r="F97" s="29" t="s">
        <v>195</v>
      </c>
      <c r="G97" s="22">
        <v>0</v>
      </c>
      <c r="H97" s="23">
        <f>VLOOKUP($B97,'Form Responses 1'!$B$2:$W$920,6,FALSE)</f>
        <v>0</v>
      </c>
      <c r="I97" s="23">
        <f>VLOOKUP($B97,'Form Responses 1'!$B$2:$W$920,7,FALSE)</f>
        <v>0</v>
      </c>
      <c r="J97" s="23">
        <f>VLOOKUP($B97,'Form Responses 1'!$B$2:$W$920,8,FALSE)</f>
        <v>0</v>
      </c>
      <c r="K97" s="24">
        <f>VLOOKUP($B97,'Form Responses 1'!$B$2:$W$920,9,FALSE)</f>
        <v>0</v>
      </c>
      <c r="L97" s="24">
        <f>VLOOKUP($B97,'Form Responses 1'!$B$2:$W$920,10,FALSE)</f>
        <v>0</v>
      </c>
      <c r="M97" s="24">
        <f>VLOOKUP($B97,'Form Responses 1'!$B$2:$W$920,11,FALSE)</f>
        <v>0</v>
      </c>
      <c r="N97" s="24">
        <f>VLOOKUP($B97,'Form Responses 1'!$B$2:$W$920,12,FALSE)</f>
        <v>0</v>
      </c>
      <c r="O97" s="25">
        <f>VLOOKUP($B97,'Form Responses 1'!$B$2:$W$920,13,FALSE)</f>
        <v>0</v>
      </c>
      <c r="P97" s="25">
        <f>VLOOKUP($B97,'Form Responses 1'!$B$2:$W$920,14,FALSE)</f>
        <v>0</v>
      </c>
      <c r="Q97" s="25">
        <f>VLOOKUP($B97,'Form Responses 1'!$B$2:$W$920,15,FALSE)</f>
        <v>0</v>
      </c>
      <c r="R97" s="25">
        <f>VLOOKUP($B97,'Form Responses 1'!$B$2:$W$920,16,FALSE)</f>
        <v>0</v>
      </c>
      <c r="S97" s="26">
        <f>VLOOKUP($B97,'Form Responses 1'!$B$2:$W$920,17,FALSE)</f>
        <v>0</v>
      </c>
      <c r="T97" s="26">
        <f>VLOOKUP($B97,'Form Responses 1'!$B$2:$W$920,18,FALSE)</f>
        <v>0</v>
      </c>
      <c r="U97" s="26">
        <f>VLOOKUP($B97,'Form Responses 1'!$B$2:$W$920,19,FALSE)</f>
        <v>0</v>
      </c>
      <c r="V97" s="27">
        <f>COUNTIF('Form Responses 1'!$B$2:$B$920,$B97)</f>
        <v>1</v>
      </c>
      <c r="W97" s="28" t="str">
        <f t="shared" si="0"/>
        <v>SAMA</v>
      </c>
      <c r="X97" s="28" t="str">
        <f t="shared" si="1"/>
        <v>SAMA</v>
      </c>
      <c r="Y97" s="28" t="str">
        <f t="shared" si="2"/>
        <v>SAMA</v>
      </c>
      <c r="Z97" s="28" t="str">
        <f t="shared" si="3"/>
        <v>SAMA</v>
      </c>
      <c r="AA97" s="28" t="str">
        <f t="shared" si="4"/>
        <v>VALID</v>
      </c>
      <c r="AB97">
        <v>0</v>
      </c>
      <c r="AC97">
        <v>0</v>
      </c>
      <c r="AD97" s="104">
        <f t="shared" si="7"/>
        <v>0</v>
      </c>
      <c r="AE97" s="104" t="str">
        <f t="shared" si="8"/>
        <v>SAMA</v>
      </c>
    </row>
    <row r="98" spans="1:32" ht="15" x14ac:dyDescent="0.25">
      <c r="A98" s="21" t="s">
        <v>272</v>
      </c>
      <c r="B98" s="4">
        <v>20533758</v>
      </c>
      <c r="C98" s="21" t="s">
        <v>21</v>
      </c>
      <c r="D98" s="21" t="s">
        <v>222</v>
      </c>
      <c r="E98" s="21" t="s">
        <v>200</v>
      </c>
      <c r="F98" s="21" t="s">
        <v>201</v>
      </c>
      <c r="G98" s="22">
        <v>153</v>
      </c>
      <c r="H98" s="23">
        <f>VLOOKUP($B98,'Form Responses 1'!$B$2:$W$920,6,FALSE)</f>
        <v>156</v>
      </c>
      <c r="I98" s="23">
        <f>VLOOKUP($B98,'Form Responses 1'!$B$2:$W$920,7,FALSE)</f>
        <v>88</v>
      </c>
      <c r="J98" s="23">
        <f>VLOOKUP($B98,'Form Responses 1'!$B$2:$W$920,8,FALSE)</f>
        <v>68</v>
      </c>
      <c r="K98" s="24">
        <f>VLOOKUP($B98,'Form Responses 1'!$B$2:$W$920,9,FALSE)</f>
        <v>95</v>
      </c>
      <c r="L98" s="24">
        <f>VLOOKUP($B98,'Form Responses 1'!$B$2:$W$920,10,FALSE)</f>
        <v>10</v>
      </c>
      <c r="M98" s="24">
        <f>VLOOKUP($B98,'Form Responses 1'!$B$2:$W$920,11,FALSE)</f>
        <v>79</v>
      </c>
      <c r="N98" s="24">
        <f>VLOOKUP($B98,'Form Responses 1'!$B$2:$W$920,12,FALSE)</f>
        <v>6</v>
      </c>
      <c r="O98" s="25">
        <f>VLOOKUP($B98,'Form Responses 1'!$B$2:$W$920,13,FALSE)</f>
        <v>61</v>
      </c>
      <c r="P98" s="25">
        <f>VLOOKUP($B98,'Form Responses 1'!$B$2:$W$920,14,FALSE)</f>
        <v>3</v>
      </c>
      <c r="Q98" s="25">
        <f>VLOOKUP($B98,'Form Responses 1'!$B$2:$W$920,15,FALSE)</f>
        <v>56</v>
      </c>
      <c r="R98" s="25">
        <f>VLOOKUP($B98,'Form Responses 1'!$B$2:$W$920,16,FALSE)</f>
        <v>2</v>
      </c>
      <c r="S98" s="26">
        <f>VLOOKUP($B98,'Form Responses 1'!$B$2:$W$920,17,FALSE)</f>
        <v>30</v>
      </c>
      <c r="T98" s="26">
        <f>VLOOKUP($B98,'Form Responses 1'!$B$2:$W$920,18,FALSE)</f>
        <v>126</v>
      </c>
      <c r="U98" s="26">
        <f>VLOOKUP($B98,'Form Responses 1'!$B$2:$W$920,19,FALSE)</f>
        <v>0</v>
      </c>
      <c r="V98" s="27">
        <f>COUNTIF('Form Responses 1'!$B$2:$B$920,$B98)</f>
        <v>1</v>
      </c>
      <c r="W98" s="28" t="str">
        <f t="shared" si="0"/>
        <v>SAMA</v>
      </c>
      <c r="X98" s="28" t="str">
        <f t="shared" si="1"/>
        <v>SAMA</v>
      </c>
      <c r="Y98" s="28" t="str">
        <f t="shared" si="2"/>
        <v>SAMA</v>
      </c>
      <c r="Z98" s="28" t="str">
        <f t="shared" si="3"/>
        <v>SAMA</v>
      </c>
      <c r="AA98" s="28" t="str">
        <f t="shared" si="4"/>
        <v>VALID</v>
      </c>
      <c r="AB98">
        <v>153</v>
      </c>
      <c r="AC98">
        <v>156</v>
      </c>
      <c r="AD98" s="104">
        <f t="shared" si="7"/>
        <v>3</v>
      </c>
      <c r="AE98" s="104" t="str">
        <f t="shared" si="8"/>
        <v>TIDAK</v>
      </c>
      <c r="AF98" s="81" t="s">
        <v>344</v>
      </c>
    </row>
    <row r="99" spans="1:32" ht="15" x14ac:dyDescent="0.25">
      <c r="A99" s="21" t="s">
        <v>56</v>
      </c>
      <c r="B99" s="4">
        <v>20533756</v>
      </c>
      <c r="C99" s="21" t="s">
        <v>21</v>
      </c>
      <c r="D99" s="21" t="s">
        <v>222</v>
      </c>
      <c r="E99" s="21" t="s">
        <v>239</v>
      </c>
      <c r="F99" s="21" t="s">
        <v>195</v>
      </c>
      <c r="G99" s="22">
        <v>31</v>
      </c>
      <c r="H99" s="23">
        <f>VLOOKUP($B99,'Form Responses 1'!$B$2:$W$920,6,FALSE)</f>
        <v>34</v>
      </c>
      <c r="I99" s="23">
        <f>VLOOKUP($B99,'Form Responses 1'!$B$2:$W$920,7,FALSE)</f>
        <v>18</v>
      </c>
      <c r="J99" s="23">
        <f>VLOOKUP($B99,'Form Responses 1'!$B$2:$W$920,8,FALSE)</f>
        <v>16</v>
      </c>
      <c r="K99" s="24">
        <f>VLOOKUP($B99,'Form Responses 1'!$B$2:$W$920,9,FALSE)</f>
        <v>24</v>
      </c>
      <c r="L99" s="24">
        <f>VLOOKUP($B99,'Form Responses 1'!$B$2:$W$920,10,FALSE)</f>
        <v>0</v>
      </c>
      <c r="M99" s="24">
        <f>VLOOKUP($B99,'Form Responses 1'!$B$2:$W$920,11,FALSE)</f>
        <v>20</v>
      </c>
      <c r="N99" s="24">
        <f>VLOOKUP($B99,'Form Responses 1'!$B$2:$W$920,12,FALSE)</f>
        <v>4</v>
      </c>
      <c r="O99" s="25">
        <f>VLOOKUP($B99,'Form Responses 1'!$B$2:$W$920,13,FALSE)</f>
        <v>10</v>
      </c>
      <c r="P99" s="25">
        <f>VLOOKUP($B99,'Form Responses 1'!$B$2:$W$920,14,FALSE)</f>
        <v>0</v>
      </c>
      <c r="Q99" s="25">
        <f>VLOOKUP($B99,'Form Responses 1'!$B$2:$W$920,15,FALSE)</f>
        <v>9</v>
      </c>
      <c r="R99" s="25">
        <f>VLOOKUP($B99,'Form Responses 1'!$B$2:$W$920,16,FALSE)</f>
        <v>1</v>
      </c>
      <c r="S99" s="26">
        <f>VLOOKUP($B99,'Form Responses 1'!$B$2:$W$920,17,FALSE)</f>
        <v>6</v>
      </c>
      <c r="T99" s="26">
        <f>VLOOKUP($B99,'Form Responses 1'!$B$2:$W$920,18,FALSE)</f>
        <v>28</v>
      </c>
      <c r="U99" s="26">
        <f>VLOOKUP($B99,'Form Responses 1'!$B$2:$W$920,19,FALSE)</f>
        <v>0</v>
      </c>
      <c r="V99" s="27">
        <f>COUNTIF('Form Responses 1'!$B$2:$B$920,$B99)</f>
        <v>1</v>
      </c>
      <c r="W99" s="28" t="str">
        <f t="shared" si="0"/>
        <v>SAMA</v>
      </c>
      <c r="X99" s="28" t="str">
        <f t="shared" si="1"/>
        <v>SAMA</v>
      </c>
      <c r="Y99" s="28" t="str">
        <f t="shared" si="2"/>
        <v>SAMA</v>
      </c>
      <c r="Z99" s="28" t="str">
        <f t="shared" si="3"/>
        <v>SAMA</v>
      </c>
      <c r="AA99" s="28" t="str">
        <f t="shared" si="4"/>
        <v>VALID</v>
      </c>
      <c r="AB99">
        <v>31</v>
      </c>
      <c r="AC99">
        <v>34</v>
      </c>
      <c r="AD99" s="104">
        <f t="shared" si="7"/>
        <v>3</v>
      </c>
      <c r="AE99" s="104" t="str">
        <f t="shared" si="8"/>
        <v>TIDAK</v>
      </c>
      <c r="AF99" s="81" t="s">
        <v>344</v>
      </c>
    </row>
    <row r="100" spans="1:32" ht="15" x14ac:dyDescent="0.25">
      <c r="A100" s="21" t="s">
        <v>63</v>
      </c>
      <c r="B100" s="4">
        <v>20533746</v>
      </c>
      <c r="C100" s="21" t="s">
        <v>21</v>
      </c>
      <c r="D100" s="21" t="s">
        <v>222</v>
      </c>
      <c r="E100" s="21" t="s">
        <v>273</v>
      </c>
      <c r="F100" s="21" t="s">
        <v>201</v>
      </c>
      <c r="G100" s="22">
        <v>192</v>
      </c>
      <c r="H100" s="23">
        <f>VLOOKUP($B100,'Form Responses 1'!$B$2:$W$920,6,FALSE)</f>
        <v>197</v>
      </c>
      <c r="I100" s="23">
        <f>VLOOKUP($B100,'Form Responses 1'!$B$2:$W$920,7,FALSE)</f>
        <v>115</v>
      </c>
      <c r="J100" s="23">
        <f>VLOOKUP($B100,'Form Responses 1'!$B$2:$W$920,8,FALSE)</f>
        <v>82</v>
      </c>
      <c r="K100" s="24">
        <f>VLOOKUP($B100,'Form Responses 1'!$B$2:$W$920,9,FALSE)</f>
        <v>177</v>
      </c>
      <c r="L100" s="24">
        <f>VLOOKUP($B100,'Form Responses 1'!$B$2:$W$920,10,FALSE)</f>
        <v>11</v>
      </c>
      <c r="M100" s="24">
        <f>VLOOKUP($B100,'Form Responses 1'!$B$2:$W$920,11,FALSE)</f>
        <v>159</v>
      </c>
      <c r="N100" s="24">
        <f>VLOOKUP($B100,'Form Responses 1'!$B$2:$W$920,12,FALSE)</f>
        <v>7</v>
      </c>
      <c r="O100" s="25">
        <f>VLOOKUP($B100,'Form Responses 1'!$B$2:$W$920,13,FALSE)</f>
        <v>20</v>
      </c>
      <c r="P100" s="25">
        <f>VLOOKUP($B100,'Form Responses 1'!$B$2:$W$920,14,FALSE)</f>
        <v>4</v>
      </c>
      <c r="Q100" s="25">
        <f>VLOOKUP($B100,'Form Responses 1'!$B$2:$W$920,15,FALSE)</f>
        <v>15</v>
      </c>
      <c r="R100" s="25">
        <f>VLOOKUP($B100,'Form Responses 1'!$B$2:$W$920,16,FALSE)</f>
        <v>1</v>
      </c>
      <c r="S100" s="26">
        <f>VLOOKUP($B100,'Form Responses 1'!$B$2:$W$920,17,FALSE)</f>
        <v>77</v>
      </c>
      <c r="T100" s="26">
        <f>VLOOKUP($B100,'Form Responses 1'!$B$2:$W$920,18,FALSE)</f>
        <v>87</v>
      </c>
      <c r="U100" s="26">
        <f>VLOOKUP($B100,'Form Responses 1'!$B$2:$W$920,19,FALSE)</f>
        <v>33</v>
      </c>
      <c r="V100" s="27">
        <f>COUNTIF('Form Responses 1'!$B$2:$B$920,$B100)</f>
        <v>1</v>
      </c>
      <c r="W100" s="28" t="str">
        <f t="shared" si="0"/>
        <v>SAMA</v>
      </c>
      <c r="X100" s="28" t="str">
        <f t="shared" si="1"/>
        <v>SAMA</v>
      </c>
      <c r="Y100" s="28" t="str">
        <f t="shared" si="2"/>
        <v>SAMA</v>
      </c>
      <c r="Z100" s="28" t="str">
        <f t="shared" si="3"/>
        <v>SAMA</v>
      </c>
      <c r="AA100" s="28" t="str">
        <f t="shared" si="4"/>
        <v>VALID</v>
      </c>
      <c r="AB100">
        <v>192</v>
      </c>
      <c r="AC100">
        <v>197</v>
      </c>
      <c r="AD100" s="104">
        <f t="shared" si="7"/>
        <v>5</v>
      </c>
      <c r="AE100" s="104" t="str">
        <f t="shared" si="8"/>
        <v>TIDAK</v>
      </c>
      <c r="AF100" s="81" t="s">
        <v>344</v>
      </c>
    </row>
    <row r="101" spans="1:32" ht="15" x14ac:dyDescent="0.25">
      <c r="A101" s="21" t="s">
        <v>274</v>
      </c>
      <c r="B101" s="4">
        <v>20539740</v>
      </c>
      <c r="C101" s="21" t="s">
        <v>21</v>
      </c>
      <c r="D101" s="21" t="s">
        <v>222</v>
      </c>
      <c r="E101" s="21" t="s">
        <v>194</v>
      </c>
      <c r="F101" s="21" t="s">
        <v>195</v>
      </c>
      <c r="G101" s="22">
        <v>25</v>
      </c>
      <c r="H101" s="23">
        <f>VLOOKUP($B101,'Form Responses 1'!$B$2:$W$920,6,FALSE)</f>
        <v>27</v>
      </c>
      <c r="I101" s="23">
        <f>VLOOKUP($B101,'Form Responses 1'!$B$2:$W$920,7,FALSE)</f>
        <v>22</v>
      </c>
      <c r="J101" s="23">
        <f>VLOOKUP($B101,'Form Responses 1'!$B$2:$W$920,8,FALSE)</f>
        <v>5</v>
      </c>
      <c r="K101" s="24">
        <f>VLOOKUP($B101,'Form Responses 1'!$B$2:$W$920,9,FALSE)</f>
        <v>24</v>
      </c>
      <c r="L101" s="24">
        <f>VLOOKUP($B101,'Form Responses 1'!$B$2:$W$920,10,FALSE)</f>
        <v>3</v>
      </c>
      <c r="M101" s="24">
        <f>VLOOKUP($B101,'Form Responses 1'!$B$2:$W$920,11,FALSE)</f>
        <v>19</v>
      </c>
      <c r="N101" s="24">
        <f>VLOOKUP($B101,'Form Responses 1'!$B$2:$W$920,12,FALSE)</f>
        <v>2</v>
      </c>
      <c r="O101" s="25">
        <f>VLOOKUP($B101,'Form Responses 1'!$B$2:$W$920,13,FALSE)</f>
        <v>3</v>
      </c>
      <c r="P101" s="25">
        <f>VLOOKUP($B101,'Form Responses 1'!$B$2:$W$920,14,FALSE)</f>
        <v>0</v>
      </c>
      <c r="Q101" s="25">
        <f>VLOOKUP($B101,'Form Responses 1'!$B$2:$W$920,15,FALSE)</f>
        <v>3</v>
      </c>
      <c r="R101" s="25">
        <f>VLOOKUP($B101,'Form Responses 1'!$B$2:$W$920,16,FALSE)</f>
        <v>0</v>
      </c>
      <c r="S101" s="26">
        <f>VLOOKUP($B101,'Form Responses 1'!$B$2:$W$920,17,FALSE)</f>
        <v>0</v>
      </c>
      <c r="T101" s="26">
        <f>VLOOKUP($B101,'Form Responses 1'!$B$2:$W$920,18,FALSE)</f>
        <v>27</v>
      </c>
      <c r="U101" s="26">
        <f>VLOOKUP($B101,'Form Responses 1'!$B$2:$W$920,19,FALSE)</f>
        <v>0</v>
      </c>
      <c r="V101" s="27">
        <f>COUNTIF('Form Responses 1'!$B$2:$B$920,$B101)</f>
        <v>1</v>
      </c>
      <c r="W101" s="28" t="str">
        <f t="shared" si="0"/>
        <v>SAMA</v>
      </c>
      <c r="X101" s="28" t="str">
        <f t="shared" si="1"/>
        <v>SAMA</v>
      </c>
      <c r="Y101" s="28" t="str">
        <f t="shared" si="2"/>
        <v>SAMA</v>
      </c>
      <c r="Z101" s="28" t="str">
        <f t="shared" si="3"/>
        <v>SAMA</v>
      </c>
      <c r="AA101" s="28" t="str">
        <f t="shared" si="4"/>
        <v>VALID</v>
      </c>
      <c r="AB101">
        <v>25</v>
      </c>
      <c r="AC101">
        <v>27</v>
      </c>
      <c r="AD101" s="104">
        <f t="shared" si="7"/>
        <v>2</v>
      </c>
      <c r="AE101" s="104" t="str">
        <f t="shared" si="8"/>
        <v>TIDAK</v>
      </c>
      <c r="AF101" s="81" t="s">
        <v>344</v>
      </c>
    </row>
    <row r="102" spans="1:32" ht="15" x14ac:dyDescent="0.25">
      <c r="A102" s="21" t="s">
        <v>275</v>
      </c>
      <c r="B102" s="4">
        <v>20570708</v>
      </c>
      <c r="C102" s="21" t="s">
        <v>21</v>
      </c>
      <c r="D102" s="21" t="s">
        <v>222</v>
      </c>
      <c r="E102" s="21" t="s">
        <v>203</v>
      </c>
      <c r="F102" s="21" t="s">
        <v>204</v>
      </c>
      <c r="G102" s="22">
        <v>107</v>
      </c>
      <c r="H102" s="23">
        <f>VLOOKUP($B102,'Form Responses 1'!$B$2:$W$920,6,FALSE)</f>
        <v>107</v>
      </c>
      <c r="I102" s="23">
        <f>VLOOKUP($B102,'Form Responses 1'!$B$2:$W$920,7,FALSE)</f>
        <v>65</v>
      </c>
      <c r="J102" s="23">
        <f>VLOOKUP($B102,'Form Responses 1'!$B$2:$W$920,8,FALSE)</f>
        <v>42</v>
      </c>
      <c r="K102" s="24">
        <f>VLOOKUP($B102,'Form Responses 1'!$B$2:$W$920,9,FALSE)</f>
        <v>55</v>
      </c>
      <c r="L102" s="24">
        <f>VLOOKUP($B102,'Form Responses 1'!$B$2:$W$920,10,FALSE)</f>
        <v>15</v>
      </c>
      <c r="M102" s="24">
        <f>VLOOKUP($B102,'Form Responses 1'!$B$2:$W$920,11,FALSE)</f>
        <v>40</v>
      </c>
      <c r="N102" s="24">
        <f>VLOOKUP($B102,'Form Responses 1'!$B$2:$W$920,12,FALSE)</f>
        <v>0</v>
      </c>
      <c r="O102" s="25">
        <f>VLOOKUP($B102,'Form Responses 1'!$B$2:$W$920,13,FALSE)</f>
        <v>52</v>
      </c>
      <c r="P102" s="25">
        <f>VLOOKUP($B102,'Form Responses 1'!$B$2:$W$920,14,FALSE)</f>
        <v>10</v>
      </c>
      <c r="Q102" s="25">
        <f>VLOOKUP($B102,'Form Responses 1'!$B$2:$W$920,15,FALSE)</f>
        <v>40</v>
      </c>
      <c r="R102" s="25">
        <f>VLOOKUP($B102,'Form Responses 1'!$B$2:$W$920,16,FALSE)</f>
        <v>2</v>
      </c>
      <c r="S102" s="26">
        <f>VLOOKUP($B102,'Form Responses 1'!$B$2:$W$920,17,FALSE)</f>
        <v>87</v>
      </c>
      <c r="T102" s="26">
        <f>VLOOKUP($B102,'Form Responses 1'!$B$2:$W$920,18,FALSE)</f>
        <v>17</v>
      </c>
      <c r="U102" s="26">
        <f>VLOOKUP($B102,'Form Responses 1'!$B$2:$W$920,19,FALSE)</f>
        <v>3</v>
      </c>
      <c r="V102" s="27">
        <f>COUNTIF('Form Responses 1'!$B$2:$B$920,$B102)</f>
        <v>1</v>
      </c>
      <c r="W102" s="28" t="str">
        <f t="shared" si="0"/>
        <v>SAMA</v>
      </c>
      <c r="X102" s="28" t="str">
        <f t="shared" si="1"/>
        <v>SAMA</v>
      </c>
      <c r="Y102" s="28" t="str">
        <f t="shared" si="2"/>
        <v>SAMA</v>
      </c>
      <c r="Z102" s="28" t="str">
        <f t="shared" si="3"/>
        <v>SAMA</v>
      </c>
      <c r="AA102" s="28" t="str">
        <f t="shared" si="4"/>
        <v>VALID</v>
      </c>
      <c r="AB102">
        <v>107</v>
      </c>
      <c r="AC102">
        <v>107</v>
      </c>
      <c r="AD102" s="104">
        <f t="shared" si="7"/>
        <v>0</v>
      </c>
      <c r="AE102" s="104" t="str">
        <f t="shared" si="8"/>
        <v>SAMA</v>
      </c>
    </row>
    <row r="103" spans="1:32" ht="15" x14ac:dyDescent="0.25">
      <c r="A103" s="21" t="s">
        <v>82</v>
      </c>
      <c r="B103" s="4">
        <v>69894967</v>
      </c>
      <c r="C103" s="21" t="s">
        <v>21</v>
      </c>
      <c r="D103" s="21" t="s">
        <v>222</v>
      </c>
      <c r="E103" s="21" t="s">
        <v>189</v>
      </c>
      <c r="F103" s="21" t="s">
        <v>188</v>
      </c>
      <c r="G103" s="22">
        <v>34</v>
      </c>
      <c r="H103" s="23">
        <f>VLOOKUP($B103,'Form Responses 1'!$B$2:$W$920,6,FALSE)</f>
        <v>32</v>
      </c>
      <c r="I103" s="23">
        <f>VLOOKUP($B103,'Form Responses 1'!$B$2:$W$920,7,FALSE)</f>
        <v>0</v>
      </c>
      <c r="J103" s="23">
        <f>VLOOKUP($B103,'Form Responses 1'!$B$2:$W$920,8,FALSE)</f>
        <v>32</v>
      </c>
      <c r="K103" s="24">
        <f>VLOOKUP($B103,'Form Responses 1'!$B$2:$W$920,9,FALSE)</f>
        <v>32</v>
      </c>
      <c r="L103" s="24">
        <f>VLOOKUP($B103,'Form Responses 1'!$B$2:$W$920,10,FALSE)</f>
        <v>1</v>
      </c>
      <c r="M103" s="24">
        <f>VLOOKUP($B103,'Form Responses 1'!$B$2:$W$920,11,FALSE)</f>
        <v>30</v>
      </c>
      <c r="N103" s="24">
        <f>VLOOKUP($B103,'Form Responses 1'!$B$2:$W$920,12,FALSE)</f>
        <v>1</v>
      </c>
      <c r="O103" s="25">
        <f>VLOOKUP($B103,'Form Responses 1'!$B$2:$W$920,13,FALSE)</f>
        <v>0</v>
      </c>
      <c r="P103" s="25">
        <f>VLOOKUP($B103,'Form Responses 1'!$B$2:$W$920,14,FALSE)</f>
        <v>0</v>
      </c>
      <c r="Q103" s="25">
        <f>VLOOKUP($B103,'Form Responses 1'!$B$2:$W$920,15,FALSE)</f>
        <v>0</v>
      </c>
      <c r="R103" s="25">
        <f>VLOOKUP($B103,'Form Responses 1'!$B$2:$W$920,16,FALSE)</f>
        <v>0</v>
      </c>
      <c r="S103" s="26">
        <f>VLOOKUP($B103,'Form Responses 1'!$B$2:$W$920,17,FALSE)</f>
        <v>24</v>
      </c>
      <c r="T103" s="26">
        <f>VLOOKUP($B103,'Form Responses 1'!$B$2:$W$920,18,FALSE)</f>
        <v>8</v>
      </c>
      <c r="U103" s="26">
        <f>VLOOKUP($B103,'Form Responses 1'!$B$2:$W$920,19,FALSE)</f>
        <v>0</v>
      </c>
      <c r="V103" s="27">
        <f>COUNTIF('Form Responses 1'!$B$2:$B$920,$B103)</f>
        <v>1</v>
      </c>
      <c r="W103" s="28" t="str">
        <f t="shared" si="0"/>
        <v>SAMA</v>
      </c>
      <c r="X103" s="28" t="str">
        <f t="shared" si="1"/>
        <v>SAMA</v>
      </c>
      <c r="Y103" s="28" t="str">
        <f t="shared" si="2"/>
        <v>SAMA</v>
      </c>
      <c r="Z103" s="28" t="str">
        <f t="shared" si="3"/>
        <v>SAMA</v>
      </c>
      <c r="AA103" s="28" t="str">
        <f t="shared" si="4"/>
        <v>VALID</v>
      </c>
      <c r="AB103">
        <v>34</v>
      </c>
      <c r="AC103">
        <v>32</v>
      </c>
      <c r="AD103" s="104">
        <f t="shared" si="7"/>
        <v>-2</v>
      </c>
      <c r="AE103" s="104" t="str">
        <f t="shared" si="8"/>
        <v>TIDAK</v>
      </c>
      <c r="AF103" s="81" t="s">
        <v>343</v>
      </c>
    </row>
    <row r="104" spans="1:32" ht="15" x14ac:dyDescent="0.25">
      <c r="A104" s="21" t="s">
        <v>276</v>
      </c>
      <c r="B104" s="4">
        <v>69970576</v>
      </c>
      <c r="C104" s="21" t="s">
        <v>21</v>
      </c>
      <c r="D104" s="21" t="s">
        <v>222</v>
      </c>
      <c r="E104" s="21" t="s">
        <v>209</v>
      </c>
      <c r="F104" s="21" t="s">
        <v>188</v>
      </c>
      <c r="G104" s="22">
        <v>92</v>
      </c>
      <c r="H104" s="23">
        <f>VLOOKUP($B104,'Form Responses 1'!$B$2:$W$920,6,FALSE)</f>
        <v>92</v>
      </c>
      <c r="I104" s="23">
        <f>VLOOKUP($B104,'Form Responses 1'!$B$2:$W$920,7,FALSE)</f>
        <v>0</v>
      </c>
      <c r="J104" s="23">
        <f>VLOOKUP($B104,'Form Responses 1'!$B$2:$W$920,8,FALSE)</f>
        <v>92</v>
      </c>
      <c r="K104" s="24">
        <f>VLOOKUP($B104,'Form Responses 1'!$B$2:$W$920,9,FALSE)</f>
        <v>66</v>
      </c>
      <c r="L104" s="24">
        <f>VLOOKUP($B104,'Form Responses 1'!$B$2:$W$920,10,FALSE)</f>
        <v>7</v>
      </c>
      <c r="M104" s="24">
        <f>VLOOKUP($B104,'Form Responses 1'!$B$2:$W$920,11,FALSE)</f>
        <v>59</v>
      </c>
      <c r="N104" s="24">
        <f>VLOOKUP($B104,'Form Responses 1'!$B$2:$W$920,12,FALSE)</f>
        <v>0</v>
      </c>
      <c r="O104" s="25">
        <f>VLOOKUP($B104,'Form Responses 1'!$B$2:$W$920,13,FALSE)</f>
        <v>26</v>
      </c>
      <c r="P104" s="25">
        <f>VLOOKUP($B104,'Form Responses 1'!$B$2:$W$920,14,FALSE)</f>
        <v>4</v>
      </c>
      <c r="Q104" s="25">
        <f>VLOOKUP($B104,'Form Responses 1'!$B$2:$W$920,15,FALSE)</f>
        <v>22</v>
      </c>
      <c r="R104" s="25">
        <f>VLOOKUP($B104,'Form Responses 1'!$B$2:$W$920,16,FALSE)</f>
        <v>0</v>
      </c>
      <c r="S104" s="26">
        <f>VLOOKUP($B104,'Form Responses 1'!$B$2:$W$920,17,FALSE)</f>
        <v>31</v>
      </c>
      <c r="T104" s="26">
        <f>VLOOKUP($B104,'Form Responses 1'!$B$2:$W$920,18,FALSE)</f>
        <v>56</v>
      </c>
      <c r="U104" s="26">
        <f>VLOOKUP($B104,'Form Responses 1'!$B$2:$W$920,19,FALSE)</f>
        <v>5</v>
      </c>
      <c r="V104" s="27">
        <f>COUNTIF('Form Responses 1'!$B$2:$B$920,$B104)</f>
        <v>1</v>
      </c>
      <c r="W104" s="28" t="str">
        <f t="shared" si="0"/>
        <v>SAMA</v>
      </c>
      <c r="X104" s="28" t="str">
        <f t="shared" si="1"/>
        <v>SAMA</v>
      </c>
      <c r="Y104" s="28" t="str">
        <f t="shared" si="2"/>
        <v>SAMA</v>
      </c>
      <c r="Z104" s="28" t="str">
        <f t="shared" si="3"/>
        <v>SAMA</v>
      </c>
      <c r="AA104" s="28" t="str">
        <f t="shared" si="4"/>
        <v>VALID</v>
      </c>
      <c r="AB104">
        <v>92</v>
      </c>
      <c r="AC104">
        <v>92</v>
      </c>
      <c r="AD104" s="104">
        <f t="shared" si="7"/>
        <v>0</v>
      </c>
      <c r="AE104" s="104" t="str">
        <f t="shared" si="8"/>
        <v>SAMA</v>
      </c>
    </row>
    <row r="105" spans="1:32" ht="15" x14ac:dyDescent="0.25">
      <c r="A105" s="21" t="s">
        <v>277</v>
      </c>
      <c r="B105" s="4">
        <v>20533745</v>
      </c>
      <c r="C105" s="21" t="s">
        <v>21</v>
      </c>
      <c r="D105" s="21" t="s">
        <v>222</v>
      </c>
      <c r="E105" s="21" t="s">
        <v>188</v>
      </c>
      <c r="F105" s="21" t="s">
        <v>188</v>
      </c>
      <c r="G105" s="22">
        <v>234</v>
      </c>
      <c r="H105" s="23">
        <f>VLOOKUP($B105,'Form Responses 1'!$B$2:$W$920,6,FALSE)</f>
        <v>240</v>
      </c>
      <c r="I105" s="23">
        <f>VLOOKUP($B105,'Form Responses 1'!$B$2:$W$920,7,FALSE)</f>
        <v>152</v>
      </c>
      <c r="J105" s="23">
        <f>VLOOKUP($B105,'Form Responses 1'!$B$2:$W$920,8,FALSE)</f>
        <v>88</v>
      </c>
      <c r="K105" s="24">
        <f>VLOOKUP($B105,'Form Responses 1'!$B$2:$W$920,9,FALSE)</f>
        <v>240</v>
      </c>
      <c r="L105" s="24">
        <f>VLOOKUP($B105,'Form Responses 1'!$B$2:$W$920,10,FALSE)</f>
        <v>75</v>
      </c>
      <c r="M105" s="24">
        <f>VLOOKUP($B105,'Form Responses 1'!$B$2:$W$920,11,FALSE)</f>
        <v>162</v>
      </c>
      <c r="N105" s="24">
        <f>VLOOKUP($B105,'Form Responses 1'!$B$2:$W$920,12,FALSE)</f>
        <v>3</v>
      </c>
      <c r="O105" s="25">
        <f>VLOOKUP($B105,'Form Responses 1'!$B$2:$W$920,13,FALSE)</f>
        <v>0</v>
      </c>
      <c r="P105" s="25">
        <f>VLOOKUP($B105,'Form Responses 1'!$B$2:$W$920,14,FALSE)</f>
        <v>0</v>
      </c>
      <c r="Q105" s="25">
        <f>VLOOKUP($B105,'Form Responses 1'!$B$2:$W$920,15,FALSE)</f>
        <v>0</v>
      </c>
      <c r="R105" s="25">
        <f>VLOOKUP($B105,'Form Responses 1'!$B$2:$W$920,16,FALSE)</f>
        <v>0</v>
      </c>
      <c r="S105" s="26">
        <f>VLOOKUP($B105,'Form Responses 1'!$B$2:$W$920,17,FALSE)</f>
        <v>160</v>
      </c>
      <c r="T105" s="26">
        <f>VLOOKUP($B105,'Form Responses 1'!$B$2:$W$920,18,FALSE)</f>
        <v>60</v>
      </c>
      <c r="U105" s="26">
        <f>VLOOKUP($B105,'Form Responses 1'!$B$2:$W$920,19,FALSE)</f>
        <v>20</v>
      </c>
      <c r="V105" s="27">
        <f>COUNTIF('Form Responses 1'!$B$2:$B$920,$B105)</f>
        <v>1</v>
      </c>
      <c r="W105" s="28" t="str">
        <f t="shared" si="0"/>
        <v>SAMA</v>
      </c>
      <c r="X105" s="28" t="str">
        <f t="shared" si="1"/>
        <v>SAMA</v>
      </c>
      <c r="Y105" s="28" t="str">
        <f t="shared" si="2"/>
        <v>SAMA</v>
      </c>
      <c r="Z105" s="28" t="str">
        <f t="shared" si="3"/>
        <v>SAMA</v>
      </c>
      <c r="AA105" s="28" t="str">
        <f t="shared" si="4"/>
        <v>VALID</v>
      </c>
      <c r="AB105">
        <v>234</v>
      </c>
      <c r="AC105">
        <v>240</v>
      </c>
      <c r="AD105" s="104">
        <f t="shared" si="7"/>
        <v>6</v>
      </c>
      <c r="AE105" s="104" t="str">
        <f t="shared" si="8"/>
        <v>TIDAK</v>
      </c>
      <c r="AF105" s="81" t="s">
        <v>344</v>
      </c>
    </row>
    <row r="106" spans="1:32" ht="15" x14ac:dyDescent="0.25">
      <c r="A106" s="21" t="s">
        <v>278</v>
      </c>
      <c r="B106" s="4">
        <v>20533732</v>
      </c>
      <c r="C106" s="21" t="s">
        <v>21</v>
      </c>
      <c r="D106" s="21" t="s">
        <v>222</v>
      </c>
      <c r="E106" s="21" t="s">
        <v>251</v>
      </c>
      <c r="F106" s="21" t="s">
        <v>188</v>
      </c>
      <c r="G106" s="22">
        <v>38</v>
      </c>
      <c r="H106" s="23">
        <f>VLOOKUP($B106,'Form Responses 1'!$B$2:$W$920,6,FALSE)</f>
        <v>34</v>
      </c>
      <c r="I106" s="23">
        <f>VLOOKUP($B106,'Form Responses 1'!$B$2:$W$920,7,FALSE)</f>
        <v>25</v>
      </c>
      <c r="J106" s="23">
        <f>VLOOKUP($B106,'Form Responses 1'!$B$2:$W$920,8,FALSE)</f>
        <v>9</v>
      </c>
      <c r="K106" s="24">
        <f>VLOOKUP($B106,'Form Responses 1'!$B$2:$W$920,9,FALSE)</f>
        <v>24</v>
      </c>
      <c r="L106" s="24">
        <f>VLOOKUP($B106,'Form Responses 1'!$B$2:$W$920,10,FALSE)</f>
        <v>0</v>
      </c>
      <c r="M106" s="24">
        <f>VLOOKUP($B106,'Form Responses 1'!$B$2:$W$920,11,FALSE)</f>
        <v>24</v>
      </c>
      <c r="N106" s="24">
        <f>VLOOKUP($B106,'Form Responses 1'!$B$2:$W$920,12,FALSE)</f>
        <v>0</v>
      </c>
      <c r="O106" s="25">
        <f>VLOOKUP($B106,'Form Responses 1'!$B$2:$W$920,13,FALSE)</f>
        <v>10</v>
      </c>
      <c r="P106" s="25">
        <f>VLOOKUP($B106,'Form Responses 1'!$B$2:$W$920,14,FALSE)</f>
        <v>0</v>
      </c>
      <c r="Q106" s="25">
        <f>VLOOKUP($B106,'Form Responses 1'!$B$2:$W$920,15,FALSE)</f>
        <v>9</v>
      </c>
      <c r="R106" s="25">
        <f>VLOOKUP($B106,'Form Responses 1'!$B$2:$W$920,16,FALSE)</f>
        <v>1</v>
      </c>
      <c r="S106" s="26">
        <f>VLOOKUP($B106,'Form Responses 1'!$B$2:$W$920,17,FALSE)</f>
        <v>33</v>
      </c>
      <c r="T106" s="26">
        <f>VLOOKUP($B106,'Form Responses 1'!$B$2:$W$920,18,FALSE)</f>
        <v>1</v>
      </c>
      <c r="U106" s="26">
        <f>VLOOKUP($B106,'Form Responses 1'!$B$2:$W$920,19,FALSE)</f>
        <v>0</v>
      </c>
      <c r="V106" s="27">
        <f>COUNTIF('Form Responses 1'!$B$2:$B$920,$B106)</f>
        <v>1</v>
      </c>
      <c r="W106" s="28" t="str">
        <f t="shared" si="0"/>
        <v>SAMA</v>
      </c>
      <c r="X106" s="28" t="str">
        <f t="shared" si="1"/>
        <v>SAMA</v>
      </c>
      <c r="Y106" s="28" t="str">
        <f t="shared" si="2"/>
        <v>SAMA</v>
      </c>
      <c r="Z106" s="28" t="str">
        <f t="shared" si="3"/>
        <v>SAMA</v>
      </c>
      <c r="AA106" s="28" t="str">
        <f t="shared" si="4"/>
        <v>VALID</v>
      </c>
      <c r="AB106">
        <v>38</v>
      </c>
      <c r="AC106">
        <v>34</v>
      </c>
      <c r="AD106" s="104">
        <f t="shared" si="7"/>
        <v>-4</v>
      </c>
      <c r="AE106" s="104" t="str">
        <f t="shared" si="8"/>
        <v>TIDAK</v>
      </c>
      <c r="AF106" s="81" t="s">
        <v>343</v>
      </c>
    </row>
    <row r="107" spans="1:32" ht="15" x14ac:dyDescent="0.25">
      <c r="A107" s="21" t="s">
        <v>96</v>
      </c>
      <c r="B107" s="4">
        <v>20533733</v>
      </c>
      <c r="C107" s="21" t="s">
        <v>21</v>
      </c>
      <c r="D107" s="21" t="s">
        <v>222</v>
      </c>
      <c r="E107" s="21" t="s">
        <v>216</v>
      </c>
      <c r="F107" s="21" t="s">
        <v>191</v>
      </c>
      <c r="G107" s="22">
        <v>49</v>
      </c>
      <c r="H107" s="23">
        <f>VLOOKUP($B107,'Form Responses 1'!$B$2:$W$920,6,FALSE)</f>
        <v>50</v>
      </c>
      <c r="I107" s="23">
        <f>VLOOKUP($B107,'Form Responses 1'!$B$2:$W$920,7,FALSE)</f>
        <v>30</v>
      </c>
      <c r="J107" s="23">
        <f>VLOOKUP($B107,'Form Responses 1'!$B$2:$W$920,8,FALSE)</f>
        <v>20</v>
      </c>
      <c r="K107" s="24">
        <f>VLOOKUP($B107,'Form Responses 1'!$B$2:$W$920,9,FALSE)</f>
        <v>27</v>
      </c>
      <c r="L107" s="24">
        <f>VLOOKUP($B107,'Form Responses 1'!$B$2:$W$920,10,FALSE)</f>
        <v>2</v>
      </c>
      <c r="M107" s="24">
        <f>VLOOKUP($B107,'Form Responses 1'!$B$2:$W$920,11,FALSE)</f>
        <v>22</v>
      </c>
      <c r="N107" s="24">
        <f>VLOOKUP($B107,'Form Responses 1'!$B$2:$W$920,12,FALSE)</f>
        <v>3</v>
      </c>
      <c r="O107" s="25">
        <f>VLOOKUP($B107,'Form Responses 1'!$B$2:$W$920,13,FALSE)</f>
        <v>23</v>
      </c>
      <c r="P107" s="25">
        <f>VLOOKUP($B107,'Form Responses 1'!$B$2:$W$920,14,FALSE)</f>
        <v>4</v>
      </c>
      <c r="Q107" s="25">
        <f>VLOOKUP($B107,'Form Responses 1'!$B$2:$W$920,15,FALSE)</f>
        <v>19</v>
      </c>
      <c r="R107" s="25">
        <f>VLOOKUP($B107,'Form Responses 1'!$B$2:$W$920,16,FALSE)</f>
        <v>0</v>
      </c>
      <c r="S107" s="26">
        <f>VLOOKUP($B107,'Form Responses 1'!$B$2:$W$920,17,FALSE)</f>
        <v>30</v>
      </c>
      <c r="T107" s="26">
        <f>VLOOKUP($B107,'Form Responses 1'!$B$2:$W$920,18,FALSE)</f>
        <v>20</v>
      </c>
      <c r="U107" s="26">
        <f>VLOOKUP($B107,'Form Responses 1'!$B$2:$W$920,19,FALSE)</f>
        <v>0</v>
      </c>
      <c r="V107" s="27">
        <f>COUNTIF('Form Responses 1'!$B$2:$B$920,$B107)</f>
        <v>1</v>
      </c>
      <c r="W107" s="28" t="str">
        <f t="shared" si="0"/>
        <v>SAMA</v>
      </c>
      <c r="X107" s="28" t="str">
        <f t="shared" si="1"/>
        <v>SAMA</v>
      </c>
      <c r="Y107" s="28" t="str">
        <f t="shared" si="2"/>
        <v>SAMA</v>
      </c>
      <c r="Z107" s="28" t="str">
        <f t="shared" si="3"/>
        <v>SAMA</v>
      </c>
      <c r="AA107" s="28" t="str">
        <f t="shared" si="4"/>
        <v>VALID</v>
      </c>
      <c r="AB107">
        <v>49</v>
      </c>
      <c r="AC107">
        <v>50</v>
      </c>
      <c r="AD107" s="104">
        <f t="shared" si="7"/>
        <v>1</v>
      </c>
      <c r="AE107" s="104" t="str">
        <f t="shared" si="8"/>
        <v>TIDAK</v>
      </c>
      <c r="AF107" s="81" t="s">
        <v>344</v>
      </c>
    </row>
    <row r="108" spans="1:32" ht="15" x14ac:dyDescent="0.25">
      <c r="A108" s="21" t="s">
        <v>47</v>
      </c>
      <c r="B108" s="4">
        <v>20533734</v>
      </c>
      <c r="C108" s="21" t="s">
        <v>21</v>
      </c>
      <c r="D108" s="21" t="s">
        <v>222</v>
      </c>
      <c r="E108" s="21" t="s">
        <v>279</v>
      </c>
      <c r="F108" s="21" t="s">
        <v>188</v>
      </c>
      <c r="G108" s="22">
        <v>18</v>
      </c>
      <c r="H108" s="23">
        <f>VLOOKUP($B108,'Form Responses 1'!$B$2:$W$920,6,FALSE)</f>
        <v>17</v>
      </c>
      <c r="I108" s="23">
        <f>VLOOKUP($B108,'Form Responses 1'!$B$2:$W$920,7,FALSE)</f>
        <v>11</v>
      </c>
      <c r="J108" s="23">
        <f>VLOOKUP($B108,'Form Responses 1'!$B$2:$W$920,8,FALSE)</f>
        <v>6</v>
      </c>
      <c r="K108" s="24">
        <f>VLOOKUP($B108,'Form Responses 1'!$B$2:$W$920,9,FALSE)</f>
        <v>6</v>
      </c>
      <c r="L108" s="24">
        <f>VLOOKUP($B108,'Form Responses 1'!$B$2:$W$920,10,FALSE)</f>
        <v>1</v>
      </c>
      <c r="M108" s="24">
        <f>VLOOKUP($B108,'Form Responses 1'!$B$2:$W$920,11,FALSE)</f>
        <v>5</v>
      </c>
      <c r="N108" s="24">
        <f>VLOOKUP($B108,'Form Responses 1'!$B$2:$W$920,12,FALSE)</f>
        <v>0</v>
      </c>
      <c r="O108" s="25">
        <f>VLOOKUP($B108,'Form Responses 1'!$B$2:$W$920,13,FALSE)</f>
        <v>11</v>
      </c>
      <c r="P108" s="25">
        <f>VLOOKUP($B108,'Form Responses 1'!$B$2:$W$920,14,FALSE)</f>
        <v>1</v>
      </c>
      <c r="Q108" s="25">
        <f>VLOOKUP($B108,'Form Responses 1'!$B$2:$W$920,15,FALSE)</f>
        <v>10</v>
      </c>
      <c r="R108" s="25">
        <f>VLOOKUP($B108,'Form Responses 1'!$B$2:$W$920,16,FALSE)</f>
        <v>0</v>
      </c>
      <c r="S108" s="26">
        <f>VLOOKUP($B108,'Form Responses 1'!$B$2:$W$920,17,FALSE)</f>
        <v>7</v>
      </c>
      <c r="T108" s="26">
        <f>VLOOKUP($B108,'Form Responses 1'!$B$2:$W$920,18,FALSE)</f>
        <v>10</v>
      </c>
      <c r="U108" s="26">
        <f>VLOOKUP($B108,'Form Responses 1'!$B$2:$W$920,19,FALSE)</f>
        <v>0</v>
      </c>
      <c r="V108" s="27">
        <f>COUNTIF('Form Responses 1'!$B$2:$B$920,$B108)</f>
        <v>1</v>
      </c>
      <c r="W108" s="28" t="str">
        <f t="shared" si="0"/>
        <v>SAMA</v>
      </c>
      <c r="X108" s="28" t="str">
        <f t="shared" si="1"/>
        <v>SAMA</v>
      </c>
      <c r="Y108" s="28" t="str">
        <f t="shared" si="2"/>
        <v>SAMA</v>
      </c>
      <c r="Z108" s="28" t="str">
        <f t="shared" si="3"/>
        <v>SAMA</v>
      </c>
      <c r="AA108" s="28" t="str">
        <f t="shared" si="4"/>
        <v>VALID</v>
      </c>
      <c r="AB108">
        <v>18</v>
      </c>
      <c r="AC108">
        <v>17</v>
      </c>
      <c r="AD108" s="104">
        <f t="shared" si="7"/>
        <v>-1</v>
      </c>
      <c r="AE108" s="104" t="str">
        <f t="shared" si="8"/>
        <v>TIDAK</v>
      </c>
      <c r="AF108" s="81" t="s">
        <v>343</v>
      </c>
    </row>
    <row r="109" spans="1:32" ht="15" x14ac:dyDescent="0.25">
      <c r="A109" s="21" t="s">
        <v>98</v>
      </c>
      <c r="B109" s="4">
        <v>20539745</v>
      </c>
      <c r="C109" s="21" t="s">
        <v>21</v>
      </c>
      <c r="D109" s="21" t="s">
        <v>222</v>
      </c>
      <c r="E109" s="21" t="s">
        <v>210</v>
      </c>
      <c r="F109" s="21" t="s">
        <v>204</v>
      </c>
      <c r="G109" s="22">
        <v>275</v>
      </c>
      <c r="H109" s="23">
        <f>VLOOKUP($B109,'Form Responses 1'!$B$2:$W$920,6,FALSE)</f>
        <v>273</v>
      </c>
      <c r="I109" s="23">
        <f>VLOOKUP($B109,'Form Responses 1'!$B$2:$W$920,7,FALSE)</f>
        <v>138</v>
      </c>
      <c r="J109" s="23">
        <f>VLOOKUP($B109,'Form Responses 1'!$B$2:$W$920,8,FALSE)</f>
        <v>135</v>
      </c>
      <c r="K109" s="24">
        <f>VLOOKUP($B109,'Form Responses 1'!$B$2:$W$920,9,FALSE)</f>
        <v>206</v>
      </c>
      <c r="L109" s="24">
        <f>VLOOKUP($B109,'Form Responses 1'!$B$2:$W$920,10,FALSE)</f>
        <v>23</v>
      </c>
      <c r="M109" s="24">
        <f>VLOOKUP($B109,'Form Responses 1'!$B$2:$W$920,11,FALSE)</f>
        <v>181</v>
      </c>
      <c r="N109" s="24">
        <f>VLOOKUP($B109,'Form Responses 1'!$B$2:$W$920,12,FALSE)</f>
        <v>2</v>
      </c>
      <c r="O109" s="25">
        <f>VLOOKUP($B109,'Form Responses 1'!$B$2:$W$920,13,FALSE)</f>
        <v>67</v>
      </c>
      <c r="P109" s="25">
        <f>VLOOKUP($B109,'Form Responses 1'!$B$2:$W$920,14,FALSE)</f>
        <v>13</v>
      </c>
      <c r="Q109" s="25">
        <f>VLOOKUP($B109,'Form Responses 1'!$B$2:$W$920,15,FALSE)</f>
        <v>54</v>
      </c>
      <c r="R109" s="25">
        <f>VLOOKUP($B109,'Form Responses 1'!$B$2:$W$920,16,FALSE)</f>
        <v>0</v>
      </c>
      <c r="S109" s="26">
        <f>VLOOKUP($B109,'Form Responses 1'!$B$2:$W$920,17,FALSE)</f>
        <v>89</v>
      </c>
      <c r="T109" s="26">
        <f>VLOOKUP($B109,'Form Responses 1'!$B$2:$W$920,18,FALSE)</f>
        <v>172</v>
      </c>
      <c r="U109" s="26">
        <f>VLOOKUP($B109,'Form Responses 1'!$B$2:$W$920,19,FALSE)</f>
        <v>12</v>
      </c>
      <c r="V109" s="27">
        <f>COUNTIF('Form Responses 1'!$B$2:$B$920,$B109)</f>
        <v>1</v>
      </c>
      <c r="W109" s="28" t="str">
        <f t="shared" si="0"/>
        <v>SAMA</v>
      </c>
      <c r="X109" s="28" t="str">
        <f t="shared" si="1"/>
        <v>SAMA</v>
      </c>
      <c r="Y109" s="28" t="str">
        <f t="shared" si="2"/>
        <v>SAMA</v>
      </c>
      <c r="Z109" s="28" t="str">
        <f t="shared" si="3"/>
        <v>SAMA</v>
      </c>
      <c r="AA109" s="28" t="str">
        <f t="shared" si="4"/>
        <v>VALID</v>
      </c>
      <c r="AB109">
        <v>275</v>
      </c>
      <c r="AC109">
        <v>273</v>
      </c>
      <c r="AD109" s="104">
        <f t="shared" si="7"/>
        <v>-2</v>
      </c>
      <c r="AE109" s="104" t="str">
        <f t="shared" si="8"/>
        <v>TIDAK</v>
      </c>
      <c r="AF109" s="81" t="s">
        <v>343</v>
      </c>
    </row>
    <row r="110" spans="1:32" ht="15" x14ac:dyDescent="0.25">
      <c r="A110" s="21" t="s">
        <v>110</v>
      </c>
      <c r="B110" s="4">
        <v>70012010</v>
      </c>
      <c r="C110" s="21" t="s">
        <v>21</v>
      </c>
      <c r="D110" s="21" t="s">
        <v>222</v>
      </c>
      <c r="E110" s="21" t="s">
        <v>203</v>
      </c>
      <c r="F110" s="21" t="s">
        <v>204</v>
      </c>
      <c r="G110" s="22">
        <v>228</v>
      </c>
      <c r="H110" s="23">
        <f>VLOOKUP($B110,'Form Responses 1'!$B$2:$W$920,6,FALSE)</f>
        <v>228</v>
      </c>
      <c r="I110" s="23">
        <f>VLOOKUP($B110,'Form Responses 1'!$B$2:$W$920,7,FALSE)</f>
        <v>130</v>
      </c>
      <c r="J110" s="23">
        <f>VLOOKUP($B110,'Form Responses 1'!$B$2:$W$920,8,FALSE)</f>
        <v>98</v>
      </c>
      <c r="K110" s="24">
        <f>VLOOKUP($B110,'Form Responses 1'!$B$2:$W$920,9,FALSE)</f>
        <v>105</v>
      </c>
      <c r="L110" s="24">
        <f>VLOOKUP($B110,'Form Responses 1'!$B$2:$W$920,10,FALSE)</f>
        <v>20</v>
      </c>
      <c r="M110" s="24">
        <f>VLOOKUP($B110,'Form Responses 1'!$B$2:$W$920,11,FALSE)</f>
        <v>64</v>
      </c>
      <c r="N110" s="24">
        <f>VLOOKUP($B110,'Form Responses 1'!$B$2:$W$920,12,FALSE)</f>
        <v>21</v>
      </c>
      <c r="O110" s="25">
        <f>VLOOKUP($B110,'Form Responses 1'!$B$2:$W$920,13,FALSE)</f>
        <v>123</v>
      </c>
      <c r="P110" s="25">
        <f>VLOOKUP($B110,'Form Responses 1'!$B$2:$W$920,14,FALSE)</f>
        <v>23</v>
      </c>
      <c r="Q110" s="25">
        <f>VLOOKUP($B110,'Form Responses 1'!$B$2:$W$920,15,FALSE)</f>
        <v>78</v>
      </c>
      <c r="R110" s="25">
        <f>VLOOKUP($B110,'Form Responses 1'!$B$2:$W$920,16,FALSE)</f>
        <v>22</v>
      </c>
      <c r="S110" s="26">
        <f>VLOOKUP($B110,'Form Responses 1'!$B$2:$W$920,17,FALSE)</f>
        <v>183</v>
      </c>
      <c r="T110" s="26">
        <f>VLOOKUP($B110,'Form Responses 1'!$B$2:$W$920,18,FALSE)</f>
        <v>45</v>
      </c>
      <c r="U110" s="26">
        <f>VLOOKUP($B110,'Form Responses 1'!$B$2:$W$920,19,FALSE)</f>
        <v>0</v>
      </c>
      <c r="V110" s="27">
        <f>COUNTIF('Form Responses 1'!$B$2:$B$920,$B110)</f>
        <v>1</v>
      </c>
      <c r="W110" s="28" t="str">
        <f t="shared" si="0"/>
        <v>SAMA</v>
      </c>
      <c r="X110" s="28" t="str">
        <f t="shared" si="1"/>
        <v>SAMA</v>
      </c>
      <c r="Y110" s="28" t="str">
        <f t="shared" si="2"/>
        <v>SAMA</v>
      </c>
      <c r="Z110" s="28" t="str">
        <f t="shared" si="3"/>
        <v>SAMA</v>
      </c>
      <c r="AA110" s="28" t="str">
        <f t="shared" si="4"/>
        <v>VALID</v>
      </c>
      <c r="AB110">
        <v>228</v>
      </c>
      <c r="AC110">
        <v>228</v>
      </c>
      <c r="AD110" s="104">
        <f t="shared" si="7"/>
        <v>0</v>
      </c>
      <c r="AE110" s="104" t="str">
        <f t="shared" si="8"/>
        <v>SAMA</v>
      </c>
    </row>
    <row r="111" spans="1:32" ht="15" x14ac:dyDescent="0.25">
      <c r="A111" s="21" t="s">
        <v>280</v>
      </c>
      <c r="B111" s="4">
        <v>69962412</v>
      </c>
      <c r="C111" s="21" t="s">
        <v>21</v>
      </c>
      <c r="D111" s="21" t="s">
        <v>222</v>
      </c>
      <c r="E111" s="21" t="s">
        <v>206</v>
      </c>
      <c r="F111" s="21" t="s">
        <v>204</v>
      </c>
      <c r="G111" s="22">
        <v>97</v>
      </c>
      <c r="H111" s="23">
        <f>VLOOKUP($B111,'Form Responses 1'!$B$2:$W$920,6,FALSE)</f>
        <v>97</v>
      </c>
      <c r="I111" s="23">
        <f>VLOOKUP($B111,'Form Responses 1'!$B$2:$W$920,7,FALSE)</f>
        <v>49</v>
      </c>
      <c r="J111" s="23">
        <f>VLOOKUP($B111,'Form Responses 1'!$B$2:$W$920,8,FALSE)</f>
        <v>48</v>
      </c>
      <c r="K111" s="24">
        <f>VLOOKUP($B111,'Form Responses 1'!$B$2:$W$920,9,FALSE)</f>
        <v>18</v>
      </c>
      <c r="L111" s="24">
        <f>VLOOKUP($B111,'Form Responses 1'!$B$2:$W$920,10,FALSE)</f>
        <v>3</v>
      </c>
      <c r="M111" s="24">
        <f>VLOOKUP($B111,'Form Responses 1'!$B$2:$W$920,11,FALSE)</f>
        <v>12</v>
      </c>
      <c r="N111" s="24">
        <f>VLOOKUP($B111,'Form Responses 1'!$B$2:$W$920,12,FALSE)</f>
        <v>3</v>
      </c>
      <c r="O111" s="25">
        <f>VLOOKUP($B111,'Form Responses 1'!$B$2:$W$920,13,FALSE)</f>
        <v>79</v>
      </c>
      <c r="P111" s="25">
        <f>VLOOKUP($B111,'Form Responses 1'!$B$2:$W$920,14,FALSE)</f>
        <v>5</v>
      </c>
      <c r="Q111" s="25">
        <f>VLOOKUP($B111,'Form Responses 1'!$B$2:$W$920,15,FALSE)</f>
        <v>48</v>
      </c>
      <c r="R111" s="25">
        <f>VLOOKUP($B111,'Form Responses 1'!$B$2:$W$920,16,FALSE)</f>
        <v>26</v>
      </c>
      <c r="S111" s="26">
        <f>VLOOKUP($B111,'Form Responses 1'!$B$2:$W$920,17,FALSE)</f>
        <v>93</v>
      </c>
      <c r="T111" s="26">
        <f>VLOOKUP($B111,'Form Responses 1'!$B$2:$W$920,18,FALSE)</f>
        <v>4</v>
      </c>
      <c r="U111" s="26">
        <f>VLOOKUP($B111,'Form Responses 1'!$B$2:$W$920,19,FALSE)</f>
        <v>0</v>
      </c>
      <c r="V111" s="27">
        <f>COUNTIF('Form Responses 1'!$B$2:$B$920,$B111)</f>
        <v>1</v>
      </c>
      <c r="W111" s="28" t="str">
        <f t="shared" si="0"/>
        <v>SAMA</v>
      </c>
      <c r="X111" s="28" t="str">
        <f t="shared" si="1"/>
        <v>SAMA</v>
      </c>
      <c r="Y111" s="28" t="str">
        <f t="shared" si="2"/>
        <v>SAMA</v>
      </c>
      <c r="Z111" s="28" t="str">
        <f t="shared" si="3"/>
        <v>SAMA</v>
      </c>
      <c r="AA111" s="28" t="str">
        <f t="shared" si="4"/>
        <v>VALID</v>
      </c>
      <c r="AB111">
        <v>97</v>
      </c>
      <c r="AC111">
        <v>97</v>
      </c>
      <c r="AD111" s="104">
        <f t="shared" si="7"/>
        <v>0</v>
      </c>
      <c r="AE111" s="104" t="str">
        <f t="shared" si="8"/>
        <v>SAMA</v>
      </c>
    </row>
    <row r="112" spans="1:32" ht="15" x14ac:dyDescent="0.25">
      <c r="A112" s="21" t="s">
        <v>281</v>
      </c>
      <c r="B112" s="4">
        <v>20533736</v>
      </c>
      <c r="C112" s="21" t="s">
        <v>21</v>
      </c>
      <c r="D112" s="21" t="s">
        <v>222</v>
      </c>
      <c r="E112" s="21" t="s">
        <v>202</v>
      </c>
      <c r="F112" s="21" t="s">
        <v>191</v>
      </c>
      <c r="G112" s="22">
        <v>199</v>
      </c>
      <c r="H112" s="23">
        <f>VLOOKUP($B112,'Form Responses 1'!$B$2:$W$920,6,FALSE)</f>
        <v>213</v>
      </c>
      <c r="I112" s="23">
        <f>VLOOKUP($B112,'Form Responses 1'!$B$2:$W$920,7,FALSE)</f>
        <v>99</v>
      </c>
      <c r="J112" s="23">
        <f>VLOOKUP($B112,'Form Responses 1'!$B$2:$W$920,8,FALSE)</f>
        <v>114</v>
      </c>
      <c r="K112" s="24">
        <f>VLOOKUP($B112,'Form Responses 1'!$B$2:$W$920,9,FALSE)</f>
        <v>152</v>
      </c>
      <c r="L112" s="24">
        <f>VLOOKUP($B112,'Form Responses 1'!$B$2:$W$920,10,FALSE)</f>
        <v>20</v>
      </c>
      <c r="M112" s="24">
        <f>VLOOKUP($B112,'Form Responses 1'!$B$2:$W$920,11,FALSE)</f>
        <v>107</v>
      </c>
      <c r="N112" s="24">
        <f>VLOOKUP($B112,'Form Responses 1'!$B$2:$W$920,12,FALSE)</f>
        <v>25</v>
      </c>
      <c r="O112" s="25">
        <f>VLOOKUP($B112,'Form Responses 1'!$B$2:$W$920,13,FALSE)</f>
        <v>61</v>
      </c>
      <c r="P112" s="25">
        <f>VLOOKUP($B112,'Form Responses 1'!$B$2:$W$920,14,FALSE)</f>
        <v>11</v>
      </c>
      <c r="Q112" s="25">
        <f>VLOOKUP($B112,'Form Responses 1'!$B$2:$W$920,15,FALSE)</f>
        <v>45</v>
      </c>
      <c r="R112" s="25">
        <f>VLOOKUP($B112,'Form Responses 1'!$B$2:$W$920,16,FALSE)</f>
        <v>5</v>
      </c>
      <c r="S112" s="26">
        <f>VLOOKUP($B112,'Form Responses 1'!$B$2:$W$920,17,FALSE)</f>
        <v>173</v>
      </c>
      <c r="T112" s="26">
        <f>VLOOKUP($B112,'Form Responses 1'!$B$2:$W$920,18,FALSE)</f>
        <v>40</v>
      </c>
      <c r="U112" s="26">
        <f>VLOOKUP($B112,'Form Responses 1'!$B$2:$W$920,19,FALSE)</f>
        <v>0</v>
      </c>
      <c r="V112" s="27">
        <f>COUNTIF('Form Responses 1'!$B$2:$B$920,$B112)</f>
        <v>1</v>
      </c>
      <c r="W112" s="28" t="str">
        <f t="shared" si="0"/>
        <v>SAMA</v>
      </c>
      <c r="X112" s="28" t="str">
        <f t="shared" si="1"/>
        <v>SAMA</v>
      </c>
      <c r="Y112" s="28" t="str">
        <f t="shared" si="2"/>
        <v>SAMA</v>
      </c>
      <c r="Z112" s="28" t="str">
        <f t="shared" si="3"/>
        <v>SAMA</v>
      </c>
      <c r="AA112" s="28" t="str">
        <f t="shared" si="4"/>
        <v>VALID</v>
      </c>
      <c r="AB112">
        <v>199</v>
      </c>
      <c r="AC112">
        <v>213</v>
      </c>
      <c r="AD112" s="104">
        <f t="shared" si="7"/>
        <v>14</v>
      </c>
      <c r="AE112" s="104" t="str">
        <f t="shared" si="8"/>
        <v>TIDAK</v>
      </c>
      <c r="AF112" s="81" t="s">
        <v>344</v>
      </c>
    </row>
    <row r="113" spans="1:32" ht="15" x14ac:dyDescent="0.25">
      <c r="A113" s="21" t="s">
        <v>282</v>
      </c>
      <c r="B113" s="4">
        <v>20533737</v>
      </c>
      <c r="C113" s="21" t="s">
        <v>21</v>
      </c>
      <c r="D113" s="21" t="s">
        <v>222</v>
      </c>
      <c r="E113" s="21" t="s">
        <v>236</v>
      </c>
      <c r="F113" s="21" t="s">
        <v>195</v>
      </c>
      <c r="G113" s="22">
        <v>5</v>
      </c>
      <c r="H113" s="23">
        <f>VLOOKUP($B113,'Form Responses 1'!$B$2:$W$920,6,FALSE)</f>
        <v>5</v>
      </c>
      <c r="I113" s="23">
        <f>VLOOKUP($B113,'Form Responses 1'!$B$2:$W$920,7,FALSE)</f>
        <v>4</v>
      </c>
      <c r="J113" s="23">
        <f>VLOOKUP($B113,'Form Responses 1'!$B$2:$W$920,8,FALSE)</f>
        <v>1</v>
      </c>
      <c r="K113" s="24">
        <f>VLOOKUP($B113,'Form Responses 1'!$B$2:$W$920,9,FALSE)</f>
        <v>4</v>
      </c>
      <c r="L113" s="24">
        <f>VLOOKUP($B113,'Form Responses 1'!$B$2:$W$920,10,FALSE)</f>
        <v>0</v>
      </c>
      <c r="M113" s="24">
        <f>VLOOKUP($B113,'Form Responses 1'!$B$2:$W$920,11,FALSE)</f>
        <v>0</v>
      </c>
      <c r="N113" s="24">
        <f>VLOOKUP($B113,'Form Responses 1'!$B$2:$W$920,12,FALSE)</f>
        <v>4</v>
      </c>
      <c r="O113" s="25">
        <f>VLOOKUP($B113,'Form Responses 1'!$B$2:$W$920,13,FALSE)</f>
        <v>1</v>
      </c>
      <c r="P113" s="25">
        <f>VLOOKUP($B113,'Form Responses 1'!$B$2:$W$920,14,FALSE)</f>
        <v>0</v>
      </c>
      <c r="Q113" s="25">
        <f>VLOOKUP($B113,'Form Responses 1'!$B$2:$W$920,15,FALSE)</f>
        <v>0</v>
      </c>
      <c r="R113" s="25">
        <f>VLOOKUP($B113,'Form Responses 1'!$B$2:$W$920,16,FALSE)</f>
        <v>1</v>
      </c>
      <c r="S113" s="26">
        <f>VLOOKUP($B113,'Form Responses 1'!$B$2:$W$920,17,FALSE)</f>
        <v>0</v>
      </c>
      <c r="T113" s="26">
        <f>VLOOKUP($B113,'Form Responses 1'!$B$2:$W$920,18,FALSE)</f>
        <v>5</v>
      </c>
      <c r="U113" s="26">
        <f>VLOOKUP($B113,'Form Responses 1'!$B$2:$W$920,19,FALSE)</f>
        <v>0</v>
      </c>
      <c r="V113" s="27">
        <f>COUNTIF('Form Responses 1'!$B$2:$B$920,$B113)</f>
        <v>1</v>
      </c>
      <c r="W113" s="28" t="str">
        <f t="shared" si="0"/>
        <v>SAMA</v>
      </c>
      <c r="X113" s="28" t="str">
        <f t="shared" si="1"/>
        <v>SAMA</v>
      </c>
      <c r="Y113" s="28" t="str">
        <f t="shared" si="2"/>
        <v>SAMA</v>
      </c>
      <c r="Z113" s="28" t="str">
        <f t="shared" si="3"/>
        <v>SAMA</v>
      </c>
      <c r="AA113" s="28" t="str">
        <f t="shared" si="4"/>
        <v>VALID</v>
      </c>
      <c r="AB113">
        <v>5</v>
      </c>
      <c r="AC113">
        <v>5</v>
      </c>
      <c r="AD113" s="104">
        <f t="shared" si="7"/>
        <v>0</v>
      </c>
      <c r="AE113" s="104" t="str">
        <f t="shared" si="8"/>
        <v>SAMA</v>
      </c>
    </row>
    <row r="114" spans="1:32" ht="15" x14ac:dyDescent="0.25">
      <c r="A114" s="31" t="s">
        <v>146</v>
      </c>
      <c r="B114" s="32">
        <v>69984376</v>
      </c>
      <c r="C114" s="31" t="s">
        <v>21</v>
      </c>
      <c r="D114" s="31" t="s">
        <v>222</v>
      </c>
      <c r="E114" s="31" t="s">
        <v>224</v>
      </c>
      <c r="F114" s="31" t="s">
        <v>201</v>
      </c>
      <c r="G114" s="22">
        <v>127</v>
      </c>
      <c r="H114" s="23">
        <f>VLOOKUP($B114,'Form Responses 1'!$B$2:$W$920,6,FALSE)</f>
        <v>130</v>
      </c>
      <c r="I114" s="23">
        <f>VLOOKUP($B114,'Form Responses 1'!$B$2:$W$920,7,FALSE)</f>
        <v>39</v>
      </c>
      <c r="J114" s="23">
        <f>VLOOKUP($B114,'Form Responses 1'!$B$2:$W$920,8,FALSE)</f>
        <v>91</v>
      </c>
      <c r="K114" s="24">
        <f>VLOOKUP($B114,'Form Responses 1'!$B$2:$W$920,9,FALSE)</f>
        <v>37</v>
      </c>
      <c r="L114" s="24">
        <f>VLOOKUP($B114,'Form Responses 1'!$B$2:$W$920,10,FALSE)</f>
        <v>2</v>
      </c>
      <c r="M114" s="24">
        <f>VLOOKUP($B114,'Form Responses 1'!$B$2:$W$920,11,FALSE)</f>
        <v>35</v>
      </c>
      <c r="N114" s="24">
        <f>VLOOKUP($B114,'Form Responses 1'!$B$2:$W$920,12,FALSE)</f>
        <v>0</v>
      </c>
      <c r="O114" s="25">
        <f>VLOOKUP($B114,'Form Responses 1'!$B$2:$W$920,13,FALSE)</f>
        <v>93</v>
      </c>
      <c r="P114" s="25">
        <f>VLOOKUP($B114,'Form Responses 1'!$B$2:$W$920,14,FALSE)</f>
        <v>4</v>
      </c>
      <c r="Q114" s="25">
        <f>VLOOKUP($B114,'Form Responses 1'!$B$2:$W$920,15,FALSE)</f>
        <v>89</v>
      </c>
      <c r="R114" s="25">
        <f>VLOOKUP($B114,'Form Responses 1'!$B$2:$W$920,16,FALSE)</f>
        <v>0</v>
      </c>
      <c r="S114" s="26">
        <f>VLOOKUP($B114,'Form Responses 1'!$B$2:$W$920,17,FALSE)</f>
        <v>50</v>
      </c>
      <c r="T114" s="26">
        <f>VLOOKUP($B114,'Form Responses 1'!$B$2:$W$920,18,FALSE)</f>
        <v>60</v>
      </c>
      <c r="U114" s="26">
        <f>VLOOKUP($B114,'Form Responses 1'!$B$2:$W$920,19,FALSE)</f>
        <v>20</v>
      </c>
      <c r="V114" s="27">
        <f>COUNTIF('Form Responses 1'!$B$2:$B$920,$B114)</f>
        <v>1</v>
      </c>
      <c r="W114" s="28" t="str">
        <f t="shared" si="0"/>
        <v>SAMA</v>
      </c>
      <c r="X114" s="28" t="str">
        <f t="shared" si="1"/>
        <v>SAMA</v>
      </c>
      <c r="Y114" s="28" t="str">
        <f t="shared" si="2"/>
        <v>SAMA</v>
      </c>
      <c r="Z114" s="28" t="str">
        <f t="shared" si="3"/>
        <v>SAMA</v>
      </c>
      <c r="AA114" s="28" t="str">
        <f t="shared" si="4"/>
        <v>VALID</v>
      </c>
      <c r="AB114">
        <v>127</v>
      </c>
      <c r="AC114">
        <v>130</v>
      </c>
      <c r="AD114" s="104">
        <f t="shared" si="7"/>
        <v>3</v>
      </c>
      <c r="AE114" s="104" t="str">
        <f t="shared" si="8"/>
        <v>TIDAK</v>
      </c>
      <c r="AF114" s="81" t="s">
        <v>344</v>
      </c>
    </row>
    <row r="115" spans="1:32" ht="15" x14ac:dyDescent="0.25">
      <c r="A115" s="21" t="s">
        <v>139</v>
      </c>
      <c r="B115" s="4">
        <v>20533738</v>
      </c>
      <c r="C115" s="21" t="s">
        <v>21</v>
      </c>
      <c r="D115" s="21" t="s">
        <v>222</v>
      </c>
      <c r="E115" s="21" t="s">
        <v>205</v>
      </c>
      <c r="F115" s="21" t="s">
        <v>201</v>
      </c>
      <c r="G115" s="22">
        <v>45</v>
      </c>
      <c r="H115" s="23">
        <f>VLOOKUP($B115,'Form Responses 1'!$B$2:$W$920,6,FALSE)</f>
        <v>45</v>
      </c>
      <c r="I115" s="23">
        <f>VLOOKUP($B115,'Form Responses 1'!$B$2:$W$920,7,FALSE)</f>
        <v>27</v>
      </c>
      <c r="J115" s="23">
        <f>VLOOKUP($B115,'Form Responses 1'!$B$2:$W$920,8,FALSE)</f>
        <v>18</v>
      </c>
      <c r="K115" s="24">
        <f>VLOOKUP($B115,'Form Responses 1'!$B$2:$W$920,9,FALSE)</f>
        <v>20</v>
      </c>
      <c r="L115" s="24">
        <f>VLOOKUP($B115,'Form Responses 1'!$B$2:$W$920,10,FALSE)</f>
        <v>2</v>
      </c>
      <c r="M115" s="24">
        <f>VLOOKUP($B115,'Form Responses 1'!$B$2:$W$920,11,FALSE)</f>
        <v>16</v>
      </c>
      <c r="N115" s="24">
        <f>VLOOKUP($B115,'Form Responses 1'!$B$2:$W$920,12,FALSE)</f>
        <v>2</v>
      </c>
      <c r="O115" s="25">
        <f>VLOOKUP($B115,'Form Responses 1'!$B$2:$W$920,13,FALSE)</f>
        <v>25</v>
      </c>
      <c r="P115" s="25">
        <f>VLOOKUP($B115,'Form Responses 1'!$B$2:$W$920,14,FALSE)</f>
        <v>8</v>
      </c>
      <c r="Q115" s="25">
        <f>VLOOKUP($B115,'Form Responses 1'!$B$2:$W$920,15,FALSE)</f>
        <v>15</v>
      </c>
      <c r="R115" s="25">
        <f>VLOOKUP($B115,'Form Responses 1'!$B$2:$W$920,16,FALSE)</f>
        <v>2</v>
      </c>
      <c r="S115" s="26">
        <f>VLOOKUP($B115,'Form Responses 1'!$B$2:$W$920,17,FALSE)</f>
        <v>5</v>
      </c>
      <c r="T115" s="26">
        <f>VLOOKUP($B115,'Form Responses 1'!$B$2:$W$920,18,FALSE)</f>
        <v>35</v>
      </c>
      <c r="U115" s="26">
        <f>VLOOKUP($B115,'Form Responses 1'!$B$2:$W$920,19,FALSE)</f>
        <v>5</v>
      </c>
      <c r="V115" s="27">
        <f>COUNTIF('Form Responses 1'!$B$2:$B$920,$B115)</f>
        <v>1</v>
      </c>
      <c r="W115" s="28" t="str">
        <f t="shared" si="0"/>
        <v>SAMA</v>
      </c>
      <c r="X115" s="28" t="str">
        <f t="shared" si="1"/>
        <v>SAMA</v>
      </c>
      <c r="Y115" s="28" t="str">
        <f t="shared" si="2"/>
        <v>SAMA</v>
      </c>
      <c r="Z115" s="28" t="str">
        <f t="shared" si="3"/>
        <v>SAMA</v>
      </c>
      <c r="AA115" s="28" t="str">
        <f t="shared" si="4"/>
        <v>VALID</v>
      </c>
      <c r="AB115">
        <v>45</v>
      </c>
      <c r="AC115">
        <v>45</v>
      </c>
      <c r="AD115" s="104">
        <f t="shared" si="7"/>
        <v>0</v>
      </c>
      <c r="AE115" s="104" t="str">
        <f t="shared" si="8"/>
        <v>SAMA</v>
      </c>
    </row>
    <row r="116" spans="1:32" ht="15" x14ac:dyDescent="0.25">
      <c r="A116" s="21" t="s">
        <v>128</v>
      </c>
      <c r="B116" s="4">
        <v>69851424</v>
      </c>
      <c r="C116" s="21" t="s">
        <v>21</v>
      </c>
      <c r="D116" s="21" t="s">
        <v>222</v>
      </c>
      <c r="E116" s="21" t="s">
        <v>197</v>
      </c>
      <c r="F116" s="21" t="s">
        <v>195</v>
      </c>
      <c r="G116" s="22">
        <v>17</v>
      </c>
      <c r="H116" s="23">
        <f>VLOOKUP($B116,'Form Responses 1'!$B$2:$W$920,6,FALSE)</f>
        <v>17</v>
      </c>
      <c r="I116" s="23">
        <f>VLOOKUP($B116,'Form Responses 1'!$B$2:$W$920,7,FALSE)</f>
        <v>12</v>
      </c>
      <c r="J116" s="23">
        <f>VLOOKUP($B116,'Form Responses 1'!$B$2:$W$920,8,FALSE)</f>
        <v>5</v>
      </c>
      <c r="K116" s="24">
        <f>VLOOKUP($B116,'Form Responses 1'!$B$2:$W$920,9,FALSE)</f>
        <v>10</v>
      </c>
      <c r="L116" s="24">
        <f>VLOOKUP($B116,'Form Responses 1'!$B$2:$W$920,10,FALSE)</f>
        <v>1</v>
      </c>
      <c r="M116" s="24">
        <f>VLOOKUP($B116,'Form Responses 1'!$B$2:$W$920,11,FALSE)</f>
        <v>9</v>
      </c>
      <c r="N116" s="24">
        <f>VLOOKUP($B116,'Form Responses 1'!$B$2:$W$920,12,FALSE)</f>
        <v>0</v>
      </c>
      <c r="O116" s="25">
        <f>VLOOKUP($B116,'Form Responses 1'!$B$2:$W$920,13,FALSE)</f>
        <v>7</v>
      </c>
      <c r="P116" s="25">
        <f>VLOOKUP($B116,'Form Responses 1'!$B$2:$W$920,14,FALSE)</f>
        <v>1</v>
      </c>
      <c r="Q116" s="25">
        <f>VLOOKUP($B116,'Form Responses 1'!$B$2:$W$920,15,FALSE)</f>
        <v>6</v>
      </c>
      <c r="R116" s="25">
        <f>VLOOKUP($B116,'Form Responses 1'!$B$2:$W$920,16,FALSE)</f>
        <v>0</v>
      </c>
      <c r="S116" s="26">
        <f>VLOOKUP($B116,'Form Responses 1'!$B$2:$W$920,17,FALSE)</f>
        <v>5</v>
      </c>
      <c r="T116" s="26">
        <f>VLOOKUP($B116,'Form Responses 1'!$B$2:$W$920,18,FALSE)</f>
        <v>10</v>
      </c>
      <c r="U116" s="26">
        <f>VLOOKUP($B116,'Form Responses 1'!$B$2:$W$920,19,FALSE)</f>
        <v>2</v>
      </c>
      <c r="V116" s="27">
        <f>COUNTIF('Form Responses 1'!$B$2:$B$920,$B116)</f>
        <v>1</v>
      </c>
      <c r="W116" s="28" t="str">
        <f t="shared" si="0"/>
        <v>SAMA</v>
      </c>
      <c r="X116" s="28" t="str">
        <f t="shared" si="1"/>
        <v>SAMA</v>
      </c>
      <c r="Y116" s="28" t="str">
        <f t="shared" si="2"/>
        <v>SAMA</v>
      </c>
      <c r="Z116" s="28" t="str">
        <f t="shared" si="3"/>
        <v>SAMA</v>
      </c>
      <c r="AA116" s="28" t="str">
        <f t="shared" si="4"/>
        <v>VALID</v>
      </c>
      <c r="AB116">
        <v>17</v>
      </c>
      <c r="AC116">
        <v>17</v>
      </c>
      <c r="AD116" s="104">
        <f t="shared" si="7"/>
        <v>0</v>
      </c>
      <c r="AE116" s="104" t="str">
        <f t="shared" si="8"/>
        <v>SAMA</v>
      </c>
    </row>
    <row r="117" spans="1:32" ht="15" x14ac:dyDescent="0.25">
      <c r="A117" s="21" t="s">
        <v>283</v>
      </c>
      <c r="B117" s="4">
        <v>69759873</v>
      </c>
      <c r="C117" s="21" t="s">
        <v>284</v>
      </c>
      <c r="D117" s="21" t="s">
        <v>222</v>
      </c>
      <c r="E117" s="21" t="s">
        <v>285</v>
      </c>
      <c r="F117" s="21" t="s">
        <v>191</v>
      </c>
      <c r="G117" s="22">
        <v>152</v>
      </c>
      <c r="H117" s="23">
        <f>VLOOKUP($B117,'Form Responses 1'!$B$2:$W$920,6,FALSE)</f>
        <v>152</v>
      </c>
      <c r="I117" s="23">
        <f>VLOOKUP($B117,'Form Responses 1'!$B$2:$W$920,7,FALSE)</f>
        <v>77</v>
      </c>
      <c r="J117" s="23">
        <f>VLOOKUP($B117,'Form Responses 1'!$B$2:$W$920,8,FALSE)</f>
        <v>75</v>
      </c>
      <c r="K117" s="24">
        <f>VLOOKUP($B117,'Form Responses 1'!$B$2:$W$920,9,FALSE)</f>
        <v>133</v>
      </c>
      <c r="L117" s="24">
        <f>VLOOKUP($B117,'Form Responses 1'!$B$2:$W$920,10,FALSE)</f>
        <v>25</v>
      </c>
      <c r="M117" s="24">
        <f>VLOOKUP($B117,'Form Responses 1'!$B$2:$W$920,11,FALSE)</f>
        <v>108</v>
      </c>
      <c r="N117" s="24">
        <f>VLOOKUP($B117,'Form Responses 1'!$B$2:$W$920,12,FALSE)</f>
        <v>0</v>
      </c>
      <c r="O117" s="25">
        <f>VLOOKUP($B117,'Form Responses 1'!$B$2:$W$920,13,FALSE)</f>
        <v>19</v>
      </c>
      <c r="P117" s="25">
        <f>VLOOKUP($B117,'Form Responses 1'!$B$2:$W$920,14,FALSE)</f>
        <v>3</v>
      </c>
      <c r="Q117" s="25">
        <f>VLOOKUP($B117,'Form Responses 1'!$B$2:$W$920,15,FALSE)</f>
        <v>16</v>
      </c>
      <c r="R117" s="25">
        <f>VLOOKUP($B117,'Form Responses 1'!$B$2:$W$920,16,FALSE)</f>
        <v>0</v>
      </c>
      <c r="S117" s="26">
        <f>VLOOKUP($B117,'Form Responses 1'!$B$2:$W$920,17,FALSE)</f>
        <v>142</v>
      </c>
      <c r="T117" s="26">
        <f>VLOOKUP($B117,'Form Responses 1'!$B$2:$W$920,18,FALSE)</f>
        <v>10</v>
      </c>
      <c r="U117" s="26">
        <f>VLOOKUP($B117,'Form Responses 1'!$B$2:$W$920,19,FALSE)</f>
        <v>0</v>
      </c>
      <c r="V117" s="27">
        <f>COUNTIF('Form Responses 1'!$B$2:$B$920,$B117)</f>
        <v>1</v>
      </c>
      <c r="W117" s="28" t="str">
        <f t="shared" si="0"/>
        <v>SAMA</v>
      </c>
      <c r="X117" s="28" t="str">
        <f t="shared" si="1"/>
        <v>SAMA</v>
      </c>
      <c r="Y117" s="28" t="str">
        <f t="shared" si="2"/>
        <v>SAMA</v>
      </c>
      <c r="Z117" s="28" t="str">
        <f t="shared" si="3"/>
        <v>SAMA</v>
      </c>
      <c r="AA117" s="28" t="str">
        <f t="shared" si="4"/>
        <v>VALID</v>
      </c>
      <c r="AB117">
        <v>152</v>
      </c>
      <c r="AC117">
        <v>152</v>
      </c>
      <c r="AD117" s="104">
        <f t="shared" si="7"/>
        <v>0</v>
      </c>
      <c r="AE117" s="104" t="str">
        <f t="shared" si="8"/>
        <v>SAMA</v>
      </c>
    </row>
    <row r="118" spans="1:32" ht="15" x14ac:dyDescent="0.25">
      <c r="A118" s="21" t="s">
        <v>286</v>
      </c>
      <c r="B118" s="4">
        <v>20533846</v>
      </c>
      <c r="C118" s="21" t="s">
        <v>284</v>
      </c>
      <c r="D118" s="21" t="s">
        <v>222</v>
      </c>
      <c r="E118" s="21" t="s">
        <v>287</v>
      </c>
      <c r="F118" s="21" t="s">
        <v>204</v>
      </c>
      <c r="G118" s="22">
        <v>60</v>
      </c>
      <c r="H118" s="23">
        <f>VLOOKUP($B118,'Form Responses 1'!$B$2:$W$920,6,FALSE)</f>
        <v>51</v>
      </c>
      <c r="I118" s="23">
        <f>VLOOKUP($B118,'Form Responses 1'!$B$2:$W$920,7,FALSE)</f>
        <v>30</v>
      </c>
      <c r="J118" s="23">
        <f>VLOOKUP($B118,'Form Responses 1'!$B$2:$W$920,8,FALSE)</f>
        <v>21</v>
      </c>
      <c r="K118" s="24">
        <f>VLOOKUP($B118,'Form Responses 1'!$B$2:$W$920,9,FALSE)</f>
        <v>51</v>
      </c>
      <c r="L118" s="24">
        <f>VLOOKUP($B118,'Form Responses 1'!$B$2:$W$920,10,FALSE)</f>
        <v>12</v>
      </c>
      <c r="M118" s="24">
        <f>VLOOKUP($B118,'Form Responses 1'!$B$2:$W$920,11,FALSE)</f>
        <v>39</v>
      </c>
      <c r="N118" s="24">
        <f>VLOOKUP($B118,'Form Responses 1'!$B$2:$W$920,12,FALSE)</f>
        <v>0</v>
      </c>
      <c r="O118" s="25">
        <f>VLOOKUP($B118,'Form Responses 1'!$B$2:$W$920,13,FALSE)</f>
        <v>0</v>
      </c>
      <c r="P118" s="25">
        <f>VLOOKUP($B118,'Form Responses 1'!$B$2:$W$920,14,FALSE)</f>
        <v>0</v>
      </c>
      <c r="Q118" s="25">
        <f>VLOOKUP($B118,'Form Responses 1'!$B$2:$W$920,15,FALSE)</f>
        <v>0</v>
      </c>
      <c r="R118" s="25">
        <f>VLOOKUP($B118,'Form Responses 1'!$B$2:$W$920,16,FALSE)</f>
        <v>0</v>
      </c>
      <c r="S118" s="26">
        <f>VLOOKUP($B118,'Form Responses 1'!$B$2:$W$920,17,FALSE)</f>
        <v>46</v>
      </c>
      <c r="T118" s="26">
        <f>VLOOKUP($B118,'Form Responses 1'!$B$2:$W$920,18,FALSE)</f>
        <v>5</v>
      </c>
      <c r="U118" s="26">
        <f>VLOOKUP($B118,'Form Responses 1'!$B$2:$W$920,19,FALSE)</f>
        <v>0</v>
      </c>
      <c r="V118" s="27">
        <f>COUNTIF('Form Responses 1'!$B$2:$B$920,$B118)</f>
        <v>1</v>
      </c>
      <c r="W118" s="28" t="str">
        <f t="shared" si="0"/>
        <v>SAMA</v>
      </c>
      <c r="X118" s="28" t="str">
        <f t="shared" si="1"/>
        <v>SAMA</v>
      </c>
      <c r="Y118" s="28" t="str">
        <f t="shared" si="2"/>
        <v>SAMA</v>
      </c>
      <c r="Z118" s="28" t="str">
        <f t="shared" si="3"/>
        <v>SAMA</v>
      </c>
      <c r="AA118" s="28" t="str">
        <f t="shared" si="4"/>
        <v>VALID</v>
      </c>
      <c r="AB118">
        <v>60</v>
      </c>
      <c r="AC118">
        <v>51</v>
      </c>
      <c r="AD118" s="104">
        <f t="shared" si="7"/>
        <v>-9</v>
      </c>
      <c r="AE118" s="104" t="str">
        <f t="shared" si="8"/>
        <v>TIDAK</v>
      </c>
      <c r="AF118" s="81" t="s">
        <v>344</v>
      </c>
    </row>
    <row r="119" spans="1:32" ht="15" x14ac:dyDescent="0.25">
      <c r="A119" s="21" t="s">
        <v>288</v>
      </c>
      <c r="B119" s="4">
        <v>69888858</v>
      </c>
      <c r="C119" s="21" t="s">
        <v>284</v>
      </c>
      <c r="D119" s="21" t="s">
        <v>222</v>
      </c>
      <c r="E119" s="21" t="s">
        <v>231</v>
      </c>
      <c r="F119" s="21" t="s">
        <v>201</v>
      </c>
      <c r="G119" s="22">
        <v>35</v>
      </c>
      <c r="H119" s="23">
        <f>VLOOKUP($B119,'Form Responses 1'!$B$2:$W$920,6,FALSE)</f>
        <v>35</v>
      </c>
      <c r="I119" s="23">
        <f>VLOOKUP($B119,'Form Responses 1'!$B$2:$W$920,7,FALSE)</f>
        <v>14</v>
      </c>
      <c r="J119" s="23">
        <f>VLOOKUP($B119,'Form Responses 1'!$B$2:$W$920,8,FALSE)</f>
        <v>21</v>
      </c>
      <c r="K119" s="24">
        <f>VLOOKUP($B119,'Form Responses 1'!$B$2:$W$920,9,FALSE)</f>
        <v>8</v>
      </c>
      <c r="L119" s="24">
        <f>VLOOKUP($B119,'Form Responses 1'!$B$2:$W$920,10,FALSE)</f>
        <v>3</v>
      </c>
      <c r="M119" s="24">
        <f>VLOOKUP($B119,'Form Responses 1'!$B$2:$W$920,11,FALSE)</f>
        <v>5</v>
      </c>
      <c r="N119" s="24">
        <f>VLOOKUP($B119,'Form Responses 1'!$B$2:$W$920,12,FALSE)</f>
        <v>0</v>
      </c>
      <c r="O119" s="25">
        <f>VLOOKUP($B119,'Form Responses 1'!$B$2:$W$920,13,FALSE)</f>
        <v>27</v>
      </c>
      <c r="P119" s="25">
        <f>VLOOKUP($B119,'Form Responses 1'!$B$2:$W$920,14,FALSE)</f>
        <v>8</v>
      </c>
      <c r="Q119" s="25">
        <f>VLOOKUP($B119,'Form Responses 1'!$B$2:$W$920,15,FALSE)</f>
        <v>19</v>
      </c>
      <c r="R119" s="25">
        <f>VLOOKUP($B119,'Form Responses 1'!$B$2:$W$920,16,FALSE)</f>
        <v>0</v>
      </c>
      <c r="S119" s="26">
        <f>VLOOKUP($B119,'Form Responses 1'!$B$2:$W$920,17,FALSE)</f>
        <v>0</v>
      </c>
      <c r="T119" s="26">
        <f>VLOOKUP($B119,'Form Responses 1'!$B$2:$W$920,18,FALSE)</f>
        <v>35</v>
      </c>
      <c r="U119" s="26">
        <f>VLOOKUP($B119,'Form Responses 1'!$B$2:$W$920,19,FALSE)</f>
        <v>0</v>
      </c>
      <c r="V119" s="27">
        <f>COUNTIF('Form Responses 1'!$B$2:$B$920,$B119)</f>
        <v>1</v>
      </c>
      <c r="W119" s="28" t="str">
        <f t="shared" si="0"/>
        <v>SAMA</v>
      </c>
      <c r="X119" s="28" t="str">
        <f t="shared" si="1"/>
        <v>SAMA</v>
      </c>
      <c r="Y119" s="28" t="str">
        <f t="shared" si="2"/>
        <v>SAMA</v>
      </c>
      <c r="Z119" s="28" t="str">
        <f t="shared" si="3"/>
        <v>SAMA</v>
      </c>
      <c r="AA119" s="28" t="str">
        <f t="shared" si="4"/>
        <v>VALID</v>
      </c>
      <c r="AB119">
        <v>35</v>
      </c>
      <c r="AC119">
        <v>35</v>
      </c>
      <c r="AD119" s="104">
        <f t="shared" si="7"/>
        <v>0</v>
      </c>
      <c r="AE119" s="104" t="str">
        <f t="shared" si="8"/>
        <v>SAMA</v>
      </c>
    </row>
    <row r="120" spans="1:32" ht="12.75" x14ac:dyDescent="0.2">
      <c r="A120" s="5"/>
      <c r="B120" s="6"/>
      <c r="C120" s="5"/>
      <c r="D120" s="5"/>
      <c r="E120" s="5"/>
      <c r="F120" s="5"/>
      <c r="G120" s="33">
        <f t="shared" ref="G120:U120" si="9">SUM(G4:G119)</f>
        <v>33944</v>
      </c>
      <c r="H120" s="33">
        <f t="shared" si="9"/>
        <v>34027</v>
      </c>
      <c r="I120" s="33">
        <f t="shared" si="9"/>
        <v>17422</v>
      </c>
      <c r="J120" s="33">
        <f t="shared" si="9"/>
        <v>16611</v>
      </c>
      <c r="K120" s="33">
        <f t="shared" si="9"/>
        <v>27492</v>
      </c>
      <c r="L120" s="33">
        <f t="shared" si="9"/>
        <v>4150</v>
      </c>
      <c r="M120" s="33">
        <f t="shared" si="9"/>
        <v>22263</v>
      </c>
      <c r="N120" s="33">
        <f t="shared" si="9"/>
        <v>1079</v>
      </c>
      <c r="O120" s="33">
        <f t="shared" si="9"/>
        <v>6535</v>
      </c>
      <c r="P120" s="33">
        <f t="shared" si="9"/>
        <v>937</v>
      </c>
      <c r="Q120" s="33">
        <f t="shared" si="9"/>
        <v>5210</v>
      </c>
      <c r="R120" s="33">
        <f t="shared" si="9"/>
        <v>388</v>
      </c>
      <c r="S120" s="33">
        <f t="shared" si="9"/>
        <v>16930</v>
      </c>
      <c r="T120" s="33">
        <f t="shared" si="9"/>
        <v>15928</v>
      </c>
      <c r="U120" s="33">
        <f t="shared" si="9"/>
        <v>891</v>
      </c>
      <c r="V120" s="5"/>
      <c r="W120" s="5"/>
      <c r="X120" s="5"/>
      <c r="Y120" s="5"/>
      <c r="Z120" s="5"/>
      <c r="AA120" s="5"/>
      <c r="AD120" s="104"/>
      <c r="AE120" s="104"/>
    </row>
    <row r="121" spans="1:32" ht="12.75" x14ac:dyDescent="0.2">
      <c r="A121" s="34"/>
      <c r="B121" s="35"/>
      <c r="C121" s="5"/>
      <c r="D121" s="5"/>
      <c r="E121" s="5"/>
      <c r="F121" s="5"/>
      <c r="G121" s="5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5"/>
      <c r="T121" s="5"/>
      <c r="U121" s="5"/>
      <c r="V121" s="5"/>
      <c r="W121" s="5"/>
      <c r="X121" s="5"/>
      <c r="Y121" s="5"/>
      <c r="Z121" s="5"/>
      <c r="AA121" s="5"/>
    </row>
    <row r="122" spans="1:32" ht="12.75" x14ac:dyDescent="0.2">
      <c r="A122" s="87" t="s">
        <v>289</v>
      </c>
      <c r="B122" s="89" t="s">
        <v>5</v>
      </c>
      <c r="C122" s="36"/>
      <c r="D122" s="36"/>
      <c r="E122" s="36"/>
      <c r="F122" s="36"/>
      <c r="G122" s="91" t="s">
        <v>290</v>
      </c>
      <c r="H122" s="92" t="s">
        <v>291</v>
      </c>
      <c r="I122" s="93"/>
      <c r="J122" s="90"/>
      <c r="K122" s="94" t="s">
        <v>9</v>
      </c>
      <c r="L122" s="93"/>
      <c r="M122" s="93"/>
      <c r="N122" s="90"/>
      <c r="O122" s="95" t="s">
        <v>13</v>
      </c>
      <c r="P122" s="93"/>
      <c r="Q122" s="93"/>
      <c r="R122" s="90"/>
      <c r="S122" s="96" t="s">
        <v>292</v>
      </c>
      <c r="T122" s="97"/>
      <c r="U122" s="98"/>
      <c r="V122" s="5"/>
      <c r="W122" s="5"/>
      <c r="X122" s="5"/>
      <c r="Y122" s="5"/>
      <c r="Z122" s="5"/>
      <c r="AA122" s="5"/>
    </row>
    <row r="123" spans="1:32" ht="25.5" x14ac:dyDescent="0.2">
      <c r="A123" s="88"/>
      <c r="B123" s="90"/>
      <c r="C123" s="36"/>
      <c r="D123" s="36"/>
      <c r="E123" s="36"/>
      <c r="F123" s="36"/>
      <c r="G123" s="88"/>
      <c r="H123" s="37" t="s">
        <v>293</v>
      </c>
      <c r="I123" s="37" t="s">
        <v>294</v>
      </c>
      <c r="J123" s="37" t="s">
        <v>295</v>
      </c>
      <c r="K123" s="38" t="s">
        <v>296</v>
      </c>
      <c r="L123" s="39" t="s">
        <v>297</v>
      </c>
      <c r="M123" s="39" t="s">
        <v>298</v>
      </c>
      <c r="N123" s="39" t="s">
        <v>299</v>
      </c>
      <c r="O123" s="40" t="s">
        <v>296</v>
      </c>
      <c r="P123" s="41" t="s">
        <v>297</v>
      </c>
      <c r="Q123" s="41" t="s">
        <v>298</v>
      </c>
      <c r="R123" s="41" t="s">
        <v>299</v>
      </c>
      <c r="S123" s="42" t="s">
        <v>17</v>
      </c>
      <c r="T123" s="42" t="s">
        <v>18</v>
      </c>
      <c r="U123" s="42" t="s">
        <v>19</v>
      </c>
      <c r="V123" s="5"/>
      <c r="W123" s="5"/>
      <c r="X123" s="5"/>
      <c r="Y123" s="5"/>
      <c r="Z123" s="5"/>
      <c r="AA123" s="5"/>
    </row>
    <row r="124" spans="1:32" ht="15" x14ac:dyDescent="0.25">
      <c r="A124" s="87" t="s">
        <v>33</v>
      </c>
      <c r="B124" s="43" t="s">
        <v>204</v>
      </c>
      <c r="C124" s="5"/>
      <c r="D124" s="5"/>
      <c r="E124" s="5"/>
      <c r="F124" s="5"/>
      <c r="G124" s="44">
        <f t="shared" ref="G124:U124" si="10">SUMIF($F$4:$F$33,"Blimbing",G$4:G$33)</f>
        <v>3493</v>
      </c>
      <c r="H124" s="45">
        <f t="shared" si="10"/>
        <v>3490</v>
      </c>
      <c r="I124" s="45">
        <f t="shared" si="10"/>
        <v>1800</v>
      </c>
      <c r="J124" s="45">
        <f t="shared" si="10"/>
        <v>1690</v>
      </c>
      <c r="K124" s="46">
        <f t="shared" si="10"/>
        <v>3005</v>
      </c>
      <c r="L124" s="46">
        <f t="shared" si="10"/>
        <v>315</v>
      </c>
      <c r="M124" s="46">
        <f t="shared" si="10"/>
        <v>2486</v>
      </c>
      <c r="N124" s="46">
        <f t="shared" si="10"/>
        <v>204</v>
      </c>
      <c r="O124" s="47">
        <f t="shared" si="10"/>
        <v>485</v>
      </c>
      <c r="P124" s="47">
        <f t="shared" si="10"/>
        <v>44</v>
      </c>
      <c r="Q124" s="47">
        <f t="shared" si="10"/>
        <v>409</v>
      </c>
      <c r="R124" s="47">
        <f t="shared" si="10"/>
        <v>32</v>
      </c>
      <c r="S124" s="48">
        <f t="shared" si="10"/>
        <v>1163</v>
      </c>
      <c r="T124" s="48">
        <f t="shared" si="10"/>
        <v>2241</v>
      </c>
      <c r="U124" s="48">
        <f t="shared" si="10"/>
        <v>86</v>
      </c>
      <c r="V124" s="5"/>
      <c r="W124" s="5"/>
      <c r="X124" s="5"/>
      <c r="Y124" s="5"/>
      <c r="Z124" s="5"/>
      <c r="AA124" s="5"/>
    </row>
    <row r="125" spans="1:32" ht="15" x14ac:dyDescent="0.25">
      <c r="A125" s="99"/>
      <c r="B125" s="43" t="s">
        <v>195</v>
      </c>
      <c r="C125" s="5"/>
      <c r="D125" s="5"/>
      <c r="E125" s="5"/>
      <c r="F125" s="5"/>
      <c r="G125" s="44">
        <f t="shared" ref="G125:U125" si="11">SUMIF($F$4:$F$33,"Kedungkandang",G$4:G$33)</f>
        <v>4078</v>
      </c>
      <c r="H125" s="45">
        <f t="shared" si="11"/>
        <v>4072</v>
      </c>
      <c r="I125" s="45">
        <f t="shared" si="11"/>
        <v>2046</v>
      </c>
      <c r="J125" s="45">
        <f t="shared" si="11"/>
        <v>2029</v>
      </c>
      <c r="K125" s="46">
        <f t="shared" si="11"/>
        <v>3596</v>
      </c>
      <c r="L125" s="46">
        <f t="shared" si="11"/>
        <v>626</v>
      </c>
      <c r="M125" s="46">
        <f t="shared" si="11"/>
        <v>2760</v>
      </c>
      <c r="N125" s="46">
        <f t="shared" si="11"/>
        <v>210</v>
      </c>
      <c r="O125" s="47">
        <f t="shared" si="11"/>
        <v>476</v>
      </c>
      <c r="P125" s="47">
        <f t="shared" si="11"/>
        <v>71</v>
      </c>
      <c r="Q125" s="47">
        <f t="shared" si="11"/>
        <v>377</v>
      </c>
      <c r="R125" s="47">
        <f t="shared" si="11"/>
        <v>28</v>
      </c>
      <c r="S125" s="48">
        <f t="shared" si="11"/>
        <v>2345</v>
      </c>
      <c r="T125" s="48">
        <f t="shared" si="11"/>
        <v>1611</v>
      </c>
      <c r="U125" s="48">
        <f t="shared" si="11"/>
        <v>116</v>
      </c>
      <c r="V125" s="5"/>
      <c r="W125" s="5"/>
      <c r="X125" s="5"/>
      <c r="Y125" s="5"/>
      <c r="Z125" s="5"/>
      <c r="AA125" s="5"/>
    </row>
    <row r="126" spans="1:32" ht="15" x14ac:dyDescent="0.25">
      <c r="A126" s="99"/>
      <c r="B126" s="43" t="s">
        <v>188</v>
      </c>
      <c r="C126" s="5"/>
      <c r="D126" s="5"/>
      <c r="E126" s="5"/>
      <c r="F126" s="5"/>
      <c r="G126" s="44">
        <f t="shared" ref="G126:U126" si="12">SUMIF($F$4:$F$33,"Klojen",G$4:G$33)</f>
        <v>6763</v>
      </c>
      <c r="H126" s="45">
        <f t="shared" si="12"/>
        <v>6750</v>
      </c>
      <c r="I126" s="45">
        <f t="shared" si="12"/>
        <v>3305</v>
      </c>
      <c r="J126" s="45">
        <f t="shared" si="12"/>
        <v>3448</v>
      </c>
      <c r="K126" s="46">
        <f t="shared" si="12"/>
        <v>6160</v>
      </c>
      <c r="L126" s="46">
        <f t="shared" si="12"/>
        <v>811</v>
      </c>
      <c r="M126" s="46">
        <f t="shared" si="12"/>
        <v>5266</v>
      </c>
      <c r="N126" s="46">
        <f t="shared" si="12"/>
        <v>83</v>
      </c>
      <c r="O126" s="47">
        <f t="shared" si="12"/>
        <v>590</v>
      </c>
      <c r="P126" s="47">
        <f t="shared" si="12"/>
        <v>89</v>
      </c>
      <c r="Q126" s="47">
        <f t="shared" si="12"/>
        <v>493</v>
      </c>
      <c r="R126" s="47">
        <f t="shared" si="12"/>
        <v>8</v>
      </c>
      <c r="S126" s="48">
        <f t="shared" si="12"/>
        <v>3262</v>
      </c>
      <c r="T126" s="48">
        <f t="shared" si="12"/>
        <v>3227</v>
      </c>
      <c r="U126" s="48">
        <f t="shared" si="12"/>
        <v>261</v>
      </c>
      <c r="V126" s="5"/>
      <c r="W126" s="5"/>
      <c r="X126" s="5"/>
      <c r="Y126" s="5"/>
      <c r="Z126" s="5"/>
      <c r="AA126" s="5"/>
    </row>
    <row r="127" spans="1:32" ht="15" x14ac:dyDescent="0.25">
      <c r="A127" s="99"/>
      <c r="B127" s="43" t="s">
        <v>191</v>
      </c>
      <c r="C127" s="5"/>
      <c r="D127" s="5"/>
      <c r="E127" s="5"/>
      <c r="F127" s="5"/>
      <c r="G127" s="44">
        <f t="shared" ref="G127:U127" si="13">SUMIF($F$4:$F$33,"Lowokwaru",G$4:G$33)</f>
        <v>4374</v>
      </c>
      <c r="H127" s="45">
        <f t="shared" si="13"/>
        <v>4374</v>
      </c>
      <c r="I127" s="45">
        <f t="shared" si="13"/>
        <v>2141</v>
      </c>
      <c r="J127" s="45">
        <f t="shared" si="13"/>
        <v>2233</v>
      </c>
      <c r="K127" s="46">
        <f t="shared" si="13"/>
        <v>3909</v>
      </c>
      <c r="L127" s="46">
        <f t="shared" si="13"/>
        <v>622</v>
      </c>
      <c r="M127" s="46">
        <f t="shared" si="13"/>
        <v>3270</v>
      </c>
      <c r="N127" s="46">
        <f t="shared" si="13"/>
        <v>17</v>
      </c>
      <c r="O127" s="47">
        <f t="shared" si="13"/>
        <v>465</v>
      </c>
      <c r="P127" s="47">
        <f t="shared" si="13"/>
        <v>99</v>
      </c>
      <c r="Q127" s="47">
        <f t="shared" si="13"/>
        <v>363</v>
      </c>
      <c r="R127" s="47">
        <f t="shared" si="13"/>
        <v>3</v>
      </c>
      <c r="S127" s="48">
        <f t="shared" si="13"/>
        <v>2442</v>
      </c>
      <c r="T127" s="48">
        <f t="shared" si="13"/>
        <v>1878</v>
      </c>
      <c r="U127" s="48">
        <f t="shared" si="13"/>
        <v>54</v>
      </c>
      <c r="V127" s="5"/>
      <c r="W127" s="5"/>
      <c r="X127" s="5"/>
      <c r="Y127" s="5"/>
      <c r="Z127" s="5"/>
      <c r="AA127" s="5"/>
    </row>
    <row r="128" spans="1:32" ht="15" x14ac:dyDescent="0.25">
      <c r="A128" s="99"/>
      <c r="B128" s="49" t="s">
        <v>201</v>
      </c>
      <c r="C128" s="5"/>
      <c r="D128" s="5"/>
      <c r="E128" s="5"/>
      <c r="F128" s="5"/>
      <c r="G128" s="50">
        <f t="shared" ref="G128:U128" si="14">SUMIF($F$4:$F$33,"Sukun",G$4:G$33)</f>
        <v>3024</v>
      </c>
      <c r="H128" s="51">
        <f t="shared" si="14"/>
        <v>3013</v>
      </c>
      <c r="I128" s="51">
        <f t="shared" si="14"/>
        <v>1556</v>
      </c>
      <c r="J128" s="51">
        <f t="shared" si="14"/>
        <v>1457</v>
      </c>
      <c r="K128" s="52">
        <f t="shared" si="14"/>
        <v>2579</v>
      </c>
      <c r="L128" s="52">
        <f t="shared" si="14"/>
        <v>279</v>
      </c>
      <c r="M128" s="52">
        <f t="shared" si="14"/>
        <v>2064</v>
      </c>
      <c r="N128" s="52">
        <f t="shared" si="14"/>
        <v>236</v>
      </c>
      <c r="O128" s="53">
        <f t="shared" si="14"/>
        <v>434</v>
      </c>
      <c r="P128" s="53">
        <f t="shared" si="14"/>
        <v>53</v>
      </c>
      <c r="Q128" s="53">
        <f t="shared" si="14"/>
        <v>364</v>
      </c>
      <c r="R128" s="53">
        <f t="shared" si="14"/>
        <v>17</v>
      </c>
      <c r="S128" s="54">
        <f t="shared" si="14"/>
        <v>1229</v>
      </c>
      <c r="T128" s="54">
        <f t="shared" si="14"/>
        <v>1727</v>
      </c>
      <c r="U128" s="54">
        <f t="shared" si="14"/>
        <v>57</v>
      </c>
      <c r="V128" s="5"/>
      <c r="W128" s="5"/>
      <c r="X128" s="5"/>
      <c r="Y128" s="5"/>
      <c r="Z128" s="5"/>
      <c r="AA128" s="5"/>
    </row>
    <row r="129" spans="1:27" ht="12.75" x14ac:dyDescent="0.2">
      <c r="A129" s="88"/>
      <c r="B129" s="55" t="s">
        <v>300</v>
      </c>
      <c r="C129" s="5"/>
      <c r="D129" s="5"/>
      <c r="E129" s="5"/>
      <c r="F129" s="5"/>
      <c r="G129" s="56">
        <f t="shared" ref="G129:U129" si="15">SUM(G124:G128)</f>
        <v>21732</v>
      </c>
      <c r="H129" s="57">
        <f t="shared" si="15"/>
        <v>21699</v>
      </c>
      <c r="I129" s="57">
        <f t="shared" si="15"/>
        <v>10848</v>
      </c>
      <c r="J129" s="57">
        <f t="shared" si="15"/>
        <v>10857</v>
      </c>
      <c r="K129" s="58">
        <f t="shared" si="15"/>
        <v>19249</v>
      </c>
      <c r="L129" s="58">
        <f t="shared" si="15"/>
        <v>2653</v>
      </c>
      <c r="M129" s="58">
        <f t="shared" si="15"/>
        <v>15846</v>
      </c>
      <c r="N129" s="58">
        <f t="shared" si="15"/>
        <v>750</v>
      </c>
      <c r="O129" s="59">
        <f t="shared" si="15"/>
        <v>2450</v>
      </c>
      <c r="P129" s="59">
        <f t="shared" si="15"/>
        <v>356</v>
      </c>
      <c r="Q129" s="59">
        <f t="shared" si="15"/>
        <v>2006</v>
      </c>
      <c r="R129" s="59">
        <f t="shared" si="15"/>
        <v>88</v>
      </c>
      <c r="S129" s="60">
        <f t="shared" si="15"/>
        <v>10441</v>
      </c>
      <c r="T129" s="60">
        <f t="shared" si="15"/>
        <v>10684</v>
      </c>
      <c r="U129" s="60">
        <f t="shared" si="15"/>
        <v>574</v>
      </c>
      <c r="V129" s="5"/>
      <c r="W129" s="5"/>
      <c r="X129" s="5"/>
      <c r="Y129" s="5"/>
      <c r="Z129" s="5"/>
      <c r="AA129" s="5"/>
    </row>
    <row r="130" spans="1:27" ht="15" x14ac:dyDescent="0.25">
      <c r="A130" s="87" t="s">
        <v>25</v>
      </c>
      <c r="B130" s="43" t="s">
        <v>204</v>
      </c>
      <c r="C130" s="5"/>
      <c r="D130" s="5"/>
      <c r="E130" s="5"/>
      <c r="F130" s="5"/>
      <c r="G130" s="44">
        <f t="shared" ref="G130:U130" si="16">SUMIF($F$34:$F$119,"Blimbing",G$34:G$119)</f>
        <v>2683</v>
      </c>
      <c r="H130" s="45">
        <f t="shared" si="16"/>
        <v>2680</v>
      </c>
      <c r="I130" s="45">
        <f t="shared" si="16"/>
        <v>1441</v>
      </c>
      <c r="J130" s="45">
        <f t="shared" si="16"/>
        <v>1239</v>
      </c>
      <c r="K130" s="46">
        <f t="shared" si="16"/>
        <v>1742</v>
      </c>
      <c r="L130" s="46">
        <f t="shared" si="16"/>
        <v>223</v>
      </c>
      <c r="M130" s="46">
        <f t="shared" si="16"/>
        <v>1436</v>
      </c>
      <c r="N130" s="46">
        <f t="shared" si="16"/>
        <v>83</v>
      </c>
      <c r="O130" s="47">
        <f t="shared" si="16"/>
        <v>938</v>
      </c>
      <c r="P130" s="47">
        <f t="shared" si="16"/>
        <v>84</v>
      </c>
      <c r="Q130" s="47">
        <f t="shared" si="16"/>
        <v>763</v>
      </c>
      <c r="R130" s="47">
        <f t="shared" si="16"/>
        <v>91</v>
      </c>
      <c r="S130" s="48">
        <f t="shared" si="16"/>
        <v>1073</v>
      </c>
      <c r="T130" s="48">
        <f t="shared" si="16"/>
        <v>1528</v>
      </c>
      <c r="U130" s="48">
        <f t="shared" si="16"/>
        <v>79</v>
      </c>
      <c r="V130" s="5"/>
      <c r="W130" s="5"/>
      <c r="X130" s="5"/>
      <c r="Y130" s="5"/>
      <c r="Z130" s="5"/>
      <c r="AA130" s="5"/>
    </row>
    <row r="131" spans="1:27" ht="15" x14ac:dyDescent="0.25">
      <c r="A131" s="99"/>
      <c r="B131" s="43" t="s">
        <v>195</v>
      </c>
      <c r="C131" s="5"/>
      <c r="D131" s="5"/>
      <c r="E131" s="5"/>
      <c r="F131" s="5"/>
      <c r="G131" s="44">
        <f t="shared" ref="G131:U131" si="17">SUMIF($F$34:$F$119,"Kedungkandang",G$34:G$119)</f>
        <v>911</v>
      </c>
      <c r="H131" s="45">
        <f t="shared" si="17"/>
        <v>948</v>
      </c>
      <c r="I131" s="45">
        <f t="shared" si="17"/>
        <v>562</v>
      </c>
      <c r="J131" s="45">
        <f t="shared" si="17"/>
        <v>386</v>
      </c>
      <c r="K131" s="46">
        <f t="shared" si="17"/>
        <v>637</v>
      </c>
      <c r="L131" s="46">
        <f t="shared" si="17"/>
        <v>103</v>
      </c>
      <c r="M131" s="46">
        <f t="shared" si="17"/>
        <v>452</v>
      </c>
      <c r="N131" s="46">
        <f t="shared" si="17"/>
        <v>82</v>
      </c>
      <c r="O131" s="47">
        <f t="shared" si="17"/>
        <v>311</v>
      </c>
      <c r="P131" s="47">
        <f t="shared" si="17"/>
        <v>32</v>
      </c>
      <c r="Q131" s="47">
        <f t="shared" si="17"/>
        <v>234</v>
      </c>
      <c r="R131" s="47">
        <f t="shared" si="17"/>
        <v>45</v>
      </c>
      <c r="S131" s="48">
        <f t="shared" si="17"/>
        <v>240</v>
      </c>
      <c r="T131" s="48">
        <f t="shared" si="17"/>
        <v>678</v>
      </c>
      <c r="U131" s="48">
        <f t="shared" si="17"/>
        <v>30</v>
      </c>
      <c r="V131" s="5"/>
      <c r="W131" s="5"/>
      <c r="X131" s="5"/>
      <c r="Y131" s="5"/>
      <c r="Z131" s="5"/>
      <c r="AA131" s="5"/>
    </row>
    <row r="132" spans="1:27" ht="15" x14ac:dyDescent="0.25">
      <c r="A132" s="99"/>
      <c r="B132" s="43" t="s">
        <v>188</v>
      </c>
      <c r="C132" s="5"/>
      <c r="D132" s="5"/>
      <c r="E132" s="5"/>
      <c r="F132" s="5"/>
      <c r="G132" s="44">
        <f t="shared" ref="G132:U132" si="18">SUMIF($F$34:$F$119,"Klojen",G$34:G$119)</f>
        <v>3035</v>
      </c>
      <c r="H132" s="45">
        <f t="shared" si="18"/>
        <v>3035</v>
      </c>
      <c r="I132" s="45">
        <f t="shared" si="18"/>
        <v>1432</v>
      </c>
      <c r="J132" s="45">
        <f t="shared" si="18"/>
        <v>1603</v>
      </c>
      <c r="K132" s="46">
        <f t="shared" si="18"/>
        <v>2347</v>
      </c>
      <c r="L132" s="46">
        <f t="shared" si="18"/>
        <v>485</v>
      </c>
      <c r="M132" s="46">
        <f t="shared" si="18"/>
        <v>1836</v>
      </c>
      <c r="N132" s="46">
        <f t="shared" si="18"/>
        <v>26</v>
      </c>
      <c r="O132" s="47">
        <f t="shared" si="18"/>
        <v>688</v>
      </c>
      <c r="P132" s="47">
        <f t="shared" si="18"/>
        <v>134</v>
      </c>
      <c r="Q132" s="47">
        <f t="shared" si="18"/>
        <v>544</v>
      </c>
      <c r="R132" s="47">
        <f t="shared" si="18"/>
        <v>10</v>
      </c>
      <c r="S132" s="48">
        <f t="shared" si="18"/>
        <v>1725</v>
      </c>
      <c r="T132" s="48">
        <f t="shared" si="18"/>
        <v>960</v>
      </c>
      <c r="U132" s="48">
        <f t="shared" si="18"/>
        <v>72</v>
      </c>
      <c r="V132" s="5"/>
      <c r="W132" s="5"/>
      <c r="X132" s="5"/>
      <c r="Y132" s="5"/>
      <c r="Z132" s="5"/>
      <c r="AA132" s="5"/>
    </row>
    <row r="133" spans="1:27" ht="15" x14ac:dyDescent="0.25">
      <c r="A133" s="99"/>
      <c r="B133" s="43" t="s">
        <v>191</v>
      </c>
      <c r="C133" s="5"/>
      <c r="D133" s="5"/>
      <c r="E133" s="5"/>
      <c r="F133" s="5"/>
      <c r="G133" s="44">
        <f t="shared" ref="G133:U133" si="19">SUMIF($F$34:$F$119,"Lowokwaru",G$34:G$119)</f>
        <v>3347</v>
      </c>
      <c r="H133" s="45">
        <f t="shared" si="19"/>
        <v>3383</v>
      </c>
      <c r="I133" s="45">
        <f t="shared" si="19"/>
        <v>1931</v>
      </c>
      <c r="J133" s="45">
        <f t="shared" si="19"/>
        <v>1452</v>
      </c>
      <c r="K133" s="46">
        <f t="shared" si="19"/>
        <v>2095</v>
      </c>
      <c r="L133" s="46">
        <f t="shared" si="19"/>
        <v>381</v>
      </c>
      <c r="M133" s="46">
        <f t="shared" si="19"/>
        <v>1627</v>
      </c>
      <c r="N133" s="46">
        <f t="shared" si="19"/>
        <v>87</v>
      </c>
      <c r="O133" s="47">
        <f t="shared" si="19"/>
        <v>1288</v>
      </c>
      <c r="P133" s="47">
        <f t="shared" si="19"/>
        <v>190</v>
      </c>
      <c r="Q133" s="47">
        <f t="shared" si="19"/>
        <v>1005</v>
      </c>
      <c r="R133" s="47">
        <f t="shared" si="19"/>
        <v>93</v>
      </c>
      <c r="S133" s="48">
        <f t="shared" si="19"/>
        <v>2261</v>
      </c>
      <c r="T133" s="48">
        <f t="shared" si="19"/>
        <v>1074</v>
      </c>
      <c r="U133" s="48">
        <f t="shared" si="19"/>
        <v>48</v>
      </c>
      <c r="V133" s="5"/>
      <c r="W133" s="5"/>
      <c r="X133" s="5"/>
      <c r="Y133" s="5"/>
      <c r="Z133" s="5"/>
      <c r="AA133" s="5"/>
    </row>
    <row r="134" spans="1:27" ht="15" x14ac:dyDescent="0.25">
      <c r="A134" s="99"/>
      <c r="B134" s="49" t="s">
        <v>201</v>
      </c>
      <c r="C134" s="5"/>
      <c r="D134" s="5"/>
      <c r="E134" s="5"/>
      <c r="F134" s="5"/>
      <c r="G134" s="50">
        <f t="shared" ref="G134:U134" si="20">SUMIF($F$34:$F$119,"Sukun",G$34:G$119)</f>
        <v>2236</v>
      </c>
      <c r="H134" s="51">
        <f t="shared" si="20"/>
        <v>2282</v>
      </c>
      <c r="I134" s="51">
        <f t="shared" si="20"/>
        <v>1208</v>
      </c>
      <c r="J134" s="51">
        <f t="shared" si="20"/>
        <v>1074</v>
      </c>
      <c r="K134" s="52">
        <f t="shared" si="20"/>
        <v>1422</v>
      </c>
      <c r="L134" s="52">
        <f t="shared" si="20"/>
        <v>305</v>
      </c>
      <c r="M134" s="52">
        <f t="shared" si="20"/>
        <v>1066</v>
      </c>
      <c r="N134" s="52">
        <f t="shared" si="20"/>
        <v>51</v>
      </c>
      <c r="O134" s="53">
        <f t="shared" si="20"/>
        <v>860</v>
      </c>
      <c r="P134" s="53">
        <f t="shared" si="20"/>
        <v>141</v>
      </c>
      <c r="Q134" s="53">
        <f t="shared" si="20"/>
        <v>658</v>
      </c>
      <c r="R134" s="53">
        <f t="shared" si="20"/>
        <v>61</v>
      </c>
      <c r="S134" s="54">
        <f t="shared" si="20"/>
        <v>1190</v>
      </c>
      <c r="T134" s="54">
        <f t="shared" si="20"/>
        <v>1004</v>
      </c>
      <c r="U134" s="54">
        <f t="shared" si="20"/>
        <v>88</v>
      </c>
      <c r="V134" s="5"/>
      <c r="W134" s="5"/>
      <c r="X134" s="5"/>
      <c r="Y134" s="5"/>
      <c r="Z134" s="5"/>
      <c r="AA134" s="5"/>
    </row>
    <row r="135" spans="1:27" ht="12.75" x14ac:dyDescent="0.2">
      <c r="A135" s="88"/>
      <c r="B135" s="55" t="s">
        <v>301</v>
      </c>
      <c r="C135" s="5"/>
      <c r="D135" s="5"/>
      <c r="E135" s="5"/>
      <c r="F135" s="5"/>
      <c r="G135" s="56">
        <f t="shared" ref="G135:U135" si="21">SUM(G130:G134)</f>
        <v>12212</v>
      </c>
      <c r="H135" s="57">
        <f t="shared" si="21"/>
        <v>12328</v>
      </c>
      <c r="I135" s="57">
        <f t="shared" si="21"/>
        <v>6574</v>
      </c>
      <c r="J135" s="57">
        <f t="shared" si="21"/>
        <v>5754</v>
      </c>
      <c r="K135" s="58">
        <f t="shared" si="21"/>
        <v>8243</v>
      </c>
      <c r="L135" s="58">
        <f t="shared" si="21"/>
        <v>1497</v>
      </c>
      <c r="M135" s="58">
        <f t="shared" si="21"/>
        <v>6417</v>
      </c>
      <c r="N135" s="58">
        <f t="shared" si="21"/>
        <v>329</v>
      </c>
      <c r="O135" s="59">
        <f t="shared" si="21"/>
        <v>4085</v>
      </c>
      <c r="P135" s="59">
        <f t="shared" si="21"/>
        <v>581</v>
      </c>
      <c r="Q135" s="59">
        <f t="shared" si="21"/>
        <v>3204</v>
      </c>
      <c r="R135" s="59">
        <f t="shared" si="21"/>
        <v>300</v>
      </c>
      <c r="S135" s="60">
        <f t="shared" si="21"/>
        <v>6489</v>
      </c>
      <c r="T135" s="60">
        <f t="shared" si="21"/>
        <v>5244</v>
      </c>
      <c r="U135" s="60">
        <f t="shared" si="21"/>
        <v>317</v>
      </c>
      <c r="V135" s="61"/>
      <c r="W135" s="5"/>
      <c r="X135" s="5"/>
      <c r="Y135" s="5"/>
      <c r="Z135" s="5"/>
      <c r="AA135" s="5"/>
    </row>
    <row r="136" spans="1:27" x14ac:dyDescent="0.25">
      <c r="A136" s="100" t="s">
        <v>302</v>
      </c>
      <c r="B136" s="90"/>
      <c r="C136" s="5"/>
      <c r="D136" s="5"/>
      <c r="E136" s="5"/>
      <c r="F136" s="5"/>
      <c r="G136" s="62">
        <f t="shared" ref="G136:U136" si="22">G129+G135</f>
        <v>33944</v>
      </c>
      <c r="H136" s="63">
        <f t="shared" si="22"/>
        <v>34027</v>
      </c>
      <c r="I136" s="63">
        <f t="shared" si="22"/>
        <v>17422</v>
      </c>
      <c r="J136" s="63">
        <f t="shared" si="22"/>
        <v>16611</v>
      </c>
      <c r="K136" s="64">
        <f t="shared" si="22"/>
        <v>27492</v>
      </c>
      <c r="L136" s="64">
        <f t="shared" si="22"/>
        <v>4150</v>
      </c>
      <c r="M136" s="64">
        <f t="shared" si="22"/>
        <v>22263</v>
      </c>
      <c r="N136" s="64">
        <f t="shared" si="22"/>
        <v>1079</v>
      </c>
      <c r="O136" s="65">
        <f t="shared" si="22"/>
        <v>6535</v>
      </c>
      <c r="P136" s="65">
        <f t="shared" si="22"/>
        <v>937</v>
      </c>
      <c r="Q136" s="65">
        <f t="shared" si="22"/>
        <v>5210</v>
      </c>
      <c r="R136" s="65">
        <f t="shared" si="22"/>
        <v>388</v>
      </c>
      <c r="S136" s="66">
        <f t="shared" si="22"/>
        <v>16930</v>
      </c>
      <c r="T136" s="66">
        <f t="shared" si="22"/>
        <v>15928</v>
      </c>
      <c r="U136" s="66">
        <f t="shared" si="22"/>
        <v>891</v>
      </c>
      <c r="V136" s="61"/>
      <c r="W136" s="5"/>
      <c r="X136" s="5"/>
      <c r="Y136" s="5"/>
      <c r="Z136" s="5"/>
      <c r="AA136" s="5"/>
    </row>
    <row r="137" spans="1:27" ht="12.75" x14ac:dyDescent="0.2">
      <c r="A137" s="83" t="s">
        <v>303</v>
      </c>
      <c r="B137" s="8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2.75" x14ac:dyDescent="0.2">
      <c r="A138" s="5"/>
      <c r="B138" s="6"/>
      <c r="C138" s="5"/>
      <c r="D138" s="5"/>
      <c r="E138" s="5"/>
      <c r="F138" s="5"/>
      <c r="G138" s="5"/>
      <c r="H138" s="5"/>
      <c r="I138" s="5"/>
      <c r="J138" s="5"/>
      <c r="K138" s="5"/>
      <c r="L138" s="10" t="s">
        <v>304</v>
      </c>
      <c r="M138" s="33">
        <f>K136+O136</f>
        <v>34027</v>
      </c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2.75" x14ac:dyDescent="0.2">
      <c r="A139" s="5"/>
      <c r="B139" s="6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2.75" x14ac:dyDescent="0.2">
      <c r="A140" s="5"/>
      <c r="B140" s="6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82">
        <f>S136/G136</f>
        <v>0.49876266792363894</v>
      </c>
      <c r="T140" s="5"/>
      <c r="U140" s="5"/>
      <c r="V140" s="5"/>
      <c r="W140" s="5"/>
      <c r="X140" s="5"/>
      <c r="Y140" s="5"/>
      <c r="Z140" s="5"/>
      <c r="AA140" s="5"/>
    </row>
    <row r="141" spans="1:27" ht="12.75" x14ac:dyDescent="0.2">
      <c r="B141" s="67"/>
    </row>
    <row r="142" spans="1:27" ht="12.75" x14ac:dyDescent="0.2">
      <c r="B142" s="67"/>
      <c r="Q142">
        <f>SUM(Q117:Q119)</f>
        <v>35</v>
      </c>
    </row>
    <row r="143" spans="1:27" ht="12.75" x14ac:dyDescent="0.2">
      <c r="B143" s="67"/>
      <c r="Q143">
        <f>SUM(M117:M119)</f>
        <v>152</v>
      </c>
    </row>
    <row r="144" spans="1:27" ht="12.75" x14ac:dyDescent="0.2">
      <c r="B144" s="67"/>
      <c r="Q144">
        <f>SUM(Q142:Q143)</f>
        <v>187</v>
      </c>
    </row>
    <row r="145" spans="2:12" ht="12.75" x14ac:dyDescent="0.2">
      <c r="B145" s="67"/>
    </row>
    <row r="146" spans="2:12" ht="12.75" x14ac:dyDescent="0.2">
      <c r="B146" s="67"/>
    </row>
    <row r="147" spans="2:12" ht="12.75" x14ac:dyDescent="0.2">
      <c r="B147" s="67"/>
    </row>
    <row r="148" spans="2:12" ht="12.75" x14ac:dyDescent="0.2">
      <c r="B148" s="67"/>
    </row>
    <row r="149" spans="2:12" ht="12.75" x14ac:dyDescent="0.2">
      <c r="B149" s="67"/>
    </row>
    <row r="150" spans="2:12" ht="12.75" x14ac:dyDescent="0.2">
      <c r="B150" s="67"/>
    </row>
    <row r="151" spans="2:12" ht="12.75" x14ac:dyDescent="0.2">
      <c r="B151" s="67"/>
      <c r="L151" s="68"/>
    </row>
    <row r="152" spans="2:12" ht="12.75" x14ac:dyDescent="0.2">
      <c r="B152" s="67"/>
    </row>
    <row r="153" spans="2:12" ht="12.75" x14ac:dyDescent="0.2">
      <c r="B153" s="67"/>
    </row>
    <row r="154" spans="2:12" ht="12.75" x14ac:dyDescent="0.2">
      <c r="B154" s="67"/>
    </row>
    <row r="155" spans="2:12" ht="12.75" x14ac:dyDescent="0.2">
      <c r="B155" s="67"/>
    </row>
    <row r="156" spans="2:12" ht="12.75" x14ac:dyDescent="0.2">
      <c r="B156" s="67"/>
    </row>
    <row r="157" spans="2:12" ht="12.75" x14ac:dyDescent="0.2">
      <c r="B157" s="67"/>
    </row>
    <row r="158" spans="2:12" ht="12.75" x14ac:dyDescent="0.2">
      <c r="B158" s="67"/>
    </row>
    <row r="159" spans="2:12" ht="12.75" x14ac:dyDescent="0.2">
      <c r="B159" s="67"/>
    </row>
    <row r="160" spans="2:12" ht="12.75" x14ac:dyDescent="0.2">
      <c r="B160" s="67"/>
    </row>
    <row r="161" spans="2:2" ht="12.75" x14ac:dyDescent="0.2">
      <c r="B161" s="67"/>
    </row>
    <row r="162" spans="2:2" ht="12.75" x14ac:dyDescent="0.2">
      <c r="B162" s="67"/>
    </row>
    <row r="163" spans="2:2" ht="12.75" x14ac:dyDescent="0.2">
      <c r="B163" s="67"/>
    </row>
    <row r="164" spans="2:2" ht="12.75" x14ac:dyDescent="0.2">
      <c r="B164" s="67"/>
    </row>
    <row r="165" spans="2:2" ht="12.75" x14ac:dyDescent="0.2">
      <c r="B165" s="67"/>
    </row>
    <row r="166" spans="2:2" ht="12.75" x14ac:dyDescent="0.2">
      <c r="B166" s="67"/>
    </row>
    <row r="167" spans="2:2" ht="12.75" x14ac:dyDescent="0.2">
      <c r="B167" s="67"/>
    </row>
    <row r="168" spans="2:2" ht="12.75" x14ac:dyDescent="0.2">
      <c r="B168" s="67"/>
    </row>
    <row r="169" spans="2:2" ht="12.75" x14ac:dyDescent="0.2">
      <c r="B169" s="67"/>
    </row>
    <row r="170" spans="2:2" ht="12.75" x14ac:dyDescent="0.2">
      <c r="B170" s="67"/>
    </row>
    <row r="171" spans="2:2" ht="12.75" x14ac:dyDescent="0.2">
      <c r="B171" s="67"/>
    </row>
    <row r="172" spans="2:2" ht="12.75" x14ac:dyDescent="0.2">
      <c r="B172" s="67"/>
    </row>
    <row r="173" spans="2:2" ht="12.75" x14ac:dyDescent="0.2">
      <c r="B173" s="67"/>
    </row>
    <row r="174" spans="2:2" ht="12.75" x14ac:dyDescent="0.2">
      <c r="B174" s="67"/>
    </row>
    <row r="175" spans="2:2" ht="12.75" x14ac:dyDescent="0.2">
      <c r="B175" s="67"/>
    </row>
    <row r="176" spans="2:2" ht="12.75" x14ac:dyDescent="0.2">
      <c r="B176" s="67"/>
    </row>
    <row r="177" spans="2:2" ht="12.75" x14ac:dyDescent="0.2">
      <c r="B177" s="67"/>
    </row>
    <row r="178" spans="2:2" ht="12.75" x14ac:dyDescent="0.2">
      <c r="B178" s="67"/>
    </row>
    <row r="179" spans="2:2" ht="12.75" x14ac:dyDescent="0.2">
      <c r="B179" s="67"/>
    </row>
    <row r="180" spans="2:2" ht="12.75" x14ac:dyDescent="0.2">
      <c r="B180" s="67"/>
    </row>
    <row r="181" spans="2:2" ht="12.75" x14ac:dyDescent="0.2">
      <c r="B181" s="67"/>
    </row>
    <row r="182" spans="2:2" ht="12.75" x14ac:dyDescent="0.2">
      <c r="B182" s="67"/>
    </row>
    <row r="183" spans="2:2" ht="12.75" x14ac:dyDescent="0.2">
      <c r="B183" s="67"/>
    </row>
    <row r="184" spans="2:2" ht="12.75" x14ac:dyDescent="0.2">
      <c r="B184" s="67"/>
    </row>
    <row r="185" spans="2:2" ht="12.75" x14ac:dyDescent="0.2">
      <c r="B185" s="67"/>
    </row>
    <row r="186" spans="2:2" ht="12.75" x14ac:dyDescent="0.2">
      <c r="B186" s="67"/>
    </row>
    <row r="187" spans="2:2" ht="12.75" x14ac:dyDescent="0.2">
      <c r="B187" s="67"/>
    </row>
    <row r="188" spans="2:2" ht="12.75" x14ac:dyDescent="0.2">
      <c r="B188" s="67"/>
    </row>
    <row r="189" spans="2:2" ht="12.75" x14ac:dyDescent="0.2">
      <c r="B189" s="67"/>
    </row>
    <row r="190" spans="2:2" ht="12.75" x14ac:dyDescent="0.2">
      <c r="B190" s="67"/>
    </row>
    <row r="191" spans="2:2" ht="12.75" x14ac:dyDescent="0.2">
      <c r="B191" s="67"/>
    </row>
    <row r="192" spans="2:2" ht="12.75" x14ac:dyDescent="0.2">
      <c r="B192" s="67"/>
    </row>
    <row r="193" spans="2:2" ht="12.75" x14ac:dyDescent="0.2">
      <c r="B193" s="67"/>
    </row>
    <row r="194" spans="2:2" ht="12.75" x14ac:dyDescent="0.2">
      <c r="B194" s="67"/>
    </row>
    <row r="195" spans="2:2" ht="12.75" x14ac:dyDescent="0.2">
      <c r="B195" s="67"/>
    </row>
    <row r="196" spans="2:2" ht="12.75" x14ac:dyDescent="0.2">
      <c r="B196" s="67"/>
    </row>
    <row r="197" spans="2:2" ht="12.75" x14ac:dyDescent="0.2">
      <c r="B197" s="67"/>
    </row>
    <row r="198" spans="2:2" ht="12.75" x14ac:dyDescent="0.2">
      <c r="B198" s="67"/>
    </row>
    <row r="199" spans="2:2" ht="12.75" x14ac:dyDescent="0.2">
      <c r="B199" s="67"/>
    </row>
    <row r="200" spans="2:2" ht="12.75" x14ac:dyDescent="0.2">
      <c r="B200" s="67"/>
    </row>
    <row r="201" spans="2:2" ht="12.75" x14ac:dyDescent="0.2">
      <c r="B201" s="67"/>
    </row>
    <row r="202" spans="2:2" ht="12.75" x14ac:dyDescent="0.2">
      <c r="B202" s="67"/>
    </row>
    <row r="203" spans="2:2" ht="12.75" x14ac:dyDescent="0.2">
      <c r="B203" s="67"/>
    </row>
    <row r="204" spans="2:2" ht="12.75" x14ac:dyDescent="0.2">
      <c r="B204" s="67"/>
    </row>
    <row r="205" spans="2:2" ht="12.75" x14ac:dyDescent="0.2">
      <c r="B205" s="67"/>
    </row>
    <row r="206" spans="2:2" ht="12.75" x14ac:dyDescent="0.2">
      <c r="B206" s="67"/>
    </row>
    <row r="207" spans="2:2" ht="12.75" x14ac:dyDescent="0.2">
      <c r="B207" s="67"/>
    </row>
    <row r="208" spans="2:2" ht="12.75" x14ac:dyDescent="0.2">
      <c r="B208" s="67"/>
    </row>
    <row r="209" spans="2:2" ht="12.75" x14ac:dyDescent="0.2">
      <c r="B209" s="67"/>
    </row>
    <row r="210" spans="2:2" ht="12.75" x14ac:dyDescent="0.2">
      <c r="B210" s="67"/>
    </row>
    <row r="211" spans="2:2" ht="12.75" x14ac:dyDescent="0.2">
      <c r="B211" s="67"/>
    </row>
    <row r="212" spans="2:2" ht="12.75" x14ac:dyDescent="0.2">
      <c r="B212" s="67"/>
    </row>
    <row r="213" spans="2:2" ht="12.75" x14ac:dyDescent="0.2">
      <c r="B213" s="67"/>
    </row>
    <row r="214" spans="2:2" ht="12.75" x14ac:dyDescent="0.2">
      <c r="B214" s="67"/>
    </row>
    <row r="215" spans="2:2" ht="12.75" x14ac:dyDescent="0.2">
      <c r="B215" s="67"/>
    </row>
    <row r="216" spans="2:2" ht="12.75" x14ac:dyDescent="0.2">
      <c r="B216" s="67"/>
    </row>
    <row r="217" spans="2:2" ht="12.75" x14ac:dyDescent="0.2">
      <c r="B217" s="67"/>
    </row>
    <row r="218" spans="2:2" ht="12.75" x14ac:dyDescent="0.2">
      <c r="B218" s="67"/>
    </row>
    <row r="219" spans="2:2" ht="12.75" x14ac:dyDescent="0.2">
      <c r="B219" s="67"/>
    </row>
    <row r="220" spans="2:2" ht="12.75" x14ac:dyDescent="0.2">
      <c r="B220" s="67"/>
    </row>
    <row r="221" spans="2:2" ht="12.75" x14ac:dyDescent="0.2">
      <c r="B221" s="67"/>
    </row>
    <row r="222" spans="2:2" ht="12.75" x14ac:dyDescent="0.2">
      <c r="B222" s="67"/>
    </row>
    <row r="223" spans="2:2" ht="12.75" x14ac:dyDescent="0.2">
      <c r="B223" s="67"/>
    </row>
    <row r="224" spans="2:2" ht="12.75" x14ac:dyDescent="0.2">
      <c r="B224" s="67"/>
    </row>
    <row r="225" spans="2:2" ht="12.75" x14ac:dyDescent="0.2">
      <c r="B225" s="67"/>
    </row>
    <row r="226" spans="2:2" ht="12.75" x14ac:dyDescent="0.2">
      <c r="B226" s="67"/>
    </row>
    <row r="227" spans="2:2" ht="12.75" x14ac:dyDescent="0.2">
      <c r="B227" s="67"/>
    </row>
    <row r="228" spans="2:2" ht="12.75" x14ac:dyDescent="0.2">
      <c r="B228" s="67"/>
    </row>
    <row r="229" spans="2:2" ht="12.75" x14ac:dyDescent="0.2">
      <c r="B229" s="67"/>
    </row>
    <row r="230" spans="2:2" ht="12.75" x14ac:dyDescent="0.2">
      <c r="B230" s="67"/>
    </row>
    <row r="231" spans="2:2" ht="12.75" x14ac:dyDescent="0.2">
      <c r="B231" s="67"/>
    </row>
    <row r="232" spans="2:2" ht="12.75" x14ac:dyDescent="0.2">
      <c r="B232" s="67"/>
    </row>
    <row r="233" spans="2:2" ht="12.75" x14ac:dyDescent="0.2">
      <c r="B233" s="67"/>
    </row>
    <row r="234" spans="2:2" ht="12.75" x14ac:dyDescent="0.2">
      <c r="B234" s="67"/>
    </row>
    <row r="235" spans="2:2" ht="12.75" x14ac:dyDescent="0.2">
      <c r="B235" s="67"/>
    </row>
    <row r="236" spans="2:2" ht="12.75" x14ac:dyDescent="0.2">
      <c r="B236" s="67"/>
    </row>
    <row r="237" spans="2:2" ht="12.75" x14ac:dyDescent="0.2">
      <c r="B237" s="67"/>
    </row>
    <row r="238" spans="2:2" ht="12.75" x14ac:dyDescent="0.2">
      <c r="B238" s="67"/>
    </row>
    <row r="239" spans="2:2" ht="12.75" x14ac:dyDescent="0.2">
      <c r="B239" s="67"/>
    </row>
    <row r="240" spans="2:2" ht="12.75" x14ac:dyDescent="0.2">
      <c r="B240" s="67"/>
    </row>
    <row r="241" spans="2:2" ht="12.75" x14ac:dyDescent="0.2">
      <c r="B241" s="67"/>
    </row>
    <row r="242" spans="2:2" ht="12.75" x14ac:dyDescent="0.2">
      <c r="B242" s="67"/>
    </row>
    <row r="243" spans="2:2" ht="12.75" x14ac:dyDescent="0.2">
      <c r="B243" s="67"/>
    </row>
    <row r="244" spans="2:2" ht="12.75" x14ac:dyDescent="0.2">
      <c r="B244" s="67"/>
    </row>
    <row r="245" spans="2:2" ht="12.75" x14ac:dyDescent="0.2">
      <c r="B245" s="67"/>
    </row>
    <row r="246" spans="2:2" ht="12.75" x14ac:dyDescent="0.2">
      <c r="B246" s="67"/>
    </row>
    <row r="247" spans="2:2" ht="12.75" x14ac:dyDescent="0.2">
      <c r="B247" s="67"/>
    </row>
    <row r="248" spans="2:2" ht="12.75" x14ac:dyDescent="0.2">
      <c r="B248" s="67"/>
    </row>
    <row r="249" spans="2:2" ht="12.75" x14ac:dyDescent="0.2">
      <c r="B249" s="67"/>
    </row>
    <row r="250" spans="2:2" ht="12.75" x14ac:dyDescent="0.2">
      <c r="B250" s="67"/>
    </row>
    <row r="251" spans="2:2" ht="12.75" x14ac:dyDescent="0.2">
      <c r="B251" s="67"/>
    </row>
    <row r="252" spans="2:2" ht="12.75" x14ac:dyDescent="0.2">
      <c r="B252" s="67"/>
    </row>
    <row r="253" spans="2:2" ht="12.75" x14ac:dyDescent="0.2">
      <c r="B253" s="67"/>
    </row>
    <row r="254" spans="2:2" ht="12.75" x14ac:dyDescent="0.2">
      <c r="B254" s="67"/>
    </row>
    <row r="255" spans="2:2" ht="12.75" x14ac:dyDescent="0.2">
      <c r="B255" s="67"/>
    </row>
    <row r="256" spans="2:2" ht="12.75" x14ac:dyDescent="0.2">
      <c r="B256" s="67"/>
    </row>
    <row r="257" spans="2:2" ht="12.75" x14ac:dyDescent="0.2">
      <c r="B257" s="67"/>
    </row>
    <row r="258" spans="2:2" ht="12.75" x14ac:dyDescent="0.2">
      <c r="B258" s="67"/>
    </row>
    <row r="259" spans="2:2" ht="12.75" x14ac:dyDescent="0.2">
      <c r="B259" s="67"/>
    </row>
    <row r="260" spans="2:2" ht="12.75" x14ac:dyDescent="0.2">
      <c r="B260" s="67"/>
    </row>
    <row r="261" spans="2:2" ht="12.75" x14ac:dyDescent="0.2">
      <c r="B261" s="67"/>
    </row>
    <row r="262" spans="2:2" ht="12.75" x14ac:dyDescent="0.2">
      <c r="B262" s="67"/>
    </row>
    <row r="263" spans="2:2" ht="12.75" x14ac:dyDescent="0.2">
      <c r="B263" s="67"/>
    </row>
    <row r="264" spans="2:2" ht="12.75" x14ac:dyDescent="0.2">
      <c r="B264" s="67"/>
    </row>
    <row r="265" spans="2:2" ht="12.75" x14ac:dyDescent="0.2">
      <c r="B265" s="67"/>
    </row>
    <row r="266" spans="2:2" ht="12.75" x14ac:dyDescent="0.2">
      <c r="B266" s="67"/>
    </row>
    <row r="267" spans="2:2" ht="12.75" x14ac:dyDescent="0.2">
      <c r="B267" s="67"/>
    </row>
    <row r="268" spans="2:2" ht="12.75" x14ac:dyDescent="0.2">
      <c r="B268" s="67"/>
    </row>
    <row r="269" spans="2:2" ht="12.75" x14ac:dyDescent="0.2">
      <c r="B269" s="67"/>
    </row>
    <row r="270" spans="2:2" ht="12.75" x14ac:dyDescent="0.2">
      <c r="B270" s="67"/>
    </row>
    <row r="271" spans="2:2" ht="12.75" x14ac:dyDescent="0.2">
      <c r="B271" s="67"/>
    </row>
    <row r="272" spans="2:2" ht="12.75" x14ac:dyDescent="0.2">
      <c r="B272" s="67"/>
    </row>
    <row r="273" spans="2:2" ht="12.75" x14ac:dyDescent="0.2">
      <c r="B273" s="67"/>
    </row>
    <row r="274" spans="2:2" ht="12.75" x14ac:dyDescent="0.2">
      <c r="B274" s="67"/>
    </row>
    <row r="275" spans="2:2" ht="12.75" x14ac:dyDescent="0.2">
      <c r="B275" s="67"/>
    </row>
    <row r="276" spans="2:2" ht="12.75" x14ac:dyDescent="0.2">
      <c r="B276" s="67"/>
    </row>
    <row r="277" spans="2:2" ht="12.75" x14ac:dyDescent="0.2">
      <c r="B277" s="67"/>
    </row>
    <row r="278" spans="2:2" ht="12.75" x14ac:dyDescent="0.2">
      <c r="B278" s="67"/>
    </row>
    <row r="279" spans="2:2" ht="12.75" x14ac:dyDescent="0.2">
      <c r="B279" s="67"/>
    </row>
    <row r="280" spans="2:2" ht="12.75" x14ac:dyDescent="0.2">
      <c r="B280" s="67"/>
    </row>
    <row r="281" spans="2:2" ht="12.75" x14ac:dyDescent="0.2">
      <c r="B281" s="67"/>
    </row>
    <row r="282" spans="2:2" ht="12.75" x14ac:dyDescent="0.2">
      <c r="B282" s="67"/>
    </row>
    <row r="283" spans="2:2" ht="12.75" x14ac:dyDescent="0.2">
      <c r="B283" s="67"/>
    </row>
    <row r="284" spans="2:2" ht="12.75" x14ac:dyDescent="0.2">
      <c r="B284" s="67"/>
    </row>
    <row r="285" spans="2:2" ht="12.75" x14ac:dyDescent="0.2">
      <c r="B285" s="67"/>
    </row>
    <row r="286" spans="2:2" ht="12.75" x14ac:dyDescent="0.2">
      <c r="B286" s="67"/>
    </row>
    <row r="287" spans="2:2" ht="12.75" x14ac:dyDescent="0.2">
      <c r="B287" s="67"/>
    </row>
    <row r="288" spans="2:2" ht="12.75" x14ac:dyDescent="0.2">
      <c r="B288" s="67"/>
    </row>
    <row r="289" spans="2:2" ht="12.75" x14ac:dyDescent="0.2">
      <c r="B289" s="67"/>
    </row>
    <row r="290" spans="2:2" ht="12.75" x14ac:dyDescent="0.2">
      <c r="B290" s="67"/>
    </row>
    <row r="291" spans="2:2" ht="12.75" x14ac:dyDescent="0.2">
      <c r="B291" s="67"/>
    </row>
    <row r="292" spans="2:2" ht="12.75" x14ac:dyDescent="0.2">
      <c r="B292" s="67"/>
    </row>
    <row r="293" spans="2:2" ht="12.75" x14ac:dyDescent="0.2">
      <c r="B293" s="67"/>
    </row>
    <row r="294" spans="2:2" ht="12.75" x14ac:dyDescent="0.2">
      <c r="B294" s="67"/>
    </row>
    <row r="295" spans="2:2" ht="12.75" x14ac:dyDescent="0.2">
      <c r="B295" s="67"/>
    </row>
    <row r="296" spans="2:2" ht="12.75" x14ac:dyDescent="0.2">
      <c r="B296" s="67"/>
    </row>
    <row r="297" spans="2:2" ht="12.75" x14ac:dyDescent="0.2">
      <c r="B297" s="67"/>
    </row>
    <row r="298" spans="2:2" ht="12.75" x14ac:dyDescent="0.2">
      <c r="B298" s="67"/>
    </row>
    <row r="299" spans="2:2" ht="12.75" x14ac:dyDescent="0.2">
      <c r="B299" s="67"/>
    </row>
    <row r="300" spans="2:2" ht="12.75" x14ac:dyDescent="0.2">
      <c r="B300" s="67"/>
    </row>
    <row r="301" spans="2:2" ht="12.75" x14ac:dyDescent="0.2">
      <c r="B301" s="67"/>
    </row>
    <row r="302" spans="2:2" ht="12.75" x14ac:dyDescent="0.2">
      <c r="B302" s="67"/>
    </row>
    <row r="303" spans="2:2" ht="12.75" x14ac:dyDescent="0.2">
      <c r="B303" s="67"/>
    </row>
    <row r="304" spans="2:2" ht="12.75" x14ac:dyDescent="0.2">
      <c r="B304" s="67"/>
    </row>
    <row r="305" spans="2:2" ht="12.75" x14ac:dyDescent="0.2">
      <c r="B305" s="67"/>
    </row>
    <row r="306" spans="2:2" ht="12.75" x14ac:dyDescent="0.2">
      <c r="B306" s="67"/>
    </row>
    <row r="307" spans="2:2" ht="12.75" x14ac:dyDescent="0.2">
      <c r="B307" s="67"/>
    </row>
    <row r="308" spans="2:2" ht="12.75" x14ac:dyDescent="0.2">
      <c r="B308" s="67"/>
    </row>
    <row r="309" spans="2:2" ht="12.75" x14ac:dyDescent="0.2">
      <c r="B309" s="67"/>
    </row>
    <row r="310" spans="2:2" ht="12.75" x14ac:dyDescent="0.2">
      <c r="B310" s="67"/>
    </row>
    <row r="311" spans="2:2" ht="12.75" x14ac:dyDescent="0.2">
      <c r="B311" s="67"/>
    </row>
    <row r="312" spans="2:2" ht="12.75" x14ac:dyDescent="0.2">
      <c r="B312" s="67"/>
    </row>
    <row r="313" spans="2:2" ht="12.75" x14ac:dyDescent="0.2">
      <c r="B313" s="67"/>
    </row>
    <row r="314" spans="2:2" ht="12.75" x14ac:dyDescent="0.2">
      <c r="B314" s="67"/>
    </row>
    <row r="315" spans="2:2" ht="12.75" x14ac:dyDescent="0.2">
      <c r="B315" s="67"/>
    </row>
    <row r="316" spans="2:2" ht="12.75" x14ac:dyDescent="0.2">
      <c r="B316" s="67"/>
    </row>
    <row r="317" spans="2:2" ht="12.75" x14ac:dyDescent="0.2">
      <c r="B317" s="67"/>
    </row>
    <row r="318" spans="2:2" ht="12.75" x14ac:dyDescent="0.2">
      <c r="B318" s="67"/>
    </row>
    <row r="319" spans="2:2" ht="12.75" x14ac:dyDescent="0.2">
      <c r="B319" s="67"/>
    </row>
    <row r="320" spans="2:2" ht="12.75" x14ac:dyDescent="0.2">
      <c r="B320" s="67"/>
    </row>
    <row r="321" spans="2:2" ht="12.75" x14ac:dyDescent="0.2">
      <c r="B321" s="67"/>
    </row>
    <row r="322" spans="2:2" ht="12.75" x14ac:dyDescent="0.2">
      <c r="B322" s="67"/>
    </row>
    <row r="323" spans="2:2" ht="12.75" x14ac:dyDescent="0.2">
      <c r="B323" s="67"/>
    </row>
    <row r="324" spans="2:2" ht="12.75" x14ac:dyDescent="0.2">
      <c r="B324" s="67"/>
    </row>
    <row r="325" spans="2:2" ht="12.75" x14ac:dyDescent="0.2">
      <c r="B325" s="67"/>
    </row>
    <row r="326" spans="2:2" ht="12.75" x14ac:dyDescent="0.2">
      <c r="B326" s="67"/>
    </row>
    <row r="327" spans="2:2" ht="12.75" x14ac:dyDescent="0.2">
      <c r="B327" s="67"/>
    </row>
    <row r="328" spans="2:2" ht="12.75" x14ac:dyDescent="0.2">
      <c r="B328" s="67"/>
    </row>
    <row r="329" spans="2:2" ht="12.75" x14ac:dyDescent="0.2">
      <c r="B329" s="67"/>
    </row>
    <row r="330" spans="2:2" ht="12.75" x14ac:dyDescent="0.2">
      <c r="B330" s="67"/>
    </row>
    <row r="331" spans="2:2" ht="12.75" x14ac:dyDescent="0.2">
      <c r="B331" s="67"/>
    </row>
    <row r="332" spans="2:2" ht="12.75" x14ac:dyDescent="0.2">
      <c r="B332" s="67"/>
    </row>
    <row r="333" spans="2:2" ht="12.75" x14ac:dyDescent="0.2">
      <c r="B333" s="67"/>
    </row>
    <row r="334" spans="2:2" ht="12.75" x14ac:dyDescent="0.2">
      <c r="B334" s="67"/>
    </row>
    <row r="335" spans="2:2" ht="12.75" x14ac:dyDescent="0.2">
      <c r="B335" s="67"/>
    </row>
    <row r="336" spans="2:2" ht="12.75" x14ac:dyDescent="0.2">
      <c r="B336" s="67"/>
    </row>
    <row r="337" spans="2:2" ht="12.75" x14ac:dyDescent="0.2">
      <c r="B337" s="67"/>
    </row>
    <row r="338" spans="2:2" ht="12.75" x14ac:dyDescent="0.2">
      <c r="B338" s="67"/>
    </row>
    <row r="339" spans="2:2" ht="12.75" x14ac:dyDescent="0.2">
      <c r="B339" s="67"/>
    </row>
    <row r="340" spans="2:2" ht="12.75" x14ac:dyDescent="0.2">
      <c r="B340" s="67"/>
    </row>
    <row r="341" spans="2:2" ht="12.75" x14ac:dyDescent="0.2">
      <c r="B341" s="67"/>
    </row>
    <row r="342" spans="2:2" ht="12.75" x14ac:dyDescent="0.2">
      <c r="B342" s="67"/>
    </row>
    <row r="343" spans="2:2" ht="12.75" x14ac:dyDescent="0.2">
      <c r="B343" s="67"/>
    </row>
    <row r="344" spans="2:2" ht="12.75" x14ac:dyDescent="0.2">
      <c r="B344" s="67"/>
    </row>
    <row r="345" spans="2:2" ht="12.75" x14ac:dyDescent="0.2">
      <c r="B345" s="67"/>
    </row>
    <row r="346" spans="2:2" ht="12.75" x14ac:dyDescent="0.2">
      <c r="B346" s="67"/>
    </row>
    <row r="347" spans="2:2" ht="12.75" x14ac:dyDescent="0.2">
      <c r="B347" s="67"/>
    </row>
    <row r="348" spans="2:2" ht="12.75" x14ac:dyDescent="0.2">
      <c r="B348" s="67"/>
    </row>
    <row r="349" spans="2:2" ht="12.75" x14ac:dyDescent="0.2">
      <c r="B349" s="67"/>
    </row>
    <row r="350" spans="2:2" ht="12.75" x14ac:dyDescent="0.2">
      <c r="B350" s="67"/>
    </row>
    <row r="351" spans="2:2" ht="12.75" x14ac:dyDescent="0.2">
      <c r="B351" s="67"/>
    </row>
    <row r="352" spans="2:2" ht="12.75" x14ac:dyDescent="0.2">
      <c r="B352" s="67"/>
    </row>
    <row r="353" spans="2:2" ht="12.75" x14ac:dyDescent="0.2">
      <c r="B353" s="67"/>
    </row>
    <row r="354" spans="2:2" ht="12.75" x14ac:dyDescent="0.2">
      <c r="B354" s="67"/>
    </row>
    <row r="355" spans="2:2" ht="12.75" x14ac:dyDescent="0.2">
      <c r="B355" s="67"/>
    </row>
    <row r="356" spans="2:2" ht="12.75" x14ac:dyDescent="0.2">
      <c r="B356" s="67"/>
    </row>
    <row r="357" spans="2:2" ht="12.75" x14ac:dyDescent="0.2">
      <c r="B357" s="67"/>
    </row>
    <row r="358" spans="2:2" ht="12.75" x14ac:dyDescent="0.2">
      <c r="B358" s="67"/>
    </row>
    <row r="359" spans="2:2" ht="12.75" x14ac:dyDescent="0.2">
      <c r="B359" s="67"/>
    </row>
    <row r="360" spans="2:2" ht="12.75" x14ac:dyDescent="0.2">
      <c r="B360" s="67"/>
    </row>
    <row r="361" spans="2:2" ht="12.75" x14ac:dyDescent="0.2">
      <c r="B361" s="67"/>
    </row>
    <row r="362" spans="2:2" ht="12.75" x14ac:dyDescent="0.2">
      <c r="B362" s="67"/>
    </row>
    <row r="363" spans="2:2" ht="12.75" x14ac:dyDescent="0.2">
      <c r="B363" s="67"/>
    </row>
    <row r="364" spans="2:2" ht="12.75" x14ac:dyDescent="0.2">
      <c r="B364" s="67"/>
    </row>
    <row r="365" spans="2:2" ht="12.75" x14ac:dyDescent="0.2">
      <c r="B365" s="67"/>
    </row>
    <row r="366" spans="2:2" ht="12.75" x14ac:dyDescent="0.2">
      <c r="B366" s="67"/>
    </row>
    <row r="367" spans="2:2" ht="12.75" x14ac:dyDescent="0.2">
      <c r="B367" s="67"/>
    </row>
    <row r="368" spans="2:2" ht="12.75" x14ac:dyDescent="0.2">
      <c r="B368" s="67"/>
    </row>
    <row r="369" spans="2:2" ht="12.75" x14ac:dyDescent="0.2">
      <c r="B369" s="67"/>
    </row>
    <row r="370" spans="2:2" ht="12.75" x14ac:dyDescent="0.2">
      <c r="B370" s="67"/>
    </row>
    <row r="371" spans="2:2" ht="12.75" x14ac:dyDescent="0.2">
      <c r="B371" s="67"/>
    </row>
    <row r="372" spans="2:2" ht="12.75" x14ac:dyDescent="0.2">
      <c r="B372" s="67"/>
    </row>
    <row r="373" spans="2:2" ht="12.75" x14ac:dyDescent="0.2">
      <c r="B373" s="67"/>
    </row>
    <row r="374" spans="2:2" ht="12.75" x14ac:dyDescent="0.2">
      <c r="B374" s="67"/>
    </row>
    <row r="375" spans="2:2" ht="12.75" x14ac:dyDescent="0.2">
      <c r="B375" s="67"/>
    </row>
    <row r="376" spans="2:2" ht="12.75" x14ac:dyDescent="0.2">
      <c r="B376" s="67"/>
    </row>
    <row r="377" spans="2:2" ht="12.75" x14ac:dyDescent="0.2">
      <c r="B377" s="67"/>
    </row>
    <row r="378" spans="2:2" ht="12.75" x14ac:dyDescent="0.2">
      <c r="B378" s="67"/>
    </row>
    <row r="379" spans="2:2" ht="12.75" x14ac:dyDescent="0.2">
      <c r="B379" s="67"/>
    </row>
    <row r="380" spans="2:2" ht="12.75" x14ac:dyDescent="0.2">
      <c r="B380" s="67"/>
    </row>
    <row r="381" spans="2:2" ht="12.75" x14ac:dyDescent="0.2">
      <c r="B381" s="67"/>
    </row>
    <row r="382" spans="2:2" ht="12.75" x14ac:dyDescent="0.2">
      <c r="B382" s="67"/>
    </row>
    <row r="383" spans="2:2" ht="12.75" x14ac:dyDescent="0.2">
      <c r="B383" s="67"/>
    </row>
    <row r="384" spans="2:2" ht="12.75" x14ac:dyDescent="0.2">
      <c r="B384" s="67"/>
    </row>
    <row r="385" spans="2:2" ht="12.75" x14ac:dyDescent="0.2">
      <c r="B385" s="67"/>
    </row>
    <row r="386" spans="2:2" ht="12.75" x14ac:dyDescent="0.2">
      <c r="B386" s="67"/>
    </row>
    <row r="387" spans="2:2" ht="12.75" x14ac:dyDescent="0.2">
      <c r="B387" s="67"/>
    </row>
    <row r="388" spans="2:2" ht="12.75" x14ac:dyDescent="0.2">
      <c r="B388" s="67"/>
    </row>
    <row r="389" spans="2:2" ht="12.75" x14ac:dyDescent="0.2">
      <c r="B389" s="67"/>
    </row>
    <row r="390" spans="2:2" ht="12.75" x14ac:dyDescent="0.2">
      <c r="B390" s="67"/>
    </row>
    <row r="391" spans="2:2" ht="12.75" x14ac:dyDescent="0.2">
      <c r="B391" s="67"/>
    </row>
    <row r="392" spans="2:2" ht="12.75" x14ac:dyDescent="0.2">
      <c r="B392" s="67"/>
    </row>
    <row r="393" spans="2:2" ht="12.75" x14ac:dyDescent="0.2">
      <c r="B393" s="67"/>
    </row>
    <row r="394" spans="2:2" ht="12.75" x14ac:dyDescent="0.2">
      <c r="B394" s="67"/>
    </row>
    <row r="395" spans="2:2" ht="12.75" x14ac:dyDescent="0.2">
      <c r="B395" s="67"/>
    </row>
    <row r="396" spans="2:2" ht="12.75" x14ac:dyDescent="0.2">
      <c r="B396" s="67"/>
    </row>
    <row r="397" spans="2:2" ht="12.75" x14ac:dyDescent="0.2">
      <c r="B397" s="67"/>
    </row>
    <row r="398" spans="2:2" ht="12.75" x14ac:dyDescent="0.2">
      <c r="B398" s="67"/>
    </row>
    <row r="399" spans="2:2" ht="12.75" x14ac:dyDescent="0.2">
      <c r="B399" s="67"/>
    </row>
    <row r="400" spans="2:2" ht="12.75" x14ac:dyDescent="0.2">
      <c r="B400" s="67"/>
    </row>
    <row r="401" spans="2:2" ht="12.75" x14ac:dyDescent="0.2">
      <c r="B401" s="67"/>
    </row>
    <row r="402" spans="2:2" ht="12.75" x14ac:dyDescent="0.2">
      <c r="B402" s="67"/>
    </row>
    <row r="403" spans="2:2" ht="12.75" x14ac:dyDescent="0.2">
      <c r="B403" s="67"/>
    </row>
    <row r="404" spans="2:2" ht="12.75" x14ac:dyDescent="0.2">
      <c r="B404" s="67"/>
    </row>
    <row r="405" spans="2:2" ht="12.75" x14ac:dyDescent="0.2">
      <c r="B405" s="67"/>
    </row>
    <row r="406" spans="2:2" ht="12.75" x14ac:dyDescent="0.2">
      <c r="B406" s="67"/>
    </row>
    <row r="407" spans="2:2" ht="12.75" x14ac:dyDescent="0.2">
      <c r="B407" s="67"/>
    </row>
    <row r="408" spans="2:2" ht="12.75" x14ac:dyDescent="0.2">
      <c r="B408" s="67"/>
    </row>
    <row r="409" spans="2:2" ht="12.75" x14ac:dyDescent="0.2">
      <c r="B409" s="67"/>
    </row>
    <row r="410" spans="2:2" ht="12.75" x14ac:dyDescent="0.2">
      <c r="B410" s="67"/>
    </row>
    <row r="411" spans="2:2" ht="12.75" x14ac:dyDescent="0.2">
      <c r="B411" s="67"/>
    </row>
    <row r="412" spans="2:2" ht="12.75" x14ac:dyDescent="0.2">
      <c r="B412" s="67"/>
    </row>
    <row r="413" spans="2:2" ht="12.75" x14ac:dyDescent="0.2">
      <c r="B413" s="67"/>
    </row>
    <row r="414" spans="2:2" ht="12.75" x14ac:dyDescent="0.2">
      <c r="B414" s="67"/>
    </row>
    <row r="415" spans="2:2" ht="12.75" x14ac:dyDescent="0.2">
      <c r="B415" s="67"/>
    </row>
    <row r="416" spans="2:2" ht="12.75" x14ac:dyDescent="0.2">
      <c r="B416" s="67"/>
    </row>
    <row r="417" spans="2:2" ht="12.75" x14ac:dyDescent="0.2">
      <c r="B417" s="67"/>
    </row>
    <row r="418" spans="2:2" ht="12.75" x14ac:dyDescent="0.2">
      <c r="B418" s="67"/>
    </row>
    <row r="419" spans="2:2" ht="12.75" x14ac:dyDescent="0.2">
      <c r="B419" s="67"/>
    </row>
    <row r="420" spans="2:2" ht="12.75" x14ac:dyDescent="0.2">
      <c r="B420" s="67"/>
    </row>
    <row r="421" spans="2:2" ht="12.75" x14ac:dyDescent="0.2">
      <c r="B421" s="67"/>
    </row>
    <row r="422" spans="2:2" ht="12.75" x14ac:dyDescent="0.2">
      <c r="B422" s="67"/>
    </row>
    <row r="423" spans="2:2" ht="12.75" x14ac:dyDescent="0.2">
      <c r="B423" s="67"/>
    </row>
    <row r="424" spans="2:2" ht="12.75" x14ac:dyDescent="0.2">
      <c r="B424" s="67"/>
    </row>
    <row r="425" spans="2:2" ht="12.75" x14ac:dyDescent="0.2">
      <c r="B425" s="67"/>
    </row>
    <row r="426" spans="2:2" ht="12.75" x14ac:dyDescent="0.2">
      <c r="B426" s="67"/>
    </row>
    <row r="427" spans="2:2" ht="12.75" x14ac:dyDescent="0.2">
      <c r="B427" s="67"/>
    </row>
    <row r="428" spans="2:2" ht="12.75" x14ac:dyDescent="0.2">
      <c r="B428" s="67"/>
    </row>
    <row r="429" spans="2:2" ht="12.75" x14ac:dyDescent="0.2">
      <c r="B429" s="67"/>
    </row>
    <row r="430" spans="2:2" ht="12.75" x14ac:dyDescent="0.2">
      <c r="B430" s="67"/>
    </row>
    <row r="431" spans="2:2" ht="12.75" x14ac:dyDescent="0.2">
      <c r="B431" s="67"/>
    </row>
    <row r="432" spans="2:2" ht="12.75" x14ac:dyDescent="0.2">
      <c r="B432" s="67"/>
    </row>
    <row r="433" spans="2:2" ht="12.75" x14ac:dyDescent="0.2">
      <c r="B433" s="67"/>
    </row>
    <row r="434" spans="2:2" ht="12.75" x14ac:dyDescent="0.2">
      <c r="B434" s="67"/>
    </row>
    <row r="435" spans="2:2" ht="12.75" x14ac:dyDescent="0.2">
      <c r="B435" s="67"/>
    </row>
    <row r="436" spans="2:2" ht="12.75" x14ac:dyDescent="0.2">
      <c r="B436" s="67"/>
    </row>
    <row r="437" spans="2:2" ht="12.75" x14ac:dyDescent="0.2">
      <c r="B437" s="67"/>
    </row>
    <row r="438" spans="2:2" ht="12.75" x14ac:dyDescent="0.2">
      <c r="B438" s="67"/>
    </row>
    <row r="439" spans="2:2" ht="12.75" x14ac:dyDescent="0.2">
      <c r="B439" s="67"/>
    </row>
    <row r="440" spans="2:2" ht="12.75" x14ac:dyDescent="0.2">
      <c r="B440" s="67"/>
    </row>
    <row r="441" spans="2:2" ht="12.75" x14ac:dyDescent="0.2">
      <c r="B441" s="67"/>
    </row>
    <row r="442" spans="2:2" ht="12.75" x14ac:dyDescent="0.2">
      <c r="B442" s="67"/>
    </row>
    <row r="443" spans="2:2" ht="12.75" x14ac:dyDescent="0.2">
      <c r="B443" s="67"/>
    </row>
    <row r="444" spans="2:2" ht="12.75" x14ac:dyDescent="0.2">
      <c r="B444" s="67"/>
    </row>
    <row r="445" spans="2:2" ht="12.75" x14ac:dyDescent="0.2">
      <c r="B445" s="67"/>
    </row>
    <row r="446" spans="2:2" ht="12.75" x14ac:dyDescent="0.2">
      <c r="B446" s="67"/>
    </row>
    <row r="447" spans="2:2" ht="12.75" x14ac:dyDescent="0.2">
      <c r="B447" s="67"/>
    </row>
    <row r="448" spans="2:2" ht="12.75" x14ac:dyDescent="0.2">
      <c r="B448" s="67"/>
    </row>
    <row r="449" spans="2:2" ht="12.75" x14ac:dyDescent="0.2">
      <c r="B449" s="67"/>
    </row>
    <row r="450" spans="2:2" ht="12.75" x14ac:dyDescent="0.2">
      <c r="B450" s="67"/>
    </row>
    <row r="451" spans="2:2" ht="12.75" x14ac:dyDescent="0.2">
      <c r="B451" s="67"/>
    </row>
    <row r="452" spans="2:2" ht="12.75" x14ac:dyDescent="0.2">
      <c r="B452" s="67"/>
    </row>
    <row r="453" spans="2:2" ht="12.75" x14ac:dyDescent="0.2">
      <c r="B453" s="67"/>
    </row>
    <row r="454" spans="2:2" ht="12.75" x14ac:dyDescent="0.2">
      <c r="B454" s="67"/>
    </row>
    <row r="455" spans="2:2" ht="12.75" x14ac:dyDescent="0.2">
      <c r="B455" s="67"/>
    </row>
    <row r="456" spans="2:2" ht="12.75" x14ac:dyDescent="0.2">
      <c r="B456" s="67"/>
    </row>
    <row r="457" spans="2:2" ht="12.75" x14ac:dyDescent="0.2">
      <c r="B457" s="67"/>
    </row>
    <row r="458" spans="2:2" ht="12.75" x14ac:dyDescent="0.2">
      <c r="B458" s="67"/>
    </row>
    <row r="459" spans="2:2" ht="12.75" x14ac:dyDescent="0.2">
      <c r="B459" s="67"/>
    </row>
    <row r="460" spans="2:2" ht="12.75" x14ac:dyDescent="0.2">
      <c r="B460" s="67"/>
    </row>
    <row r="461" spans="2:2" ht="12.75" x14ac:dyDescent="0.2">
      <c r="B461" s="67"/>
    </row>
    <row r="462" spans="2:2" ht="12.75" x14ac:dyDescent="0.2">
      <c r="B462" s="67"/>
    </row>
    <row r="463" spans="2:2" ht="12.75" x14ac:dyDescent="0.2">
      <c r="B463" s="67"/>
    </row>
    <row r="464" spans="2:2" ht="12.75" x14ac:dyDescent="0.2">
      <c r="B464" s="67"/>
    </row>
    <row r="465" spans="2:2" ht="12.75" x14ac:dyDescent="0.2">
      <c r="B465" s="67"/>
    </row>
    <row r="466" spans="2:2" ht="12.75" x14ac:dyDescent="0.2">
      <c r="B466" s="67"/>
    </row>
    <row r="467" spans="2:2" ht="12.75" x14ac:dyDescent="0.2">
      <c r="B467" s="67"/>
    </row>
    <row r="468" spans="2:2" ht="12.75" x14ac:dyDescent="0.2">
      <c r="B468" s="67"/>
    </row>
    <row r="469" spans="2:2" ht="12.75" x14ac:dyDescent="0.2">
      <c r="B469" s="67"/>
    </row>
    <row r="470" spans="2:2" ht="12.75" x14ac:dyDescent="0.2">
      <c r="B470" s="67"/>
    </row>
    <row r="471" spans="2:2" ht="12.75" x14ac:dyDescent="0.2">
      <c r="B471" s="67"/>
    </row>
    <row r="472" spans="2:2" ht="12.75" x14ac:dyDescent="0.2">
      <c r="B472" s="67"/>
    </row>
    <row r="473" spans="2:2" ht="12.75" x14ac:dyDescent="0.2">
      <c r="B473" s="67"/>
    </row>
    <row r="474" spans="2:2" ht="12.75" x14ac:dyDescent="0.2">
      <c r="B474" s="67"/>
    </row>
    <row r="475" spans="2:2" ht="12.75" x14ac:dyDescent="0.2">
      <c r="B475" s="67"/>
    </row>
    <row r="476" spans="2:2" ht="12.75" x14ac:dyDescent="0.2">
      <c r="B476" s="67"/>
    </row>
    <row r="477" spans="2:2" ht="12.75" x14ac:dyDescent="0.2">
      <c r="B477" s="67"/>
    </row>
    <row r="478" spans="2:2" ht="12.75" x14ac:dyDescent="0.2">
      <c r="B478" s="67"/>
    </row>
    <row r="479" spans="2:2" ht="12.75" x14ac:dyDescent="0.2">
      <c r="B479" s="67"/>
    </row>
    <row r="480" spans="2:2" ht="12.75" x14ac:dyDescent="0.2">
      <c r="B480" s="67"/>
    </row>
    <row r="481" spans="2:2" ht="12.75" x14ac:dyDescent="0.2">
      <c r="B481" s="67"/>
    </row>
    <row r="482" spans="2:2" ht="12.75" x14ac:dyDescent="0.2">
      <c r="B482" s="67"/>
    </row>
    <row r="483" spans="2:2" ht="12.75" x14ac:dyDescent="0.2">
      <c r="B483" s="67"/>
    </row>
    <row r="484" spans="2:2" ht="12.75" x14ac:dyDescent="0.2">
      <c r="B484" s="67"/>
    </row>
    <row r="485" spans="2:2" ht="12.75" x14ac:dyDescent="0.2">
      <c r="B485" s="67"/>
    </row>
    <row r="486" spans="2:2" ht="12.75" x14ac:dyDescent="0.2">
      <c r="B486" s="67"/>
    </row>
    <row r="487" spans="2:2" ht="12.75" x14ac:dyDescent="0.2">
      <c r="B487" s="67"/>
    </row>
    <row r="488" spans="2:2" ht="12.75" x14ac:dyDescent="0.2">
      <c r="B488" s="67"/>
    </row>
    <row r="489" spans="2:2" ht="12.75" x14ac:dyDescent="0.2">
      <c r="B489" s="67"/>
    </row>
    <row r="490" spans="2:2" ht="12.75" x14ac:dyDescent="0.2">
      <c r="B490" s="67"/>
    </row>
    <row r="491" spans="2:2" ht="12.75" x14ac:dyDescent="0.2">
      <c r="B491" s="67"/>
    </row>
    <row r="492" spans="2:2" ht="12.75" x14ac:dyDescent="0.2">
      <c r="B492" s="67"/>
    </row>
    <row r="493" spans="2:2" ht="12.75" x14ac:dyDescent="0.2">
      <c r="B493" s="67"/>
    </row>
    <row r="494" spans="2:2" ht="12.75" x14ac:dyDescent="0.2">
      <c r="B494" s="67"/>
    </row>
    <row r="495" spans="2:2" ht="12.75" x14ac:dyDescent="0.2">
      <c r="B495" s="67"/>
    </row>
    <row r="496" spans="2:2" ht="12.75" x14ac:dyDescent="0.2">
      <c r="B496" s="67"/>
    </row>
    <row r="497" spans="2:2" ht="12.75" x14ac:dyDescent="0.2">
      <c r="B497" s="67"/>
    </row>
    <row r="498" spans="2:2" ht="12.75" x14ac:dyDescent="0.2">
      <c r="B498" s="67"/>
    </row>
    <row r="499" spans="2:2" ht="12.75" x14ac:dyDescent="0.2">
      <c r="B499" s="67"/>
    </row>
    <row r="500" spans="2:2" ht="12.75" x14ac:dyDescent="0.2">
      <c r="B500" s="67"/>
    </row>
    <row r="501" spans="2:2" ht="12.75" x14ac:dyDescent="0.2">
      <c r="B501" s="67"/>
    </row>
    <row r="502" spans="2:2" ht="12.75" x14ac:dyDescent="0.2">
      <c r="B502" s="67"/>
    </row>
    <row r="503" spans="2:2" ht="12.75" x14ac:dyDescent="0.2">
      <c r="B503" s="67"/>
    </row>
    <row r="504" spans="2:2" ht="12.75" x14ac:dyDescent="0.2">
      <c r="B504" s="67"/>
    </row>
    <row r="505" spans="2:2" ht="12.75" x14ac:dyDescent="0.2">
      <c r="B505" s="67"/>
    </row>
    <row r="506" spans="2:2" ht="12.75" x14ac:dyDescent="0.2">
      <c r="B506" s="67"/>
    </row>
    <row r="507" spans="2:2" ht="12.75" x14ac:dyDescent="0.2">
      <c r="B507" s="67"/>
    </row>
    <row r="508" spans="2:2" ht="12.75" x14ac:dyDescent="0.2">
      <c r="B508" s="67"/>
    </row>
    <row r="509" spans="2:2" ht="12.75" x14ac:dyDescent="0.2">
      <c r="B509" s="67"/>
    </row>
    <row r="510" spans="2:2" ht="12.75" x14ac:dyDescent="0.2">
      <c r="B510" s="67"/>
    </row>
    <row r="511" spans="2:2" ht="12.75" x14ac:dyDescent="0.2">
      <c r="B511" s="67"/>
    </row>
    <row r="512" spans="2:2" ht="12.75" x14ac:dyDescent="0.2">
      <c r="B512" s="67"/>
    </row>
    <row r="513" spans="2:2" ht="12.75" x14ac:dyDescent="0.2">
      <c r="B513" s="67"/>
    </row>
    <row r="514" spans="2:2" ht="12.75" x14ac:dyDescent="0.2">
      <c r="B514" s="67"/>
    </row>
    <row r="515" spans="2:2" ht="12.75" x14ac:dyDescent="0.2">
      <c r="B515" s="67"/>
    </row>
    <row r="516" spans="2:2" ht="12.75" x14ac:dyDescent="0.2">
      <c r="B516" s="67"/>
    </row>
    <row r="517" spans="2:2" ht="12.75" x14ac:dyDescent="0.2">
      <c r="B517" s="67"/>
    </row>
    <row r="518" spans="2:2" ht="12.75" x14ac:dyDescent="0.2">
      <c r="B518" s="67"/>
    </row>
    <row r="519" spans="2:2" ht="12.75" x14ac:dyDescent="0.2">
      <c r="B519" s="67"/>
    </row>
    <row r="520" spans="2:2" ht="12.75" x14ac:dyDescent="0.2">
      <c r="B520" s="67"/>
    </row>
    <row r="521" spans="2:2" ht="12.75" x14ac:dyDescent="0.2">
      <c r="B521" s="67"/>
    </row>
    <row r="522" spans="2:2" ht="12.75" x14ac:dyDescent="0.2">
      <c r="B522" s="67"/>
    </row>
    <row r="523" spans="2:2" ht="12.75" x14ac:dyDescent="0.2">
      <c r="B523" s="67"/>
    </row>
    <row r="524" spans="2:2" ht="12.75" x14ac:dyDescent="0.2">
      <c r="B524" s="67"/>
    </row>
    <row r="525" spans="2:2" ht="12.75" x14ac:dyDescent="0.2">
      <c r="B525" s="67"/>
    </row>
    <row r="526" spans="2:2" ht="12.75" x14ac:dyDescent="0.2">
      <c r="B526" s="67"/>
    </row>
    <row r="527" spans="2:2" ht="12.75" x14ac:dyDescent="0.2">
      <c r="B527" s="67"/>
    </row>
    <row r="528" spans="2:2" ht="12.75" x14ac:dyDescent="0.2">
      <c r="B528" s="67"/>
    </row>
    <row r="529" spans="2:2" ht="12.75" x14ac:dyDescent="0.2">
      <c r="B529" s="67"/>
    </row>
    <row r="530" spans="2:2" ht="12.75" x14ac:dyDescent="0.2">
      <c r="B530" s="67"/>
    </row>
    <row r="531" spans="2:2" ht="12.75" x14ac:dyDescent="0.2">
      <c r="B531" s="67"/>
    </row>
    <row r="532" spans="2:2" ht="12.75" x14ac:dyDescent="0.2">
      <c r="B532" s="67"/>
    </row>
    <row r="533" spans="2:2" ht="12.75" x14ac:dyDescent="0.2">
      <c r="B533" s="67"/>
    </row>
    <row r="534" spans="2:2" ht="12.75" x14ac:dyDescent="0.2">
      <c r="B534" s="67"/>
    </row>
    <row r="535" spans="2:2" ht="12.75" x14ac:dyDescent="0.2">
      <c r="B535" s="67"/>
    </row>
    <row r="536" spans="2:2" ht="12.75" x14ac:dyDescent="0.2">
      <c r="B536" s="67"/>
    </row>
    <row r="537" spans="2:2" ht="12.75" x14ac:dyDescent="0.2">
      <c r="B537" s="67"/>
    </row>
    <row r="538" spans="2:2" ht="12.75" x14ac:dyDescent="0.2">
      <c r="B538" s="67"/>
    </row>
    <row r="539" spans="2:2" ht="12.75" x14ac:dyDescent="0.2">
      <c r="B539" s="67"/>
    </row>
    <row r="540" spans="2:2" ht="12.75" x14ac:dyDescent="0.2">
      <c r="B540" s="67"/>
    </row>
    <row r="541" spans="2:2" ht="12.75" x14ac:dyDescent="0.2">
      <c r="B541" s="67"/>
    </row>
    <row r="542" spans="2:2" ht="12.75" x14ac:dyDescent="0.2">
      <c r="B542" s="67"/>
    </row>
    <row r="543" spans="2:2" ht="12.75" x14ac:dyDescent="0.2">
      <c r="B543" s="67"/>
    </row>
    <row r="544" spans="2:2" ht="12.75" x14ac:dyDescent="0.2">
      <c r="B544" s="67"/>
    </row>
    <row r="545" spans="2:2" ht="12.75" x14ac:dyDescent="0.2">
      <c r="B545" s="67"/>
    </row>
    <row r="546" spans="2:2" ht="12.75" x14ac:dyDescent="0.2">
      <c r="B546" s="67"/>
    </row>
    <row r="547" spans="2:2" ht="12.75" x14ac:dyDescent="0.2">
      <c r="B547" s="67"/>
    </row>
    <row r="548" spans="2:2" ht="12.75" x14ac:dyDescent="0.2">
      <c r="B548" s="67"/>
    </row>
    <row r="549" spans="2:2" ht="12.75" x14ac:dyDescent="0.2">
      <c r="B549" s="67"/>
    </row>
    <row r="550" spans="2:2" ht="12.75" x14ac:dyDescent="0.2">
      <c r="B550" s="67"/>
    </row>
    <row r="551" spans="2:2" ht="12.75" x14ac:dyDescent="0.2">
      <c r="B551" s="67"/>
    </row>
    <row r="552" spans="2:2" ht="12.75" x14ac:dyDescent="0.2">
      <c r="B552" s="67"/>
    </row>
    <row r="553" spans="2:2" ht="12.75" x14ac:dyDescent="0.2">
      <c r="B553" s="67"/>
    </row>
    <row r="554" spans="2:2" ht="12.75" x14ac:dyDescent="0.2">
      <c r="B554" s="67"/>
    </row>
    <row r="555" spans="2:2" ht="12.75" x14ac:dyDescent="0.2">
      <c r="B555" s="67"/>
    </row>
    <row r="556" spans="2:2" ht="12.75" x14ac:dyDescent="0.2">
      <c r="B556" s="67"/>
    </row>
    <row r="557" spans="2:2" ht="12.75" x14ac:dyDescent="0.2">
      <c r="B557" s="67"/>
    </row>
    <row r="558" spans="2:2" ht="12.75" x14ac:dyDescent="0.2">
      <c r="B558" s="67"/>
    </row>
    <row r="559" spans="2:2" ht="12.75" x14ac:dyDescent="0.2">
      <c r="B559" s="67"/>
    </row>
    <row r="560" spans="2:2" ht="12.75" x14ac:dyDescent="0.2">
      <c r="B560" s="67"/>
    </row>
    <row r="561" spans="2:2" ht="12.75" x14ac:dyDescent="0.2">
      <c r="B561" s="67"/>
    </row>
    <row r="562" spans="2:2" ht="12.75" x14ac:dyDescent="0.2">
      <c r="B562" s="67"/>
    </row>
    <row r="563" spans="2:2" ht="12.75" x14ac:dyDescent="0.2">
      <c r="B563" s="67"/>
    </row>
    <row r="564" spans="2:2" ht="12.75" x14ac:dyDescent="0.2">
      <c r="B564" s="67"/>
    </row>
    <row r="565" spans="2:2" ht="12.75" x14ac:dyDescent="0.2">
      <c r="B565" s="67"/>
    </row>
    <row r="566" spans="2:2" ht="12.75" x14ac:dyDescent="0.2">
      <c r="B566" s="67"/>
    </row>
    <row r="567" spans="2:2" ht="12.75" x14ac:dyDescent="0.2">
      <c r="B567" s="67"/>
    </row>
    <row r="568" spans="2:2" ht="12.75" x14ac:dyDescent="0.2">
      <c r="B568" s="67"/>
    </row>
    <row r="569" spans="2:2" ht="12.75" x14ac:dyDescent="0.2">
      <c r="B569" s="67"/>
    </row>
    <row r="570" spans="2:2" ht="12.75" x14ac:dyDescent="0.2">
      <c r="B570" s="67"/>
    </row>
    <row r="571" spans="2:2" ht="12.75" x14ac:dyDescent="0.2">
      <c r="B571" s="67"/>
    </row>
    <row r="572" spans="2:2" ht="12.75" x14ac:dyDescent="0.2">
      <c r="B572" s="67"/>
    </row>
    <row r="573" spans="2:2" ht="12.75" x14ac:dyDescent="0.2">
      <c r="B573" s="67"/>
    </row>
    <row r="574" spans="2:2" ht="12.75" x14ac:dyDescent="0.2">
      <c r="B574" s="67"/>
    </row>
    <row r="575" spans="2:2" ht="12.75" x14ac:dyDescent="0.2">
      <c r="B575" s="67"/>
    </row>
    <row r="576" spans="2:2" ht="12.75" x14ac:dyDescent="0.2">
      <c r="B576" s="67"/>
    </row>
    <row r="577" spans="2:2" ht="12.75" x14ac:dyDescent="0.2">
      <c r="B577" s="67"/>
    </row>
    <row r="578" spans="2:2" ht="12.75" x14ac:dyDescent="0.2">
      <c r="B578" s="67"/>
    </row>
    <row r="579" spans="2:2" ht="12.75" x14ac:dyDescent="0.2">
      <c r="B579" s="67"/>
    </row>
    <row r="580" spans="2:2" ht="12.75" x14ac:dyDescent="0.2">
      <c r="B580" s="67"/>
    </row>
    <row r="581" spans="2:2" ht="12.75" x14ac:dyDescent="0.2">
      <c r="B581" s="67"/>
    </row>
    <row r="582" spans="2:2" ht="12.75" x14ac:dyDescent="0.2">
      <c r="B582" s="67"/>
    </row>
    <row r="583" spans="2:2" ht="12.75" x14ac:dyDescent="0.2">
      <c r="B583" s="67"/>
    </row>
    <row r="584" spans="2:2" ht="12.75" x14ac:dyDescent="0.2">
      <c r="B584" s="67"/>
    </row>
    <row r="585" spans="2:2" ht="12.75" x14ac:dyDescent="0.2">
      <c r="B585" s="67"/>
    </row>
    <row r="586" spans="2:2" ht="12.75" x14ac:dyDescent="0.2">
      <c r="B586" s="67"/>
    </row>
    <row r="587" spans="2:2" ht="12.75" x14ac:dyDescent="0.2">
      <c r="B587" s="67"/>
    </row>
    <row r="588" spans="2:2" ht="12.75" x14ac:dyDescent="0.2">
      <c r="B588" s="67"/>
    </row>
    <row r="589" spans="2:2" ht="12.75" x14ac:dyDescent="0.2">
      <c r="B589" s="67"/>
    </row>
    <row r="590" spans="2:2" ht="12.75" x14ac:dyDescent="0.2">
      <c r="B590" s="67"/>
    </row>
    <row r="591" spans="2:2" ht="12.75" x14ac:dyDescent="0.2">
      <c r="B591" s="67"/>
    </row>
    <row r="592" spans="2:2" ht="12.75" x14ac:dyDescent="0.2">
      <c r="B592" s="67"/>
    </row>
    <row r="593" spans="2:2" ht="12.75" x14ac:dyDescent="0.2">
      <c r="B593" s="67"/>
    </row>
    <row r="594" spans="2:2" ht="12.75" x14ac:dyDescent="0.2">
      <c r="B594" s="67"/>
    </row>
    <row r="595" spans="2:2" ht="12.75" x14ac:dyDescent="0.2">
      <c r="B595" s="67"/>
    </row>
    <row r="596" spans="2:2" ht="12.75" x14ac:dyDescent="0.2">
      <c r="B596" s="67"/>
    </row>
    <row r="597" spans="2:2" ht="12.75" x14ac:dyDescent="0.2">
      <c r="B597" s="67"/>
    </row>
    <row r="598" spans="2:2" ht="12.75" x14ac:dyDescent="0.2">
      <c r="B598" s="67"/>
    </row>
    <row r="599" spans="2:2" ht="12.75" x14ac:dyDescent="0.2">
      <c r="B599" s="67"/>
    </row>
    <row r="600" spans="2:2" ht="12.75" x14ac:dyDescent="0.2">
      <c r="B600" s="67"/>
    </row>
    <row r="601" spans="2:2" ht="12.75" x14ac:dyDescent="0.2">
      <c r="B601" s="67"/>
    </row>
    <row r="602" spans="2:2" ht="12.75" x14ac:dyDescent="0.2">
      <c r="B602" s="67"/>
    </row>
    <row r="603" spans="2:2" ht="12.75" x14ac:dyDescent="0.2">
      <c r="B603" s="67"/>
    </row>
    <row r="604" spans="2:2" ht="12.75" x14ac:dyDescent="0.2">
      <c r="B604" s="67"/>
    </row>
    <row r="605" spans="2:2" ht="12.75" x14ac:dyDescent="0.2">
      <c r="B605" s="67"/>
    </row>
    <row r="606" spans="2:2" ht="12.75" x14ac:dyDescent="0.2">
      <c r="B606" s="67"/>
    </row>
    <row r="607" spans="2:2" ht="12.75" x14ac:dyDescent="0.2">
      <c r="B607" s="67"/>
    </row>
    <row r="608" spans="2:2" ht="12.75" x14ac:dyDescent="0.2">
      <c r="B608" s="67"/>
    </row>
    <row r="609" spans="2:2" ht="12.75" x14ac:dyDescent="0.2">
      <c r="B609" s="67"/>
    </row>
    <row r="610" spans="2:2" ht="12.75" x14ac:dyDescent="0.2">
      <c r="B610" s="67"/>
    </row>
    <row r="611" spans="2:2" ht="12.75" x14ac:dyDescent="0.2">
      <c r="B611" s="67"/>
    </row>
    <row r="612" spans="2:2" ht="12.75" x14ac:dyDescent="0.2">
      <c r="B612" s="67"/>
    </row>
    <row r="613" spans="2:2" ht="12.75" x14ac:dyDescent="0.2">
      <c r="B613" s="67"/>
    </row>
    <row r="614" spans="2:2" ht="12.75" x14ac:dyDescent="0.2">
      <c r="B614" s="67"/>
    </row>
    <row r="615" spans="2:2" ht="12.75" x14ac:dyDescent="0.2">
      <c r="B615" s="67"/>
    </row>
    <row r="616" spans="2:2" ht="12.75" x14ac:dyDescent="0.2">
      <c r="B616" s="67"/>
    </row>
    <row r="617" spans="2:2" ht="12.75" x14ac:dyDescent="0.2">
      <c r="B617" s="67"/>
    </row>
    <row r="618" spans="2:2" ht="12.75" x14ac:dyDescent="0.2">
      <c r="B618" s="67"/>
    </row>
    <row r="619" spans="2:2" ht="12.75" x14ac:dyDescent="0.2">
      <c r="B619" s="67"/>
    </row>
    <row r="620" spans="2:2" ht="12.75" x14ac:dyDescent="0.2">
      <c r="B620" s="67"/>
    </row>
    <row r="621" spans="2:2" ht="12.75" x14ac:dyDescent="0.2">
      <c r="B621" s="67"/>
    </row>
    <row r="622" spans="2:2" ht="12.75" x14ac:dyDescent="0.2">
      <c r="B622" s="67"/>
    </row>
    <row r="623" spans="2:2" ht="12.75" x14ac:dyDescent="0.2">
      <c r="B623" s="67"/>
    </row>
    <row r="624" spans="2:2" ht="12.75" x14ac:dyDescent="0.2">
      <c r="B624" s="67"/>
    </row>
    <row r="625" spans="2:2" ht="12.75" x14ac:dyDescent="0.2">
      <c r="B625" s="67"/>
    </row>
    <row r="626" spans="2:2" ht="12.75" x14ac:dyDescent="0.2">
      <c r="B626" s="67"/>
    </row>
    <row r="627" spans="2:2" ht="12.75" x14ac:dyDescent="0.2">
      <c r="B627" s="67"/>
    </row>
    <row r="628" spans="2:2" ht="12.75" x14ac:dyDescent="0.2">
      <c r="B628" s="67"/>
    </row>
    <row r="629" spans="2:2" ht="12.75" x14ac:dyDescent="0.2">
      <c r="B629" s="67"/>
    </row>
    <row r="630" spans="2:2" ht="12.75" x14ac:dyDescent="0.2">
      <c r="B630" s="67"/>
    </row>
    <row r="631" spans="2:2" ht="12.75" x14ac:dyDescent="0.2">
      <c r="B631" s="67"/>
    </row>
    <row r="632" spans="2:2" ht="12.75" x14ac:dyDescent="0.2">
      <c r="B632" s="67"/>
    </row>
    <row r="633" spans="2:2" ht="12.75" x14ac:dyDescent="0.2">
      <c r="B633" s="67"/>
    </row>
    <row r="634" spans="2:2" ht="12.75" x14ac:dyDescent="0.2">
      <c r="B634" s="67"/>
    </row>
    <row r="635" spans="2:2" ht="12.75" x14ac:dyDescent="0.2">
      <c r="B635" s="67"/>
    </row>
    <row r="636" spans="2:2" ht="12.75" x14ac:dyDescent="0.2">
      <c r="B636" s="67"/>
    </row>
    <row r="637" spans="2:2" ht="12.75" x14ac:dyDescent="0.2">
      <c r="B637" s="67"/>
    </row>
    <row r="638" spans="2:2" ht="12.75" x14ac:dyDescent="0.2">
      <c r="B638" s="67"/>
    </row>
    <row r="639" spans="2:2" ht="12.75" x14ac:dyDescent="0.2">
      <c r="B639" s="67"/>
    </row>
    <row r="640" spans="2:2" ht="12.75" x14ac:dyDescent="0.2">
      <c r="B640" s="67"/>
    </row>
    <row r="641" spans="2:2" ht="12.75" x14ac:dyDescent="0.2">
      <c r="B641" s="67"/>
    </row>
    <row r="642" spans="2:2" ht="12.75" x14ac:dyDescent="0.2">
      <c r="B642" s="67"/>
    </row>
    <row r="643" spans="2:2" ht="12.75" x14ac:dyDescent="0.2">
      <c r="B643" s="67"/>
    </row>
    <row r="644" spans="2:2" ht="12.75" x14ac:dyDescent="0.2">
      <c r="B644" s="67"/>
    </row>
    <row r="645" spans="2:2" ht="12.75" x14ac:dyDescent="0.2">
      <c r="B645" s="67"/>
    </row>
    <row r="646" spans="2:2" ht="12.75" x14ac:dyDescent="0.2">
      <c r="B646" s="67"/>
    </row>
    <row r="647" spans="2:2" ht="12.75" x14ac:dyDescent="0.2">
      <c r="B647" s="67"/>
    </row>
    <row r="648" spans="2:2" ht="12.75" x14ac:dyDescent="0.2">
      <c r="B648" s="67"/>
    </row>
    <row r="649" spans="2:2" ht="12.75" x14ac:dyDescent="0.2">
      <c r="B649" s="67"/>
    </row>
    <row r="650" spans="2:2" ht="12.75" x14ac:dyDescent="0.2">
      <c r="B650" s="67"/>
    </row>
    <row r="651" spans="2:2" ht="12.75" x14ac:dyDescent="0.2">
      <c r="B651" s="67"/>
    </row>
    <row r="652" spans="2:2" ht="12.75" x14ac:dyDescent="0.2">
      <c r="B652" s="67"/>
    </row>
    <row r="653" spans="2:2" ht="12.75" x14ac:dyDescent="0.2">
      <c r="B653" s="67"/>
    </row>
    <row r="654" spans="2:2" ht="12.75" x14ac:dyDescent="0.2">
      <c r="B654" s="67"/>
    </row>
    <row r="655" spans="2:2" ht="12.75" x14ac:dyDescent="0.2">
      <c r="B655" s="67"/>
    </row>
    <row r="656" spans="2:2" ht="12.75" x14ac:dyDescent="0.2">
      <c r="B656" s="67"/>
    </row>
    <row r="657" spans="2:2" ht="12.75" x14ac:dyDescent="0.2">
      <c r="B657" s="67"/>
    </row>
    <row r="658" spans="2:2" ht="12.75" x14ac:dyDescent="0.2">
      <c r="B658" s="67"/>
    </row>
    <row r="659" spans="2:2" ht="12.75" x14ac:dyDescent="0.2">
      <c r="B659" s="67"/>
    </row>
    <row r="660" spans="2:2" ht="12.75" x14ac:dyDescent="0.2">
      <c r="B660" s="67"/>
    </row>
    <row r="661" spans="2:2" ht="12.75" x14ac:dyDescent="0.2">
      <c r="B661" s="67"/>
    </row>
    <row r="662" spans="2:2" ht="12.75" x14ac:dyDescent="0.2">
      <c r="B662" s="67"/>
    </row>
    <row r="663" spans="2:2" ht="12.75" x14ac:dyDescent="0.2">
      <c r="B663" s="67"/>
    </row>
    <row r="664" spans="2:2" ht="12.75" x14ac:dyDescent="0.2">
      <c r="B664" s="67"/>
    </row>
    <row r="665" spans="2:2" ht="12.75" x14ac:dyDescent="0.2">
      <c r="B665" s="67"/>
    </row>
    <row r="666" spans="2:2" ht="12.75" x14ac:dyDescent="0.2">
      <c r="B666" s="67"/>
    </row>
    <row r="667" spans="2:2" ht="12.75" x14ac:dyDescent="0.2">
      <c r="B667" s="67"/>
    </row>
    <row r="668" spans="2:2" ht="12.75" x14ac:dyDescent="0.2">
      <c r="B668" s="67"/>
    </row>
    <row r="669" spans="2:2" ht="12.75" x14ac:dyDescent="0.2">
      <c r="B669" s="67"/>
    </row>
    <row r="670" spans="2:2" ht="12.75" x14ac:dyDescent="0.2">
      <c r="B670" s="67"/>
    </row>
    <row r="671" spans="2:2" ht="12.75" x14ac:dyDescent="0.2">
      <c r="B671" s="67"/>
    </row>
    <row r="672" spans="2:2" ht="12.75" x14ac:dyDescent="0.2">
      <c r="B672" s="67"/>
    </row>
    <row r="673" spans="2:2" ht="12.75" x14ac:dyDescent="0.2">
      <c r="B673" s="67"/>
    </row>
    <row r="674" spans="2:2" ht="12.75" x14ac:dyDescent="0.2">
      <c r="B674" s="67"/>
    </row>
    <row r="675" spans="2:2" ht="12.75" x14ac:dyDescent="0.2">
      <c r="B675" s="67"/>
    </row>
    <row r="676" spans="2:2" ht="12.75" x14ac:dyDescent="0.2">
      <c r="B676" s="67"/>
    </row>
    <row r="677" spans="2:2" ht="12.75" x14ac:dyDescent="0.2">
      <c r="B677" s="67"/>
    </row>
    <row r="678" spans="2:2" ht="12.75" x14ac:dyDescent="0.2">
      <c r="B678" s="67"/>
    </row>
    <row r="679" spans="2:2" ht="12.75" x14ac:dyDescent="0.2">
      <c r="B679" s="67"/>
    </row>
    <row r="680" spans="2:2" ht="12.75" x14ac:dyDescent="0.2">
      <c r="B680" s="67"/>
    </row>
    <row r="681" spans="2:2" ht="12.75" x14ac:dyDescent="0.2">
      <c r="B681" s="67"/>
    </row>
    <row r="682" spans="2:2" ht="12.75" x14ac:dyDescent="0.2">
      <c r="B682" s="67"/>
    </row>
    <row r="683" spans="2:2" ht="12.75" x14ac:dyDescent="0.2">
      <c r="B683" s="67"/>
    </row>
    <row r="684" spans="2:2" ht="12.75" x14ac:dyDescent="0.2">
      <c r="B684" s="67"/>
    </row>
    <row r="685" spans="2:2" ht="12.75" x14ac:dyDescent="0.2">
      <c r="B685" s="67"/>
    </row>
    <row r="686" spans="2:2" ht="12.75" x14ac:dyDescent="0.2">
      <c r="B686" s="67"/>
    </row>
    <row r="687" spans="2:2" ht="12.75" x14ac:dyDescent="0.2">
      <c r="B687" s="67"/>
    </row>
    <row r="688" spans="2:2" ht="12.75" x14ac:dyDescent="0.2">
      <c r="B688" s="67"/>
    </row>
    <row r="689" spans="2:2" ht="12.75" x14ac:dyDescent="0.2">
      <c r="B689" s="67"/>
    </row>
    <row r="690" spans="2:2" ht="12.75" x14ac:dyDescent="0.2">
      <c r="B690" s="67"/>
    </row>
    <row r="691" spans="2:2" ht="12.75" x14ac:dyDescent="0.2">
      <c r="B691" s="67"/>
    </row>
    <row r="692" spans="2:2" ht="12.75" x14ac:dyDescent="0.2">
      <c r="B692" s="67"/>
    </row>
    <row r="693" spans="2:2" ht="12.75" x14ac:dyDescent="0.2">
      <c r="B693" s="67"/>
    </row>
    <row r="694" spans="2:2" ht="12.75" x14ac:dyDescent="0.2">
      <c r="B694" s="67"/>
    </row>
    <row r="695" spans="2:2" ht="12.75" x14ac:dyDescent="0.2">
      <c r="B695" s="67"/>
    </row>
    <row r="696" spans="2:2" ht="12.75" x14ac:dyDescent="0.2">
      <c r="B696" s="67"/>
    </row>
    <row r="697" spans="2:2" ht="12.75" x14ac:dyDescent="0.2">
      <c r="B697" s="67"/>
    </row>
    <row r="698" spans="2:2" ht="12.75" x14ac:dyDescent="0.2">
      <c r="B698" s="67"/>
    </row>
    <row r="699" spans="2:2" ht="12.75" x14ac:dyDescent="0.2">
      <c r="B699" s="67"/>
    </row>
    <row r="700" spans="2:2" ht="12.75" x14ac:dyDescent="0.2">
      <c r="B700" s="67"/>
    </row>
    <row r="701" spans="2:2" ht="12.75" x14ac:dyDescent="0.2">
      <c r="B701" s="67"/>
    </row>
    <row r="702" spans="2:2" ht="12.75" x14ac:dyDescent="0.2">
      <c r="B702" s="67"/>
    </row>
    <row r="703" spans="2:2" ht="12.75" x14ac:dyDescent="0.2">
      <c r="B703" s="67"/>
    </row>
    <row r="704" spans="2:2" ht="12.75" x14ac:dyDescent="0.2">
      <c r="B704" s="67"/>
    </row>
    <row r="705" spans="2:2" ht="12.75" x14ac:dyDescent="0.2">
      <c r="B705" s="67"/>
    </row>
    <row r="706" spans="2:2" ht="12.75" x14ac:dyDescent="0.2">
      <c r="B706" s="67"/>
    </row>
    <row r="707" spans="2:2" ht="12.75" x14ac:dyDescent="0.2">
      <c r="B707" s="67"/>
    </row>
    <row r="708" spans="2:2" ht="12.75" x14ac:dyDescent="0.2">
      <c r="B708" s="67"/>
    </row>
    <row r="709" spans="2:2" ht="12.75" x14ac:dyDescent="0.2">
      <c r="B709" s="67"/>
    </row>
    <row r="710" spans="2:2" ht="12.75" x14ac:dyDescent="0.2">
      <c r="B710" s="67"/>
    </row>
    <row r="711" spans="2:2" ht="12.75" x14ac:dyDescent="0.2">
      <c r="B711" s="67"/>
    </row>
    <row r="712" spans="2:2" ht="12.75" x14ac:dyDescent="0.2">
      <c r="B712" s="67"/>
    </row>
    <row r="713" spans="2:2" ht="12.75" x14ac:dyDescent="0.2">
      <c r="B713" s="67"/>
    </row>
    <row r="714" spans="2:2" ht="12.75" x14ac:dyDescent="0.2">
      <c r="B714" s="67"/>
    </row>
    <row r="715" spans="2:2" ht="12.75" x14ac:dyDescent="0.2">
      <c r="B715" s="67"/>
    </row>
    <row r="716" spans="2:2" ht="12.75" x14ac:dyDescent="0.2">
      <c r="B716" s="67"/>
    </row>
    <row r="717" spans="2:2" ht="12.75" x14ac:dyDescent="0.2">
      <c r="B717" s="67"/>
    </row>
    <row r="718" spans="2:2" ht="12.75" x14ac:dyDescent="0.2">
      <c r="B718" s="67"/>
    </row>
    <row r="719" spans="2:2" ht="12.75" x14ac:dyDescent="0.2">
      <c r="B719" s="67"/>
    </row>
    <row r="720" spans="2:2" ht="12.75" x14ac:dyDescent="0.2">
      <c r="B720" s="67"/>
    </row>
    <row r="721" spans="2:2" ht="12.75" x14ac:dyDescent="0.2">
      <c r="B721" s="67"/>
    </row>
    <row r="722" spans="2:2" ht="12.75" x14ac:dyDescent="0.2">
      <c r="B722" s="67"/>
    </row>
    <row r="723" spans="2:2" ht="12.75" x14ac:dyDescent="0.2">
      <c r="B723" s="67"/>
    </row>
    <row r="724" spans="2:2" ht="12.75" x14ac:dyDescent="0.2">
      <c r="B724" s="67"/>
    </row>
    <row r="725" spans="2:2" ht="12.75" x14ac:dyDescent="0.2">
      <c r="B725" s="67"/>
    </row>
    <row r="726" spans="2:2" ht="12.75" x14ac:dyDescent="0.2">
      <c r="B726" s="67"/>
    </row>
    <row r="727" spans="2:2" ht="12.75" x14ac:dyDescent="0.2">
      <c r="B727" s="67"/>
    </row>
    <row r="728" spans="2:2" ht="12.75" x14ac:dyDescent="0.2">
      <c r="B728" s="67"/>
    </row>
    <row r="729" spans="2:2" ht="12.75" x14ac:dyDescent="0.2">
      <c r="B729" s="67"/>
    </row>
    <row r="730" spans="2:2" ht="12.75" x14ac:dyDescent="0.2">
      <c r="B730" s="67"/>
    </row>
    <row r="731" spans="2:2" ht="12.75" x14ac:dyDescent="0.2">
      <c r="B731" s="67"/>
    </row>
    <row r="732" spans="2:2" ht="12.75" x14ac:dyDescent="0.2">
      <c r="B732" s="67"/>
    </row>
    <row r="733" spans="2:2" ht="12.75" x14ac:dyDescent="0.2">
      <c r="B733" s="67"/>
    </row>
    <row r="734" spans="2:2" ht="12.75" x14ac:dyDescent="0.2">
      <c r="B734" s="67"/>
    </row>
    <row r="735" spans="2:2" ht="12.75" x14ac:dyDescent="0.2">
      <c r="B735" s="67"/>
    </row>
    <row r="736" spans="2:2" ht="12.75" x14ac:dyDescent="0.2">
      <c r="B736" s="67"/>
    </row>
    <row r="737" spans="2:2" ht="12.75" x14ac:dyDescent="0.2">
      <c r="B737" s="67"/>
    </row>
    <row r="738" spans="2:2" ht="12.75" x14ac:dyDescent="0.2">
      <c r="B738" s="67"/>
    </row>
    <row r="739" spans="2:2" ht="12.75" x14ac:dyDescent="0.2">
      <c r="B739" s="67"/>
    </row>
    <row r="740" spans="2:2" ht="12.75" x14ac:dyDescent="0.2">
      <c r="B740" s="67"/>
    </row>
    <row r="741" spans="2:2" ht="12.75" x14ac:dyDescent="0.2">
      <c r="B741" s="67"/>
    </row>
    <row r="742" spans="2:2" ht="12.75" x14ac:dyDescent="0.2">
      <c r="B742" s="67"/>
    </row>
    <row r="743" spans="2:2" ht="12.75" x14ac:dyDescent="0.2">
      <c r="B743" s="67"/>
    </row>
    <row r="744" spans="2:2" ht="12.75" x14ac:dyDescent="0.2">
      <c r="B744" s="67"/>
    </row>
    <row r="745" spans="2:2" ht="12.75" x14ac:dyDescent="0.2">
      <c r="B745" s="67"/>
    </row>
    <row r="746" spans="2:2" ht="12.75" x14ac:dyDescent="0.2">
      <c r="B746" s="67"/>
    </row>
    <row r="747" spans="2:2" ht="12.75" x14ac:dyDescent="0.2">
      <c r="B747" s="67"/>
    </row>
    <row r="748" spans="2:2" ht="12.75" x14ac:dyDescent="0.2">
      <c r="B748" s="67"/>
    </row>
    <row r="749" spans="2:2" ht="12.75" x14ac:dyDescent="0.2">
      <c r="B749" s="67"/>
    </row>
    <row r="750" spans="2:2" ht="12.75" x14ac:dyDescent="0.2">
      <c r="B750" s="67"/>
    </row>
    <row r="751" spans="2:2" ht="12.75" x14ac:dyDescent="0.2">
      <c r="B751" s="67"/>
    </row>
    <row r="752" spans="2:2" ht="12.75" x14ac:dyDescent="0.2">
      <c r="B752" s="67"/>
    </row>
    <row r="753" spans="2:2" ht="12.75" x14ac:dyDescent="0.2">
      <c r="B753" s="67"/>
    </row>
    <row r="754" spans="2:2" ht="12.75" x14ac:dyDescent="0.2">
      <c r="B754" s="67"/>
    </row>
    <row r="755" spans="2:2" ht="12.75" x14ac:dyDescent="0.2">
      <c r="B755" s="67"/>
    </row>
    <row r="756" spans="2:2" ht="12.75" x14ac:dyDescent="0.2">
      <c r="B756" s="67"/>
    </row>
    <row r="757" spans="2:2" ht="12.75" x14ac:dyDescent="0.2">
      <c r="B757" s="67"/>
    </row>
    <row r="758" spans="2:2" ht="12.75" x14ac:dyDescent="0.2">
      <c r="B758" s="67"/>
    </row>
    <row r="759" spans="2:2" ht="12.75" x14ac:dyDescent="0.2">
      <c r="B759" s="67"/>
    </row>
    <row r="760" spans="2:2" ht="12.75" x14ac:dyDescent="0.2">
      <c r="B760" s="67"/>
    </row>
    <row r="761" spans="2:2" ht="12.75" x14ac:dyDescent="0.2">
      <c r="B761" s="67"/>
    </row>
    <row r="762" spans="2:2" ht="12.75" x14ac:dyDescent="0.2">
      <c r="B762" s="67"/>
    </row>
    <row r="763" spans="2:2" ht="12.75" x14ac:dyDescent="0.2">
      <c r="B763" s="67"/>
    </row>
    <row r="764" spans="2:2" ht="12.75" x14ac:dyDescent="0.2">
      <c r="B764" s="67"/>
    </row>
    <row r="765" spans="2:2" ht="12.75" x14ac:dyDescent="0.2">
      <c r="B765" s="67"/>
    </row>
    <row r="766" spans="2:2" ht="12.75" x14ac:dyDescent="0.2">
      <c r="B766" s="67"/>
    </row>
    <row r="767" spans="2:2" ht="12.75" x14ac:dyDescent="0.2">
      <c r="B767" s="67"/>
    </row>
    <row r="768" spans="2:2" ht="12.75" x14ac:dyDescent="0.2">
      <c r="B768" s="67"/>
    </row>
    <row r="769" spans="2:2" ht="12.75" x14ac:dyDescent="0.2">
      <c r="B769" s="67"/>
    </row>
    <row r="770" spans="2:2" ht="12.75" x14ac:dyDescent="0.2">
      <c r="B770" s="67"/>
    </row>
    <row r="771" spans="2:2" ht="12.75" x14ac:dyDescent="0.2">
      <c r="B771" s="67"/>
    </row>
    <row r="772" spans="2:2" ht="12.75" x14ac:dyDescent="0.2">
      <c r="B772" s="67"/>
    </row>
    <row r="773" spans="2:2" ht="12.75" x14ac:dyDescent="0.2">
      <c r="B773" s="67"/>
    </row>
    <row r="774" spans="2:2" ht="12.75" x14ac:dyDescent="0.2">
      <c r="B774" s="67"/>
    </row>
    <row r="775" spans="2:2" ht="12.75" x14ac:dyDescent="0.2">
      <c r="B775" s="67"/>
    </row>
    <row r="776" spans="2:2" ht="12.75" x14ac:dyDescent="0.2">
      <c r="B776" s="67"/>
    </row>
    <row r="777" spans="2:2" ht="12.75" x14ac:dyDescent="0.2">
      <c r="B777" s="67"/>
    </row>
    <row r="778" spans="2:2" ht="12.75" x14ac:dyDescent="0.2">
      <c r="B778" s="67"/>
    </row>
    <row r="779" spans="2:2" ht="12.75" x14ac:dyDescent="0.2">
      <c r="B779" s="67"/>
    </row>
    <row r="780" spans="2:2" ht="12.75" x14ac:dyDescent="0.2">
      <c r="B780" s="67"/>
    </row>
    <row r="781" spans="2:2" ht="12.75" x14ac:dyDescent="0.2">
      <c r="B781" s="67"/>
    </row>
    <row r="782" spans="2:2" ht="12.75" x14ac:dyDescent="0.2">
      <c r="B782" s="67"/>
    </row>
    <row r="783" spans="2:2" ht="12.75" x14ac:dyDescent="0.2">
      <c r="B783" s="67"/>
    </row>
    <row r="784" spans="2:2" ht="12.75" x14ac:dyDescent="0.2">
      <c r="B784" s="67"/>
    </row>
    <row r="785" spans="2:2" ht="12.75" x14ac:dyDescent="0.2">
      <c r="B785" s="67"/>
    </row>
    <row r="786" spans="2:2" ht="12.75" x14ac:dyDescent="0.2">
      <c r="B786" s="67"/>
    </row>
    <row r="787" spans="2:2" ht="12.75" x14ac:dyDescent="0.2">
      <c r="B787" s="67"/>
    </row>
    <row r="788" spans="2:2" ht="12.75" x14ac:dyDescent="0.2">
      <c r="B788" s="67"/>
    </row>
    <row r="789" spans="2:2" ht="12.75" x14ac:dyDescent="0.2">
      <c r="B789" s="67"/>
    </row>
    <row r="790" spans="2:2" ht="12.75" x14ac:dyDescent="0.2">
      <c r="B790" s="67"/>
    </row>
    <row r="791" spans="2:2" ht="12.75" x14ac:dyDescent="0.2">
      <c r="B791" s="67"/>
    </row>
    <row r="792" spans="2:2" ht="12.75" x14ac:dyDescent="0.2">
      <c r="B792" s="67"/>
    </row>
    <row r="793" spans="2:2" ht="12.75" x14ac:dyDescent="0.2">
      <c r="B793" s="67"/>
    </row>
    <row r="794" spans="2:2" ht="12.75" x14ac:dyDescent="0.2">
      <c r="B794" s="67"/>
    </row>
    <row r="795" spans="2:2" ht="12.75" x14ac:dyDescent="0.2">
      <c r="B795" s="67"/>
    </row>
    <row r="796" spans="2:2" ht="12.75" x14ac:dyDescent="0.2">
      <c r="B796" s="67"/>
    </row>
    <row r="797" spans="2:2" ht="12.75" x14ac:dyDescent="0.2">
      <c r="B797" s="67"/>
    </row>
    <row r="798" spans="2:2" ht="12.75" x14ac:dyDescent="0.2">
      <c r="B798" s="67"/>
    </row>
    <row r="799" spans="2:2" ht="12.75" x14ac:dyDescent="0.2">
      <c r="B799" s="67"/>
    </row>
    <row r="800" spans="2:2" ht="12.75" x14ac:dyDescent="0.2">
      <c r="B800" s="67"/>
    </row>
    <row r="801" spans="2:2" ht="12.75" x14ac:dyDescent="0.2">
      <c r="B801" s="67"/>
    </row>
    <row r="802" spans="2:2" ht="12.75" x14ac:dyDescent="0.2">
      <c r="B802" s="67"/>
    </row>
    <row r="803" spans="2:2" ht="12.75" x14ac:dyDescent="0.2">
      <c r="B803" s="67"/>
    </row>
    <row r="804" spans="2:2" ht="12.75" x14ac:dyDescent="0.2">
      <c r="B804" s="67"/>
    </row>
    <row r="805" spans="2:2" ht="12.75" x14ac:dyDescent="0.2">
      <c r="B805" s="67"/>
    </row>
    <row r="806" spans="2:2" ht="12.75" x14ac:dyDescent="0.2">
      <c r="B806" s="67"/>
    </row>
    <row r="807" spans="2:2" ht="12.75" x14ac:dyDescent="0.2">
      <c r="B807" s="67"/>
    </row>
    <row r="808" spans="2:2" ht="12.75" x14ac:dyDescent="0.2">
      <c r="B808" s="67"/>
    </row>
    <row r="809" spans="2:2" ht="12.75" x14ac:dyDescent="0.2">
      <c r="B809" s="67"/>
    </row>
    <row r="810" spans="2:2" ht="12.75" x14ac:dyDescent="0.2">
      <c r="B810" s="67"/>
    </row>
    <row r="811" spans="2:2" ht="12.75" x14ac:dyDescent="0.2">
      <c r="B811" s="67"/>
    </row>
    <row r="812" spans="2:2" ht="12.75" x14ac:dyDescent="0.2">
      <c r="B812" s="67"/>
    </row>
    <row r="813" spans="2:2" ht="12.75" x14ac:dyDescent="0.2">
      <c r="B813" s="67"/>
    </row>
    <row r="814" spans="2:2" ht="12.75" x14ac:dyDescent="0.2">
      <c r="B814" s="67"/>
    </row>
    <row r="815" spans="2:2" ht="12.75" x14ac:dyDescent="0.2">
      <c r="B815" s="67"/>
    </row>
    <row r="816" spans="2:2" ht="12.75" x14ac:dyDescent="0.2">
      <c r="B816" s="67"/>
    </row>
    <row r="817" spans="2:2" ht="12.75" x14ac:dyDescent="0.2">
      <c r="B817" s="67"/>
    </row>
    <row r="818" spans="2:2" ht="12.75" x14ac:dyDescent="0.2">
      <c r="B818" s="67"/>
    </row>
    <row r="819" spans="2:2" ht="12.75" x14ac:dyDescent="0.2">
      <c r="B819" s="67"/>
    </row>
    <row r="820" spans="2:2" ht="12.75" x14ac:dyDescent="0.2">
      <c r="B820" s="67"/>
    </row>
    <row r="821" spans="2:2" ht="12.75" x14ac:dyDescent="0.2">
      <c r="B821" s="67"/>
    </row>
    <row r="822" spans="2:2" ht="12.75" x14ac:dyDescent="0.2">
      <c r="B822" s="67"/>
    </row>
    <row r="823" spans="2:2" ht="12.75" x14ac:dyDescent="0.2">
      <c r="B823" s="67"/>
    </row>
    <row r="824" spans="2:2" ht="12.75" x14ac:dyDescent="0.2">
      <c r="B824" s="67"/>
    </row>
    <row r="825" spans="2:2" ht="12.75" x14ac:dyDescent="0.2">
      <c r="B825" s="67"/>
    </row>
    <row r="826" spans="2:2" ht="12.75" x14ac:dyDescent="0.2">
      <c r="B826" s="67"/>
    </row>
    <row r="827" spans="2:2" ht="12.75" x14ac:dyDescent="0.2">
      <c r="B827" s="67"/>
    </row>
    <row r="828" spans="2:2" ht="12.75" x14ac:dyDescent="0.2">
      <c r="B828" s="67"/>
    </row>
    <row r="829" spans="2:2" ht="12.75" x14ac:dyDescent="0.2">
      <c r="B829" s="67"/>
    </row>
    <row r="830" spans="2:2" ht="12.75" x14ac:dyDescent="0.2">
      <c r="B830" s="67"/>
    </row>
    <row r="831" spans="2:2" ht="12.75" x14ac:dyDescent="0.2">
      <c r="B831" s="67"/>
    </row>
    <row r="832" spans="2:2" ht="12.75" x14ac:dyDescent="0.2">
      <c r="B832" s="67"/>
    </row>
    <row r="833" spans="2:2" ht="12.75" x14ac:dyDescent="0.2">
      <c r="B833" s="67"/>
    </row>
  </sheetData>
  <mergeCells count="13">
    <mergeCell ref="A137:B137"/>
    <mergeCell ref="V2:Z2"/>
    <mergeCell ref="AA2:AA3"/>
    <mergeCell ref="A122:A123"/>
    <mergeCell ref="B122:B123"/>
    <mergeCell ref="G122:G123"/>
    <mergeCell ref="H122:J122"/>
    <mergeCell ref="K122:N122"/>
    <mergeCell ref="O122:R122"/>
    <mergeCell ref="S122:U122"/>
    <mergeCell ref="A124:A129"/>
    <mergeCell ref="A130:A135"/>
    <mergeCell ref="A136:B136"/>
  </mergeCells>
  <conditionalFormatting sqref="W4:AA119">
    <cfRule type="cellIs" dxfId="21" priority="5" operator="equal">
      <formula>"SAMA"</formula>
    </cfRule>
  </conditionalFormatting>
  <conditionalFormatting sqref="W4:AA119">
    <cfRule type="cellIs" dxfId="20" priority="6" operator="equal">
      <formula>"TIDAK"</formula>
    </cfRule>
  </conditionalFormatting>
  <conditionalFormatting sqref="V4:V119">
    <cfRule type="cellIs" dxfId="19" priority="7" operator="equal">
      <formula>1</formula>
    </cfRule>
  </conditionalFormatting>
  <conditionalFormatting sqref="V4:V119">
    <cfRule type="cellIs" dxfId="18" priority="8" operator="lessThanOrEqual">
      <formula>0</formula>
    </cfRule>
  </conditionalFormatting>
  <conditionalFormatting sqref="V4:V119">
    <cfRule type="cellIs" dxfId="17" priority="9" operator="greaterThanOrEqual">
      <formula>2</formula>
    </cfRule>
  </conditionalFormatting>
  <conditionalFormatting sqref="AA4:AA119">
    <cfRule type="cellIs" dxfId="16" priority="10" operator="equal">
      <formula>"VALID"</formula>
    </cfRule>
  </conditionalFormatting>
  <conditionalFormatting sqref="A4:A119">
    <cfRule type="expression" dxfId="15" priority="11">
      <formula>AA4="VALID"</formula>
    </cfRule>
  </conditionalFormatting>
  <conditionalFormatting sqref="A4:A119">
    <cfRule type="expression" dxfId="14" priority="12">
      <formula>AA4="TIDAK"</formula>
    </cfRule>
  </conditionalFormatting>
  <conditionalFormatting sqref="AD4:AD120">
    <cfRule type="cellIs" dxfId="3" priority="3" operator="equal">
      <formula>"SAMA"</formula>
    </cfRule>
  </conditionalFormatting>
  <conditionalFormatting sqref="AD4:AD120">
    <cfRule type="cellIs" dxfId="2" priority="4" operator="equal">
      <formula>"TIDAK"</formula>
    </cfRule>
  </conditionalFormatting>
  <conditionalFormatting sqref="AE4:AE120">
    <cfRule type="cellIs" dxfId="1" priority="1" operator="equal">
      <formula>"SAMA"</formula>
    </cfRule>
  </conditionalFormatting>
  <conditionalFormatting sqref="AE4:AE120">
    <cfRule type="cellIs" dxfId="0" priority="2" operator="equal">
      <formula>"TIDAK"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76" workbookViewId="0">
      <selection activeCell="C129" sqref="C129"/>
    </sheetView>
  </sheetViews>
  <sheetFormatPr defaultRowHeight="12.75" x14ac:dyDescent="0.2"/>
  <cols>
    <col min="2" max="2" width="38.42578125" bestFit="1" customWidth="1"/>
    <col min="3" max="5" width="12.5703125" style="80"/>
  </cols>
  <sheetData>
    <row r="1" spans="1:5" x14ac:dyDescent="0.2">
      <c r="A1" s="101" t="s">
        <v>340</v>
      </c>
      <c r="B1" s="101"/>
      <c r="C1" s="101"/>
      <c r="D1" s="101"/>
      <c r="E1" s="101"/>
    </row>
    <row r="2" spans="1:5" x14ac:dyDescent="0.2">
      <c r="B2" s="70"/>
      <c r="C2" s="76"/>
      <c r="D2" s="76"/>
      <c r="E2" s="76"/>
    </row>
    <row r="3" spans="1:5" ht="25.5" x14ac:dyDescent="0.2">
      <c r="A3" s="72" t="s">
        <v>339</v>
      </c>
      <c r="B3" s="72" t="s">
        <v>175</v>
      </c>
      <c r="C3" s="77" t="s">
        <v>17</v>
      </c>
      <c r="D3" s="77" t="s">
        <v>18</v>
      </c>
      <c r="E3" s="77" t="s">
        <v>19</v>
      </c>
    </row>
    <row r="4" spans="1:5" ht="15" x14ac:dyDescent="0.25">
      <c r="A4" s="75">
        <v>1</v>
      </c>
      <c r="B4" s="73" t="s">
        <v>88</v>
      </c>
      <c r="C4" s="78">
        <v>185</v>
      </c>
      <c r="D4" s="78">
        <v>445</v>
      </c>
      <c r="E4" s="78">
        <v>129</v>
      </c>
    </row>
    <row r="5" spans="1:5" ht="15" x14ac:dyDescent="0.25">
      <c r="A5" s="75">
        <v>2</v>
      </c>
      <c r="B5" s="73" t="s">
        <v>58</v>
      </c>
      <c r="C5" s="78">
        <v>466</v>
      </c>
      <c r="D5" s="78">
        <v>593</v>
      </c>
      <c r="E5" s="78">
        <v>0</v>
      </c>
    </row>
    <row r="6" spans="1:5" ht="15" x14ac:dyDescent="0.25">
      <c r="A6" s="75">
        <v>3</v>
      </c>
      <c r="B6" s="73" t="s">
        <v>48</v>
      </c>
      <c r="C6" s="78">
        <v>835</v>
      </c>
      <c r="D6" s="78">
        <v>0</v>
      </c>
      <c r="E6" s="78">
        <v>0</v>
      </c>
    </row>
    <row r="7" spans="1:5" ht="15" x14ac:dyDescent="0.25">
      <c r="A7" s="75">
        <v>4</v>
      </c>
      <c r="B7" s="73" t="s">
        <v>67</v>
      </c>
      <c r="C7" s="78">
        <v>862</v>
      </c>
      <c r="D7" s="78">
        <v>5</v>
      </c>
      <c r="E7" s="78">
        <v>1</v>
      </c>
    </row>
    <row r="8" spans="1:5" ht="15" x14ac:dyDescent="0.25">
      <c r="A8" s="75">
        <v>5</v>
      </c>
      <c r="B8" s="73" t="s">
        <v>100</v>
      </c>
      <c r="C8" s="78">
        <v>374</v>
      </c>
      <c r="D8" s="78">
        <v>487</v>
      </c>
      <c r="E8" s="78">
        <v>0</v>
      </c>
    </row>
    <row r="9" spans="1:5" ht="15" x14ac:dyDescent="0.25">
      <c r="A9" s="75">
        <v>6</v>
      </c>
      <c r="B9" s="73" t="s">
        <v>42</v>
      </c>
      <c r="C9" s="78">
        <v>580</v>
      </c>
      <c r="D9" s="78">
        <v>209</v>
      </c>
      <c r="E9" s="78">
        <v>0</v>
      </c>
    </row>
    <row r="10" spans="1:5" ht="15" x14ac:dyDescent="0.25">
      <c r="A10" s="75">
        <v>7</v>
      </c>
      <c r="B10" s="73" t="s">
        <v>57</v>
      </c>
      <c r="C10" s="78">
        <v>397</v>
      </c>
      <c r="D10" s="78">
        <v>384</v>
      </c>
      <c r="E10" s="78">
        <v>0</v>
      </c>
    </row>
    <row r="11" spans="1:5" ht="15" x14ac:dyDescent="0.25">
      <c r="A11" s="75">
        <v>8</v>
      </c>
      <c r="B11" s="73" t="s">
        <v>196</v>
      </c>
      <c r="C11" s="78">
        <v>233</v>
      </c>
      <c r="D11" s="78">
        <v>520</v>
      </c>
      <c r="E11" s="78">
        <v>0</v>
      </c>
    </row>
    <row r="12" spans="1:5" ht="15" x14ac:dyDescent="0.25">
      <c r="A12" s="75">
        <v>9</v>
      </c>
      <c r="B12" s="73" t="s">
        <v>60</v>
      </c>
      <c r="C12" s="78">
        <v>114</v>
      </c>
      <c r="D12" s="78">
        <v>622</v>
      </c>
      <c r="E12" s="78">
        <v>0</v>
      </c>
    </row>
    <row r="13" spans="1:5" ht="15" x14ac:dyDescent="0.25">
      <c r="A13" s="75">
        <v>10</v>
      </c>
      <c r="B13" s="73" t="s">
        <v>32</v>
      </c>
      <c r="C13" s="78">
        <v>775</v>
      </c>
      <c r="D13" s="78">
        <v>75</v>
      </c>
      <c r="E13" s="78">
        <v>28</v>
      </c>
    </row>
    <row r="14" spans="1:5" ht="15" x14ac:dyDescent="0.25">
      <c r="A14" s="75">
        <v>11</v>
      </c>
      <c r="B14" s="73" t="s">
        <v>198</v>
      </c>
      <c r="C14" s="78">
        <v>111</v>
      </c>
      <c r="D14" s="78">
        <v>679</v>
      </c>
      <c r="E14" s="78">
        <v>25</v>
      </c>
    </row>
    <row r="15" spans="1:5" ht="15" x14ac:dyDescent="0.25">
      <c r="A15" s="75">
        <v>12</v>
      </c>
      <c r="B15" s="73" t="s">
        <v>169</v>
      </c>
      <c r="C15" s="78">
        <v>475</v>
      </c>
      <c r="D15" s="78">
        <v>274</v>
      </c>
      <c r="E15" s="78">
        <v>0</v>
      </c>
    </row>
    <row r="16" spans="1:5" ht="15" x14ac:dyDescent="0.25">
      <c r="A16" s="75">
        <v>13</v>
      </c>
      <c r="B16" s="73" t="s">
        <v>167</v>
      </c>
      <c r="C16" s="78">
        <v>509</v>
      </c>
      <c r="D16" s="78">
        <v>345</v>
      </c>
      <c r="E16" s="78">
        <v>0</v>
      </c>
    </row>
    <row r="17" spans="1:5" ht="15" x14ac:dyDescent="0.25">
      <c r="A17" s="75">
        <v>14</v>
      </c>
      <c r="B17" s="73" t="s">
        <v>62</v>
      </c>
      <c r="C17" s="78">
        <v>456</v>
      </c>
      <c r="D17" s="78">
        <v>289</v>
      </c>
      <c r="E17" s="78">
        <v>79</v>
      </c>
    </row>
    <row r="18" spans="1:5" ht="15" x14ac:dyDescent="0.25">
      <c r="A18" s="75">
        <v>15</v>
      </c>
      <c r="B18" s="73" t="s">
        <v>69</v>
      </c>
      <c r="C18" s="78">
        <v>299</v>
      </c>
      <c r="D18" s="78">
        <v>558</v>
      </c>
      <c r="E18" s="78">
        <v>0</v>
      </c>
    </row>
    <row r="19" spans="1:5" ht="15" x14ac:dyDescent="0.25">
      <c r="A19" s="75">
        <v>16</v>
      </c>
      <c r="B19" s="73" t="s">
        <v>94</v>
      </c>
      <c r="C19" s="78">
        <v>0</v>
      </c>
      <c r="D19" s="78">
        <v>838</v>
      </c>
      <c r="E19" s="78">
        <v>1</v>
      </c>
    </row>
    <row r="20" spans="1:5" ht="15" x14ac:dyDescent="0.25">
      <c r="A20" s="75">
        <v>17</v>
      </c>
      <c r="B20" s="73" t="s">
        <v>101</v>
      </c>
      <c r="C20" s="78">
        <v>192</v>
      </c>
      <c r="D20" s="78">
        <v>588</v>
      </c>
      <c r="E20" s="78">
        <v>54</v>
      </c>
    </row>
    <row r="21" spans="1:5" ht="15" x14ac:dyDescent="0.25">
      <c r="A21" s="75">
        <v>18</v>
      </c>
      <c r="B21" s="73" t="s">
        <v>132</v>
      </c>
      <c r="C21" s="78">
        <v>556</v>
      </c>
      <c r="D21" s="78">
        <v>280</v>
      </c>
      <c r="E21" s="78">
        <v>0</v>
      </c>
    </row>
    <row r="22" spans="1:5" ht="15" x14ac:dyDescent="0.25">
      <c r="A22" s="75">
        <v>19</v>
      </c>
      <c r="B22" s="73" t="s">
        <v>76</v>
      </c>
      <c r="C22" s="78">
        <v>475</v>
      </c>
      <c r="D22" s="78">
        <v>351</v>
      </c>
      <c r="E22" s="78">
        <v>132</v>
      </c>
    </row>
    <row r="23" spans="1:5" ht="15" x14ac:dyDescent="0.25">
      <c r="A23" s="75">
        <v>20</v>
      </c>
      <c r="B23" s="73" t="s">
        <v>149</v>
      </c>
      <c r="C23" s="78">
        <v>435</v>
      </c>
      <c r="D23" s="78">
        <v>419</v>
      </c>
      <c r="E23" s="78">
        <v>6</v>
      </c>
    </row>
    <row r="24" spans="1:5" ht="15" x14ac:dyDescent="0.25">
      <c r="A24" s="75">
        <v>21</v>
      </c>
      <c r="B24" s="73" t="s">
        <v>138</v>
      </c>
      <c r="C24" s="78">
        <v>431</v>
      </c>
      <c r="D24" s="78">
        <v>351</v>
      </c>
      <c r="E24" s="78">
        <v>0</v>
      </c>
    </row>
    <row r="25" spans="1:5" ht="15" x14ac:dyDescent="0.25">
      <c r="A25" s="75">
        <v>22</v>
      </c>
      <c r="B25" s="73" t="s">
        <v>212</v>
      </c>
      <c r="C25" s="78">
        <v>153</v>
      </c>
      <c r="D25" s="78">
        <v>408</v>
      </c>
      <c r="E25" s="78">
        <v>60</v>
      </c>
    </row>
    <row r="26" spans="1:5" ht="15" x14ac:dyDescent="0.25">
      <c r="A26" s="75">
        <v>23</v>
      </c>
      <c r="B26" s="73" t="s">
        <v>135</v>
      </c>
      <c r="C26" s="78">
        <v>479</v>
      </c>
      <c r="D26" s="78">
        <v>136</v>
      </c>
      <c r="E26" s="78">
        <v>28</v>
      </c>
    </row>
    <row r="27" spans="1:5" ht="15" x14ac:dyDescent="0.25">
      <c r="A27" s="75">
        <v>24</v>
      </c>
      <c r="B27" s="73" t="s">
        <v>215</v>
      </c>
      <c r="C27" s="78">
        <v>42</v>
      </c>
      <c r="D27" s="78">
        <v>608</v>
      </c>
      <c r="E27" s="78">
        <v>0</v>
      </c>
    </row>
    <row r="28" spans="1:5" ht="15" x14ac:dyDescent="0.25">
      <c r="A28" s="75">
        <v>25</v>
      </c>
      <c r="B28" s="73" t="s">
        <v>43</v>
      </c>
      <c r="C28" s="78">
        <v>212</v>
      </c>
      <c r="D28" s="78">
        <v>184</v>
      </c>
      <c r="E28" s="78">
        <v>28</v>
      </c>
    </row>
    <row r="29" spans="1:5" ht="15" x14ac:dyDescent="0.25">
      <c r="A29" s="75">
        <v>26</v>
      </c>
      <c r="B29" s="73" t="s">
        <v>217</v>
      </c>
      <c r="C29" s="78">
        <v>192</v>
      </c>
      <c r="D29" s="78">
        <v>385</v>
      </c>
      <c r="E29" s="78">
        <v>0</v>
      </c>
    </row>
    <row r="30" spans="1:5" ht="15" x14ac:dyDescent="0.25">
      <c r="A30" s="75">
        <v>27</v>
      </c>
      <c r="B30" s="73" t="s">
        <v>154</v>
      </c>
      <c r="C30" s="78">
        <v>110</v>
      </c>
      <c r="D30" s="78">
        <v>257</v>
      </c>
      <c r="E30" s="78">
        <v>0</v>
      </c>
    </row>
    <row r="31" spans="1:5" ht="15" x14ac:dyDescent="0.25">
      <c r="A31" s="75">
        <v>28</v>
      </c>
      <c r="B31" s="73" t="s">
        <v>113</v>
      </c>
      <c r="C31" s="78">
        <v>230</v>
      </c>
      <c r="D31" s="78">
        <v>87</v>
      </c>
      <c r="E31" s="78">
        <v>0</v>
      </c>
    </row>
    <row r="32" spans="1:5" ht="15" x14ac:dyDescent="0.25">
      <c r="A32" s="75">
        <v>29</v>
      </c>
      <c r="B32" s="73" t="s">
        <v>219</v>
      </c>
      <c r="C32" s="78">
        <v>200</v>
      </c>
      <c r="D32" s="78">
        <v>55</v>
      </c>
      <c r="E32" s="78">
        <v>3</v>
      </c>
    </row>
    <row r="33" spans="1:5" ht="15" x14ac:dyDescent="0.25">
      <c r="A33" s="75">
        <v>30</v>
      </c>
      <c r="B33" s="73" t="s">
        <v>168</v>
      </c>
      <c r="C33" s="78">
        <v>63</v>
      </c>
      <c r="D33" s="78">
        <v>252</v>
      </c>
      <c r="E33" s="78">
        <v>0</v>
      </c>
    </row>
    <row r="34" spans="1:5" ht="15" x14ac:dyDescent="0.25">
      <c r="A34" s="75">
        <v>31</v>
      </c>
      <c r="B34" s="73" t="s">
        <v>34</v>
      </c>
      <c r="C34" s="78">
        <v>8</v>
      </c>
      <c r="D34" s="78">
        <v>32</v>
      </c>
      <c r="E34" s="78">
        <v>0</v>
      </c>
    </row>
    <row r="35" spans="1:5" ht="15" x14ac:dyDescent="0.25">
      <c r="A35" s="75">
        <v>32</v>
      </c>
      <c r="B35" s="73" t="s">
        <v>55</v>
      </c>
      <c r="C35" s="78">
        <v>17</v>
      </c>
      <c r="D35" s="78">
        <v>0</v>
      </c>
      <c r="E35" s="78">
        <v>0</v>
      </c>
    </row>
    <row r="36" spans="1:5" ht="15" x14ac:dyDescent="0.25">
      <c r="A36" s="75">
        <v>33</v>
      </c>
      <c r="B36" s="73" t="s">
        <v>83</v>
      </c>
      <c r="C36" s="78">
        <v>53</v>
      </c>
      <c r="D36" s="78">
        <v>10</v>
      </c>
      <c r="E36" s="78">
        <v>0</v>
      </c>
    </row>
    <row r="37" spans="1:5" ht="15" x14ac:dyDescent="0.25">
      <c r="A37" s="75">
        <v>34</v>
      </c>
      <c r="B37" s="73" t="s">
        <v>223</v>
      </c>
      <c r="C37" s="78">
        <v>92</v>
      </c>
      <c r="D37" s="78">
        <v>20</v>
      </c>
      <c r="E37" s="78">
        <v>2</v>
      </c>
    </row>
    <row r="38" spans="1:5" ht="15" x14ac:dyDescent="0.25">
      <c r="A38" s="75">
        <v>35</v>
      </c>
      <c r="B38" s="73" t="s">
        <v>145</v>
      </c>
      <c r="C38" s="78">
        <v>36</v>
      </c>
      <c r="D38" s="78">
        <v>58</v>
      </c>
      <c r="E38" s="78">
        <v>9</v>
      </c>
    </row>
    <row r="39" spans="1:5" ht="15" x14ac:dyDescent="0.25">
      <c r="A39" s="75">
        <v>36</v>
      </c>
      <c r="B39" s="73" t="s">
        <v>61</v>
      </c>
      <c r="C39" s="78">
        <v>13</v>
      </c>
      <c r="D39" s="78">
        <v>19</v>
      </c>
      <c r="E39" s="78">
        <v>3</v>
      </c>
    </row>
    <row r="40" spans="1:5" ht="15" x14ac:dyDescent="0.25">
      <c r="A40" s="75">
        <v>37</v>
      </c>
      <c r="B40" s="73" t="s">
        <v>156</v>
      </c>
      <c r="C40" s="78">
        <v>16</v>
      </c>
      <c r="D40" s="78">
        <v>18</v>
      </c>
      <c r="E40" s="78">
        <v>0</v>
      </c>
    </row>
    <row r="41" spans="1:5" ht="15" x14ac:dyDescent="0.25">
      <c r="A41" s="75">
        <v>38</v>
      </c>
      <c r="B41" s="73" t="s">
        <v>39</v>
      </c>
      <c r="C41" s="78">
        <v>100</v>
      </c>
      <c r="D41" s="78">
        <v>126</v>
      </c>
      <c r="E41" s="78">
        <v>0</v>
      </c>
    </row>
    <row r="42" spans="1:5" ht="15" x14ac:dyDescent="0.25">
      <c r="A42" s="75">
        <v>39</v>
      </c>
      <c r="B42" s="73" t="s">
        <v>226</v>
      </c>
      <c r="C42" s="78">
        <v>10</v>
      </c>
      <c r="D42" s="78">
        <v>24</v>
      </c>
      <c r="E42" s="78">
        <v>0</v>
      </c>
    </row>
    <row r="43" spans="1:5" ht="15" x14ac:dyDescent="0.25">
      <c r="A43" s="75">
        <v>40</v>
      </c>
      <c r="B43" s="73" t="s">
        <v>31</v>
      </c>
      <c r="C43" s="78">
        <v>0</v>
      </c>
      <c r="D43" s="78">
        <v>26</v>
      </c>
      <c r="E43" s="78">
        <v>0</v>
      </c>
    </row>
    <row r="44" spans="1:5" ht="15" x14ac:dyDescent="0.25">
      <c r="A44" s="75">
        <v>41</v>
      </c>
      <c r="B44" s="73" t="s">
        <v>131</v>
      </c>
      <c r="C44" s="78">
        <v>400</v>
      </c>
      <c r="D44" s="78">
        <v>46</v>
      </c>
      <c r="E44" s="78">
        <v>0</v>
      </c>
    </row>
    <row r="45" spans="1:5" ht="15" x14ac:dyDescent="0.25">
      <c r="A45" s="75">
        <v>42</v>
      </c>
      <c r="B45" s="73" t="s">
        <v>230</v>
      </c>
      <c r="C45" s="78">
        <v>210</v>
      </c>
      <c r="D45" s="78">
        <v>27</v>
      </c>
      <c r="E45" s="78">
        <v>0</v>
      </c>
    </row>
    <row r="46" spans="1:5" ht="15" x14ac:dyDescent="0.25">
      <c r="A46" s="75">
        <v>43</v>
      </c>
      <c r="B46" s="73" t="s">
        <v>126</v>
      </c>
      <c r="C46" s="78">
        <v>10</v>
      </c>
      <c r="D46" s="78">
        <v>108</v>
      </c>
      <c r="E46" s="78">
        <v>0</v>
      </c>
    </row>
    <row r="47" spans="1:5" ht="15" x14ac:dyDescent="0.25">
      <c r="A47" s="75">
        <v>44</v>
      </c>
      <c r="B47" s="73" t="s">
        <v>144</v>
      </c>
      <c r="C47" s="78">
        <v>24</v>
      </c>
      <c r="D47" s="78">
        <v>0</v>
      </c>
      <c r="E47" s="78">
        <v>0</v>
      </c>
    </row>
    <row r="48" spans="1:5" ht="15" x14ac:dyDescent="0.25">
      <c r="A48" s="75">
        <v>45</v>
      </c>
      <c r="B48" s="73" t="s">
        <v>37</v>
      </c>
      <c r="C48" s="78">
        <v>0</v>
      </c>
      <c r="D48" s="78">
        <v>82</v>
      </c>
      <c r="E48" s="78">
        <v>0</v>
      </c>
    </row>
    <row r="49" spans="1:5" ht="15" x14ac:dyDescent="0.25">
      <c r="A49" s="75">
        <v>46</v>
      </c>
      <c r="B49" s="73" t="s">
        <v>50</v>
      </c>
      <c r="C49" s="78">
        <v>145</v>
      </c>
      <c r="D49" s="78">
        <v>14</v>
      </c>
      <c r="E49" s="78">
        <v>0</v>
      </c>
    </row>
    <row r="50" spans="1:5" ht="15" x14ac:dyDescent="0.25">
      <c r="A50" s="75">
        <v>47</v>
      </c>
      <c r="B50" s="73" t="s">
        <v>233</v>
      </c>
      <c r="C50" s="78">
        <v>35</v>
      </c>
      <c r="D50" s="78">
        <v>195</v>
      </c>
      <c r="E50" s="78">
        <v>0</v>
      </c>
    </row>
    <row r="51" spans="1:5" ht="15" x14ac:dyDescent="0.25">
      <c r="A51" s="75">
        <v>48</v>
      </c>
      <c r="B51" s="73" t="s">
        <v>234</v>
      </c>
      <c r="C51" s="78">
        <v>3</v>
      </c>
      <c r="D51" s="78">
        <v>1</v>
      </c>
      <c r="E51" s="78">
        <v>0</v>
      </c>
    </row>
    <row r="52" spans="1:5" ht="15" x14ac:dyDescent="0.25">
      <c r="A52" s="75">
        <v>49</v>
      </c>
      <c r="B52" s="73" t="s">
        <v>87</v>
      </c>
      <c r="C52" s="78">
        <v>56</v>
      </c>
      <c r="D52" s="78">
        <v>120</v>
      </c>
      <c r="E52" s="78">
        <v>7</v>
      </c>
    </row>
    <row r="53" spans="1:5" ht="15" x14ac:dyDescent="0.25">
      <c r="A53" s="75">
        <v>50</v>
      </c>
      <c r="B53" s="73" t="s">
        <v>235</v>
      </c>
      <c r="C53" s="78">
        <v>67</v>
      </c>
      <c r="D53" s="78">
        <v>13</v>
      </c>
      <c r="E53" s="78">
        <v>5</v>
      </c>
    </row>
    <row r="54" spans="1:5" ht="15" x14ac:dyDescent="0.25">
      <c r="A54" s="75">
        <v>51</v>
      </c>
      <c r="B54" s="73" t="s">
        <v>237</v>
      </c>
      <c r="C54" s="78">
        <v>15</v>
      </c>
      <c r="D54" s="78">
        <v>30</v>
      </c>
      <c r="E54" s="78">
        <v>6</v>
      </c>
    </row>
    <row r="55" spans="1:5" ht="15" x14ac:dyDescent="0.25">
      <c r="A55" s="75">
        <v>52</v>
      </c>
      <c r="B55" s="73" t="s">
        <v>44</v>
      </c>
      <c r="C55" s="78">
        <v>35</v>
      </c>
      <c r="D55" s="78">
        <v>60</v>
      </c>
      <c r="E55" s="78">
        <v>1</v>
      </c>
    </row>
    <row r="56" spans="1:5" ht="15" x14ac:dyDescent="0.25">
      <c r="A56" s="75">
        <v>53</v>
      </c>
      <c r="B56" s="73" t="s">
        <v>108</v>
      </c>
      <c r="C56" s="78">
        <v>115</v>
      </c>
      <c r="D56" s="78">
        <v>363</v>
      </c>
      <c r="E56" s="78">
        <v>0</v>
      </c>
    </row>
    <row r="57" spans="1:5" ht="15" x14ac:dyDescent="0.25">
      <c r="A57" s="75">
        <v>54</v>
      </c>
      <c r="B57" s="73" t="s">
        <v>240</v>
      </c>
      <c r="C57" s="78">
        <v>67</v>
      </c>
      <c r="D57" s="78">
        <v>10</v>
      </c>
      <c r="E57" s="78">
        <v>3</v>
      </c>
    </row>
    <row r="58" spans="1:5" ht="15" x14ac:dyDescent="0.25">
      <c r="A58" s="75">
        <v>55</v>
      </c>
      <c r="B58" s="73" t="s">
        <v>241</v>
      </c>
      <c r="C58" s="78">
        <v>5</v>
      </c>
      <c r="D58" s="78">
        <v>140</v>
      </c>
      <c r="E58" s="78">
        <v>8</v>
      </c>
    </row>
    <row r="59" spans="1:5" ht="15" x14ac:dyDescent="0.25">
      <c r="A59" s="75">
        <v>56</v>
      </c>
      <c r="B59" s="73" t="s">
        <v>242</v>
      </c>
      <c r="C59" s="78">
        <v>10</v>
      </c>
      <c r="D59" s="78">
        <v>0</v>
      </c>
      <c r="E59" s="78">
        <v>0</v>
      </c>
    </row>
    <row r="60" spans="1:5" ht="15" x14ac:dyDescent="0.25">
      <c r="A60" s="75">
        <v>57</v>
      </c>
      <c r="B60" s="73" t="s">
        <v>114</v>
      </c>
      <c r="C60" s="78">
        <v>96</v>
      </c>
      <c r="D60" s="78">
        <v>160</v>
      </c>
      <c r="E60" s="78">
        <v>3</v>
      </c>
    </row>
    <row r="61" spans="1:5" ht="15" x14ac:dyDescent="0.25">
      <c r="A61" s="75">
        <v>58</v>
      </c>
      <c r="B61" s="73" t="s">
        <v>59</v>
      </c>
      <c r="C61" s="78">
        <v>20</v>
      </c>
      <c r="D61" s="78">
        <v>36</v>
      </c>
      <c r="E61" s="78">
        <v>2</v>
      </c>
    </row>
    <row r="62" spans="1:5" ht="15" x14ac:dyDescent="0.25">
      <c r="A62" s="75">
        <v>59</v>
      </c>
      <c r="B62" s="73" t="s">
        <v>142</v>
      </c>
      <c r="C62" s="78">
        <v>6</v>
      </c>
      <c r="D62" s="78">
        <v>30</v>
      </c>
      <c r="E62" s="78">
        <v>14</v>
      </c>
    </row>
    <row r="63" spans="1:5" ht="15" x14ac:dyDescent="0.25">
      <c r="A63" s="75">
        <v>60</v>
      </c>
      <c r="B63" s="73" t="s">
        <v>243</v>
      </c>
      <c r="C63" s="78">
        <v>438</v>
      </c>
      <c r="D63" s="78">
        <v>59</v>
      </c>
      <c r="E63" s="78">
        <v>0</v>
      </c>
    </row>
    <row r="64" spans="1:5" ht="15" x14ac:dyDescent="0.25">
      <c r="A64" s="75">
        <v>61</v>
      </c>
      <c r="B64" s="73" t="s">
        <v>75</v>
      </c>
      <c r="C64" s="78">
        <v>200</v>
      </c>
      <c r="D64" s="78">
        <v>40</v>
      </c>
      <c r="E64" s="78">
        <v>0</v>
      </c>
    </row>
    <row r="65" spans="1:5" ht="15" x14ac:dyDescent="0.25">
      <c r="A65" s="75">
        <v>62</v>
      </c>
      <c r="B65" s="73" t="s">
        <v>165</v>
      </c>
      <c r="C65" s="78">
        <v>0</v>
      </c>
      <c r="D65" s="78">
        <v>1</v>
      </c>
      <c r="E65" s="78">
        <v>0</v>
      </c>
    </row>
    <row r="66" spans="1:5" ht="15" x14ac:dyDescent="0.25">
      <c r="A66" s="75">
        <v>63</v>
      </c>
      <c r="B66" s="73" t="s">
        <v>245</v>
      </c>
      <c r="C66" s="78">
        <v>140</v>
      </c>
      <c r="D66" s="78">
        <v>69</v>
      </c>
      <c r="E66" s="78">
        <v>0</v>
      </c>
    </row>
    <row r="67" spans="1:5" ht="15" x14ac:dyDescent="0.25">
      <c r="A67" s="75">
        <v>64</v>
      </c>
      <c r="B67" s="73" t="s">
        <v>247</v>
      </c>
      <c r="C67" s="78">
        <v>49</v>
      </c>
      <c r="D67" s="78">
        <v>38</v>
      </c>
      <c r="E67" s="78">
        <v>0</v>
      </c>
    </row>
    <row r="68" spans="1:5" ht="15" x14ac:dyDescent="0.25">
      <c r="A68" s="75">
        <v>65</v>
      </c>
      <c r="B68" s="73" t="s">
        <v>248</v>
      </c>
      <c r="C68" s="78">
        <v>168</v>
      </c>
      <c r="D68" s="78">
        <v>96</v>
      </c>
      <c r="E68" s="78">
        <v>0</v>
      </c>
    </row>
    <row r="69" spans="1:5" ht="15" x14ac:dyDescent="0.25">
      <c r="A69" s="75">
        <v>66</v>
      </c>
      <c r="B69" s="73" t="s">
        <v>249</v>
      </c>
      <c r="C69" s="78">
        <v>184</v>
      </c>
      <c r="D69" s="78">
        <v>108</v>
      </c>
      <c r="E69" s="78">
        <v>30</v>
      </c>
    </row>
    <row r="70" spans="1:5" ht="15" x14ac:dyDescent="0.25">
      <c r="A70" s="75">
        <v>67</v>
      </c>
      <c r="B70" s="73" t="s">
        <v>250</v>
      </c>
      <c r="C70" s="78">
        <v>150</v>
      </c>
      <c r="D70" s="78">
        <v>8</v>
      </c>
      <c r="E70" s="78">
        <v>41</v>
      </c>
    </row>
    <row r="71" spans="1:5" ht="15" x14ac:dyDescent="0.25">
      <c r="A71" s="75">
        <v>68</v>
      </c>
      <c r="B71" s="73" t="s">
        <v>64</v>
      </c>
      <c r="C71" s="78">
        <v>0</v>
      </c>
      <c r="D71" s="78">
        <v>105</v>
      </c>
      <c r="E71" s="78">
        <v>0</v>
      </c>
    </row>
    <row r="72" spans="1:5" ht="15" x14ac:dyDescent="0.25">
      <c r="A72" s="75">
        <v>69</v>
      </c>
      <c r="B72" s="73" t="s">
        <v>45</v>
      </c>
      <c r="C72" s="78">
        <v>0</v>
      </c>
      <c r="D72" s="78">
        <v>298</v>
      </c>
      <c r="E72" s="78">
        <v>0</v>
      </c>
    </row>
    <row r="73" spans="1:5" ht="15" x14ac:dyDescent="0.25">
      <c r="A73" s="75">
        <v>70</v>
      </c>
      <c r="B73" s="73" t="s">
        <v>253</v>
      </c>
      <c r="C73" s="78">
        <v>0</v>
      </c>
      <c r="D73" s="78">
        <v>321</v>
      </c>
      <c r="E73" s="78">
        <v>0</v>
      </c>
    </row>
    <row r="74" spans="1:5" ht="15" x14ac:dyDescent="0.25">
      <c r="A74" s="75">
        <v>71</v>
      </c>
      <c r="B74" s="73" t="s">
        <v>255</v>
      </c>
      <c r="C74" s="78">
        <v>6</v>
      </c>
      <c r="D74" s="78">
        <v>10</v>
      </c>
      <c r="E74" s="78">
        <v>2</v>
      </c>
    </row>
    <row r="75" spans="1:5" ht="15" x14ac:dyDescent="0.25">
      <c r="A75" s="75">
        <v>72</v>
      </c>
      <c r="B75" s="73" t="s">
        <v>257</v>
      </c>
      <c r="C75" s="78">
        <v>138</v>
      </c>
      <c r="D75" s="78">
        <v>163</v>
      </c>
      <c r="E75" s="78">
        <v>2</v>
      </c>
    </row>
    <row r="76" spans="1:5" ht="15" x14ac:dyDescent="0.25">
      <c r="A76" s="75">
        <v>73</v>
      </c>
      <c r="B76" s="73" t="s">
        <v>52</v>
      </c>
      <c r="C76" s="78">
        <v>176</v>
      </c>
      <c r="D76" s="78">
        <v>49</v>
      </c>
      <c r="E76" s="78">
        <v>0</v>
      </c>
    </row>
    <row r="77" spans="1:5" ht="15" x14ac:dyDescent="0.25">
      <c r="A77" s="75">
        <v>74</v>
      </c>
      <c r="B77" s="73" t="s">
        <v>259</v>
      </c>
      <c r="C77" s="78">
        <v>75</v>
      </c>
      <c r="D77" s="78">
        <v>5</v>
      </c>
      <c r="E77" s="78">
        <v>0</v>
      </c>
    </row>
    <row r="78" spans="1:5" ht="15" x14ac:dyDescent="0.25">
      <c r="A78" s="75">
        <v>75</v>
      </c>
      <c r="B78" s="73" t="s">
        <v>260</v>
      </c>
      <c r="C78" s="78">
        <v>189</v>
      </c>
      <c r="D78" s="78">
        <v>82</v>
      </c>
      <c r="E78" s="78">
        <v>0</v>
      </c>
    </row>
    <row r="79" spans="1:5" ht="15" x14ac:dyDescent="0.25">
      <c r="A79" s="75">
        <v>76</v>
      </c>
      <c r="B79" s="73" t="s">
        <v>261</v>
      </c>
      <c r="C79" s="78">
        <v>388</v>
      </c>
      <c r="D79" s="78">
        <v>26</v>
      </c>
      <c r="E79" s="78">
        <v>0</v>
      </c>
    </row>
    <row r="80" spans="1:5" ht="15" x14ac:dyDescent="0.25">
      <c r="A80" s="75">
        <v>77</v>
      </c>
      <c r="B80" s="73" t="s">
        <v>29</v>
      </c>
      <c r="C80" s="78">
        <v>26</v>
      </c>
      <c r="D80" s="78">
        <v>35</v>
      </c>
      <c r="E80" s="78">
        <v>0</v>
      </c>
    </row>
    <row r="81" spans="1:5" ht="15" x14ac:dyDescent="0.25">
      <c r="A81" s="75">
        <v>78</v>
      </c>
      <c r="B81" s="73" t="s">
        <v>263</v>
      </c>
      <c r="C81" s="78">
        <v>0</v>
      </c>
      <c r="D81" s="78">
        <v>11</v>
      </c>
      <c r="E81" s="78">
        <v>0</v>
      </c>
    </row>
    <row r="82" spans="1:5" ht="15" x14ac:dyDescent="0.25">
      <c r="A82" s="75">
        <v>79</v>
      </c>
      <c r="B82" s="73" t="s">
        <v>264</v>
      </c>
      <c r="C82" s="78">
        <v>90</v>
      </c>
      <c r="D82" s="78">
        <v>46</v>
      </c>
      <c r="E82" s="78">
        <v>7</v>
      </c>
    </row>
    <row r="83" spans="1:5" ht="15" x14ac:dyDescent="0.25">
      <c r="A83" s="75">
        <v>80</v>
      </c>
      <c r="B83" s="73" t="s">
        <v>38</v>
      </c>
      <c r="C83" s="78">
        <v>12</v>
      </c>
      <c r="D83" s="78">
        <v>42</v>
      </c>
      <c r="E83" s="78">
        <v>8</v>
      </c>
    </row>
    <row r="84" spans="1:5" ht="15" x14ac:dyDescent="0.25">
      <c r="A84" s="75">
        <v>81</v>
      </c>
      <c r="B84" s="73" t="s">
        <v>266</v>
      </c>
      <c r="C84" s="78">
        <v>95</v>
      </c>
      <c r="D84" s="78">
        <v>21</v>
      </c>
      <c r="E84" s="78">
        <v>0</v>
      </c>
    </row>
    <row r="85" spans="1:5" ht="15" x14ac:dyDescent="0.25">
      <c r="A85" s="75">
        <v>82</v>
      </c>
      <c r="B85" s="73" t="s">
        <v>119</v>
      </c>
      <c r="C85" s="78">
        <v>24</v>
      </c>
      <c r="D85" s="78">
        <v>46</v>
      </c>
      <c r="E85" s="78">
        <v>2</v>
      </c>
    </row>
    <row r="86" spans="1:5" ht="15" x14ac:dyDescent="0.25">
      <c r="A86" s="75">
        <v>83</v>
      </c>
      <c r="B86" s="73" t="s">
        <v>90</v>
      </c>
      <c r="C86" s="78">
        <v>0</v>
      </c>
      <c r="D86" s="78">
        <v>12</v>
      </c>
      <c r="E86" s="78">
        <v>0</v>
      </c>
    </row>
    <row r="87" spans="1:5" ht="15" x14ac:dyDescent="0.25">
      <c r="A87" s="75">
        <v>84</v>
      </c>
      <c r="B87" s="73" t="s">
        <v>267</v>
      </c>
      <c r="C87" s="78">
        <v>307</v>
      </c>
      <c r="D87" s="78">
        <v>273</v>
      </c>
      <c r="E87" s="78">
        <v>2</v>
      </c>
    </row>
    <row r="88" spans="1:5" ht="15" x14ac:dyDescent="0.25">
      <c r="A88" s="75">
        <v>85</v>
      </c>
      <c r="B88" s="73" t="s">
        <v>97</v>
      </c>
      <c r="C88" s="78">
        <v>50</v>
      </c>
      <c r="D88" s="78">
        <v>210</v>
      </c>
      <c r="E88" s="78">
        <v>22</v>
      </c>
    </row>
    <row r="89" spans="1:5" ht="15" x14ac:dyDescent="0.25">
      <c r="A89" s="75">
        <v>86</v>
      </c>
      <c r="B89" s="73" t="s">
        <v>268</v>
      </c>
      <c r="C89" s="78">
        <v>42</v>
      </c>
      <c r="D89" s="78">
        <v>140</v>
      </c>
      <c r="E89" s="78">
        <v>0</v>
      </c>
    </row>
    <row r="90" spans="1:5" ht="15" x14ac:dyDescent="0.25">
      <c r="A90" s="75">
        <v>87</v>
      </c>
      <c r="B90" s="73" t="s">
        <v>137</v>
      </c>
      <c r="C90" s="78">
        <v>165</v>
      </c>
      <c r="D90" s="78">
        <v>122</v>
      </c>
      <c r="E90" s="78">
        <v>20</v>
      </c>
    </row>
    <row r="91" spans="1:5" ht="15" x14ac:dyDescent="0.25">
      <c r="A91" s="75">
        <v>88</v>
      </c>
      <c r="B91" s="73" t="s">
        <v>107</v>
      </c>
      <c r="C91" s="78">
        <v>33</v>
      </c>
      <c r="D91" s="78">
        <v>20</v>
      </c>
      <c r="E91" s="78">
        <v>3</v>
      </c>
    </row>
    <row r="92" spans="1:5" ht="15" x14ac:dyDescent="0.25">
      <c r="A92" s="75">
        <v>89</v>
      </c>
      <c r="B92" s="73" t="s">
        <v>269</v>
      </c>
      <c r="C92" s="78">
        <v>37</v>
      </c>
      <c r="D92" s="78">
        <v>80</v>
      </c>
      <c r="E92" s="78">
        <v>6</v>
      </c>
    </row>
    <row r="93" spans="1:5" ht="15" x14ac:dyDescent="0.25">
      <c r="A93" s="75">
        <v>90</v>
      </c>
      <c r="B93" s="73" t="s">
        <v>152</v>
      </c>
      <c r="C93" s="78">
        <v>280</v>
      </c>
      <c r="D93" s="78">
        <v>14</v>
      </c>
      <c r="E93" s="78">
        <v>0</v>
      </c>
    </row>
    <row r="94" spans="1:5" ht="15" x14ac:dyDescent="0.25">
      <c r="A94" s="75">
        <v>91</v>
      </c>
      <c r="B94" s="73" t="s">
        <v>270</v>
      </c>
      <c r="C94" s="78">
        <v>47</v>
      </c>
      <c r="D94" s="78">
        <v>23</v>
      </c>
      <c r="E94" s="78">
        <v>9</v>
      </c>
    </row>
    <row r="95" spans="1:5" ht="15" x14ac:dyDescent="0.25">
      <c r="A95" s="75">
        <v>92</v>
      </c>
      <c r="B95" s="73" t="s">
        <v>89</v>
      </c>
      <c r="C95" s="78">
        <v>2</v>
      </c>
      <c r="D95" s="78">
        <v>20</v>
      </c>
      <c r="E95" s="78">
        <v>0</v>
      </c>
    </row>
    <row r="96" spans="1:5" ht="15" x14ac:dyDescent="0.25">
      <c r="A96" s="75">
        <v>93</v>
      </c>
      <c r="B96" s="73" t="s">
        <v>153</v>
      </c>
      <c r="C96" s="78">
        <v>43</v>
      </c>
      <c r="D96" s="78">
        <v>22</v>
      </c>
      <c r="E96" s="78">
        <v>0</v>
      </c>
    </row>
    <row r="97" spans="1:5" ht="15" x14ac:dyDescent="0.25">
      <c r="A97" s="75">
        <v>94</v>
      </c>
      <c r="B97" s="73" t="s">
        <v>140</v>
      </c>
      <c r="C97" s="78">
        <v>0</v>
      </c>
      <c r="D97" s="78">
        <v>0</v>
      </c>
      <c r="E97" s="78">
        <v>0</v>
      </c>
    </row>
    <row r="98" spans="1:5" ht="15" x14ac:dyDescent="0.25">
      <c r="A98" s="75">
        <v>95</v>
      </c>
      <c r="B98" s="73" t="s">
        <v>272</v>
      </c>
      <c r="C98" s="78">
        <v>30</v>
      </c>
      <c r="D98" s="78">
        <v>126</v>
      </c>
      <c r="E98" s="78">
        <v>0</v>
      </c>
    </row>
    <row r="99" spans="1:5" ht="15" x14ac:dyDescent="0.25">
      <c r="A99" s="75">
        <v>96</v>
      </c>
      <c r="B99" s="73" t="s">
        <v>56</v>
      </c>
      <c r="C99" s="78">
        <v>6</v>
      </c>
      <c r="D99" s="78">
        <v>28</v>
      </c>
      <c r="E99" s="78">
        <v>0</v>
      </c>
    </row>
    <row r="100" spans="1:5" ht="15" x14ac:dyDescent="0.25">
      <c r="A100" s="75">
        <v>97</v>
      </c>
      <c r="B100" s="73" t="s">
        <v>63</v>
      </c>
      <c r="C100" s="78">
        <v>77</v>
      </c>
      <c r="D100" s="78">
        <v>87</v>
      </c>
      <c r="E100" s="78">
        <v>33</v>
      </c>
    </row>
    <row r="101" spans="1:5" ht="15" x14ac:dyDescent="0.25">
      <c r="A101" s="75">
        <v>98</v>
      </c>
      <c r="B101" s="73" t="s">
        <v>274</v>
      </c>
      <c r="C101" s="78">
        <v>0</v>
      </c>
      <c r="D101" s="78">
        <v>27</v>
      </c>
      <c r="E101" s="78">
        <v>0</v>
      </c>
    </row>
    <row r="102" spans="1:5" ht="15" x14ac:dyDescent="0.25">
      <c r="A102" s="75">
        <v>99</v>
      </c>
      <c r="B102" s="73" t="s">
        <v>275</v>
      </c>
      <c r="C102" s="78">
        <v>87</v>
      </c>
      <c r="D102" s="78">
        <v>17</v>
      </c>
      <c r="E102" s="78">
        <v>3</v>
      </c>
    </row>
    <row r="103" spans="1:5" ht="15" x14ac:dyDescent="0.25">
      <c r="A103" s="75">
        <v>100</v>
      </c>
      <c r="B103" s="73" t="s">
        <v>82</v>
      </c>
      <c r="C103" s="78">
        <v>24</v>
      </c>
      <c r="D103" s="78">
        <v>8</v>
      </c>
      <c r="E103" s="78">
        <v>0</v>
      </c>
    </row>
    <row r="104" spans="1:5" ht="15" x14ac:dyDescent="0.25">
      <c r="A104" s="75">
        <v>101</v>
      </c>
      <c r="B104" s="73" t="s">
        <v>276</v>
      </c>
      <c r="C104" s="78">
        <v>31</v>
      </c>
      <c r="D104" s="78">
        <v>56</v>
      </c>
      <c r="E104" s="78">
        <v>5</v>
      </c>
    </row>
    <row r="105" spans="1:5" ht="15" x14ac:dyDescent="0.25">
      <c r="A105" s="75">
        <v>102</v>
      </c>
      <c r="B105" s="73" t="s">
        <v>277</v>
      </c>
      <c r="C105" s="78">
        <v>160</v>
      </c>
      <c r="D105" s="78">
        <v>60</v>
      </c>
      <c r="E105" s="78">
        <v>20</v>
      </c>
    </row>
    <row r="106" spans="1:5" ht="15" x14ac:dyDescent="0.25">
      <c r="A106" s="75">
        <v>103</v>
      </c>
      <c r="B106" s="73" t="s">
        <v>278</v>
      </c>
      <c r="C106" s="78">
        <v>33</v>
      </c>
      <c r="D106" s="78">
        <v>1</v>
      </c>
      <c r="E106" s="78">
        <v>0</v>
      </c>
    </row>
    <row r="107" spans="1:5" ht="15" x14ac:dyDescent="0.25">
      <c r="A107" s="75">
        <v>104</v>
      </c>
      <c r="B107" s="73" t="s">
        <v>96</v>
      </c>
      <c r="C107" s="78">
        <v>30</v>
      </c>
      <c r="D107" s="78">
        <v>20</v>
      </c>
      <c r="E107" s="78">
        <v>0</v>
      </c>
    </row>
    <row r="108" spans="1:5" ht="15" x14ac:dyDescent="0.25">
      <c r="A108" s="75">
        <v>105</v>
      </c>
      <c r="B108" s="73" t="s">
        <v>47</v>
      </c>
      <c r="C108" s="78">
        <v>7</v>
      </c>
      <c r="D108" s="78">
        <v>10</v>
      </c>
      <c r="E108" s="78">
        <v>0</v>
      </c>
    </row>
    <row r="109" spans="1:5" ht="15" x14ac:dyDescent="0.25">
      <c r="A109" s="75">
        <v>106</v>
      </c>
      <c r="B109" s="73" t="s">
        <v>98</v>
      </c>
      <c r="C109" s="78">
        <v>89</v>
      </c>
      <c r="D109" s="78">
        <v>172</v>
      </c>
      <c r="E109" s="78">
        <v>12</v>
      </c>
    </row>
    <row r="110" spans="1:5" ht="15" x14ac:dyDescent="0.25">
      <c r="A110" s="75">
        <v>107</v>
      </c>
      <c r="B110" s="73" t="s">
        <v>110</v>
      </c>
      <c r="C110" s="78">
        <v>183</v>
      </c>
      <c r="D110" s="78">
        <v>45</v>
      </c>
      <c r="E110" s="78">
        <v>0</v>
      </c>
    </row>
    <row r="111" spans="1:5" ht="15" x14ac:dyDescent="0.25">
      <c r="A111" s="75">
        <v>108</v>
      </c>
      <c r="B111" s="73" t="s">
        <v>280</v>
      </c>
      <c r="C111" s="78">
        <v>93</v>
      </c>
      <c r="D111" s="78">
        <v>4</v>
      </c>
      <c r="E111" s="78">
        <v>0</v>
      </c>
    </row>
    <row r="112" spans="1:5" ht="15" x14ac:dyDescent="0.25">
      <c r="A112" s="75">
        <v>109</v>
      </c>
      <c r="B112" s="73" t="s">
        <v>281</v>
      </c>
      <c r="C112" s="78">
        <v>173</v>
      </c>
      <c r="D112" s="78">
        <v>40</v>
      </c>
      <c r="E112" s="78">
        <v>0</v>
      </c>
    </row>
    <row r="113" spans="1:5" ht="15" x14ac:dyDescent="0.25">
      <c r="A113" s="75">
        <v>110</v>
      </c>
      <c r="B113" s="73" t="s">
        <v>282</v>
      </c>
      <c r="C113" s="78">
        <v>0</v>
      </c>
      <c r="D113" s="78">
        <v>5</v>
      </c>
      <c r="E113" s="78">
        <v>0</v>
      </c>
    </row>
    <row r="114" spans="1:5" ht="15" x14ac:dyDescent="0.25">
      <c r="A114" s="75">
        <v>111</v>
      </c>
      <c r="B114" s="73" t="s">
        <v>146</v>
      </c>
      <c r="C114" s="78">
        <v>50</v>
      </c>
      <c r="D114" s="78">
        <v>60</v>
      </c>
      <c r="E114" s="78">
        <v>20</v>
      </c>
    </row>
    <row r="115" spans="1:5" ht="15" x14ac:dyDescent="0.25">
      <c r="A115" s="75">
        <v>112</v>
      </c>
      <c r="B115" s="73" t="s">
        <v>139</v>
      </c>
      <c r="C115" s="78">
        <v>5</v>
      </c>
      <c r="D115" s="78">
        <v>35</v>
      </c>
      <c r="E115" s="78">
        <v>5</v>
      </c>
    </row>
    <row r="116" spans="1:5" ht="15" x14ac:dyDescent="0.25">
      <c r="A116" s="75">
        <v>113</v>
      </c>
      <c r="B116" s="73" t="s">
        <v>128</v>
      </c>
      <c r="C116" s="78">
        <v>5</v>
      </c>
      <c r="D116" s="78">
        <v>10</v>
      </c>
      <c r="E116" s="78">
        <v>2</v>
      </c>
    </row>
    <row r="117" spans="1:5" ht="15" x14ac:dyDescent="0.25">
      <c r="A117" s="75">
        <v>114</v>
      </c>
      <c r="B117" s="73" t="s">
        <v>283</v>
      </c>
      <c r="C117" s="78">
        <v>142</v>
      </c>
      <c r="D117" s="78">
        <v>10</v>
      </c>
      <c r="E117" s="78">
        <v>0</v>
      </c>
    </row>
    <row r="118" spans="1:5" ht="15" x14ac:dyDescent="0.25">
      <c r="A118" s="75">
        <v>115</v>
      </c>
      <c r="B118" s="73" t="s">
        <v>286</v>
      </c>
      <c r="C118" s="78">
        <v>46</v>
      </c>
      <c r="D118" s="78">
        <v>5</v>
      </c>
      <c r="E118" s="78">
        <v>0</v>
      </c>
    </row>
    <row r="119" spans="1:5" ht="15" x14ac:dyDescent="0.25">
      <c r="A119" s="75">
        <v>116</v>
      </c>
      <c r="B119" s="73" t="s">
        <v>288</v>
      </c>
      <c r="C119" s="78">
        <v>0</v>
      </c>
      <c r="D119" s="78">
        <v>35</v>
      </c>
      <c r="E119" s="78">
        <v>0</v>
      </c>
    </row>
    <row r="120" spans="1:5" x14ac:dyDescent="0.2">
      <c r="A120" s="71"/>
      <c r="B120" s="74"/>
      <c r="C120" s="79">
        <f t="shared" ref="C120:E120" si="0">SUM(C4:C119)</f>
        <v>16930</v>
      </c>
      <c r="D120" s="79">
        <f t="shared" si="0"/>
        <v>15928</v>
      </c>
      <c r="E120" s="79">
        <f t="shared" si="0"/>
        <v>891</v>
      </c>
    </row>
    <row r="121" spans="1:5" x14ac:dyDescent="0.2">
      <c r="B121" s="70"/>
      <c r="C121" s="76"/>
      <c r="D121" s="76"/>
      <c r="E121" s="76"/>
    </row>
  </sheetData>
  <mergeCells count="1">
    <mergeCell ref="A1:E1"/>
  </mergeCells>
  <conditionalFormatting sqref="B4:B119">
    <cfRule type="expression" dxfId="13" priority="1">
      <formula>AB4="VALID"</formula>
    </cfRule>
  </conditionalFormatting>
  <conditionalFormatting sqref="B4:B119">
    <cfRule type="expression" dxfId="12" priority="2">
      <formula>AB4="TIDAK"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5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703125" defaultRowHeight="15.75" customHeight="1" x14ac:dyDescent="0.2"/>
  <cols>
    <col min="1" max="1" width="29.7109375" customWidth="1"/>
    <col min="3" max="6" width="12.5703125" hidden="1"/>
    <col min="22" max="22" width="10" customWidth="1"/>
    <col min="23" max="27" width="10.42578125" customWidth="1"/>
  </cols>
  <sheetData>
    <row r="1" spans="1:27" ht="12.75" x14ac:dyDescent="0.2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7"/>
      <c r="S1" s="5"/>
      <c r="T1" s="5"/>
      <c r="U1" s="5"/>
      <c r="V1" s="8">
        <f>COUNTIF(V4:V40,2)</f>
        <v>0</v>
      </c>
      <c r="W1" s="9" t="s">
        <v>170</v>
      </c>
      <c r="X1" s="8">
        <f>COUNTIF(AA4:AB40,"VALID")</f>
        <v>1</v>
      </c>
      <c r="Y1" s="10" t="s">
        <v>171</v>
      </c>
      <c r="Z1" s="11">
        <f>37-X1</f>
        <v>36</v>
      </c>
      <c r="AA1" s="12" t="s">
        <v>172</v>
      </c>
    </row>
    <row r="2" spans="1:27" ht="12.75" x14ac:dyDescent="0.2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85" t="s">
        <v>173</v>
      </c>
      <c r="W2" s="84"/>
      <c r="X2" s="84"/>
      <c r="Y2" s="84"/>
      <c r="Z2" s="84"/>
      <c r="AA2" s="86" t="s">
        <v>174</v>
      </c>
    </row>
    <row r="3" spans="1:27" ht="76.5" x14ac:dyDescent="0.2">
      <c r="A3" s="13" t="s">
        <v>175</v>
      </c>
      <c r="B3" s="13" t="s">
        <v>1</v>
      </c>
      <c r="C3" s="13" t="s">
        <v>176</v>
      </c>
      <c r="D3" s="13" t="s">
        <v>4</v>
      </c>
      <c r="E3" s="13" t="s">
        <v>177</v>
      </c>
      <c r="F3" s="13" t="s">
        <v>5</v>
      </c>
      <c r="G3" s="14" t="s">
        <v>305</v>
      </c>
      <c r="H3" s="15" t="s">
        <v>179</v>
      </c>
      <c r="I3" s="15" t="s">
        <v>7</v>
      </c>
      <c r="J3" s="15" t="s">
        <v>8</v>
      </c>
      <c r="K3" s="16" t="s">
        <v>180</v>
      </c>
      <c r="L3" s="16" t="s">
        <v>10</v>
      </c>
      <c r="M3" s="16" t="s">
        <v>11</v>
      </c>
      <c r="N3" s="16" t="s">
        <v>12</v>
      </c>
      <c r="O3" s="17" t="s">
        <v>181</v>
      </c>
      <c r="P3" s="17" t="s">
        <v>14</v>
      </c>
      <c r="Q3" s="17" t="s">
        <v>15</v>
      </c>
      <c r="R3" s="17" t="s">
        <v>16</v>
      </c>
      <c r="S3" s="18" t="s">
        <v>17</v>
      </c>
      <c r="T3" s="18" t="s">
        <v>18</v>
      </c>
      <c r="U3" s="18" t="s">
        <v>19</v>
      </c>
      <c r="V3" s="19" t="s">
        <v>170</v>
      </c>
      <c r="W3" s="19" t="s">
        <v>182</v>
      </c>
      <c r="X3" s="19" t="s">
        <v>183</v>
      </c>
      <c r="Y3" s="20" t="s">
        <v>184</v>
      </c>
      <c r="Z3" s="20" t="s">
        <v>185</v>
      </c>
      <c r="AA3" s="84"/>
    </row>
    <row r="4" spans="1:27" ht="15.75" customHeight="1" x14ac:dyDescent="0.25">
      <c r="A4" s="21" t="s">
        <v>306</v>
      </c>
      <c r="B4" s="4">
        <v>20583813</v>
      </c>
      <c r="C4" s="21" t="s">
        <v>307</v>
      </c>
      <c r="D4" s="21" t="s">
        <v>308</v>
      </c>
      <c r="E4" s="5"/>
      <c r="F4" s="21" t="s">
        <v>28</v>
      </c>
      <c r="G4" s="69"/>
      <c r="H4" s="23">
        <f>VLOOKUP($B4,'Form Responses 1'!$B$2:$W$920,6,FALSE)</f>
        <v>1152</v>
      </c>
      <c r="I4" s="23">
        <f>VLOOKUP($B4,'Form Responses 1'!$B$2:$W$920,7,FALSE)</f>
        <v>523</v>
      </c>
      <c r="J4" s="23">
        <f>VLOOKUP($B4,'Form Responses 1'!$B$2:$W$920,8,FALSE)</f>
        <v>629</v>
      </c>
      <c r="K4" s="24">
        <f>VLOOKUP($B4,'Form Responses 1'!$B$2:$W$920,9,FALSE)</f>
        <v>795</v>
      </c>
      <c r="L4" s="24">
        <f>VLOOKUP($B4,'Form Responses 1'!$B$2:$W$920,10,FALSE)</f>
        <v>126</v>
      </c>
      <c r="M4" s="24">
        <f>VLOOKUP($B4,'Form Responses 1'!$B$2:$W$920,11,FALSE)</f>
        <v>669</v>
      </c>
      <c r="N4" s="24">
        <f>VLOOKUP($B4,'Form Responses 1'!$B$2:$W$920,12,FALSE)</f>
        <v>0</v>
      </c>
      <c r="O4" s="25">
        <f>VLOOKUP($B4,'Form Responses 1'!$B$2:$W$920,13,FALSE)</f>
        <v>357</v>
      </c>
      <c r="P4" s="25">
        <f>VLOOKUP($B4,'Form Responses 1'!$B$2:$W$920,14,FALSE)</f>
        <v>62</v>
      </c>
      <c r="Q4" s="25">
        <f>VLOOKUP($B4,'Form Responses 1'!$B$2:$W$920,15,FALSE)</f>
        <v>295</v>
      </c>
      <c r="R4" s="25">
        <f>VLOOKUP($B4,'Form Responses 1'!$B$2:$W$920,16,FALSE)</f>
        <v>0</v>
      </c>
      <c r="S4" s="26">
        <f>VLOOKUP($B4,'Form Responses 1'!$B$2:$W$920,17,FALSE)</f>
        <v>970</v>
      </c>
      <c r="T4" s="26">
        <f>VLOOKUP($B4,'Form Responses 1'!$B$2:$W$920,18,FALSE)</f>
        <v>182</v>
      </c>
      <c r="U4" s="26">
        <f>VLOOKUP($B4,'Form Responses 1'!$B$2:$W$920,19,FALSE)</f>
        <v>0</v>
      </c>
      <c r="V4" s="27">
        <f>COUNTIF('Form Responses 1'!$B$2:$B$920,$B4)</f>
        <v>1</v>
      </c>
      <c r="W4" s="28" t="str">
        <f t="shared" ref="W4:W40" si="0">IF(K4=(N4+M4+L4),"SAMA","TIDAK")</f>
        <v>SAMA</v>
      </c>
      <c r="X4" s="28" t="str">
        <f t="shared" ref="X4:X40" si="1">IF(O4=(P4+Q4+R4),"SAMA","TIDAK")</f>
        <v>SAMA</v>
      </c>
      <c r="Y4" s="28" t="str">
        <f t="shared" ref="Y4:Y40" si="2">IF(H4=(K4+O4),"SAMA","TIDAK")</f>
        <v>SAMA</v>
      </c>
      <c r="Z4" s="28" t="str">
        <f t="shared" ref="Z4:Z40" si="3">IF(H4=(S4+T4+U4),"SAMA","TIDAK")</f>
        <v>SAMA</v>
      </c>
      <c r="AA4" s="28" t="str">
        <f t="shared" ref="AA4:AA40" si="4">IF(AND(W4="SAMA",X4="SAMA",Y4="SAMA",Z4="SAMA"),"VALID","TIDAK")</f>
        <v>VALID</v>
      </c>
    </row>
    <row r="5" spans="1:27" ht="15.75" customHeight="1" x14ac:dyDescent="0.25">
      <c r="A5" s="21" t="s">
        <v>309</v>
      </c>
      <c r="B5" s="4">
        <v>20583801</v>
      </c>
      <c r="C5" s="21" t="s">
        <v>307</v>
      </c>
      <c r="D5" s="21" t="s">
        <v>308</v>
      </c>
      <c r="E5" s="5"/>
      <c r="F5" s="21" t="s">
        <v>26</v>
      </c>
      <c r="G5" s="69"/>
      <c r="H5" s="23">
        <f>VLOOKUP($B5,'Form Responses 1'!$B$2:$W$920,6,FALSE)</f>
        <v>755</v>
      </c>
      <c r="I5" s="23">
        <f>VLOOKUP($B5,'Form Responses 1'!$B$2:$W$920,7,FALSE)</f>
        <v>406</v>
      </c>
      <c r="J5" s="23">
        <f>VLOOKUP($B5,'Form Responses 1'!$B$2:$W$920,8,FALSE)</f>
        <v>349</v>
      </c>
      <c r="K5" s="24">
        <f>VLOOKUP($B5,'Form Responses 1'!$B$2:$W$920,9,FALSE)</f>
        <v>462</v>
      </c>
      <c r="L5" s="24">
        <f>VLOOKUP($B5,'Form Responses 1'!$B$2:$W$920,10,FALSE)</f>
        <v>62</v>
      </c>
      <c r="M5" s="24">
        <f>VLOOKUP($B5,'Form Responses 1'!$B$2:$W$920,11,FALSE)</f>
        <v>350</v>
      </c>
      <c r="N5" s="24">
        <f>VLOOKUP($B5,'Form Responses 1'!$B$2:$W$920,12,FALSE)</f>
        <v>50</v>
      </c>
      <c r="O5" s="25">
        <f>VLOOKUP($B5,'Form Responses 1'!$B$2:$W$920,13,FALSE)</f>
        <v>293</v>
      </c>
      <c r="P5" s="25">
        <f>VLOOKUP($B5,'Form Responses 1'!$B$2:$W$920,14,FALSE)</f>
        <v>93</v>
      </c>
      <c r="Q5" s="25">
        <f>VLOOKUP($B5,'Form Responses 1'!$B$2:$W$920,15,FALSE)</f>
        <v>180</v>
      </c>
      <c r="R5" s="25">
        <f>VLOOKUP($B5,'Form Responses 1'!$B$2:$W$920,16,FALSE)</f>
        <v>20</v>
      </c>
      <c r="S5" s="26">
        <f>VLOOKUP($B5,'Form Responses 1'!$B$2:$W$920,20,FALSE)</f>
        <v>0</v>
      </c>
      <c r="T5" s="26">
        <f>VLOOKUP($B5,'Form Responses 1'!$B$2:$W$920,21,FALSE)</f>
        <v>0</v>
      </c>
      <c r="U5" s="26">
        <f>VLOOKUP($B5,'Form Responses 1'!$B$2:$W$920,22,FALSE)</f>
        <v>0</v>
      </c>
      <c r="V5" s="27">
        <f>COUNTIF('Form Responses 1'!$B$2:$B$920,$B5)</f>
        <v>1</v>
      </c>
      <c r="W5" s="28" t="str">
        <f t="shared" si="0"/>
        <v>SAMA</v>
      </c>
      <c r="X5" s="28" t="str">
        <f t="shared" si="1"/>
        <v>SAMA</v>
      </c>
      <c r="Y5" s="28" t="str">
        <f t="shared" si="2"/>
        <v>SAMA</v>
      </c>
      <c r="Z5" s="28" t="str">
        <f t="shared" si="3"/>
        <v>TIDAK</v>
      </c>
      <c r="AA5" s="28" t="str">
        <f t="shared" si="4"/>
        <v>TIDAK</v>
      </c>
    </row>
    <row r="6" spans="1:27" ht="15.75" customHeight="1" x14ac:dyDescent="0.25">
      <c r="A6" s="21" t="s">
        <v>91</v>
      </c>
      <c r="B6" s="4">
        <v>20583814</v>
      </c>
      <c r="C6" s="21" t="s">
        <v>307</v>
      </c>
      <c r="D6" s="21" t="s">
        <v>310</v>
      </c>
      <c r="E6" s="5"/>
      <c r="F6" s="21" t="s">
        <v>28</v>
      </c>
      <c r="G6" s="69"/>
      <c r="H6" s="23">
        <f>VLOOKUP($B6,'Form Responses 1'!$B$2:$W$920,6,FALSE)</f>
        <v>544</v>
      </c>
      <c r="I6" s="23">
        <f>VLOOKUP($B6,'Form Responses 1'!$B$2:$W$920,7,FALSE)</f>
        <v>197</v>
      </c>
      <c r="J6" s="23">
        <f>VLOOKUP($B6,'Form Responses 1'!$B$2:$W$920,8,FALSE)</f>
        <v>347</v>
      </c>
      <c r="K6" s="24">
        <f>VLOOKUP($B6,'Form Responses 1'!$B$2:$W$920,9,FALSE)</f>
        <v>447</v>
      </c>
      <c r="L6" s="24">
        <f>VLOOKUP($B6,'Form Responses 1'!$B$2:$W$920,10,FALSE)</f>
        <v>55</v>
      </c>
      <c r="M6" s="24">
        <f>VLOOKUP($B6,'Form Responses 1'!$B$2:$W$920,11,FALSE)</f>
        <v>450</v>
      </c>
      <c r="N6" s="24">
        <f>VLOOKUP($B6,'Form Responses 1'!$B$2:$W$920,12,FALSE)</f>
        <v>5</v>
      </c>
      <c r="O6" s="25">
        <f>VLOOKUP($B6,'Form Responses 1'!$B$2:$W$920,13,FALSE)</f>
        <v>97</v>
      </c>
      <c r="P6" s="25">
        <f>VLOOKUP($B6,'Form Responses 1'!$B$2:$W$920,14,FALSE)</f>
        <v>10</v>
      </c>
      <c r="Q6" s="25">
        <f>VLOOKUP($B6,'Form Responses 1'!$B$2:$W$920,15,FALSE)</f>
        <v>20</v>
      </c>
      <c r="R6" s="25">
        <f>VLOOKUP($B6,'Form Responses 1'!$B$2:$W$920,16,FALSE)</f>
        <v>4</v>
      </c>
      <c r="S6" s="26">
        <f>VLOOKUP($B6,'Form Responses 1'!$B$2:$W$920,20,FALSE)</f>
        <v>0</v>
      </c>
      <c r="T6" s="26">
        <f>VLOOKUP($B6,'Form Responses 1'!$B$2:$W$920,21,FALSE)</f>
        <v>0</v>
      </c>
      <c r="U6" s="26">
        <f>VLOOKUP($B6,'Form Responses 1'!$B$2:$W$920,22,FALSE)</f>
        <v>0</v>
      </c>
      <c r="V6" s="27">
        <f>COUNTIF('Form Responses 1'!$B$2:$B$920,$B6)</f>
        <v>1</v>
      </c>
      <c r="W6" s="28" t="str">
        <f t="shared" si="0"/>
        <v>TIDAK</v>
      </c>
      <c r="X6" s="28" t="str">
        <f t="shared" si="1"/>
        <v>TIDAK</v>
      </c>
      <c r="Y6" s="28" t="str">
        <f t="shared" si="2"/>
        <v>SAMA</v>
      </c>
      <c r="Z6" s="28" t="str">
        <f t="shared" si="3"/>
        <v>TIDAK</v>
      </c>
      <c r="AA6" s="28" t="str">
        <f t="shared" si="4"/>
        <v>TIDAK</v>
      </c>
    </row>
    <row r="7" spans="1:27" ht="15.75" customHeight="1" x14ac:dyDescent="0.25">
      <c r="A7" s="21" t="s">
        <v>311</v>
      </c>
      <c r="B7" s="4">
        <v>20583804</v>
      </c>
      <c r="C7" s="21" t="s">
        <v>307</v>
      </c>
      <c r="D7" s="21" t="s">
        <v>310</v>
      </c>
      <c r="E7" s="5"/>
      <c r="F7" s="21" t="s">
        <v>26</v>
      </c>
      <c r="G7" s="69"/>
      <c r="H7" s="23" t="e">
        <f>VLOOKUP($B7,'Form Responses 1'!$B$2:$W$920,6,FALSE)</f>
        <v>#N/A</v>
      </c>
      <c r="I7" s="23" t="e">
        <f>VLOOKUP($B7,'Form Responses 1'!$B$2:$W$920,7,FALSE)</f>
        <v>#N/A</v>
      </c>
      <c r="J7" s="23" t="e">
        <f>VLOOKUP($B7,'Form Responses 1'!$B$2:$W$920,8,FALSE)</f>
        <v>#N/A</v>
      </c>
      <c r="K7" s="24" t="e">
        <f>VLOOKUP($B7,'Form Responses 1'!$B$2:$W$920,9,FALSE)</f>
        <v>#N/A</v>
      </c>
      <c r="L7" s="24" t="e">
        <f>VLOOKUP($B7,'Form Responses 1'!$B$2:$W$920,10,FALSE)</f>
        <v>#N/A</v>
      </c>
      <c r="M7" s="24" t="e">
        <f>VLOOKUP($B7,'Form Responses 1'!$B$2:$W$920,11,FALSE)</f>
        <v>#N/A</v>
      </c>
      <c r="N7" s="24" t="e">
        <f>VLOOKUP($B7,'Form Responses 1'!$B$2:$W$920,12,FALSE)</f>
        <v>#N/A</v>
      </c>
      <c r="O7" s="25" t="e">
        <f>VLOOKUP($B7,'Form Responses 1'!$B$2:$W$920,13,FALSE)</f>
        <v>#N/A</v>
      </c>
      <c r="P7" s="25" t="e">
        <f>VLOOKUP($B7,'Form Responses 1'!$B$2:$W$920,14,FALSE)</f>
        <v>#N/A</v>
      </c>
      <c r="Q7" s="25" t="e">
        <f>VLOOKUP($B7,'Form Responses 1'!$B$2:$W$920,15,FALSE)</f>
        <v>#N/A</v>
      </c>
      <c r="R7" s="25" t="e">
        <f>VLOOKUP($B7,'Form Responses 1'!$B$2:$W$920,16,FALSE)</f>
        <v>#N/A</v>
      </c>
      <c r="S7" s="26" t="e">
        <f>VLOOKUP($B7,'Form Responses 1'!$B$2:$W$920,20,FALSE)</f>
        <v>#N/A</v>
      </c>
      <c r="T7" s="26" t="e">
        <f>VLOOKUP($B7,'Form Responses 1'!$B$2:$W$920,21,FALSE)</f>
        <v>#N/A</v>
      </c>
      <c r="U7" s="26" t="e">
        <f>VLOOKUP($B7,'Form Responses 1'!$B$2:$W$920,22,FALSE)</f>
        <v>#N/A</v>
      </c>
      <c r="V7" s="27">
        <f>COUNTIF('Form Responses 1'!$B$2:$B$920,$B7)</f>
        <v>0</v>
      </c>
      <c r="W7" s="28" t="e">
        <f t="shared" si="0"/>
        <v>#N/A</v>
      </c>
      <c r="X7" s="28" t="e">
        <f t="shared" si="1"/>
        <v>#N/A</v>
      </c>
      <c r="Y7" s="28" t="e">
        <f t="shared" si="2"/>
        <v>#N/A</v>
      </c>
      <c r="Z7" s="28" t="e">
        <f t="shared" si="3"/>
        <v>#N/A</v>
      </c>
      <c r="AA7" s="28" t="e">
        <f t="shared" si="4"/>
        <v>#N/A</v>
      </c>
    </row>
    <row r="8" spans="1:27" ht="15.75" customHeight="1" x14ac:dyDescent="0.25">
      <c r="A8" s="21" t="s">
        <v>312</v>
      </c>
      <c r="B8" s="4">
        <v>20583821</v>
      </c>
      <c r="C8" s="21" t="s">
        <v>307</v>
      </c>
      <c r="D8" s="21" t="s">
        <v>310</v>
      </c>
      <c r="E8" s="5"/>
      <c r="F8" s="21" t="s">
        <v>30</v>
      </c>
      <c r="G8" s="69"/>
      <c r="H8" s="23">
        <f>VLOOKUP($B8,'Form Responses 1'!$B$2:$W$920,6,FALSE)</f>
        <v>53</v>
      </c>
      <c r="I8" s="23">
        <f>VLOOKUP($B8,'Form Responses 1'!$B$2:$W$920,7,FALSE)</f>
        <v>35</v>
      </c>
      <c r="J8" s="23">
        <f>VLOOKUP($B8,'Form Responses 1'!$B$2:$W$920,8,FALSE)</f>
        <v>18</v>
      </c>
      <c r="K8" s="24">
        <f>VLOOKUP($B8,'Form Responses 1'!$B$2:$W$920,9,FALSE)</f>
        <v>41</v>
      </c>
      <c r="L8" s="24">
        <f>VLOOKUP($B8,'Form Responses 1'!$B$2:$W$920,10,FALSE)</f>
        <v>4</v>
      </c>
      <c r="M8" s="24">
        <f>VLOOKUP($B8,'Form Responses 1'!$B$2:$W$920,11,FALSE)</f>
        <v>37</v>
      </c>
      <c r="N8" s="24">
        <f>VLOOKUP($B8,'Form Responses 1'!$B$2:$W$920,12,FALSE)</f>
        <v>0</v>
      </c>
      <c r="O8" s="25">
        <f>VLOOKUP($B8,'Form Responses 1'!$B$2:$W$920,13,FALSE)</f>
        <v>12</v>
      </c>
      <c r="P8" s="25">
        <f>VLOOKUP($B8,'Form Responses 1'!$B$2:$W$920,14,FALSE)</f>
        <v>3</v>
      </c>
      <c r="Q8" s="25">
        <f>VLOOKUP($B8,'Form Responses 1'!$B$2:$W$920,15,FALSE)</f>
        <v>9</v>
      </c>
      <c r="R8" s="25">
        <f>VLOOKUP($B8,'Form Responses 1'!$B$2:$W$920,16,FALSE)</f>
        <v>0</v>
      </c>
      <c r="S8" s="26">
        <f>VLOOKUP($B8,'Form Responses 1'!$B$2:$W$920,20,FALSE)</f>
        <v>0</v>
      </c>
      <c r="T8" s="26">
        <f>VLOOKUP($B8,'Form Responses 1'!$B$2:$W$920,21,FALSE)</f>
        <v>0</v>
      </c>
      <c r="U8" s="26">
        <f>VLOOKUP($B8,'Form Responses 1'!$B$2:$W$920,22,FALSE)</f>
        <v>0</v>
      </c>
      <c r="V8" s="27">
        <f>COUNTIF('Form Responses 1'!$B$2:$B$920,$B8)</f>
        <v>1</v>
      </c>
      <c r="W8" s="28" t="str">
        <f t="shared" si="0"/>
        <v>SAMA</v>
      </c>
      <c r="X8" s="28" t="str">
        <f t="shared" si="1"/>
        <v>SAMA</v>
      </c>
      <c r="Y8" s="28" t="str">
        <f t="shared" si="2"/>
        <v>SAMA</v>
      </c>
      <c r="Z8" s="28" t="str">
        <f t="shared" si="3"/>
        <v>TIDAK</v>
      </c>
      <c r="AA8" s="28" t="str">
        <f t="shared" si="4"/>
        <v>TIDAK</v>
      </c>
    </row>
    <row r="9" spans="1:27" ht="15.75" customHeight="1" x14ac:dyDescent="0.25">
      <c r="A9" s="21" t="s">
        <v>313</v>
      </c>
      <c r="B9" s="4">
        <v>69886419</v>
      </c>
      <c r="C9" s="21" t="s">
        <v>307</v>
      </c>
      <c r="D9" s="21" t="s">
        <v>310</v>
      </c>
      <c r="E9" s="5"/>
      <c r="F9" s="21" t="s">
        <v>26</v>
      </c>
      <c r="G9" s="69"/>
      <c r="H9" s="23" t="e">
        <f>VLOOKUP($B9,'Form Responses 1'!$B$2:$W$920,6,FALSE)</f>
        <v>#N/A</v>
      </c>
      <c r="I9" s="23" t="e">
        <f>VLOOKUP($B9,'Form Responses 1'!$B$2:$W$920,7,FALSE)</f>
        <v>#N/A</v>
      </c>
      <c r="J9" s="23" t="e">
        <f>VLOOKUP($B9,'Form Responses 1'!$B$2:$W$920,8,FALSE)</f>
        <v>#N/A</v>
      </c>
      <c r="K9" s="24" t="e">
        <f>VLOOKUP($B9,'Form Responses 1'!$B$2:$W$920,9,FALSE)</f>
        <v>#N/A</v>
      </c>
      <c r="L9" s="24" t="e">
        <f>VLOOKUP($B9,'Form Responses 1'!$B$2:$W$920,10,FALSE)</f>
        <v>#N/A</v>
      </c>
      <c r="M9" s="24" t="e">
        <f>VLOOKUP($B9,'Form Responses 1'!$B$2:$W$920,11,FALSE)</f>
        <v>#N/A</v>
      </c>
      <c r="N9" s="24" t="e">
        <f>VLOOKUP($B9,'Form Responses 1'!$B$2:$W$920,12,FALSE)</f>
        <v>#N/A</v>
      </c>
      <c r="O9" s="25" t="e">
        <f>VLOOKUP($B9,'Form Responses 1'!$B$2:$W$920,13,FALSE)</f>
        <v>#N/A</v>
      </c>
      <c r="P9" s="25" t="e">
        <f>VLOOKUP($B9,'Form Responses 1'!$B$2:$W$920,14,FALSE)</f>
        <v>#N/A</v>
      </c>
      <c r="Q9" s="25" t="e">
        <f>VLOOKUP($B9,'Form Responses 1'!$B$2:$W$920,15,FALSE)</f>
        <v>#N/A</v>
      </c>
      <c r="R9" s="25" t="e">
        <f>VLOOKUP($B9,'Form Responses 1'!$B$2:$W$920,16,FALSE)</f>
        <v>#N/A</v>
      </c>
      <c r="S9" s="26" t="e">
        <f>VLOOKUP($B9,'Form Responses 1'!$B$2:$W$920,20,FALSE)</f>
        <v>#N/A</v>
      </c>
      <c r="T9" s="26" t="e">
        <f>VLOOKUP($B9,'Form Responses 1'!$B$2:$W$920,21,FALSE)</f>
        <v>#N/A</v>
      </c>
      <c r="U9" s="26" t="e">
        <f>VLOOKUP($B9,'Form Responses 1'!$B$2:$W$920,22,FALSE)</f>
        <v>#N/A</v>
      </c>
      <c r="V9" s="27">
        <f>COUNTIF('Form Responses 1'!$B$2:$B$920,$B9)</f>
        <v>0</v>
      </c>
      <c r="W9" s="28" t="e">
        <f t="shared" si="0"/>
        <v>#N/A</v>
      </c>
      <c r="X9" s="28" t="e">
        <f t="shared" si="1"/>
        <v>#N/A</v>
      </c>
      <c r="Y9" s="28" t="e">
        <f t="shared" si="2"/>
        <v>#N/A</v>
      </c>
      <c r="Z9" s="28" t="e">
        <f t="shared" si="3"/>
        <v>#N/A</v>
      </c>
      <c r="AA9" s="28" t="e">
        <f t="shared" si="4"/>
        <v>#N/A</v>
      </c>
    </row>
    <row r="10" spans="1:27" ht="15.75" customHeight="1" x14ac:dyDescent="0.25">
      <c r="A10" s="21" t="s">
        <v>314</v>
      </c>
      <c r="B10" s="4">
        <v>20583807</v>
      </c>
      <c r="C10" s="21" t="s">
        <v>307</v>
      </c>
      <c r="D10" s="21" t="s">
        <v>310</v>
      </c>
      <c r="E10" s="5"/>
      <c r="F10" s="21" t="s">
        <v>26</v>
      </c>
      <c r="G10" s="69"/>
      <c r="H10" s="23">
        <f>VLOOKUP($B10,'Form Responses 1'!$B$2:$W$920,6,FALSE)</f>
        <v>36</v>
      </c>
      <c r="I10" s="23">
        <f>VLOOKUP($B10,'Form Responses 1'!$B$2:$W$920,7,FALSE)</f>
        <v>21</v>
      </c>
      <c r="J10" s="23">
        <f>VLOOKUP($B10,'Form Responses 1'!$B$2:$W$920,8,FALSE)</f>
        <v>15</v>
      </c>
      <c r="K10" s="24">
        <f>VLOOKUP($B10,'Form Responses 1'!$B$2:$W$920,9,FALSE)</f>
        <v>36</v>
      </c>
      <c r="L10" s="24">
        <f>VLOOKUP($B10,'Form Responses 1'!$B$2:$W$920,10,FALSE)</f>
        <v>5</v>
      </c>
      <c r="M10" s="24">
        <f>VLOOKUP($B10,'Form Responses 1'!$B$2:$W$920,11,FALSE)</f>
        <v>30</v>
      </c>
      <c r="N10" s="24">
        <f>VLOOKUP($B10,'Form Responses 1'!$B$2:$W$920,12,FALSE)</f>
        <v>1</v>
      </c>
      <c r="O10" s="25">
        <f>VLOOKUP($B10,'Form Responses 1'!$B$2:$W$920,13,FALSE)</f>
        <v>36</v>
      </c>
      <c r="P10" s="25">
        <f>VLOOKUP($B10,'Form Responses 1'!$B$2:$W$920,14,FALSE)</f>
        <v>5</v>
      </c>
      <c r="Q10" s="25">
        <f>VLOOKUP($B10,'Form Responses 1'!$B$2:$W$920,15,FALSE)</f>
        <v>30</v>
      </c>
      <c r="R10" s="25">
        <f>VLOOKUP($B10,'Form Responses 1'!$B$2:$W$920,16,FALSE)</f>
        <v>1</v>
      </c>
      <c r="S10" s="26">
        <f>VLOOKUP($B10,'Form Responses 1'!$B$2:$W$920,20,FALSE)</f>
        <v>0</v>
      </c>
      <c r="T10" s="26">
        <f>VLOOKUP($B10,'Form Responses 1'!$B$2:$W$920,21,FALSE)</f>
        <v>0</v>
      </c>
      <c r="U10" s="26">
        <f>VLOOKUP($B10,'Form Responses 1'!$B$2:$W$920,22,FALSE)</f>
        <v>0</v>
      </c>
      <c r="V10" s="27">
        <f>COUNTIF('Form Responses 1'!$B$2:$B$920,$B10)</f>
        <v>1</v>
      </c>
      <c r="W10" s="28" t="str">
        <f t="shared" si="0"/>
        <v>SAMA</v>
      </c>
      <c r="X10" s="28" t="str">
        <f t="shared" si="1"/>
        <v>SAMA</v>
      </c>
      <c r="Y10" s="28" t="str">
        <f t="shared" si="2"/>
        <v>TIDAK</v>
      </c>
      <c r="Z10" s="28" t="str">
        <f t="shared" si="3"/>
        <v>TIDAK</v>
      </c>
      <c r="AA10" s="28" t="str">
        <f t="shared" si="4"/>
        <v>TIDAK</v>
      </c>
    </row>
    <row r="11" spans="1:27" ht="15.75" customHeight="1" x14ac:dyDescent="0.25">
      <c r="A11" s="21" t="s">
        <v>105</v>
      </c>
      <c r="B11" s="4">
        <v>70010547</v>
      </c>
      <c r="C11" s="21" t="s">
        <v>307</v>
      </c>
      <c r="D11" s="21" t="s">
        <v>310</v>
      </c>
      <c r="E11" s="5"/>
      <c r="F11" s="21" t="s">
        <v>30</v>
      </c>
      <c r="G11" s="69"/>
      <c r="H11" s="23">
        <f>VLOOKUP($B11,'Form Responses 1'!$B$2:$W$920,6,FALSE)</f>
        <v>135</v>
      </c>
      <c r="I11" s="23">
        <f>VLOOKUP($B11,'Form Responses 1'!$B$2:$W$920,7,FALSE)</f>
        <v>135</v>
      </c>
      <c r="J11" s="23">
        <f>VLOOKUP($B11,'Form Responses 1'!$B$2:$W$920,8,FALSE)</f>
        <v>0</v>
      </c>
      <c r="K11" s="24">
        <f>VLOOKUP($B11,'Form Responses 1'!$B$2:$W$920,9,FALSE)</f>
        <v>52</v>
      </c>
      <c r="L11" s="24">
        <f>VLOOKUP($B11,'Form Responses 1'!$B$2:$W$920,10,FALSE)</f>
        <v>7</v>
      </c>
      <c r="M11" s="24">
        <f>VLOOKUP($B11,'Form Responses 1'!$B$2:$W$920,11,FALSE)</f>
        <v>44</v>
      </c>
      <c r="N11" s="24">
        <f>VLOOKUP($B11,'Form Responses 1'!$B$2:$W$920,12,FALSE)</f>
        <v>1</v>
      </c>
      <c r="O11" s="25">
        <f>VLOOKUP($B11,'Form Responses 1'!$B$2:$W$920,13,FALSE)</f>
        <v>83</v>
      </c>
      <c r="P11" s="25">
        <f>VLOOKUP($B11,'Form Responses 1'!$B$2:$W$920,14,FALSE)</f>
        <v>10</v>
      </c>
      <c r="Q11" s="25">
        <f>VLOOKUP($B11,'Form Responses 1'!$B$2:$W$920,15,FALSE)</f>
        <v>72</v>
      </c>
      <c r="R11" s="25">
        <f>VLOOKUP($B11,'Form Responses 1'!$B$2:$W$920,16,FALSE)</f>
        <v>1</v>
      </c>
      <c r="S11" s="26">
        <f>VLOOKUP($B11,'Form Responses 1'!$B$2:$W$920,20,FALSE)</f>
        <v>0</v>
      </c>
      <c r="T11" s="26">
        <f>VLOOKUP($B11,'Form Responses 1'!$B$2:$W$920,21,FALSE)</f>
        <v>0</v>
      </c>
      <c r="U11" s="26">
        <f>VLOOKUP($B11,'Form Responses 1'!$B$2:$W$920,22,FALSE)</f>
        <v>0</v>
      </c>
      <c r="V11" s="27">
        <f>COUNTIF('Form Responses 1'!$B$2:$B$920,$B11)</f>
        <v>1</v>
      </c>
      <c r="W11" s="28" t="str">
        <f t="shared" si="0"/>
        <v>SAMA</v>
      </c>
      <c r="X11" s="28" t="str">
        <f t="shared" si="1"/>
        <v>SAMA</v>
      </c>
      <c r="Y11" s="28" t="str">
        <f t="shared" si="2"/>
        <v>SAMA</v>
      </c>
      <c r="Z11" s="28" t="str">
        <f t="shared" si="3"/>
        <v>TIDAK</v>
      </c>
      <c r="AA11" s="28" t="str">
        <f t="shared" si="4"/>
        <v>TIDAK</v>
      </c>
    </row>
    <row r="12" spans="1:27" ht="15.75" customHeight="1" x14ac:dyDescent="0.25">
      <c r="A12" s="21" t="s">
        <v>315</v>
      </c>
      <c r="B12" s="4">
        <v>20583799</v>
      </c>
      <c r="C12" s="21" t="s">
        <v>307</v>
      </c>
      <c r="D12" s="21" t="s">
        <v>310</v>
      </c>
      <c r="E12" s="5"/>
      <c r="F12" s="21" t="s">
        <v>23</v>
      </c>
      <c r="G12" s="69"/>
      <c r="H12" s="23">
        <f>VLOOKUP($B12,'Form Responses 1'!$B$2:$W$920,6,FALSE)</f>
        <v>54</v>
      </c>
      <c r="I12" s="23">
        <f>VLOOKUP($B12,'Form Responses 1'!$B$2:$W$920,7,FALSE)</f>
        <v>25</v>
      </c>
      <c r="J12" s="23">
        <f>VLOOKUP($B12,'Form Responses 1'!$B$2:$W$920,8,FALSE)</f>
        <v>29</v>
      </c>
      <c r="K12" s="24">
        <f>VLOOKUP($B12,'Form Responses 1'!$B$2:$W$920,9,FALSE)</f>
        <v>28</v>
      </c>
      <c r="L12" s="24">
        <f>VLOOKUP($B12,'Form Responses 1'!$B$2:$W$920,10,FALSE)</f>
        <v>4</v>
      </c>
      <c r="M12" s="24">
        <f>VLOOKUP($B12,'Form Responses 1'!$B$2:$W$920,11,FALSE)</f>
        <v>18</v>
      </c>
      <c r="N12" s="24">
        <f>VLOOKUP($B12,'Form Responses 1'!$B$2:$W$920,12,FALSE)</f>
        <v>6</v>
      </c>
      <c r="O12" s="25">
        <f>VLOOKUP($B12,'Form Responses 1'!$B$2:$W$920,13,FALSE)</f>
        <v>26</v>
      </c>
      <c r="P12" s="25">
        <f>VLOOKUP($B12,'Form Responses 1'!$B$2:$W$920,14,FALSE)</f>
        <v>2</v>
      </c>
      <c r="Q12" s="25">
        <f>VLOOKUP($B12,'Form Responses 1'!$B$2:$W$920,15,FALSE)</f>
        <v>24</v>
      </c>
      <c r="R12" s="25">
        <f>VLOOKUP($B12,'Form Responses 1'!$B$2:$W$920,16,FALSE)</f>
        <v>0</v>
      </c>
      <c r="S12" s="26">
        <f>VLOOKUP($B12,'Form Responses 1'!$B$2:$W$920,20,FALSE)</f>
        <v>0</v>
      </c>
      <c r="T12" s="26">
        <f>VLOOKUP($B12,'Form Responses 1'!$B$2:$W$920,21,FALSE)</f>
        <v>0</v>
      </c>
      <c r="U12" s="26">
        <f>VLOOKUP($B12,'Form Responses 1'!$B$2:$W$920,22,FALSE)</f>
        <v>0</v>
      </c>
      <c r="V12" s="27">
        <f>COUNTIF('Form Responses 1'!$B$2:$B$920,$B12)</f>
        <v>1</v>
      </c>
      <c r="W12" s="28" t="str">
        <f t="shared" si="0"/>
        <v>SAMA</v>
      </c>
      <c r="X12" s="28" t="str">
        <f t="shared" si="1"/>
        <v>SAMA</v>
      </c>
      <c r="Y12" s="28" t="str">
        <f t="shared" si="2"/>
        <v>SAMA</v>
      </c>
      <c r="Z12" s="28" t="str">
        <f t="shared" si="3"/>
        <v>TIDAK</v>
      </c>
      <c r="AA12" s="28" t="str">
        <f t="shared" si="4"/>
        <v>TIDAK</v>
      </c>
    </row>
    <row r="13" spans="1:27" ht="15.75" customHeight="1" x14ac:dyDescent="0.25">
      <c r="A13" s="21" t="s">
        <v>103</v>
      </c>
      <c r="B13" s="4">
        <v>69881693</v>
      </c>
      <c r="C13" s="21" t="s">
        <v>307</v>
      </c>
      <c r="D13" s="21" t="s">
        <v>310</v>
      </c>
      <c r="E13" s="5"/>
      <c r="F13" s="21" t="s">
        <v>30</v>
      </c>
      <c r="G13" s="69"/>
      <c r="H13" s="23">
        <f>VLOOKUP($B13,'Form Responses 1'!$B$2:$W$920,6,FALSE)</f>
        <v>34</v>
      </c>
      <c r="I13" s="23">
        <f>VLOOKUP($B13,'Form Responses 1'!$B$2:$W$920,7,FALSE)</f>
        <v>19</v>
      </c>
      <c r="J13" s="23">
        <f>VLOOKUP($B13,'Form Responses 1'!$B$2:$W$920,8,FALSE)</f>
        <v>15</v>
      </c>
      <c r="K13" s="24">
        <f>VLOOKUP($B13,'Form Responses 1'!$B$2:$W$920,9,FALSE)</f>
        <v>22</v>
      </c>
      <c r="L13" s="24">
        <f>VLOOKUP($B13,'Form Responses 1'!$B$2:$W$920,10,FALSE)</f>
        <v>2</v>
      </c>
      <c r="M13" s="24">
        <f>VLOOKUP($B13,'Form Responses 1'!$B$2:$W$920,11,FALSE)</f>
        <v>20</v>
      </c>
      <c r="N13" s="24">
        <f>VLOOKUP($B13,'Form Responses 1'!$B$2:$W$920,12,FALSE)</f>
        <v>1</v>
      </c>
      <c r="O13" s="25">
        <f>VLOOKUP($B13,'Form Responses 1'!$B$2:$W$920,13,FALSE)</f>
        <v>5</v>
      </c>
      <c r="P13" s="25">
        <f>VLOOKUP($B13,'Form Responses 1'!$B$2:$W$920,14,FALSE)</f>
        <v>1</v>
      </c>
      <c r="Q13" s="25">
        <f>VLOOKUP($B13,'Form Responses 1'!$B$2:$W$920,15,FALSE)</f>
        <v>3</v>
      </c>
      <c r="R13" s="25">
        <f>VLOOKUP($B13,'Form Responses 1'!$B$2:$W$920,16,FALSE)</f>
        <v>1</v>
      </c>
      <c r="S13" s="26">
        <f>VLOOKUP($B13,'Form Responses 1'!$B$2:$W$920,20,FALSE)</f>
        <v>0</v>
      </c>
      <c r="T13" s="26">
        <f>VLOOKUP($B13,'Form Responses 1'!$B$2:$W$920,21,FALSE)</f>
        <v>0</v>
      </c>
      <c r="U13" s="26">
        <f>VLOOKUP($B13,'Form Responses 1'!$B$2:$W$920,22,FALSE)</f>
        <v>0</v>
      </c>
      <c r="V13" s="27">
        <f>COUNTIF('Form Responses 1'!$B$2:$B$920,$B13)</f>
        <v>1</v>
      </c>
      <c r="W13" s="28" t="str">
        <f t="shared" si="0"/>
        <v>TIDAK</v>
      </c>
      <c r="X13" s="28" t="str">
        <f t="shared" si="1"/>
        <v>SAMA</v>
      </c>
      <c r="Y13" s="28" t="str">
        <f t="shared" si="2"/>
        <v>TIDAK</v>
      </c>
      <c r="Z13" s="28" t="str">
        <f t="shared" si="3"/>
        <v>TIDAK</v>
      </c>
      <c r="AA13" s="28" t="str">
        <f t="shared" si="4"/>
        <v>TIDAK</v>
      </c>
    </row>
    <row r="14" spans="1:27" ht="15.75" customHeight="1" x14ac:dyDescent="0.25">
      <c r="A14" s="21" t="s">
        <v>78</v>
      </c>
      <c r="B14" s="4">
        <v>70027570</v>
      </c>
      <c r="C14" s="21" t="s">
        <v>307</v>
      </c>
      <c r="D14" s="21" t="s">
        <v>310</v>
      </c>
      <c r="E14" s="5"/>
      <c r="F14" s="21" t="s">
        <v>30</v>
      </c>
      <c r="G14" s="69"/>
      <c r="H14" s="23">
        <f>VLOOKUP($B14,'Form Responses 1'!$B$2:$W$920,6,FALSE)</f>
        <v>38</v>
      </c>
      <c r="I14" s="23">
        <f>VLOOKUP($B14,'Form Responses 1'!$B$2:$W$920,7,FALSE)</f>
        <v>20</v>
      </c>
      <c r="J14" s="23">
        <f>VLOOKUP($B14,'Form Responses 1'!$B$2:$W$920,8,FALSE)</f>
        <v>18</v>
      </c>
      <c r="K14" s="24">
        <f>VLOOKUP($B14,'Form Responses 1'!$B$2:$W$920,9,FALSE)</f>
        <v>15</v>
      </c>
      <c r="L14" s="24">
        <f>VLOOKUP($B14,'Form Responses 1'!$B$2:$W$920,10,FALSE)</f>
        <v>3</v>
      </c>
      <c r="M14" s="24">
        <f>VLOOKUP($B14,'Form Responses 1'!$B$2:$W$920,11,FALSE)</f>
        <v>12</v>
      </c>
      <c r="N14" s="24">
        <f>VLOOKUP($B14,'Form Responses 1'!$B$2:$W$920,12,FALSE)</f>
        <v>0</v>
      </c>
      <c r="O14" s="25">
        <f>VLOOKUP($B14,'Form Responses 1'!$B$2:$W$920,13,FALSE)</f>
        <v>23</v>
      </c>
      <c r="P14" s="25">
        <f>VLOOKUP($B14,'Form Responses 1'!$B$2:$W$920,14,FALSE)</f>
        <v>2</v>
      </c>
      <c r="Q14" s="25">
        <f>VLOOKUP($B14,'Form Responses 1'!$B$2:$W$920,15,FALSE)</f>
        <v>21</v>
      </c>
      <c r="R14" s="25">
        <f>VLOOKUP($B14,'Form Responses 1'!$B$2:$W$920,16,FALSE)</f>
        <v>0</v>
      </c>
      <c r="S14" s="26">
        <f>VLOOKUP($B14,'Form Responses 1'!$B$2:$W$920,20,FALSE)</f>
        <v>0</v>
      </c>
      <c r="T14" s="26">
        <f>VLOOKUP($B14,'Form Responses 1'!$B$2:$W$920,21,FALSE)</f>
        <v>0</v>
      </c>
      <c r="U14" s="26">
        <f>VLOOKUP($B14,'Form Responses 1'!$B$2:$W$920,22,FALSE)</f>
        <v>0</v>
      </c>
      <c r="V14" s="27">
        <f>COUNTIF('Form Responses 1'!$B$2:$B$920,$B14)</f>
        <v>1</v>
      </c>
      <c r="W14" s="28" t="str">
        <f t="shared" si="0"/>
        <v>SAMA</v>
      </c>
      <c r="X14" s="28" t="str">
        <f t="shared" si="1"/>
        <v>SAMA</v>
      </c>
      <c r="Y14" s="28" t="str">
        <f t="shared" si="2"/>
        <v>SAMA</v>
      </c>
      <c r="Z14" s="28" t="str">
        <f t="shared" si="3"/>
        <v>TIDAK</v>
      </c>
      <c r="AA14" s="28" t="str">
        <f t="shared" si="4"/>
        <v>TIDAK</v>
      </c>
    </row>
    <row r="15" spans="1:27" ht="15.75" customHeight="1" x14ac:dyDescent="0.25">
      <c r="A15" s="21" t="s">
        <v>316</v>
      </c>
      <c r="B15" s="4">
        <v>20583806</v>
      </c>
      <c r="C15" s="21" t="s">
        <v>307</v>
      </c>
      <c r="D15" s="21" t="s">
        <v>310</v>
      </c>
      <c r="E15" s="5"/>
      <c r="F15" s="21" t="s">
        <v>26</v>
      </c>
      <c r="G15" s="69"/>
      <c r="H15" s="23" t="e">
        <f>VLOOKUP($B15,'Form Responses 1'!$B$2:$W$920,6,FALSE)</f>
        <v>#N/A</v>
      </c>
      <c r="I15" s="23" t="e">
        <f>VLOOKUP($B15,'Form Responses 1'!$B$2:$W$920,7,FALSE)</f>
        <v>#N/A</v>
      </c>
      <c r="J15" s="23" t="e">
        <f>VLOOKUP($B15,'Form Responses 1'!$B$2:$W$920,8,FALSE)</f>
        <v>#N/A</v>
      </c>
      <c r="K15" s="24" t="e">
        <f>VLOOKUP($B15,'Form Responses 1'!$B$2:$W$920,9,FALSE)</f>
        <v>#N/A</v>
      </c>
      <c r="L15" s="24" t="e">
        <f>VLOOKUP($B15,'Form Responses 1'!$B$2:$W$920,10,FALSE)</f>
        <v>#N/A</v>
      </c>
      <c r="M15" s="24" t="e">
        <f>VLOOKUP($B15,'Form Responses 1'!$B$2:$W$920,11,FALSE)</f>
        <v>#N/A</v>
      </c>
      <c r="N15" s="24" t="e">
        <f>VLOOKUP($B15,'Form Responses 1'!$B$2:$W$920,12,FALSE)</f>
        <v>#N/A</v>
      </c>
      <c r="O15" s="25" t="e">
        <f>VLOOKUP($B15,'Form Responses 1'!$B$2:$W$920,13,FALSE)</f>
        <v>#N/A</v>
      </c>
      <c r="P15" s="25" t="e">
        <f>VLOOKUP($B15,'Form Responses 1'!$B$2:$W$920,14,FALSE)</f>
        <v>#N/A</v>
      </c>
      <c r="Q15" s="25" t="e">
        <f>VLOOKUP($B15,'Form Responses 1'!$B$2:$W$920,15,FALSE)</f>
        <v>#N/A</v>
      </c>
      <c r="R15" s="25" t="e">
        <f>VLOOKUP($B15,'Form Responses 1'!$B$2:$W$920,16,FALSE)</f>
        <v>#N/A</v>
      </c>
      <c r="S15" s="26" t="e">
        <f>VLOOKUP($B15,'Form Responses 1'!$B$2:$W$920,20,FALSE)</f>
        <v>#N/A</v>
      </c>
      <c r="T15" s="26" t="e">
        <f>VLOOKUP($B15,'Form Responses 1'!$B$2:$W$920,21,FALSE)</f>
        <v>#N/A</v>
      </c>
      <c r="U15" s="26" t="e">
        <f>VLOOKUP($B15,'Form Responses 1'!$B$2:$W$920,22,FALSE)</f>
        <v>#N/A</v>
      </c>
      <c r="V15" s="27">
        <f>COUNTIF('Form Responses 1'!$B$2:$B$920,$B15)</f>
        <v>0</v>
      </c>
      <c r="W15" s="28" t="e">
        <f t="shared" si="0"/>
        <v>#N/A</v>
      </c>
      <c r="X15" s="28" t="e">
        <f t="shared" si="1"/>
        <v>#N/A</v>
      </c>
      <c r="Y15" s="28" t="e">
        <f t="shared" si="2"/>
        <v>#N/A</v>
      </c>
      <c r="Z15" s="28" t="e">
        <f t="shared" si="3"/>
        <v>#N/A</v>
      </c>
      <c r="AA15" s="28" t="e">
        <f t="shared" si="4"/>
        <v>#N/A</v>
      </c>
    </row>
    <row r="16" spans="1:27" ht="15.75" customHeight="1" x14ac:dyDescent="0.25">
      <c r="A16" s="21" t="s">
        <v>317</v>
      </c>
      <c r="B16" s="4">
        <v>20583823</v>
      </c>
      <c r="C16" s="21" t="s">
        <v>307</v>
      </c>
      <c r="D16" s="21" t="s">
        <v>310</v>
      </c>
      <c r="E16" s="5"/>
      <c r="F16" s="21" t="s">
        <v>30</v>
      </c>
      <c r="G16" s="69"/>
      <c r="H16" s="23" t="e">
        <f>VLOOKUP($B16,'Form Responses 1'!$B$2:$W$920,6,FALSE)</f>
        <v>#N/A</v>
      </c>
      <c r="I16" s="23" t="e">
        <f>VLOOKUP($B16,'Form Responses 1'!$B$2:$W$920,7,FALSE)</f>
        <v>#N/A</v>
      </c>
      <c r="J16" s="23" t="e">
        <f>VLOOKUP($B16,'Form Responses 1'!$B$2:$W$920,8,FALSE)</f>
        <v>#N/A</v>
      </c>
      <c r="K16" s="24" t="e">
        <f>VLOOKUP($B16,'Form Responses 1'!$B$2:$W$920,9,FALSE)</f>
        <v>#N/A</v>
      </c>
      <c r="L16" s="24" t="e">
        <f>VLOOKUP($B16,'Form Responses 1'!$B$2:$W$920,10,FALSE)</f>
        <v>#N/A</v>
      </c>
      <c r="M16" s="24" t="e">
        <f>VLOOKUP($B16,'Form Responses 1'!$B$2:$W$920,11,FALSE)</f>
        <v>#N/A</v>
      </c>
      <c r="N16" s="24" t="e">
        <f>VLOOKUP($B16,'Form Responses 1'!$B$2:$W$920,12,FALSE)</f>
        <v>#N/A</v>
      </c>
      <c r="O16" s="25" t="e">
        <f>VLOOKUP($B16,'Form Responses 1'!$B$2:$W$920,13,FALSE)</f>
        <v>#N/A</v>
      </c>
      <c r="P16" s="25" t="e">
        <f>VLOOKUP($B16,'Form Responses 1'!$B$2:$W$920,14,FALSE)</f>
        <v>#N/A</v>
      </c>
      <c r="Q16" s="25" t="e">
        <f>VLOOKUP($B16,'Form Responses 1'!$B$2:$W$920,15,FALSE)</f>
        <v>#N/A</v>
      </c>
      <c r="R16" s="25" t="e">
        <f>VLOOKUP($B16,'Form Responses 1'!$B$2:$W$920,16,FALSE)</f>
        <v>#N/A</v>
      </c>
      <c r="S16" s="26" t="e">
        <f>VLOOKUP($B16,'Form Responses 1'!$B$2:$W$920,20,FALSE)</f>
        <v>#N/A</v>
      </c>
      <c r="T16" s="26" t="e">
        <f>VLOOKUP($B16,'Form Responses 1'!$B$2:$W$920,21,FALSE)</f>
        <v>#N/A</v>
      </c>
      <c r="U16" s="26" t="e">
        <f>VLOOKUP($B16,'Form Responses 1'!$B$2:$W$920,22,FALSE)</f>
        <v>#N/A</v>
      </c>
      <c r="V16" s="27">
        <f>COUNTIF('Form Responses 1'!$B$2:$B$920,$B16)</f>
        <v>0</v>
      </c>
      <c r="W16" s="28" t="e">
        <f t="shared" si="0"/>
        <v>#N/A</v>
      </c>
      <c r="X16" s="28" t="e">
        <f t="shared" si="1"/>
        <v>#N/A</v>
      </c>
      <c r="Y16" s="28" t="e">
        <f t="shared" si="2"/>
        <v>#N/A</v>
      </c>
      <c r="Z16" s="28" t="e">
        <f t="shared" si="3"/>
        <v>#N/A</v>
      </c>
      <c r="AA16" s="28" t="e">
        <f t="shared" si="4"/>
        <v>#N/A</v>
      </c>
    </row>
    <row r="17" spans="1:27" ht="15.75" customHeight="1" x14ac:dyDescent="0.25">
      <c r="A17" s="21" t="s">
        <v>318</v>
      </c>
      <c r="B17" s="4">
        <v>20583817</v>
      </c>
      <c r="C17" s="21" t="s">
        <v>307</v>
      </c>
      <c r="D17" s="21" t="s">
        <v>310</v>
      </c>
      <c r="E17" s="5"/>
      <c r="F17" s="21" t="s">
        <v>28</v>
      </c>
      <c r="G17" s="69"/>
      <c r="H17" s="23">
        <f>VLOOKUP($B17,'Form Responses 1'!$B$2:$W$920,6,FALSE)</f>
        <v>52</v>
      </c>
      <c r="I17" s="23">
        <f>VLOOKUP($B17,'Form Responses 1'!$B$2:$W$920,7,FALSE)</f>
        <v>22</v>
      </c>
      <c r="J17" s="23">
        <f>VLOOKUP($B17,'Form Responses 1'!$B$2:$W$920,8,FALSE)</f>
        <v>30</v>
      </c>
      <c r="K17" s="24">
        <f>VLOOKUP($B17,'Form Responses 1'!$B$2:$W$920,9,FALSE)</f>
        <v>26</v>
      </c>
      <c r="L17" s="24">
        <f>VLOOKUP($B17,'Form Responses 1'!$B$2:$W$920,10,FALSE)</f>
        <v>2</v>
      </c>
      <c r="M17" s="24">
        <f>VLOOKUP($B17,'Form Responses 1'!$B$2:$W$920,11,FALSE)</f>
        <v>22</v>
      </c>
      <c r="N17" s="24">
        <f>VLOOKUP($B17,'Form Responses 1'!$B$2:$W$920,12,FALSE)</f>
        <v>2</v>
      </c>
      <c r="O17" s="25">
        <f>VLOOKUP($B17,'Form Responses 1'!$B$2:$W$920,13,FALSE)</f>
        <v>24</v>
      </c>
      <c r="P17" s="25">
        <f>VLOOKUP($B17,'Form Responses 1'!$B$2:$W$920,14,FALSE)</f>
        <v>0</v>
      </c>
      <c r="Q17" s="25">
        <f>VLOOKUP($B17,'Form Responses 1'!$B$2:$W$920,15,FALSE)</f>
        <v>20</v>
      </c>
      <c r="R17" s="25">
        <f>VLOOKUP($B17,'Form Responses 1'!$B$2:$W$920,16,FALSE)</f>
        <v>4</v>
      </c>
      <c r="S17" s="26">
        <f>VLOOKUP($B17,'Form Responses 1'!$B$2:$W$920,20,FALSE)</f>
        <v>0</v>
      </c>
      <c r="T17" s="26">
        <f>VLOOKUP($B17,'Form Responses 1'!$B$2:$W$920,21,FALSE)</f>
        <v>0</v>
      </c>
      <c r="U17" s="26">
        <f>VLOOKUP($B17,'Form Responses 1'!$B$2:$W$920,22,FALSE)</f>
        <v>0</v>
      </c>
      <c r="V17" s="27">
        <f>COUNTIF('Form Responses 1'!$B$2:$B$920,$B17)</f>
        <v>1</v>
      </c>
      <c r="W17" s="28" t="str">
        <f t="shared" si="0"/>
        <v>SAMA</v>
      </c>
      <c r="X17" s="28" t="str">
        <f t="shared" si="1"/>
        <v>SAMA</v>
      </c>
      <c r="Y17" s="28" t="str">
        <f t="shared" si="2"/>
        <v>TIDAK</v>
      </c>
      <c r="Z17" s="28" t="str">
        <f t="shared" si="3"/>
        <v>TIDAK</v>
      </c>
      <c r="AA17" s="28" t="str">
        <f t="shared" si="4"/>
        <v>TIDAK</v>
      </c>
    </row>
    <row r="18" spans="1:27" ht="15.75" customHeight="1" x14ac:dyDescent="0.25">
      <c r="A18" s="21" t="s">
        <v>319</v>
      </c>
      <c r="B18" s="4">
        <v>69895185</v>
      </c>
      <c r="C18" s="21" t="s">
        <v>307</v>
      </c>
      <c r="D18" s="21" t="s">
        <v>310</v>
      </c>
      <c r="E18" s="5"/>
      <c r="F18" s="21" t="s">
        <v>26</v>
      </c>
      <c r="G18" s="69"/>
      <c r="H18" s="23" t="e">
        <f>VLOOKUP($B18,'Form Responses 1'!$B$2:$W$920,6,FALSE)</f>
        <v>#N/A</v>
      </c>
      <c r="I18" s="23" t="e">
        <f>VLOOKUP($B18,'Form Responses 1'!$B$2:$W$920,7,FALSE)</f>
        <v>#N/A</v>
      </c>
      <c r="J18" s="23" t="e">
        <f>VLOOKUP($B18,'Form Responses 1'!$B$2:$W$920,8,FALSE)</f>
        <v>#N/A</v>
      </c>
      <c r="K18" s="24" t="e">
        <f>VLOOKUP($B18,'Form Responses 1'!$B$2:$W$920,9,FALSE)</f>
        <v>#N/A</v>
      </c>
      <c r="L18" s="24" t="e">
        <f>VLOOKUP($B18,'Form Responses 1'!$B$2:$W$920,10,FALSE)</f>
        <v>#N/A</v>
      </c>
      <c r="M18" s="24" t="e">
        <f>VLOOKUP($B18,'Form Responses 1'!$B$2:$W$920,11,FALSE)</f>
        <v>#N/A</v>
      </c>
      <c r="N18" s="24" t="e">
        <f>VLOOKUP($B18,'Form Responses 1'!$B$2:$W$920,12,FALSE)</f>
        <v>#N/A</v>
      </c>
      <c r="O18" s="25" t="e">
        <f>VLOOKUP($B18,'Form Responses 1'!$B$2:$W$920,13,FALSE)</f>
        <v>#N/A</v>
      </c>
      <c r="P18" s="25" t="e">
        <f>VLOOKUP($B18,'Form Responses 1'!$B$2:$W$920,14,FALSE)</f>
        <v>#N/A</v>
      </c>
      <c r="Q18" s="25" t="e">
        <f>VLOOKUP($B18,'Form Responses 1'!$B$2:$W$920,15,FALSE)</f>
        <v>#N/A</v>
      </c>
      <c r="R18" s="25" t="e">
        <f>VLOOKUP($B18,'Form Responses 1'!$B$2:$W$920,16,FALSE)</f>
        <v>#N/A</v>
      </c>
      <c r="S18" s="26" t="e">
        <f>VLOOKUP($B18,'Form Responses 1'!$B$2:$W$920,20,FALSE)</f>
        <v>#N/A</v>
      </c>
      <c r="T18" s="26" t="e">
        <f>VLOOKUP($B18,'Form Responses 1'!$B$2:$W$920,21,FALSE)</f>
        <v>#N/A</v>
      </c>
      <c r="U18" s="26" t="e">
        <f>VLOOKUP($B18,'Form Responses 1'!$B$2:$W$920,22,FALSE)</f>
        <v>#N/A</v>
      </c>
      <c r="V18" s="27">
        <f>COUNTIF('Form Responses 1'!$B$2:$B$920,$B18)</f>
        <v>0</v>
      </c>
      <c r="W18" s="28" t="e">
        <f t="shared" si="0"/>
        <v>#N/A</v>
      </c>
      <c r="X18" s="28" t="e">
        <f t="shared" si="1"/>
        <v>#N/A</v>
      </c>
      <c r="Y18" s="28" t="e">
        <f t="shared" si="2"/>
        <v>#N/A</v>
      </c>
      <c r="Z18" s="28" t="e">
        <f t="shared" si="3"/>
        <v>#N/A</v>
      </c>
      <c r="AA18" s="28" t="e">
        <f t="shared" si="4"/>
        <v>#N/A</v>
      </c>
    </row>
    <row r="19" spans="1:27" ht="15.75" customHeight="1" x14ac:dyDescent="0.25">
      <c r="A19" s="21" t="s">
        <v>320</v>
      </c>
      <c r="B19" s="4">
        <v>70034327</v>
      </c>
      <c r="C19" s="21" t="s">
        <v>307</v>
      </c>
      <c r="D19" s="21" t="s">
        <v>310</v>
      </c>
      <c r="E19" s="5"/>
      <c r="F19" s="21" t="s">
        <v>28</v>
      </c>
      <c r="G19" s="69"/>
      <c r="H19" s="23">
        <f>VLOOKUP($B19,'Form Responses 1'!$B$2:$W$920,6,FALSE)</f>
        <v>66</v>
      </c>
      <c r="I19" s="23">
        <f>VLOOKUP($B19,'Form Responses 1'!$B$2:$W$920,7,FALSE)</f>
        <v>0</v>
      </c>
      <c r="J19" s="23">
        <f>VLOOKUP($B19,'Form Responses 1'!$B$2:$W$920,8,FALSE)</f>
        <v>66</v>
      </c>
      <c r="K19" s="24">
        <f>VLOOKUP($B19,'Form Responses 1'!$B$2:$W$920,9,FALSE)</f>
        <v>43</v>
      </c>
      <c r="L19" s="24">
        <f>VLOOKUP($B19,'Form Responses 1'!$B$2:$W$920,10,FALSE)</f>
        <v>1</v>
      </c>
      <c r="M19" s="24">
        <f>VLOOKUP($B19,'Form Responses 1'!$B$2:$W$920,11,FALSE)</f>
        <v>42</v>
      </c>
      <c r="N19" s="24">
        <f>VLOOKUP($B19,'Form Responses 1'!$B$2:$W$920,12,FALSE)</f>
        <v>0</v>
      </c>
      <c r="O19" s="25">
        <f>VLOOKUP($B19,'Form Responses 1'!$B$2:$W$920,13,FALSE)</f>
        <v>23</v>
      </c>
      <c r="P19" s="25">
        <f>VLOOKUP($B19,'Form Responses 1'!$B$2:$W$920,14,FALSE)</f>
        <v>1</v>
      </c>
      <c r="Q19" s="25">
        <f>VLOOKUP($B19,'Form Responses 1'!$B$2:$W$920,15,FALSE)</f>
        <v>22</v>
      </c>
      <c r="R19" s="25">
        <f>VLOOKUP($B19,'Form Responses 1'!$B$2:$W$920,16,FALSE)</f>
        <v>0</v>
      </c>
      <c r="S19" s="26">
        <f>VLOOKUP($B19,'Form Responses 1'!$B$2:$W$920,20,FALSE)</f>
        <v>0</v>
      </c>
      <c r="T19" s="26">
        <f>VLOOKUP($B19,'Form Responses 1'!$B$2:$W$920,21,FALSE)</f>
        <v>0</v>
      </c>
      <c r="U19" s="26">
        <f>VLOOKUP($B19,'Form Responses 1'!$B$2:$W$920,22,FALSE)</f>
        <v>0</v>
      </c>
      <c r="V19" s="27">
        <f>COUNTIF('Form Responses 1'!$B$2:$B$920,$B19)</f>
        <v>1</v>
      </c>
      <c r="W19" s="28" t="str">
        <f t="shared" si="0"/>
        <v>SAMA</v>
      </c>
      <c r="X19" s="28" t="str">
        <f t="shared" si="1"/>
        <v>SAMA</v>
      </c>
      <c r="Y19" s="28" t="str">
        <f t="shared" si="2"/>
        <v>SAMA</v>
      </c>
      <c r="Z19" s="28" t="str">
        <f t="shared" si="3"/>
        <v>TIDAK</v>
      </c>
      <c r="AA19" s="28" t="str">
        <f t="shared" si="4"/>
        <v>TIDAK</v>
      </c>
    </row>
    <row r="20" spans="1:27" ht="15.75" customHeight="1" x14ac:dyDescent="0.25">
      <c r="A20" s="21" t="s">
        <v>321</v>
      </c>
      <c r="B20" s="4">
        <v>20583809</v>
      </c>
      <c r="C20" s="21" t="s">
        <v>307</v>
      </c>
      <c r="D20" s="21" t="s">
        <v>310</v>
      </c>
      <c r="E20" s="5"/>
      <c r="F20" s="21" t="s">
        <v>26</v>
      </c>
      <c r="G20" s="69"/>
      <c r="H20" s="23" t="e">
        <f>VLOOKUP($B20,'Form Responses 1'!$B$2:$W$920,6,FALSE)</f>
        <v>#N/A</v>
      </c>
      <c r="I20" s="23" t="e">
        <f>VLOOKUP($B20,'Form Responses 1'!$B$2:$W$920,7,FALSE)</f>
        <v>#N/A</v>
      </c>
      <c r="J20" s="23" t="e">
        <f>VLOOKUP($B20,'Form Responses 1'!$B$2:$W$920,8,FALSE)</f>
        <v>#N/A</v>
      </c>
      <c r="K20" s="24" t="e">
        <f>VLOOKUP($B20,'Form Responses 1'!$B$2:$W$920,9,FALSE)</f>
        <v>#N/A</v>
      </c>
      <c r="L20" s="24" t="e">
        <f>VLOOKUP($B20,'Form Responses 1'!$B$2:$W$920,10,FALSE)</f>
        <v>#N/A</v>
      </c>
      <c r="M20" s="24" t="e">
        <f>VLOOKUP($B20,'Form Responses 1'!$B$2:$W$920,11,FALSE)</f>
        <v>#N/A</v>
      </c>
      <c r="N20" s="24" t="e">
        <f>VLOOKUP($B20,'Form Responses 1'!$B$2:$W$920,12,FALSE)</f>
        <v>#N/A</v>
      </c>
      <c r="O20" s="25" t="e">
        <f>VLOOKUP($B20,'Form Responses 1'!$B$2:$W$920,13,FALSE)</f>
        <v>#N/A</v>
      </c>
      <c r="P20" s="25" t="e">
        <f>VLOOKUP($B20,'Form Responses 1'!$B$2:$W$920,14,FALSE)</f>
        <v>#N/A</v>
      </c>
      <c r="Q20" s="25" t="e">
        <f>VLOOKUP($B20,'Form Responses 1'!$B$2:$W$920,15,FALSE)</f>
        <v>#N/A</v>
      </c>
      <c r="R20" s="25" t="e">
        <f>VLOOKUP($B20,'Form Responses 1'!$B$2:$W$920,16,FALSE)</f>
        <v>#N/A</v>
      </c>
      <c r="S20" s="26" t="e">
        <f>VLOOKUP($B20,'Form Responses 1'!$B$2:$W$920,20,FALSE)</f>
        <v>#N/A</v>
      </c>
      <c r="T20" s="26" t="e">
        <f>VLOOKUP($B20,'Form Responses 1'!$B$2:$W$920,21,FALSE)</f>
        <v>#N/A</v>
      </c>
      <c r="U20" s="26" t="e">
        <f>VLOOKUP($B20,'Form Responses 1'!$B$2:$W$920,22,FALSE)</f>
        <v>#N/A</v>
      </c>
      <c r="V20" s="27">
        <f>COUNTIF('Form Responses 1'!$B$2:$B$920,$B20)</f>
        <v>0</v>
      </c>
      <c r="W20" s="28" t="e">
        <f t="shared" si="0"/>
        <v>#N/A</v>
      </c>
      <c r="X20" s="28" t="e">
        <f t="shared" si="1"/>
        <v>#N/A</v>
      </c>
      <c r="Y20" s="28" t="e">
        <f t="shared" si="2"/>
        <v>#N/A</v>
      </c>
      <c r="Z20" s="28" t="e">
        <f t="shared" si="3"/>
        <v>#N/A</v>
      </c>
      <c r="AA20" s="28" t="e">
        <f t="shared" si="4"/>
        <v>#N/A</v>
      </c>
    </row>
    <row r="21" spans="1:27" ht="15.75" customHeight="1" x14ac:dyDescent="0.25">
      <c r="A21" s="21" t="s">
        <v>106</v>
      </c>
      <c r="B21" s="4">
        <v>20583825</v>
      </c>
      <c r="C21" s="21" t="s">
        <v>307</v>
      </c>
      <c r="D21" s="21" t="s">
        <v>310</v>
      </c>
      <c r="E21" s="5"/>
      <c r="F21" s="21" t="s">
        <v>36</v>
      </c>
      <c r="G21" s="69"/>
      <c r="H21" s="23">
        <f>VLOOKUP($B21,'Form Responses 1'!$B$2:$W$920,6,FALSE)</f>
        <v>135</v>
      </c>
      <c r="I21" s="23">
        <f>VLOOKUP($B21,'Form Responses 1'!$B$2:$W$920,7,FALSE)</f>
        <v>83</v>
      </c>
      <c r="J21" s="23">
        <f>VLOOKUP($B21,'Form Responses 1'!$B$2:$W$920,8,FALSE)</f>
        <v>52</v>
      </c>
      <c r="K21" s="24">
        <f>VLOOKUP($B21,'Form Responses 1'!$B$2:$W$920,9,FALSE)</f>
        <v>85</v>
      </c>
      <c r="L21" s="24">
        <f>VLOOKUP($B21,'Form Responses 1'!$B$2:$W$920,10,FALSE)</f>
        <v>7</v>
      </c>
      <c r="M21" s="24">
        <f>VLOOKUP($B21,'Form Responses 1'!$B$2:$W$920,11,FALSE)</f>
        <v>77</v>
      </c>
      <c r="N21" s="24">
        <f>VLOOKUP($B21,'Form Responses 1'!$B$2:$W$920,12,FALSE)</f>
        <v>1</v>
      </c>
      <c r="O21" s="25">
        <f>VLOOKUP($B21,'Form Responses 1'!$B$2:$W$920,13,FALSE)</f>
        <v>50</v>
      </c>
      <c r="P21" s="25">
        <f>VLOOKUP($B21,'Form Responses 1'!$B$2:$W$920,14,FALSE)</f>
        <v>0</v>
      </c>
      <c r="Q21" s="25">
        <f>VLOOKUP($B21,'Form Responses 1'!$B$2:$W$920,15,FALSE)</f>
        <v>49</v>
      </c>
      <c r="R21" s="25">
        <f>VLOOKUP($B21,'Form Responses 1'!$B$2:$W$920,16,FALSE)</f>
        <v>1</v>
      </c>
      <c r="S21" s="26">
        <f>VLOOKUP($B21,'Form Responses 1'!$B$2:$W$920,20,FALSE)</f>
        <v>0</v>
      </c>
      <c r="T21" s="26">
        <f>VLOOKUP($B21,'Form Responses 1'!$B$2:$W$920,21,FALSE)</f>
        <v>0</v>
      </c>
      <c r="U21" s="26">
        <f>VLOOKUP($B21,'Form Responses 1'!$B$2:$W$920,22,FALSE)</f>
        <v>0</v>
      </c>
      <c r="V21" s="27">
        <f>COUNTIF('Form Responses 1'!$B$2:$B$920,$B21)</f>
        <v>1</v>
      </c>
      <c r="W21" s="28" t="str">
        <f t="shared" si="0"/>
        <v>SAMA</v>
      </c>
      <c r="X21" s="28" t="str">
        <f t="shared" si="1"/>
        <v>SAMA</v>
      </c>
      <c r="Y21" s="28" t="str">
        <f t="shared" si="2"/>
        <v>SAMA</v>
      </c>
      <c r="Z21" s="28" t="str">
        <f t="shared" si="3"/>
        <v>TIDAK</v>
      </c>
      <c r="AA21" s="28" t="str">
        <f t="shared" si="4"/>
        <v>TIDAK</v>
      </c>
    </row>
    <row r="22" spans="1:27" ht="15.75" customHeight="1" x14ac:dyDescent="0.25">
      <c r="A22" s="21" t="s">
        <v>322</v>
      </c>
      <c r="B22" s="4">
        <v>20583818</v>
      </c>
      <c r="C22" s="21" t="s">
        <v>307</v>
      </c>
      <c r="D22" s="21" t="s">
        <v>310</v>
      </c>
      <c r="E22" s="5"/>
      <c r="F22" s="21" t="s">
        <v>30</v>
      </c>
      <c r="G22" s="69"/>
      <c r="H22" s="23" t="e">
        <f>VLOOKUP($B22,'Form Responses 1'!$B$2:$W$920,6,FALSE)</f>
        <v>#N/A</v>
      </c>
      <c r="I22" s="23" t="e">
        <f>VLOOKUP($B22,'Form Responses 1'!$B$2:$W$920,7,FALSE)</f>
        <v>#N/A</v>
      </c>
      <c r="J22" s="23" t="e">
        <f>VLOOKUP($B22,'Form Responses 1'!$B$2:$W$920,8,FALSE)</f>
        <v>#N/A</v>
      </c>
      <c r="K22" s="24" t="e">
        <f>VLOOKUP($B22,'Form Responses 1'!$B$2:$W$920,9,FALSE)</f>
        <v>#N/A</v>
      </c>
      <c r="L22" s="24" t="e">
        <f>VLOOKUP($B22,'Form Responses 1'!$B$2:$W$920,10,FALSE)</f>
        <v>#N/A</v>
      </c>
      <c r="M22" s="24" t="e">
        <f>VLOOKUP($B22,'Form Responses 1'!$B$2:$W$920,11,FALSE)</f>
        <v>#N/A</v>
      </c>
      <c r="N22" s="24" t="e">
        <f>VLOOKUP($B22,'Form Responses 1'!$B$2:$W$920,12,FALSE)</f>
        <v>#N/A</v>
      </c>
      <c r="O22" s="25" t="e">
        <f>VLOOKUP($B22,'Form Responses 1'!$B$2:$W$920,13,FALSE)</f>
        <v>#N/A</v>
      </c>
      <c r="P22" s="25" t="e">
        <f>VLOOKUP($B22,'Form Responses 1'!$B$2:$W$920,14,FALSE)</f>
        <v>#N/A</v>
      </c>
      <c r="Q22" s="25" t="e">
        <f>VLOOKUP($B22,'Form Responses 1'!$B$2:$W$920,15,FALSE)</f>
        <v>#N/A</v>
      </c>
      <c r="R22" s="25" t="e">
        <f>VLOOKUP($B22,'Form Responses 1'!$B$2:$W$920,16,FALSE)</f>
        <v>#N/A</v>
      </c>
      <c r="S22" s="26" t="e">
        <f>VLOOKUP($B22,'Form Responses 1'!$B$2:$W$920,20,FALSE)</f>
        <v>#N/A</v>
      </c>
      <c r="T22" s="26" t="e">
        <f>VLOOKUP($B22,'Form Responses 1'!$B$2:$W$920,21,FALSE)</f>
        <v>#N/A</v>
      </c>
      <c r="U22" s="26" t="e">
        <f>VLOOKUP($B22,'Form Responses 1'!$B$2:$W$920,22,FALSE)</f>
        <v>#N/A</v>
      </c>
      <c r="V22" s="27">
        <f>COUNTIF('Form Responses 1'!$B$2:$B$920,$B22)</f>
        <v>0</v>
      </c>
      <c r="W22" s="28" t="e">
        <f t="shared" si="0"/>
        <v>#N/A</v>
      </c>
      <c r="X22" s="28" t="e">
        <f t="shared" si="1"/>
        <v>#N/A</v>
      </c>
      <c r="Y22" s="28" t="e">
        <f t="shared" si="2"/>
        <v>#N/A</v>
      </c>
      <c r="Z22" s="28" t="e">
        <f t="shared" si="3"/>
        <v>#N/A</v>
      </c>
      <c r="AA22" s="28" t="e">
        <f t="shared" si="4"/>
        <v>#N/A</v>
      </c>
    </row>
    <row r="23" spans="1:27" ht="15.75" customHeight="1" x14ac:dyDescent="0.25">
      <c r="A23" s="31" t="s">
        <v>323</v>
      </c>
      <c r="B23" s="32">
        <v>20583811</v>
      </c>
      <c r="C23" s="31" t="s">
        <v>307</v>
      </c>
      <c r="D23" s="31" t="s">
        <v>310</v>
      </c>
      <c r="E23" s="70"/>
      <c r="F23" s="31" t="s">
        <v>26</v>
      </c>
      <c r="G23" s="69"/>
      <c r="H23" s="23" t="e">
        <f>VLOOKUP($B23,'Form Responses 1'!$B$2:$W$920,6,FALSE)</f>
        <v>#N/A</v>
      </c>
      <c r="I23" s="23" t="e">
        <f>VLOOKUP($B23,'Form Responses 1'!$B$2:$W$920,7,FALSE)</f>
        <v>#N/A</v>
      </c>
      <c r="J23" s="23" t="e">
        <f>VLOOKUP($B23,'Form Responses 1'!$B$2:$W$920,8,FALSE)</f>
        <v>#N/A</v>
      </c>
      <c r="K23" s="24" t="e">
        <f>VLOOKUP($B23,'Form Responses 1'!$B$2:$W$920,9,FALSE)</f>
        <v>#N/A</v>
      </c>
      <c r="L23" s="24" t="e">
        <f>VLOOKUP($B23,'Form Responses 1'!$B$2:$W$920,10,FALSE)</f>
        <v>#N/A</v>
      </c>
      <c r="M23" s="24" t="e">
        <f>VLOOKUP($B23,'Form Responses 1'!$B$2:$W$920,11,FALSE)</f>
        <v>#N/A</v>
      </c>
      <c r="N23" s="24" t="e">
        <f>VLOOKUP($B23,'Form Responses 1'!$B$2:$W$920,12,FALSE)</f>
        <v>#N/A</v>
      </c>
      <c r="O23" s="25" t="e">
        <f>VLOOKUP($B23,'Form Responses 1'!$B$2:$W$920,13,FALSE)</f>
        <v>#N/A</v>
      </c>
      <c r="P23" s="25" t="e">
        <f>VLOOKUP($B23,'Form Responses 1'!$B$2:$W$920,14,FALSE)</f>
        <v>#N/A</v>
      </c>
      <c r="Q23" s="25" t="e">
        <f>VLOOKUP($B23,'Form Responses 1'!$B$2:$W$920,15,FALSE)</f>
        <v>#N/A</v>
      </c>
      <c r="R23" s="25" t="e">
        <f>VLOOKUP($B23,'Form Responses 1'!$B$2:$W$920,16,FALSE)</f>
        <v>#N/A</v>
      </c>
      <c r="S23" s="26" t="e">
        <f>VLOOKUP($B23,'Form Responses 1'!$B$2:$W$920,20,FALSE)</f>
        <v>#N/A</v>
      </c>
      <c r="T23" s="26" t="e">
        <f>VLOOKUP($B23,'Form Responses 1'!$B$2:$W$920,21,FALSE)</f>
        <v>#N/A</v>
      </c>
      <c r="U23" s="26" t="e">
        <f>VLOOKUP($B23,'Form Responses 1'!$B$2:$W$920,22,FALSE)</f>
        <v>#N/A</v>
      </c>
      <c r="V23" s="27">
        <f>COUNTIF('Form Responses 1'!$B$2:$B$920,$B23)</f>
        <v>0</v>
      </c>
      <c r="W23" s="28" t="e">
        <f t="shared" si="0"/>
        <v>#N/A</v>
      </c>
      <c r="X23" s="28" t="e">
        <f t="shared" si="1"/>
        <v>#N/A</v>
      </c>
      <c r="Y23" s="28" t="e">
        <f t="shared" si="2"/>
        <v>#N/A</v>
      </c>
      <c r="Z23" s="28" t="e">
        <f t="shared" si="3"/>
        <v>#N/A</v>
      </c>
      <c r="AA23" s="28" t="e">
        <f t="shared" si="4"/>
        <v>#N/A</v>
      </c>
    </row>
    <row r="24" spans="1:27" ht="15.75" customHeight="1" x14ac:dyDescent="0.25">
      <c r="A24" s="21" t="s">
        <v>324</v>
      </c>
      <c r="B24" s="4">
        <v>20583808</v>
      </c>
      <c r="C24" s="21" t="s">
        <v>307</v>
      </c>
      <c r="D24" s="21" t="s">
        <v>310</v>
      </c>
      <c r="E24" s="5"/>
      <c r="F24" s="21" t="s">
        <v>26</v>
      </c>
      <c r="G24" s="69"/>
      <c r="H24" s="23" t="e">
        <f>VLOOKUP($B24,'Form Responses 1'!$B$2:$W$920,6,FALSE)</f>
        <v>#N/A</v>
      </c>
      <c r="I24" s="23" t="e">
        <f>VLOOKUP($B24,'Form Responses 1'!$B$2:$W$920,7,FALSE)</f>
        <v>#N/A</v>
      </c>
      <c r="J24" s="23" t="e">
        <f>VLOOKUP($B24,'Form Responses 1'!$B$2:$W$920,8,FALSE)</f>
        <v>#N/A</v>
      </c>
      <c r="K24" s="24" t="e">
        <f>VLOOKUP($B24,'Form Responses 1'!$B$2:$W$920,9,FALSE)</f>
        <v>#N/A</v>
      </c>
      <c r="L24" s="24" t="e">
        <f>VLOOKUP($B24,'Form Responses 1'!$B$2:$W$920,10,FALSE)</f>
        <v>#N/A</v>
      </c>
      <c r="M24" s="24" t="e">
        <f>VLOOKUP($B24,'Form Responses 1'!$B$2:$W$920,11,FALSE)</f>
        <v>#N/A</v>
      </c>
      <c r="N24" s="24" t="e">
        <f>VLOOKUP($B24,'Form Responses 1'!$B$2:$W$920,12,FALSE)</f>
        <v>#N/A</v>
      </c>
      <c r="O24" s="25" t="e">
        <f>VLOOKUP($B24,'Form Responses 1'!$B$2:$W$920,13,FALSE)</f>
        <v>#N/A</v>
      </c>
      <c r="P24" s="25" t="e">
        <f>VLOOKUP($B24,'Form Responses 1'!$B$2:$W$920,14,FALSE)</f>
        <v>#N/A</v>
      </c>
      <c r="Q24" s="25" t="e">
        <f>VLOOKUP($B24,'Form Responses 1'!$B$2:$W$920,15,FALSE)</f>
        <v>#N/A</v>
      </c>
      <c r="R24" s="25" t="e">
        <f>VLOOKUP($B24,'Form Responses 1'!$B$2:$W$920,16,FALSE)</f>
        <v>#N/A</v>
      </c>
      <c r="S24" s="26" t="e">
        <f>VLOOKUP($B24,'Form Responses 1'!$B$2:$W$920,20,FALSE)</f>
        <v>#N/A</v>
      </c>
      <c r="T24" s="26" t="e">
        <f>VLOOKUP($B24,'Form Responses 1'!$B$2:$W$920,21,FALSE)</f>
        <v>#N/A</v>
      </c>
      <c r="U24" s="26" t="e">
        <f>VLOOKUP($B24,'Form Responses 1'!$B$2:$W$920,22,FALSE)</f>
        <v>#N/A</v>
      </c>
      <c r="V24" s="27">
        <f>COUNTIF('Form Responses 1'!$B$2:$B$920,$B24)</f>
        <v>0</v>
      </c>
      <c r="W24" s="28" t="e">
        <f t="shared" si="0"/>
        <v>#N/A</v>
      </c>
      <c r="X24" s="28" t="e">
        <f t="shared" si="1"/>
        <v>#N/A</v>
      </c>
      <c r="Y24" s="28" t="e">
        <f t="shared" si="2"/>
        <v>#N/A</v>
      </c>
      <c r="Z24" s="28" t="e">
        <f t="shared" si="3"/>
        <v>#N/A</v>
      </c>
      <c r="AA24" s="28" t="e">
        <f t="shared" si="4"/>
        <v>#N/A</v>
      </c>
    </row>
    <row r="25" spans="1:27" ht="15.75" customHeight="1" x14ac:dyDescent="0.25">
      <c r="A25" s="21" t="s">
        <v>325</v>
      </c>
      <c r="B25" s="4">
        <v>20583824</v>
      </c>
      <c r="C25" s="21" t="s">
        <v>307</v>
      </c>
      <c r="D25" s="21" t="s">
        <v>310</v>
      </c>
      <c r="E25" s="5"/>
      <c r="F25" s="21" t="s">
        <v>36</v>
      </c>
      <c r="G25" s="69"/>
      <c r="H25" s="23">
        <f>VLOOKUP($B25,'Form Responses 1'!$B$2:$W$920,6,FALSE)</f>
        <v>506</v>
      </c>
      <c r="I25" s="23">
        <f>VLOOKUP($B25,'Form Responses 1'!$B$2:$W$920,7,FALSE)</f>
        <v>207</v>
      </c>
      <c r="J25" s="23">
        <f>VLOOKUP($B25,'Form Responses 1'!$B$2:$W$920,8,FALSE)</f>
        <v>299</v>
      </c>
      <c r="K25" s="24">
        <f>VLOOKUP($B25,'Form Responses 1'!$B$2:$W$920,9,FALSE)</f>
        <v>238</v>
      </c>
      <c r="L25" s="24">
        <f>VLOOKUP($B25,'Form Responses 1'!$B$2:$W$920,10,FALSE)</f>
        <v>8</v>
      </c>
      <c r="M25" s="24">
        <f>VLOOKUP($B25,'Form Responses 1'!$B$2:$W$920,11,FALSE)</f>
        <v>208</v>
      </c>
      <c r="N25" s="24">
        <f>VLOOKUP($B25,'Form Responses 1'!$B$2:$W$920,12,FALSE)</f>
        <v>18</v>
      </c>
      <c r="O25" s="25">
        <f>VLOOKUP($B25,'Form Responses 1'!$B$2:$W$920,13,FALSE)</f>
        <v>268</v>
      </c>
      <c r="P25" s="25">
        <f>VLOOKUP($B25,'Form Responses 1'!$B$2:$W$920,14,FALSE)</f>
        <v>10</v>
      </c>
      <c r="Q25" s="25">
        <f>VLOOKUP($B25,'Form Responses 1'!$B$2:$W$920,15,FALSE)</f>
        <v>244</v>
      </c>
      <c r="R25" s="25">
        <f>VLOOKUP($B25,'Form Responses 1'!$B$2:$W$920,16,FALSE)</f>
        <v>10</v>
      </c>
      <c r="S25" s="26">
        <f>VLOOKUP($B25,'Form Responses 1'!$B$2:$W$920,20,FALSE)</f>
        <v>0</v>
      </c>
      <c r="T25" s="26">
        <f>VLOOKUP($B25,'Form Responses 1'!$B$2:$W$920,21,FALSE)</f>
        <v>0</v>
      </c>
      <c r="U25" s="26">
        <f>VLOOKUP($B25,'Form Responses 1'!$B$2:$W$920,22,FALSE)</f>
        <v>0</v>
      </c>
      <c r="V25" s="27">
        <f>COUNTIF('Form Responses 1'!$B$2:$B$920,$B25)</f>
        <v>1</v>
      </c>
      <c r="W25" s="28" t="str">
        <f t="shared" si="0"/>
        <v>TIDAK</v>
      </c>
      <c r="X25" s="28" t="str">
        <f t="shared" si="1"/>
        <v>TIDAK</v>
      </c>
      <c r="Y25" s="28" t="str">
        <f t="shared" si="2"/>
        <v>SAMA</v>
      </c>
      <c r="Z25" s="28" t="str">
        <f t="shared" si="3"/>
        <v>TIDAK</v>
      </c>
      <c r="AA25" s="28" t="str">
        <f t="shared" si="4"/>
        <v>TIDAK</v>
      </c>
    </row>
    <row r="26" spans="1:27" ht="15.75" customHeight="1" x14ac:dyDescent="0.25">
      <c r="A26" s="21" t="s">
        <v>326</v>
      </c>
      <c r="B26" s="4">
        <v>20583800</v>
      </c>
      <c r="C26" s="21" t="s">
        <v>307</v>
      </c>
      <c r="D26" s="21" t="s">
        <v>310</v>
      </c>
      <c r="E26" s="5"/>
      <c r="F26" s="21" t="s">
        <v>23</v>
      </c>
      <c r="G26" s="69"/>
      <c r="H26" s="23">
        <f>VLOOKUP($B26,'Form Responses 1'!$B$2:$W$920,6,FALSE)</f>
        <v>183</v>
      </c>
      <c r="I26" s="23">
        <f>VLOOKUP($B26,'Form Responses 1'!$B$2:$W$920,7,FALSE)</f>
        <v>98</v>
      </c>
      <c r="J26" s="23">
        <f>VLOOKUP($B26,'Form Responses 1'!$B$2:$W$920,8,FALSE)</f>
        <v>85</v>
      </c>
      <c r="K26" s="24">
        <f>VLOOKUP($B26,'Form Responses 1'!$B$2:$W$920,9,FALSE)</f>
        <v>30</v>
      </c>
      <c r="L26" s="24">
        <f>VLOOKUP($B26,'Form Responses 1'!$B$2:$W$920,10,FALSE)</f>
        <v>10</v>
      </c>
      <c r="M26" s="24">
        <f>VLOOKUP($B26,'Form Responses 1'!$B$2:$W$920,11,FALSE)</f>
        <v>7</v>
      </c>
      <c r="N26" s="24">
        <f>VLOOKUP($B26,'Form Responses 1'!$B$2:$W$920,12,FALSE)</f>
        <v>13</v>
      </c>
      <c r="O26" s="25">
        <f>VLOOKUP($B26,'Form Responses 1'!$B$2:$W$920,13,FALSE)</f>
        <v>153</v>
      </c>
      <c r="P26" s="25">
        <f>VLOOKUP($B26,'Form Responses 1'!$B$2:$W$920,14,FALSE)</f>
        <v>36</v>
      </c>
      <c r="Q26" s="25">
        <f>VLOOKUP($B26,'Form Responses 1'!$B$2:$W$920,15,FALSE)</f>
        <v>43</v>
      </c>
      <c r="R26" s="25">
        <f>VLOOKUP($B26,'Form Responses 1'!$B$2:$W$920,16,FALSE)</f>
        <v>74</v>
      </c>
      <c r="S26" s="26">
        <f>VLOOKUP($B26,'Form Responses 1'!$B$2:$W$920,20,FALSE)</f>
        <v>0</v>
      </c>
      <c r="T26" s="26">
        <f>VLOOKUP($B26,'Form Responses 1'!$B$2:$W$920,21,FALSE)</f>
        <v>0</v>
      </c>
      <c r="U26" s="26">
        <f>VLOOKUP($B26,'Form Responses 1'!$B$2:$W$920,22,FALSE)</f>
        <v>0</v>
      </c>
      <c r="V26" s="27">
        <f>COUNTIF('Form Responses 1'!$B$2:$B$920,$B26)</f>
        <v>1</v>
      </c>
      <c r="W26" s="28" t="str">
        <f t="shared" si="0"/>
        <v>SAMA</v>
      </c>
      <c r="X26" s="28" t="str">
        <f t="shared" si="1"/>
        <v>SAMA</v>
      </c>
      <c r="Y26" s="28" t="str">
        <f t="shared" si="2"/>
        <v>SAMA</v>
      </c>
      <c r="Z26" s="28" t="str">
        <f t="shared" si="3"/>
        <v>TIDAK</v>
      </c>
      <c r="AA26" s="28" t="str">
        <f t="shared" si="4"/>
        <v>TIDAK</v>
      </c>
    </row>
    <row r="27" spans="1:27" ht="15.75" customHeight="1" x14ac:dyDescent="0.25">
      <c r="A27" s="21" t="s">
        <v>327</v>
      </c>
      <c r="B27" s="4">
        <v>20583810</v>
      </c>
      <c r="C27" s="21" t="s">
        <v>307</v>
      </c>
      <c r="D27" s="21" t="s">
        <v>310</v>
      </c>
      <c r="E27" s="5"/>
      <c r="F27" s="21" t="s">
        <v>26</v>
      </c>
      <c r="G27" s="69"/>
      <c r="H27" s="23">
        <f>VLOOKUP($B27,'Form Responses 1'!$B$2:$W$920,6,FALSE)</f>
        <v>22</v>
      </c>
      <c r="I27" s="23">
        <f>VLOOKUP($B27,'Form Responses 1'!$B$2:$W$920,7,FALSE)</f>
        <v>31</v>
      </c>
      <c r="J27" s="23">
        <f>VLOOKUP($B27,'Form Responses 1'!$B$2:$W$920,8,FALSE)</f>
        <v>34</v>
      </c>
      <c r="K27" s="24">
        <f>VLOOKUP($B27,'Form Responses 1'!$B$2:$W$920,9,FALSE)</f>
        <v>60</v>
      </c>
      <c r="L27" s="24">
        <f>VLOOKUP($B27,'Form Responses 1'!$B$2:$W$920,10,FALSE)</f>
        <v>2</v>
      </c>
      <c r="M27" s="24">
        <f>VLOOKUP($B27,'Form Responses 1'!$B$2:$W$920,11,FALSE)</f>
        <v>51</v>
      </c>
      <c r="N27" s="24">
        <f>VLOOKUP($B27,'Form Responses 1'!$B$2:$W$920,12,FALSE)</f>
        <v>7</v>
      </c>
      <c r="O27" s="25">
        <f>VLOOKUP($B27,'Form Responses 1'!$B$2:$W$920,13,FALSE)</f>
        <v>5</v>
      </c>
      <c r="P27" s="25">
        <f>VLOOKUP($B27,'Form Responses 1'!$B$2:$W$920,14,FALSE)</f>
        <v>0</v>
      </c>
      <c r="Q27" s="25">
        <f>VLOOKUP($B27,'Form Responses 1'!$B$2:$W$920,15,FALSE)</f>
        <v>4</v>
      </c>
      <c r="R27" s="25">
        <f>VLOOKUP($B27,'Form Responses 1'!$B$2:$W$920,16,FALSE)</f>
        <v>1</v>
      </c>
      <c r="S27" s="26">
        <f>VLOOKUP($B27,'Form Responses 1'!$B$2:$W$920,20,FALSE)</f>
        <v>0</v>
      </c>
      <c r="T27" s="26">
        <f>VLOOKUP($B27,'Form Responses 1'!$B$2:$W$920,21,FALSE)</f>
        <v>0</v>
      </c>
      <c r="U27" s="26">
        <f>VLOOKUP($B27,'Form Responses 1'!$B$2:$W$920,22,FALSE)</f>
        <v>0</v>
      </c>
      <c r="V27" s="27">
        <f>COUNTIF('Form Responses 1'!$B$2:$B$920,$B27)</f>
        <v>1</v>
      </c>
      <c r="W27" s="28" t="str">
        <f t="shared" si="0"/>
        <v>SAMA</v>
      </c>
      <c r="X27" s="28" t="str">
        <f t="shared" si="1"/>
        <v>SAMA</v>
      </c>
      <c r="Y27" s="28" t="str">
        <f t="shared" si="2"/>
        <v>TIDAK</v>
      </c>
      <c r="Z27" s="28" t="str">
        <f t="shared" si="3"/>
        <v>TIDAK</v>
      </c>
      <c r="AA27" s="28" t="str">
        <f t="shared" si="4"/>
        <v>TIDAK</v>
      </c>
    </row>
    <row r="28" spans="1:27" ht="15.75" customHeight="1" x14ac:dyDescent="0.25">
      <c r="A28" s="21" t="s">
        <v>328</v>
      </c>
      <c r="B28" s="4">
        <v>20583803</v>
      </c>
      <c r="C28" s="21" t="s">
        <v>307</v>
      </c>
      <c r="D28" s="21" t="s">
        <v>310</v>
      </c>
      <c r="E28" s="5"/>
      <c r="F28" s="21" t="s">
        <v>26</v>
      </c>
      <c r="G28" s="69"/>
      <c r="H28" s="23" t="e">
        <f>VLOOKUP($B28,'Form Responses 1'!$B$2:$W$920,6,FALSE)</f>
        <v>#N/A</v>
      </c>
      <c r="I28" s="23" t="e">
        <f>VLOOKUP($B28,'Form Responses 1'!$B$2:$W$920,7,FALSE)</f>
        <v>#N/A</v>
      </c>
      <c r="J28" s="23" t="e">
        <f>VLOOKUP($B28,'Form Responses 1'!$B$2:$W$920,8,FALSE)</f>
        <v>#N/A</v>
      </c>
      <c r="K28" s="24" t="e">
        <f>VLOOKUP($B28,'Form Responses 1'!$B$2:$W$920,9,FALSE)</f>
        <v>#N/A</v>
      </c>
      <c r="L28" s="24" t="e">
        <f>VLOOKUP($B28,'Form Responses 1'!$B$2:$W$920,10,FALSE)</f>
        <v>#N/A</v>
      </c>
      <c r="M28" s="24" t="e">
        <f>VLOOKUP($B28,'Form Responses 1'!$B$2:$W$920,11,FALSE)</f>
        <v>#N/A</v>
      </c>
      <c r="N28" s="24" t="e">
        <f>VLOOKUP($B28,'Form Responses 1'!$B$2:$W$920,12,FALSE)</f>
        <v>#N/A</v>
      </c>
      <c r="O28" s="25" t="e">
        <f>VLOOKUP($B28,'Form Responses 1'!$B$2:$W$920,13,FALSE)</f>
        <v>#N/A</v>
      </c>
      <c r="P28" s="25" t="e">
        <f>VLOOKUP($B28,'Form Responses 1'!$B$2:$W$920,14,FALSE)</f>
        <v>#N/A</v>
      </c>
      <c r="Q28" s="25" t="e">
        <f>VLOOKUP($B28,'Form Responses 1'!$B$2:$W$920,15,FALSE)</f>
        <v>#N/A</v>
      </c>
      <c r="R28" s="25" t="e">
        <f>VLOOKUP($B28,'Form Responses 1'!$B$2:$W$920,16,FALSE)</f>
        <v>#N/A</v>
      </c>
      <c r="S28" s="26" t="e">
        <f>VLOOKUP($B28,'Form Responses 1'!$B$2:$W$920,20,FALSE)</f>
        <v>#N/A</v>
      </c>
      <c r="T28" s="26" t="e">
        <f>VLOOKUP($B28,'Form Responses 1'!$B$2:$W$920,21,FALSE)</f>
        <v>#N/A</v>
      </c>
      <c r="U28" s="26" t="e">
        <f>VLOOKUP($B28,'Form Responses 1'!$B$2:$W$920,22,FALSE)</f>
        <v>#N/A</v>
      </c>
      <c r="V28" s="27">
        <f>COUNTIF('Form Responses 1'!$B$2:$B$920,$B28)</f>
        <v>0</v>
      </c>
      <c r="W28" s="28" t="e">
        <f t="shared" si="0"/>
        <v>#N/A</v>
      </c>
      <c r="X28" s="28" t="e">
        <f t="shared" si="1"/>
        <v>#N/A</v>
      </c>
      <c r="Y28" s="28" t="e">
        <f t="shared" si="2"/>
        <v>#N/A</v>
      </c>
      <c r="Z28" s="28" t="e">
        <f t="shared" si="3"/>
        <v>#N/A</v>
      </c>
      <c r="AA28" s="28" t="e">
        <f t="shared" si="4"/>
        <v>#N/A</v>
      </c>
    </row>
    <row r="29" spans="1:27" ht="15.75" customHeight="1" x14ac:dyDescent="0.25">
      <c r="A29" s="21" t="s">
        <v>329</v>
      </c>
      <c r="B29" s="4">
        <v>20583820</v>
      </c>
      <c r="C29" s="21" t="s">
        <v>307</v>
      </c>
      <c r="D29" s="21" t="s">
        <v>310</v>
      </c>
      <c r="E29" s="5"/>
      <c r="F29" s="21" t="s">
        <v>30</v>
      </c>
      <c r="G29" s="69"/>
      <c r="H29" s="23">
        <f>VLOOKUP($B29,'Form Responses 1'!$B$2:$W$920,6,FALSE)</f>
        <v>257</v>
      </c>
      <c r="I29" s="23">
        <f>VLOOKUP($B29,'Form Responses 1'!$B$2:$W$920,7,FALSE)</f>
        <v>125</v>
      </c>
      <c r="J29" s="23">
        <f>VLOOKUP($B29,'Form Responses 1'!$B$2:$W$920,8,FALSE)</f>
        <v>132</v>
      </c>
      <c r="K29" s="24">
        <f>VLOOKUP($B29,'Form Responses 1'!$B$2:$W$920,9,FALSE)</f>
        <v>182</v>
      </c>
      <c r="L29" s="24">
        <f>VLOOKUP($B29,'Form Responses 1'!$B$2:$W$920,10,FALSE)</f>
        <v>15</v>
      </c>
      <c r="M29" s="24">
        <f>VLOOKUP($B29,'Form Responses 1'!$B$2:$W$920,11,FALSE)</f>
        <v>231</v>
      </c>
      <c r="N29" s="24">
        <f>VLOOKUP($B29,'Form Responses 1'!$B$2:$W$920,12,FALSE)</f>
        <v>11</v>
      </c>
      <c r="O29" s="25">
        <f>VLOOKUP($B29,'Form Responses 1'!$B$2:$W$920,13,FALSE)</f>
        <v>75</v>
      </c>
      <c r="P29" s="25">
        <f>VLOOKUP($B29,'Form Responses 1'!$B$2:$W$920,14,FALSE)</f>
        <v>15</v>
      </c>
      <c r="Q29" s="25">
        <f>VLOOKUP($B29,'Form Responses 1'!$B$2:$W$920,15,FALSE)</f>
        <v>231</v>
      </c>
      <c r="R29" s="25">
        <f>VLOOKUP($B29,'Form Responses 1'!$B$2:$W$920,16,FALSE)</f>
        <v>11</v>
      </c>
      <c r="S29" s="26">
        <f>VLOOKUP($B29,'Form Responses 1'!$B$2:$W$920,20,FALSE)</f>
        <v>0</v>
      </c>
      <c r="T29" s="26">
        <f>VLOOKUP($B29,'Form Responses 1'!$B$2:$W$920,21,FALSE)</f>
        <v>0</v>
      </c>
      <c r="U29" s="26">
        <f>VLOOKUP($B29,'Form Responses 1'!$B$2:$W$920,22,FALSE)</f>
        <v>0</v>
      </c>
      <c r="V29" s="27">
        <f>COUNTIF('Form Responses 1'!$B$2:$B$920,$B29)</f>
        <v>1</v>
      </c>
      <c r="W29" s="28" t="str">
        <f t="shared" si="0"/>
        <v>TIDAK</v>
      </c>
      <c r="X29" s="28" t="str">
        <f t="shared" si="1"/>
        <v>TIDAK</v>
      </c>
      <c r="Y29" s="28" t="str">
        <f t="shared" si="2"/>
        <v>SAMA</v>
      </c>
      <c r="Z29" s="28" t="str">
        <f t="shared" si="3"/>
        <v>TIDAK</v>
      </c>
      <c r="AA29" s="28" t="str">
        <f t="shared" si="4"/>
        <v>TIDAK</v>
      </c>
    </row>
    <row r="30" spans="1:27" ht="15.75" customHeight="1" x14ac:dyDescent="0.25">
      <c r="A30" s="21" t="s">
        <v>112</v>
      </c>
      <c r="B30" s="4">
        <v>69977805</v>
      </c>
      <c r="C30" s="21" t="s">
        <v>307</v>
      </c>
      <c r="D30" s="21" t="s">
        <v>310</v>
      </c>
      <c r="E30" s="5"/>
      <c r="F30" s="21" t="s">
        <v>23</v>
      </c>
      <c r="G30" s="69"/>
      <c r="H30" s="23">
        <f>VLOOKUP($B30,'Form Responses 1'!$B$2:$W$920,6,FALSE)</f>
        <v>60</v>
      </c>
      <c r="I30" s="23">
        <f>VLOOKUP($B30,'Form Responses 1'!$B$2:$W$920,7,FALSE)</f>
        <v>18</v>
      </c>
      <c r="J30" s="23">
        <f>VLOOKUP($B30,'Form Responses 1'!$B$2:$W$920,8,FALSE)</f>
        <v>42</v>
      </c>
      <c r="K30" s="24">
        <f>VLOOKUP($B30,'Form Responses 1'!$B$2:$W$920,9,FALSE)</f>
        <v>29</v>
      </c>
      <c r="L30" s="24">
        <f>VLOOKUP($B30,'Form Responses 1'!$B$2:$W$920,10,FALSE)</f>
        <v>0</v>
      </c>
      <c r="M30" s="24">
        <f>VLOOKUP($B30,'Form Responses 1'!$B$2:$W$920,11,FALSE)</f>
        <v>24</v>
      </c>
      <c r="N30" s="24">
        <f>VLOOKUP($B30,'Form Responses 1'!$B$2:$W$920,12,FALSE)</f>
        <v>5</v>
      </c>
      <c r="O30" s="25">
        <f>VLOOKUP($B30,'Form Responses 1'!$B$2:$W$920,13,FALSE)</f>
        <v>30</v>
      </c>
      <c r="P30" s="25">
        <f>VLOOKUP($B30,'Form Responses 1'!$B$2:$W$920,14,FALSE)</f>
        <v>0</v>
      </c>
      <c r="Q30" s="25">
        <f>VLOOKUP($B30,'Form Responses 1'!$B$2:$W$920,15,FALSE)</f>
        <v>30</v>
      </c>
      <c r="R30" s="25">
        <f>VLOOKUP($B30,'Form Responses 1'!$B$2:$W$920,16,FALSE)</f>
        <v>0</v>
      </c>
      <c r="S30" s="26">
        <f>VLOOKUP($B30,'Form Responses 1'!$B$2:$W$920,20,FALSE)</f>
        <v>0</v>
      </c>
      <c r="T30" s="26">
        <f>VLOOKUP($B30,'Form Responses 1'!$B$2:$W$920,21,FALSE)</f>
        <v>0</v>
      </c>
      <c r="U30" s="26">
        <f>VLOOKUP($B30,'Form Responses 1'!$B$2:$W$920,22,FALSE)</f>
        <v>0</v>
      </c>
      <c r="V30" s="27">
        <f>COUNTIF('Form Responses 1'!$B$2:$B$920,$B30)</f>
        <v>1</v>
      </c>
      <c r="W30" s="28" t="str">
        <f t="shared" si="0"/>
        <v>SAMA</v>
      </c>
      <c r="X30" s="28" t="str">
        <f t="shared" si="1"/>
        <v>SAMA</v>
      </c>
      <c r="Y30" s="28" t="str">
        <f t="shared" si="2"/>
        <v>TIDAK</v>
      </c>
      <c r="Z30" s="28" t="str">
        <f t="shared" si="3"/>
        <v>TIDAK</v>
      </c>
      <c r="AA30" s="28" t="str">
        <f t="shared" si="4"/>
        <v>TIDAK</v>
      </c>
    </row>
    <row r="31" spans="1:27" ht="15.75" customHeight="1" x14ac:dyDescent="0.25">
      <c r="A31" s="31" t="s">
        <v>79</v>
      </c>
      <c r="B31" s="32">
        <v>69726409</v>
      </c>
      <c r="C31" s="31" t="s">
        <v>307</v>
      </c>
      <c r="D31" s="31" t="s">
        <v>310</v>
      </c>
      <c r="E31" s="70"/>
      <c r="F31" s="31" t="s">
        <v>36</v>
      </c>
      <c r="G31" s="69"/>
      <c r="H31" s="23">
        <f>VLOOKUP($B31,'Form Responses 1'!$B$2:$W$920,6,FALSE)</f>
        <v>110</v>
      </c>
      <c r="I31" s="23">
        <f>VLOOKUP($B31,'Form Responses 1'!$B$2:$W$920,7,FALSE)</f>
        <v>110</v>
      </c>
      <c r="J31" s="23">
        <f>VLOOKUP($B31,'Form Responses 1'!$B$2:$W$920,8,FALSE)</f>
        <v>0</v>
      </c>
      <c r="K31" s="24">
        <f>VLOOKUP($B31,'Form Responses 1'!$B$2:$W$920,9,FALSE)</f>
        <v>101</v>
      </c>
      <c r="L31" s="24">
        <f>VLOOKUP($B31,'Form Responses 1'!$B$2:$W$920,10,FALSE)</f>
        <v>1</v>
      </c>
      <c r="M31" s="24">
        <f>VLOOKUP($B31,'Form Responses 1'!$B$2:$W$920,11,FALSE)</f>
        <v>62</v>
      </c>
      <c r="N31" s="24">
        <f>VLOOKUP($B31,'Form Responses 1'!$B$2:$W$920,12,FALSE)</f>
        <v>47</v>
      </c>
      <c r="O31" s="25">
        <f>VLOOKUP($B31,'Form Responses 1'!$B$2:$W$920,13,FALSE)</f>
        <v>101</v>
      </c>
      <c r="P31" s="25">
        <f>VLOOKUP($B31,'Form Responses 1'!$B$2:$W$920,14,FALSE)</f>
        <v>1</v>
      </c>
      <c r="Q31" s="25">
        <f>VLOOKUP($B31,'Form Responses 1'!$B$2:$W$920,15,FALSE)</f>
        <v>62</v>
      </c>
      <c r="R31" s="25">
        <f>VLOOKUP($B31,'Form Responses 1'!$B$2:$W$920,16,FALSE)</f>
        <v>47</v>
      </c>
      <c r="S31" s="26">
        <f>VLOOKUP($B31,'Form Responses 1'!$B$2:$W$920,20,FALSE)</f>
        <v>0</v>
      </c>
      <c r="T31" s="26">
        <f>VLOOKUP($B31,'Form Responses 1'!$B$2:$W$920,21,FALSE)</f>
        <v>0</v>
      </c>
      <c r="U31" s="26">
        <f>VLOOKUP($B31,'Form Responses 1'!$B$2:$W$920,22,FALSE)</f>
        <v>0</v>
      </c>
      <c r="V31" s="27">
        <f>COUNTIF('Form Responses 1'!$B$2:$B$920,$B31)</f>
        <v>1</v>
      </c>
      <c r="W31" s="28" t="str">
        <f t="shared" si="0"/>
        <v>TIDAK</v>
      </c>
      <c r="X31" s="28" t="str">
        <f t="shared" si="1"/>
        <v>TIDAK</v>
      </c>
      <c r="Y31" s="28" t="str">
        <f t="shared" si="2"/>
        <v>TIDAK</v>
      </c>
      <c r="Z31" s="28" t="str">
        <f t="shared" si="3"/>
        <v>TIDAK</v>
      </c>
      <c r="AA31" s="28" t="str">
        <f t="shared" si="4"/>
        <v>TIDAK</v>
      </c>
    </row>
    <row r="32" spans="1:27" ht="15.75" customHeight="1" x14ac:dyDescent="0.25">
      <c r="A32" s="21" t="s">
        <v>120</v>
      </c>
      <c r="B32" s="4">
        <v>20583816</v>
      </c>
      <c r="C32" s="21" t="s">
        <v>307</v>
      </c>
      <c r="D32" s="21" t="s">
        <v>310</v>
      </c>
      <c r="E32" s="5"/>
      <c r="F32" s="21" t="s">
        <v>28</v>
      </c>
      <c r="G32" s="69"/>
      <c r="H32" s="23">
        <f>VLOOKUP($B32,'Form Responses 1'!$B$2:$W$920,6,FALSE)</f>
        <v>54</v>
      </c>
      <c r="I32" s="23">
        <f>VLOOKUP($B32,'Form Responses 1'!$B$2:$W$920,7,FALSE)</f>
        <v>20</v>
      </c>
      <c r="J32" s="23">
        <f>VLOOKUP($B32,'Form Responses 1'!$B$2:$W$920,8,FALSE)</f>
        <v>34</v>
      </c>
      <c r="K32" s="24">
        <f>VLOOKUP($B32,'Form Responses 1'!$B$2:$W$920,9,FALSE)</f>
        <v>44</v>
      </c>
      <c r="L32" s="24">
        <f>VLOOKUP($B32,'Form Responses 1'!$B$2:$W$920,10,FALSE)</f>
        <v>9</v>
      </c>
      <c r="M32" s="24">
        <f>VLOOKUP($B32,'Form Responses 1'!$B$2:$W$920,11,FALSE)</f>
        <v>34</v>
      </c>
      <c r="N32" s="24">
        <f>VLOOKUP($B32,'Form Responses 1'!$B$2:$W$920,12,FALSE)</f>
        <v>1</v>
      </c>
      <c r="O32" s="25">
        <f>VLOOKUP($B32,'Form Responses 1'!$B$2:$W$920,13,FALSE)</f>
        <v>10</v>
      </c>
      <c r="P32" s="25">
        <f>VLOOKUP($B32,'Form Responses 1'!$B$2:$W$920,14,FALSE)</f>
        <v>4</v>
      </c>
      <c r="Q32" s="25">
        <f>VLOOKUP($B32,'Form Responses 1'!$B$2:$W$920,15,FALSE)</f>
        <v>6</v>
      </c>
      <c r="R32" s="25">
        <f>VLOOKUP($B32,'Form Responses 1'!$B$2:$W$920,16,FALSE)</f>
        <v>0</v>
      </c>
      <c r="S32" s="26">
        <f>VLOOKUP($B32,'Form Responses 1'!$B$2:$W$920,20,FALSE)</f>
        <v>0</v>
      </c>
      <c r="T32" s="26">
        <f>VLOOKUP($B32,'Form Responses 1'!$B$2:$W$920,21,FALSE)</f>
        <v>0</v>
      </c>
      <c r="U32" s="26">
        <f>VLOOKUP($B32,'Form Responses 1'!$B$2:$W$920,22,FALSE)</f>
        <v>0</v>
      </c>
      <c r="V32" s="27">
        <f>COUNTIF('Form Responses 1'!$B$2:$B$920,$B32)</f>
        <v>1</v>
      </c>
      <c r="W32" s="28" t="str">
        <f t="shared" si="0"/>
        <v>SAMA</v>
      </c>
      <c r="X32" s="28" t="str">
        <f t="shared" si="1"/>
        <v>SAMA</v>
      </c>
      <c r="Y32" s="28" t="str">
        <f t="shared" si="2"/>
        <v>SAMA</v>
      </c>
      <c r="Z32" s="28" t="str">
        <f t="shared" si="3"/>
        <v>TIDAK</v>
      </c>
      <c r="AA32" s="28" t="str">
        <f t="shared" si="4"/>
        <v>TIDAK</v>
      </c>
    </row>
    <row r="33" spans="1:27" ht="15.75" customHeight="1" x14ac:dyDescent="0.25">
      <c r="A33" s="21" t="s">
        <v>330</v>
      </c>
      <c r="B33" s="4">
        <v>20583802</v>
      </c>
      <c r="C33" s="21" t="s">
        <v>307</v>
      </c>
      <c r="D33" s="21" t="s">
        <v>310</v>
      </c>
      <c r="E33" s="5"/>
      <c r="F33" s="21" t="s">
        <v>26</v>
      </c>
      <c r="G33" s="69"/>
      <c r="H33" s="23" t="e">
        <f>VLOOKUP($B33,'Form Responses 1'!$B$2:$W$920,6,FALSE)</f>
        <v>#N/A</v>
      </c>
      <c r="I33" s="23" t="e">
        <f>VLOOKUP($B33,'Form Responses 1'!$B$2:$W$920,7,FALSE)</f>
        <v>#N/A</v>
      </c>
      <c r="J33" s="23" t="e">
        <f>VLOOKUP($B33,'Form Responses 1'!$B$2:$W$920,8,FALSE)</f>
        <v>#N/A</v>
      </c>
      <c r="K33" s="24" t="e">
        <f>VLOOKUP($B33,'Form Responses 1'!$B$2:$W$920,9,FALSE)</f>
        <v>#N/A</v>
      </c>
      <c r="L33" s="24" t="e">
        <f>VLOOKUP($B33,'Form Responses 1'!$B$2:$W$920,10,FALSE)</f>
        <v>#N/A</v>
      </c>
      <c r="M33" s="24" t="e">
        <f>VLOOKUP($B33,'Form Responses 1'!$B$2:$W$920,11,FALSE)</f>
        <v>#N/A</v>
      </c>
      <c r="N33" s="24" t="e">
        <f>VLOOKUP($B33,'Form Responses 1'!$B$2:$W$920,12,FALSE)</f>
        <v>#N/A</v>
      </c>
      <c r="O33" s="25" t="e">
        <f>VLOOKUP($B33,'Form Responses 1'!$B$2:$W$920,13,FALSE)</f>
        <v>#N/A</v>
      </c>
      <c r="P33" s="25" t="e">
        <f>VLOOKUP($B33,'Form Responses 1'!$B$2:$W$920,14,FALSE)</f>
        <v>#N/A</v>
      </c>
      <c r="Q33" s="25" t="e">
        <f>VLOOKUP($B33,'Form Responses 1'!$B$2:$W$920,15,FALSE)</f>
        <v>#N/A</v>
      </c>
      <c r="R33" s="25" t="e">
        <f>VLOOKUP($B33,'Form Responses 1'!$B$2:$W$920,16,FALSE)</f>
        <v>#N/A</v>
      </c>
      <c r="S33" s="26" t="e">
        <f>VLOOKUP($B33,'Form Responses 1'!$B$2:$W$920,20,FALSE)</f>
        <v>#N/A</v>
      </c>
      <c r="T33" s="26" t="e">
        <f>VLOOKUP($B33,'Form Responses 1'!$B$2:$W$920,21,FALSE)</f>
        <v>#N/A</v>
      </c>
      <c r="U33" s="26" t="e">
        <f>VLOOKUP($B33,'Form Responses 1'!$B$2:$W$920,22,FALSE)</f>
        <v>#N/A</v>
      </c>
      <c r="V33" s="27">
        <f>COUNTIF('Form Responses 1'!$B$2:$B$920,$B33)</f>
        <v>0</v>
      </c>
      <c r="W33" s="28" t="e">
        <f t="shared" si="0"/>
        <v>#N/A</v>
      </c>
      <c r="X33" s="28" t="e">
        <f t="shared" si="1"/>
        <v>#N/A</v>
      </c>
      <c r="Y33" s="28" t="e">
        <f t="shared" si="2"/>
        <v>#N/A</v>
      </c>
      <c r="Z33" s="28" t="e">
        <f t="shared" si="3"/>
        <v>#N/A</v>
      </c>
      <c r="AA33" s="28" t="e">
        <f t="shared" si="4"/>
        <v>#N/A</v>
      </c>
    </row>
    <row r="34" spans="1:27" ht="15.75" customHeight="1" x14ac:dyDescent="0.25">
      <c r="A34" s="21" t="s">
        <v>314</v>
      </c>
      <c r="B34" s="4">
        <v>20583819</v>
      </c>
      <c r="C34" s="21" t="s">
        <v>307</v>
      </c>
      <c r="D34" s="21" t="s">
        <v>310</v>
      </c>
      <c r="E34" s="5"/>
      <c r="F34" s="21" t="s">
        <v>30</v>
      </c>
      <c r="G34" s="69"/>
      <c r="H34" s="23">
        <f>VLOOKUP($B34,'Form Responses 1'!$B$2:$W$920,6,FALSE)</f>
        <v>262</v>
      </c>
      <c r="I34" s="23">
        <f>VLOOKUP($B34,'Form Responses 1'!$B$2:$W$920,7,FALSE)</f>
        <v>117</v>
      </c>
      <c r="J34" s="23">
        <f>VLOOKUP($B34,'Form Responses 1'!$B$2:$W$920,8,FALSE)</f>
        <v>145</v>
      </c>
      <c r="K34" s="24">
        <f>VLOOKUP($B34,'Form Responses 1'!$B$2:$W$920,9,FALSE)</f>
        <v>70</v>
      </c>
      <c r="L34" s="24">
        <f>VLOOKUP($B34,'Form Responses 1'!$B$2:$W$920,10,FALSE)</f>
        <v>21</v>
      </c>
      <c r="M34" s="24">
        <f>VLOOKUP($B34,'Form Responses 1'!$B$2:$W$920,11,FALSE)</f>
        <v>250</v>
      </c>
      <c r="N34" s="24">
        <f>VLOOKUP($B34,'Form Responses 1'!$B$2:$W$920,12,FALSE)</f>
        <v>12</v>
      </c>
      <c r="O34" s="25">
        <f>VLOOKUP($B34,'Form Responses 1'!$B$2:$W$920,13,FALSE)</f>
        <v>35</v>
      </c>
      <c r="P34" s="25">
        <f>VLOOKUP($B34,'Form Responses 1'!$B$2:$W$920,14,FALSE)</f>
        <v>21</v>
      </c>
      <c r="Q34" s="25">
        <f>VLOOKUP($B34,'Form Responses 1'!$B$2:$W$920,15,FALSE)</f>
        <v>250</v>
      </c>
      <c r="R34" s="25">
        <f>VLOOKUP($B34,'Form Responses 1'!$B$2:$W$920,16,FALSE)</f>
        <v>12</v>
      </c>
      <c r="S34" s="26">
        <f>VLOOKUP($B34,'Form Responses 1'!$B$2:$W$920,20,FALSE)</f>
        <v>0</v>
      </c>
      <c r="T34" s="26">
        <f>VLOOKUP($B34,'Form Responses 1'!$B$2:$W$920,21,FALSE)</f>
        <v>0</v>
      </c>
      <c r="U34" s="26">
        <f>VLOOKUP($B34,'Form Responses 1'!$B$2:$W$920,22,FALSE)</f>
        <v>0</v>
      </c>
      <c r="V34" s="27">
        <f>COUNTIF('Form Responses 1'!$B$2:$B$920,$B34)</f>
        <v>1</v>
      </c>
      <c r="W34" s="28" t="str">
        <f t="shared" si="0"/>
        <v>TIDAK</v>
      </c>
      <c r="X34" s="28" t="str">
        <f t="shared" si="1"/>
        <v>TIDAK</v>
      </c>
      <c r="Y34" s="28" t="str">
        <f t="shared" si="2"/>
        <v>TIDAK</v>
      </c>
      <c r="Z34" s="28" t="str">
        <f t="shared" si="3"/>
        <v>TIDAK</v>
      </c>
      <c r="AA34" s="28" t="str">
        <f t="shared" si="4"/>
        <v>TIDAK</v>
      </c>
    </row>
    <row r="35" spans="1:27" ht="15.75" customHeight="1" x14ac:dyDescent="0.25">
      <c r="A35" s="21" t="s">
        <v>116</v>
      </c>
      <c r="B35" s="4">
        <v>69927706</v>
      </c>
      <c r="C35" s="21" t="s">
        <v>307</v>
      </c>
      <c r="D35" s="21" t="s">
        <v>310</v>
      </c>
      <c r="E35" s="5"/>
      <c r="F35" s="21" t="s">
        <v>30</v>
      </c>
      <c r="G35" s="69"/>
      <c r="H35" s="23">
        <f>VLOOKUP($B35,'Form Responses 1'!$B$2:$W$920,6,FALSE)</f>
        <v>42</v>
      </c>
      <c r="I35" s="23">
        <f>VLOOKUP($B35,'Form Responses 1'!$B$2:$W$920,7,FALSE)</f>
        <v>0</v>
      </c>
      <c r="J35" s="23">
        <f>VLOOKUP($B35,'Form Responses 1'!$B$2:$W$920,8,FALSE)</f>
        <v>42</v>
      </c>
      <c r="K35" s="24">
        <f>VLOOKUP($B35,'Form Responses 1'!$B$2:$W$920,9,FALSE)</f>
        <v>16</v>
      </c>
      <c r="L35" s="24">
        <f>VLOOKUP($B35,'Form Responses 1'!$B$2:$W$920,10,FALSE)</f>
        <v>1</v>
      </c>
      <c r="M35" s="24">
        <f>VLOOKUP($B35,'Form Responses 1'!$B$2:$W$920,11,FALSE)</f>
        <v>15</v>
      </c>
      <c r="N35" s="24">
        <f>VLOOKUP($B35,'Form Responses 1'!$B$2:$W$920,12,FALSE)</f>
        <v>0</v>
      </c>
      <c r="O35" s="25">
        <f>VLOOKUP($B35,'Form Responses 1'!$B$2:$W$920,13,FALSE)</f>
        <v>26</v>
      </c>
      <c r="P35" s="25">
        <f>VLOOKUP($B35,'Form Responses 1'!$B$2:$W$920,14,FALSE)</f>
        <v>4</v>
      </c>
      <c r="Q35" s="25">
        <f>VLOOKUP($B35,'Form Responses 1'!$B$2:$W$920,15,FALSE)</f>
        <v>22</v>
      </c>
      <c r="R35" s="25">
        <f>VLOOKUP($B35,'Form Responses 1'!$B$2:$W$920,16,FALSE)</f>
        <v>0</v>
      </c>
      <c r="S35" s="26">
        <f>VLOOKUP($B35,'Form Responses 1'!$B$2:$W$920,20,FALSE)</f>
        <v>0</v>
      </c>
      <c r="T35" s="26">
        <f>VLOOKUP($B35,'Form Responses 1'!$B$2:$W$920,21,FALSE)</f>
        <v>0</v>
      </c>
      <c r="U35" s="26">
        <f>VLOOKUP($B35,'Form Responses 1'!$B$2:$W$920,22,FALSE)</f>
        <v>0</v>
      </c>
      <c r="V35" s="27">
        <f>COUNTIF('Form Responses 1'!$B$2:$B$920,$B35)</f>
        <v>1</v>
      </c>
      <c r="W35" s="28" t="str">
        <f t="shared" si="0"/>
        <v>SAMA</v>
      </c>
      <c r="X35" s="28" t="str">
        <f t="shared" si="1"/>
        <v>SAMA</v>
      </c>
      <c r="Y35" s="28" t="str">
        <f t="shared" si="2"/>
        <v>SAMA</v>
      </c>
      <c r="Z35" s="28" t="str">
        <f t="shared" si="3"/>
        <v>TIDAK</v>
      </c>
      <c r="AA35" s="28" t="str">
        <f t="shared" si="4"/>
        <v>TIDAK</v>
      </c>
    </row>
    <row r="36" spans="1:27" ht="15.75" customHeight="1" x14ac:dyDescent="0.25">
      <c r="A36" s="21" t="s">
        <v>331</v>
      </c>
      <c r="B36" s="4">
        <v>20583812</v>
      </c>
      <c r="C36" s="21" t="s">
        <v>307</v>
      </c>
      <c r="D36" s="21" t="s">
        <v>310</v>
      </c>
      <c r="E36" s="5"/>
      <c r="F36" s="21" t="s">
        <v>26</v>
      </c>
      <c r="G36" s="69"/>
      <c r="H36" s="23" t="e">
        <f>VLOOKUP($B36,'Form Responses 1'!$B$2:$W$920,6,FALSE)</f>
        <v>#N/A</v>
      </c>
      <c r="I36" s="23" t="e">
        <f>VLOOKUP($B36,'Form Responses 1'!$B$2:$W$920,7,FALSE)</f>
        <v>#N/A</v>
      </c>
      <c r="J36" s="23" t="e">
        <f>VLOOKUP($B36,'Form Responses 1'!$B$2:$W$920,8,FALSE)</f>
        <v>#N/A</v>
      </c>
      <c r="K36" s="24" t="e">
        <f>VLOOKUP($B36,'Form Responses 1'!$B$2:$W$920,9,FALSE)</f>
        <v>#N/A</v>
      </c>
      <c r="L36" s="24" t="e">
        <f>VLOOKUP($B36,'Form Responses 1'!$B$2:$W$920,10,FALSE)</f>
        <v>#N/A</v>
      </c>
      <c r="M36" s="24" t="e">
        <f>VLOOKUP($B36,'Form Responses 1'!$B$2:$W$920,11,FALSE)</f>
        <v>#N/A</v>
      </c>
      <c r="N36" s="24" t="e">
        <f>VLOOKUP($B36,'Form Responses 1'!$B$2:$W$920,12,FALSE)</f>
        <v>#N/A</v>
      </c>
      <c r="O36" s="25" t="e">
        <f>VLOOKUP($B36,'Form Responses 1'!$B$2:$W$920,13,FALSE)</f>
        <v>#N/A</v>
      </c>
      <c r="P36" s="25" t="e">
        <f>VLOOKUP($B36,'Form Responses 1'!$B$2:$W$920,14,FALSE)</f>
        <v>#N/A</v>
      </c>
      <c r="Q36" s="25" t="e">
        <f>VLOOKUP($B36,'Form Responses 1'!$B$2:$W$920,15,FALSE)</f>
        <v>#N/A</v>
      </c>
      <c r="R36" s="25" t="e">
        <f>VLOOKUP($B36,'Form Responses 1'!$B$2:$W$920,16,FALSE)</f>
        <v>#N/A</v>
      </c>
      <c r="S36" s="26" t="e">
        <f>VLOOKUP($B36,'Form Responses 1'!$B$2:$W$920,20,FALSE)</f>
        <v>#N/A</v>
      </c>
      <c r="T36" s="26" t="e">
        <f>VLOOKUP($B36,'Form Responses 1'!$B$2:$W$920,21,FALSE)</f>
        <v>#N/A</v>
      </c>
      <c r="U36" s="26" t="e">
        <f>VLOOKUP($B36,'Form Responses 1'!$B$2:$W$920,22,FALSE)</f>
        <v>#N/A</v>
      </c>
      <c r="V36" s="27">
        <f>COUNTIF('Form Responses 1'!$B$2:$B$920,$B36)</f>
        <v>0</v>
      </c>
      <c r="W36" s="28" t="e">
        <f t="shared" si="0"/>
        <v>#N/A</v>
      </c>
      <c r="X36" s="28" t="e">
        <f t="shared" si="1"/>
        <v>#N/A</v>
      </c>
      <c r="Y36" s="28" t="e">
        <f t="shared" si="2"/>
        <v>#N/A</v>
      </c>
      <c r="Z36" s="28" t="e">
        <f t="shared" si="3"/>
        <v>#N/A</v>
      </c>
      <c r="AA36" s="28" t="e">
        <f t="shared" si="4"/>
        <v>#N/A</v>
      </c>
    </row>
    <row r="37" spans="1:27" ht="15.75" customHeight="1" x14ac:dyDescent="0.25">
      <c r="A37" s="21" t="s">
        <v>332</v>
      </c>
      <c r="B37" s="4">
        <v>20583815</v>
      </c>
      <c r="C37" s="21" t="s">
        <v>307</v>
      </c>
      <c r="D37" s="21" t="s">
        <v>310</v>
      </c>
      <c r="E37" s="5"/>
      <c r="F37" s="21" t="s">
        <v>28</v>
      </c>
      <c r="G37" s="69"/>
      <c r="H37" s="23">
        <f>VLOOKUP($B37,'Form Responses 1'!$B$2:$W$920,6,FALSE)</f>
        <v>409</v>
      </c>
      <c r="I37" s="23">
        <f>VLOOKUP($B37,'Form Responses 1'!$B$2:$W$920,7,FALSE)</f>
        <v>209</v>
      </c>
      <c r="J37" s="23">
        <f>VLOOKUP($B37,'Form Responses 1'!$B$2:$W$920,8,FALSE)</f>
        <v>200</v>
      </c>
      <c r="K37" s="24">
        <f>VLOOKUP($B37,'Form Responses 1'!$B$2:$W$920,9,FALSE)</f>
        <v>300</v>
      </c>
      <c r="L37" s="24">
        <f>VLOOKUP($B37,'Form Responses 1'!$B$2:$W$920,10,FALSE)</f>
        <v>57</v>
      </c>
      <c r="M37" s="24">
        <f>VLOOKUP($B37,'Form Responses 1'!$B$2:$W$920,11,FALSE)</f>
        <v>241</v>
      </c>
      <c r="N37" s="24">
        <f>VLOOKUP($B37,'Form Responses 1'!$B$2:$W$920,12,FALSE)</f>
        <v>2</v>
      </c>
      <c r="O37" s="25">
        <f>VLOOKUP($B37,'Form Responses 1'!$B$2:$W$920,13,FALSE)</f>
        <v>109</v>
      </c>
      <c r="P37" s="25">
        <f>VLOOKUP($B37,'Form Responses 1'!$B$2:$W$920,14,FALSE)</f>
        <v>15</v>
      </c>
      <c r="Q37" s="25">
        <f>VLOOKUP($B37,'Form Responses 1'!$B$2:$W$920,15,FALSE)</f>
        <v>93</v>
      </c>
      <c r="R37" s="25">
        <f>VLOOKUP($B37,'Form Responses 1'!$B$2:$W$920,16,FALSE)</f>
        <v>1</v>
      </c>
      <c r="S37" s="26">
        <f>VLOOKUP($B37,'Form Responses 1'!$B$2:$W$920,20,FALSE)</f>
        <v>0</v>
      </c>
      <c r="T37" s="26">
        <f>VLOOKUP($B37,'Form Responses 1'!$B$2:$W$920,21,FALSE)</f>
        <v>0</v>
      </c>
      <c r="U37" s="26">
        <f>VLOOKUP($B37,'Form Responses 1'!$B$2:$W$920,22,FALSE)</f>
        <v>0</v>
      </c>
      <c r="V37" s="27">
        <f>COUNTIF('Form Responses 1'!$B$2:$B$920,$B37)</f>
        <v>1</v>
      </c>
      <c r="W37" s="28" t="str">
        <f t="shared" si="0"/>
        <v>SAMA</v>
      </c>
      <c r="X37" s="28" t="str">
        <f t="shared" si="1"/>
        <v>SAMA</v>
      </c>
      <c r="Y37" s="28" t="str">
        <f t="shared" si="2"/>
        <v>SAMA</v>
      </c>
      <c r="Z37" s="28" t="str">
        <f t="shared" si="3"/>
        <v>TIDAK</v>
      </c>
      <c r="AA37" s="28" t="str">
        <f t="shared" si="4"/>
        <v>TIDAK</v>
      </c>
    </row>
    <row r="38" spans="1:27" ht="15.75" customHeight="1" x14ac:dyDescent="0.25">
      <c r="A38" s="21" t="s">
        <v>333</v>
      </c>
      <c r="B38" s="4">
        <v>20583805</v>
      </c>
      <c r="C38" s="21" t="s">
        <v>307</v>
      </c>
      <c r="D38" s="21" t="s">
        <v>310</v>
      </c>
      <c r="E38" s="5"/>
      <c r="F38" s="21" t="s">
        <v>26</v>
      </c>
      <c r="G38" s="69"/>
      <c r="H38" s="23" t="e">
        <f>VLOOKUP($B38,'Form Responses 1'!$B$2:$W$920,6,FALSE)</f>
        <v>#N/A</v>
      </c>
      <c r="I38" s="23" t="e">
        <f>VLOOKUP($B38,'Form Responses 1'!$B$2:$W$920,7,FALSE)</f>
        <v>#N/A</v>
      </c>
      <c r="J38" s="23" t="e">
        <f>VLOOKUP($B38,'Form Responses 1'!$B$2:$W$920,8,FALSE)</f>
        <v>#N/A</v>
      </c>
      <c r="K38" s="24" t="e">
        <f>VLOOKUP($B38,'Form Responses 1'!$B$2:$W$920,9,FALSE)</f>
        <v>#N/A</v>
      </c>
      <c r="L38" s="24" t="e">
        <f>VLOOKUP($B38,'Form Responses 1'!$B$2:$W$920,10,FALSE)</f>
        <v>#N/A</v>
      </c>
      <c r="M38" s="24" t="e">
        <f>VLOOKUP($B38,'Form Responses 1'!$B$2:$W$920,11,FALSE)</f>
        <v>#N/A</v>
      </c>
      <c r="N38" s="24" t="e">
        <f>VLOOKUP($B38,'Form Responses 1'!$B$2:$W$920,12,FALSE)</f>
        <v>#N/A</v>
      </c>
      <c r="O38" s="25" t="e">
        <f>VLOOKUP($B38,'Form Responses 1'!$B$2:$W$920,13,FALSE)</f>
        <v>#N/A</v>
      </c>
      <c r="P38" s="25" t="e">
        <f>VLOOKUP($B38,'Form Responses 1'!$B$2:$W$920,14,FALSE)</f>
        <v>#N/A</v>
      </c>
      <c r="Q38" s="25" t="e">
        <f>VLOOKUP($B38,'Form Responses 1'!$B$2:$W$920,15,FALSE)</f>
        <v>#N/A</v>
      </c>
      <c r="R38" s="25" t="e">
        <f>VLOOKUP($B38,'Form Responses 1'!$B$2:$W$920,16,FALSE)</f>
        <v>#N/A</v>
      </c>
      <c r="S38" s="26" t="e">
        <f>VLOOKUP($B38,'Form Responses 1'!$B$2:$W$920,20,FALSE)</f>
        <v>#N/A</v>
      </c>
      <c r="T38" s="26" t="e">
        <f>VLOOKUP($B38,'Form Responses 1'!$B$2:$W$920,21,FALSE)</f>
        <v>#N/A</v>
      </c>
      <c r="U38" s="26" t="e">
        <f>VLOOKUP($B38,'Form Responses 1'!$B$2:$W$920,22,FALSE)</f>
        <v>#N/A</v>
      </c>
      <c r="V38" s="27">
        <f>COUNTIF('Form Responses 1'!$B$2:$B$920,$B38)</f>
        <v>0</v>
      </c>
      <c r="W38" s="28" t="e">
        <f t="shared" si="0"/>
        <v>#N/A</v>
      </c>
      <c r="X38" s="28" t="e">
        <f t="shared" si="1"/>
        <v>#N/A</v>
      </c>
      <c r="Y38" s="28" t="e">
        <f t="shared" si="2"/>
        <v>#N/A</v>
      </c>
      <c r="Z38" s="28" t="e">
        <f t="shared" si="3"/>
        <v>#N/A</v>
      </c>
      <c r="AA38" s="28" t="e">
        <f t="shared" si="4"/>
        <v>#N/A</v>
      </c>
    </row>
    <row r="39" spans="1:27" ht="15.75" customHeight="1" x14ac:dyDescent="0.25">
      <c r="A39" s="21" t="s">
        <v>334</v>
      </c>
      <c r="B39" s="4">
        <v>20583822</v>
      </c>
      <c r="C39" s="21" t="s">
        <v>307</v>
      </c>
      <c r="D39" s="21" t="s">
        <v>310</v>
      </c>
      <c r="E39" s="5"/>
      <c r="F39" s="21" t="s">
        <v>30</v>
      </c>
      <c r="G39" s="69"/>
      <c r="H39" s="23">
        <f>VLOOKUP($B39,'Form Responses 1'!$B$2:$W$920,6,FALSE)</f>
        <v>212</v>
      </c>
      <c r="I39" s="23">
        <f>VLOOKUP($B39,'Form Responses 1'!$B$2:$W$920,7,FALSE)</f>
        <v>123</v>
      </c>
      <c r="J39" s="23">
        <f>VLOOKUP($B39,'Form Responses 1'!$B$2:$W$920,8,FALSE)</f>
        <v>89</v>
      </c>
      <c r="K39" s="24">
        <f>VLOOKUP($B39,'Form Responses 1'!$B$2:$W$920,9,FALSE)</f>
        <v>160</v>
      </c>
      <c r="L39" s="24">
        <f>VLOOKUP($B39,'Form Responses 1'!$B$2:$W$920,10,FALSE)</f>
        <v>60</v>
      </c>
      <c r="M39" s="24">
        <f>VLOOKUP($B39,'Form Responses 1'!$B$2:$W$920,11,FALSE)</f>
        <v>50</v>
      </c>
      <c r="N39" s="24">
        <f>VLOOKUP($B39,'Form Responses 1'!$B$2:$W$920,12,FALSE)</f>
        <v>50</v>
      </c>
      <c r="O39" s="25">
        <f>VLOOKUP($B39,'Form Responses 1'!$B$2:$W$920,13,FALSE)</f>
        <v>52</v>
      </c>
      <c r="P39" s="25">
        <f>VLOOKUP($B39,'Form Responses 1'!$B$2:$W$920,14,FALSE)</f>
        <v>20</v>
      </c>
      <c r="Q39" s="25">
        <f>VLOOKUP($B39,'Form Responses 1'!$B$2:$W$920,15,FALSE)</f>
        <v>31</v>
      </c>
      <c r="R39" s="25">
        <f>VLOOKUP($B39,'Form Responses 1'!$B$2:$W$920,16,FALSE)</f>
        <v>1</v>
      </c>
      <c r="S39" s="26">
        <f>VLOOKUP($B39,'Form Responses 1'!$B$2:$W$920,20,FALSE)</f>
        <v>0</v>
      </c>
      <c r="T39" s="26">
        <f>VLOOKUP($B39,'Form Responses 1'!$B$2:$W$920,21,FALSE)</f>
        <v>0</v>
      </c>
      <c r="U39" s="26">
        <f>VLOOKUP($B39,'Form Responses 1'!$B$2:$W$920,22,FALSE)</f>
        <v>0</v>
      </c>
      <c r="V39" s="27">
        <f>COUNTIF('Form Responses 1'!$B$2:$B$920,$B39)</f>
        <v>1</v>
      </c>
      <c r="W39" s="28" t="str">
        <f t="shared" si="0"/>
        <v>SAMA</v>
      </c>
      <c r="X39" s="28" t="str">
        <f t="shared" si="1"/>
        <v>SAMA</v>
      </c>
      <c r="Y39" s="28" t="str">
        <f t="shared" si="2"/>
        <v>SAMA</v>
      </c>
      <c r="Z39" s="28" t="str">
        <f t="shared" si="3"/>
        <v>TIDAK</v>
      </c>
      <c r="AA39" s="28" t="str">
        <f t="shared" si="4"/>
        <v>TIDAK</v>
      </c>
    </row>
    <row r="40" spans="1:27" ht="15.75" customHeight="1" x14ac:dyDescent="0.25">
      <c r="A40" s="21" t="s">
        <v>102</v>
      </c>
      <c r="B40" s="4">
        <v>69983345</v>
      </c>
      <c r="C40" s="21" t="s">
        <v>307</v>
      </c>
      <c r="D40" s="21" t="s">
        <v>310</v>
      </c>
      <c r="E40" s="5"/>
      <c r="F40" s="21" t="s">
        <v>26</v>
      </c>
      <c r="G40" s="69"/>
      <c r="H40" s="23">
        <f>VLOOKUP($B40,'Form Responses 1'!$B$2:$W$920,6,FALSE)</f>
        <v>25</v>
      </c>
      <c r="I40" s="23">
        <f>VLOOKUP($B40,'Form Responses 1'!$B$2:$W$920,7,FALSE)</f>
        <v>13</v>
      </c>
      <c r="J40" s="23">
        <f>VLOOKUP($B40,'Form Responses 1'!$B$2:$W$920,8,FALSE)</f>
        <v>12</v>
      </c>
      <c r="K40" s="24">
        <f>VLOOKUP($B40,'Form Responses 1'!$B$2:$W$920,9,FALSE)</f>
        <v>14</v>
      </c>
      <c r="L40" s="24">
        <f>VLOOKUP($B40,'Form Responses 1'!$B$2:$W$920,10,FALSE)</f>
        <v>3</v>
      </c>
      <c r="M40" s="24">
        <f>VLOOKUP($B40,'Form Responses 1'!$B$2:$W$920,11,FALSE)</f>
        <v>11</v>
      </c>
      <c r="N40" s="24">
        <f>VLOOKUP($B40,'Form Responses 1'!$B$2:$W$920,12,FALSE)</f>
        <v>0</v>
      </c>
      <c r="O40" s="25">
        <f>VLOOKUP($B40,'Form Responses 1'!$B$2:$W$920,13,FALSE)</f>
        <v>10</v>
      </c>
      <c r="P40" s="25">
        <f>VLOOKUP($B40,'Form Responses 1'!$B$2:$W$920,14,FALSE)</f>
        <v>3</v>
      </c>
      <c r="Q40" s="25">
        <f>VLOOKUP($B40,'Form Responses 1'!$B$2:$W$920,15,FALSE)</f>
        <v>8</v>
      </c>
      <c r="R40" s="25">
        <f>VLOOKUP($B40,'Form Responses 1'!$B$2:$W$920,16,FALSE)</f>
        <v>0</v>
      </c>
      <c r="S40" s="26">
        <f>VLOOKUP($B40,'Form Responses 1'!$B$2:$W$920,20,FALSE)</f>
        <v>0</v>
      </c>
      <c r="T40" s="26">
        <f>VLOOKUP($B40,'Form Responses 1'!$B$2:$W$920,21,FALSE)</f>
        <v>0</v>
      </c>
      <c r="U40" s="26">
        <f>VLOOKUP($B40,'Form Responses 1'!$B$2:$W$920,22,FALSE)</f>
        <v>0</v>
      </c>
      <c r="V40" s="27">
        <f>COUNTIF('Form Responses 1'!$B$2:$B$920,$B40)</f>
        <v>1</v>
      </c>
      <c r="W40" s="28" t="str">
        <f t="shared" si="0"/>
        <v>SAMA</v>
      </c>
      <c r="X40" s="28" t="str">
        <f t="shared" si="1"/>
        <v>TIDAK</v>
      </c>
      <c r="Y40" s="28" t="str">
        <f t="shared" si="2"/>
        <v>TIDAK</v>
      </c>
      <c r="Z40" s="28" t="str">
        <f t="shared" si="3"/>
        <v>TIDAK</v>
      </c>
      <c r="AA40" s="28" t="str">
        <f t="shared" si="4"/>
        <v>TIDAK</v>
      </c>
    </row>
    <row r="41" spans="1:27" ht="12.75" x14ac:dyDescent="0.2">
      <c r="A41" s="5"/>
      <c r="B41" s="6"/>
      <c r="C41" s="5"/>
      <c r="D41" s="5"/>
      <c r="E41" s="5"/>
      <c r="F41" s="5"/>
      <c r="G41" s="33">
        <f t="shared" ref="G41:U41" si="5">SUM(G4:G40)</f>
        <v>0</v>
      </c>
      <c r="H41" s="33" t="e">
        <f t="shared" si="5"/>
        <v>#N/A</v>
      </c>
      <c r="I41" s="33" t="e">
        <f t="shared" si="5"/>
        <v>#N/A</v>
      </c>
      <c r="J41" s="33" t="e">
        <f t="shared" si="5"/>
        <v>#N/A</v>
      </c>
      <c r="K41" s="33" t="e">
        <f t="shared" si="5"/>
        <v>#N/A</v>
      </c>
      <c r="L41" s="33" t="e">
        <f t="shared" si="5"/>
        <v>#N/A</v>
      </c>
      <c r="M41" s="33" t="e">
        <f t="shared" si="5"/>
        <v>#N/A</v>
      </c>
      <c r="N41" s="33" t="e">
        <f t="shared" si="5"/>
        <v>#N/A</v>
      </c>
      <c r="O41" s="33" t="e">
        <f t="shared" si="5"/>
        <v>#N/A</v>
      </c>
      <c r="P41" s="33" t="e">
        <f t="shared" si="5"/>
        <v>#N/A</v>
      </c>
      <c r="Q41" s="33" t="e">
        <f t="shared" si="5"/>
        <v>#N/A</v>
      </c>
      <c r="R41" s="33" t="e">
        <f t="shared" si="5"/>
        <v>#N/A</v>
      </c>
      <c r="S41" s="33" t="e">
        <f t="shared" si="5"/>
        <v>#N/A</v>
      </c>
      <c r="T41" s="33" t="e">
        <f t="shared" si="5"/>
        <v>#N/A</v>
      </c>
      <c r="U41" s="33" t="e">
        <f t="shared" si="5"/>
        <v>#N/A</v>
      </c>
      <c r="V41" s="5"/>
      <c r="W41" s="5"/>
      <c r="X41" s="5"/>
      <c r="Y41" s="5"/>
      <c r="Z41" s="5"/>
      <c r="AA41" s="5"/>
    </row>
    <row r="42" spans="1:27" ht="12.75" x14ac:dyDescent="0.2">
      <c r="A42" s="34"/>
      <c r="B42" s="35"/>
      <c r="C42" s="5"/>
      <c r="D42" s="5"/>
      <c r="E42" s="5"/>
      <c r="F42" s="5"/>
      <c r="G42" s="5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5"/>
      <c r="T42" s="5"/>
      <c r="U42" s="5"/>
      <c r="V42" s="5"/>
      <c r="W42" s="5"/>
      <c r="X42" s="5"/>
      <c r="Y42" s="5"/>
      <c r="Z42" s="5"/>
      <c r="AA42" s="5"/>
    </row>
    <row r="43" spans="1:27" ht="12.75" x14ac:dyDescent="0.2">
      <c r="A43" s="87" t="s">
        <v>289</v>
      </c>
      <c r="B43" s="89" t="s">
        <v>5</v>
      </c>
      <c r="C43" s="36"/>
      <c r="D43" s="36"/>
      <c r="E43" s="36"/>
      <c r="F43" s="36"/>
      <c r="G43" s="91" t="s">
        <v>335</v>
      </c>
      <c r="H43" s="92" t="s">
        <v>291</v>
      </c>
      <c r="I43" s="93"/>
      <c r="J43" s="90"/>
      <c r="K43" s="94" t="s">
        <v>9</v>
      </c>
      <c r="L43" s="93"/>
      <c r="M43" s="93"/>
      <c r="N43" s="90"/>
      <c r="O43" s="95" t="s">
        <v>13</v>
      </c>
      <c r="P43" s="93"/>
      <c r="Q43" s="93"/>
      <c r="R43" s="90"/>
      <c r="S43" s="96" t="s">
        <v>292</v>
      </c>
      <c r="T43" s="97"/>
      <c r="U43" s="98"/>
      <c r="V43" s="5"/>
      <c r="W43" s="5"/>
      <c r="X43" s="5"/>
      <c r="Y43" s="5"/>
      <c r="Z43" s="5"/>
      <c r="AA43" s="5"/>
    </row>
    <row r="44" spans="1:27" ht="25.5" x14ac:dyDescent="0.2">
      <c r="A44" s="88"/>
      <c r="B44" s="90"/>
      <c r="C44" s="36"/>
      <c r="D44" s="36"/>
      <c r="E44" s="36"/>
      <c r="F44" s="36"/>
      <c r="G44" s="88"/>
      <c r="H44" s="37" t="s">
        <v>293</v>
      </c>
      <c r="I44" s="37" t="s">
        <v>294</v>
      </c>
      <c r="J44" s="37" t="s">
        <v>295</v>
      </c>
      <c r="K44" s="38" t="s">
        <v>296</v>
      </c>
      <c r="L44" s="38" t="s">
        <v>336</v>
      </c>
      <c r="M44" s="38" t="s">
        <v>337</v>
      </c>
      <c r="N44" s="38" t="s">
        <v>338</v>
      </c>
      <c r="O44" s="40" t="s">
        <v>296</v>
      </c>
      <c r="P44" s="40" t="s">
        <v>336</v>
      </c>
      <c r="Q44" s="40" t="s">
        <v>337</v>
      </c>
      <c r="R44" s="40" t="s">
        <v>338</v>
      </c>
      <c r="S44" s="42" t="s">
        <v>17</v>
      </c>
      <c r="T44" s="42" t="s">
        <v>18</v>
      </c>
      <c r="U44" s="42" t="s">
        <v>19</v>
      </c>
      <c r="V44" s="5"/>
      <c r="W44" s="5"/>
      <c r="X44" s="5"/>
      <c r="Y44" s="5"/>
      <c r="Z44" s="5"/>
      <c r="AA44" s="5"/>
    </row>
    <row r="45" spans="1:27" ht="15" x14ac:dyDescent="0.25">
      <c r="A45" s="87" t="s">
        <v>33</v>
      </c>
      <c r="B45" s="43" t="s">
        <v>204</v>
      </c>
      <c r="C45" s="5"/>
      <c r="D45" s="5"/>
      <c r="E45" s="5"/>
      <c r="F45" s="5"/>
      <c r="G45" s="44">
        <f t="shared" ref="G45:U45" si="6">SUMIF($F$4:$F$5,"Blimbing",G$4:G$5)</f>
        <v>0</v>
      </c>
      <c r="H45" s="45">
        <f t="shared" si="6"/>
        <v>0</v>
      </c>
      <c r="I45" s="45">
        <f t="shared" si="6"/>
        <v>0</v>
      </c>
      <c r="J45" s="45">
        <f t="shared" si="6"/>
        <v>0</v>
      </c>
      <c r="K45" s="46">
        <f t="shared" si="6"/>
        <v>0</v>
      </c>
      <c r="L45" s="46">
        <f t="shared" si="6"/>
        <v>0</v>
      </c>
      <c r="M45" s="46">
        <f t="shared" si="6"/>
        <v>0</v>
      </c>
      <c r="N45" s="46">
        <f t="shared" si="6"/>
        <v>0</v>
      </c>
      <c r="O45" s="47">
        <f t="shared" si="6"/>
        <v>0</v>
      </c>
      <c r="P45" s="47">
        <f t="shared" si="6"/>
        <v>0</v>
      </c>
      <c r="Q45" s="47">
        <f t="shared" si="6"/>
        <v>0</v>
      </c>
      <c r="R45" s="47">
        <f t="shared" si="6"/>
        <v>0</v>
      </c>
      <c r="S45" s="48">
        <f t="shared" si="6"/>
        <v>0</v>
      </c>
      <c r="T45" s="48">
        <f t="shared" si="6"/>
        <v>0</v>
      </c>
      <c r="U45" s="48">
        <f t="shared" si="6"/>
        <v>0</v>
      </c>
      <c r="V45" s="5"/>
      <c r="W45" s="5"/>
      <c r="X45" s="5"/>
      <c r="Y45" s="5"/>
      <c r="Z45" s="5"/>
      <c r="AA45" s="5"/>
    </row>
    <row r="46" spans="1:27" ht="15" x14ac:dyDescent="0.25">
      <c r="A46" s="99"/>
      <c r="B46" s="43" t="s">
        <v>195</v>
      </c>
      <c r="C46" s="5"/>
      <c r="D46" s="5"/>
      <c r="E46" s="5"/>
      <c r="F46" s="5"/>
      <c r="G46" s="44">
        <f t="shared" ref="G46:U46" si="7">SUMIF($F$4:$F$5,"Kedungkandang",G$4:G$5)</f>
        <v>0</v>
      </c>
      <c r="H46" s="45">
        <f t="shared" si="7"/>
        <v>755</v>
      </c>
      <c r="I46" s="45">
        <f t="shared" si="7"/>
        <v>406</v>
      </c>
      <c r="J46" s="45">
        <f t="shared" si="7"/>
        <v>349</v>
      </c>
      <c r="K46" s="46">
        <f t="shared" si="7"/>
        <v>462</v>
      </c>
      <c r="L46" s="46">
        <f t="shared" si="7"/>
        <v>62</v>
      </c>
      <c r="M46" s="46">
        <f t="shared" si="7"/>
        <v>350</v>
      </c>
      <c r="N46" s="46">
        <f t="shared" si="7"/>
        <v>50</v>
      </c>
      <c r="O46" s="47">
        <f t="shared" si="7"/>
        <v>293</v>
      </c>
      <c r="P46" s="47">
        <f t="shared" si="7"/>
        <v>93</v>
      </c>
      <c r="Q46" s="47">
        <f t="shared" si="7"/>
        <v>180</v>
      </c>
      <c r="R46" s="47">
        <f t="shared" si="7"/>
        <v>20</v>
      </c>
      <c r="S46" s="48">
        <f t="shared" si="7"/>
        <v>0</v>
      </c>
      <c r="T46" s="48">
        <f t="shared" si="7"/>
        <v>0</v>
      </c>
      <c r="U46" s="48">
        <f t="shared" si="7"/>
        <v>0</v>
      </c>
      <c r="V46" s="5"/>
      <c r="W46" s="5"/>
      <c r="X46" s="5"/>
      <c r="Y46" s="5"/>
      <c r="Z46" s="5"/>
      <c r="AA46" s="5"/>
    </row>
    <row r="47" spans="1:27" ht="15" x14ac:dyDescent="0.25">
      <c r="A47" s="99"/>
      <c r="B47" s="43" t="s">
        <v>188</v>
      </c>
      <c r="C47" s="5"/>
      <c r="D47" s="5"/>
      <c r="E47" s="5"/>
      <c r="F47" s="5"/>
      <c r="G47" s="44">
        <f t="shared" ref="G47:U47" si="8">SUMIF($F$4:$F$5,"Klojen",G$4:G$5)</f>
        <v>0</v>
      </c>
      <c r="H47" s="45">
        <f t="shared" si="8"/>
        <v>1152</v>
      </c>
      <c r="I47" s="45">
        <f t="shared" si="8"/>
        <v>523</v>
      </c>
      <c r="J47" s="45">
        <f t="shared" si="8"/>
        <v>629</v>
      </c>
      <c r="K47" s="46">
        <f t="shared" si="8"/>
        <v>795</v>
      </c>
      <c r="L47" s="46">
        <f t="shared" si="8"/>
        <v>126</v>
      </c>
      <c r="M47" s="46">
        <f t="shared" si="8"/>
        <v>669</v>
      </c>
      <c r="N47" s="46">
        <f t="shared" si="8"/>
        <v>0</v>
      </c>
      <c r="O47" s="47">
        <f t="shared" si="8"/>
        <v>357</v>
      </c>
      <c r="P47" s="47">
        <f t="shared" si="8"/>
        <v>62</v>
      </c>
      <c r="Q47" s="47">
        <f t="shared" si="8"/>
        <v>295</v>
      </c>
      <c r="R47" s="47">
        <f t="shared" si="8"/>
        <v>0</v>
      </c>
      <c r="S47" s="48">
        <f t="shared" si="8"/>
        <v>970</v>
      </c>
      <c r="T47" s="48">
        <f t="shared" si="8"/>
        <v>182</v>
      </c>
      <c r="U47" s="48">
        <f t="shared" si="8"/>
        <v>0</v>
      </c>
      <c r="V47" s="5"/>
      <c r="W47" s="5"/>
      <c r="X47" s="5"/>
      <c r="Y47" s="5"/>
      <c r="Z47" s="5"/>
      <c r="AA47" s="5"/>
    </row>
    <row r="48" spans="1:27" ht="15" x14ac:dyDescent="0.25">
      <c r="A48" s="99"/>
      <c r="B48" s="43" t="s">
        <v>191</v>
      </c>
      <c r="C48" s="5"/>
      <c r="D48" s="5"/>
      <c r="E48" s="5"/>
      <c r="F48" s="5"/>
      <c r="G48" s="44">
        <f t="shared" ref="G48:U48" si="9">SUMIF($F$4:$F$5,"Lowokwaru",G$4:G$5)</f>
        <v>0</v>
      </c>
      <c r="H48" s="45">
        <f t="shared" si="9"/>
        <v>0</v>
      </c>
      <c r="I48" s="45">
        <f t="shared" si="9"/>
        <v>0</v>
      </c>
      <c r="J48" s="45">
        <f t="shared" si="9"/>
        <v>0</v>
      </c>
      <c r="K48" s="46">
        <f t="shared" si="9"/>
        <v>0</v>
      </c>
      <c r="L48" s="46">
        <f t="shared" si="9"/>
        <v>0</v>
      </c>
      <c r="M48" s="46">
        <f t="shared" si="9"/>
        <v>0</v>
      </c>
      <c r="N48" s="46">
        <f t="shared" si="9"/>
        <v>0</v>
      </c>
      <c r="O48" s="47">
        <f t="shared" si="9"/>
        <v>0</v>
      </c>
      <c r="P48" s="47">
        <f t="shared" si="9"/>
        <v>0</v>
      </c>
      <c r="Q48" s="47">
        <f t="shared" si="9"/>
        <v>0</v>
      </c>
      <c r="R48" s="47">
        <f t="shared" si="9"/>
        <v>0</v>
      </c>
      <c r="S48" s="48">
        <f t="shared" si="9"/>
        <v>0</v>
      </c>
      <c r="T48" s="48">
        <f t="shared" si="9"/>
        <v>0</v>
      </c>
      <c r="U48" s="48">
        <f t="shared" si="9"/>
        <v>0</v>
      </c>
      <c r="V48" s="5"/>
      <c r="W48" s="5"/>
      <c r="X48" s="5"/>
      <c r="Y48" s="5"/>
      <c r="Z48" s="5"/>
      <c r="AA48" s="5"/>
    </row>
    <row r="49" spans="1:27" ht="15" x14ac:dyDescent="0.25">
      <c r="A49" s="99"/>
      <c r="B49" s="49" t="s">
        <v>201</v>
      </c>
      <c r="C49" s="5"/>
      <c r="D49" s="5"/>
      <c r="E49" s="5"/>
      <c r="F49" s="5"/>
      <c r="G49" s="50">
        <f t="shared" ref="G49:U49" si="10">SUMIF($F$4:$F$5,"Sukun",G$4:G$5)</f>
        <v>0</v>
      </c>
      <c r="H49" s="51">
        <f t="shared" si="10"/>
        <v>0</v>
      </c>
      <c r="I49" s="51">
        <f t="shared" si="10"/>
        <v>0</v>
      </c>
      <c r="J49" s="51">
        <f t="shared" si="10"/>
        <v>0</v>
      </c>
      <c r="K49" s="52">
        <f t="shared" si="10"/>
        <v>0</v>
      </c>
      <c r="L49" s="52">
        <f t="shared" si="10"/>
        <v>0</v>
      </c>
      <c r="M49" s="52">
        <f t="shared" si="10"/>
        <v>0</v>
      </c>
      <c r="N49" s="52">
        <f t="shared" si="10"/>
        <v>0</v>
      </c>
      <c r="O49" s="53">
        <f t="shared" si="10"/>
        <v>0</v>
      </c>
      <c r="P49" s="53">
        <f t="shared" si="10"/>
        <v>0</v>
      </c>
      <c r="Q49" s="53">
        <f t="shared" si="10"/>
        <v>0</v>
      </c>
      <c r="R49" s="53">
        <f t="shared" si="10"/>
        <v>0</v>
      </c>
      <c r="S49" s="54">
        <f t="shared" si="10"/>
        <v>0</v>
      </c>
      <c r="T49" s="54">
        <f t="shared" si="10"/>
        <v>0</v>
      </c>
      <c r="U49" s="54">
        <f t="shared" si="10"/>
        <v>0</v>
      </c>
      <c r="V49" s="5"/>
      <c r="W49" s="5"/>
      <c r="X49" s="5"/>
      <c r="Y49" s="5"/>
      <c r="Z49" s="5"/>
      <c r="AA49" s="5"/>
    </row>
    <row r="50" spans="1:27" ht="12.75" x14ac:dyDescent="0.2">
      <c r="A50" s="88"/>
      <c r="B50" s="55" t="s">
        <v>300</v>
      </c>
      <c r="C50" s="5"/>
      <c r="D50" s="5"/>
      <c r="E50" s="5"/>
      <c r="F50" s="5"/>
      <c r="G50" s="56">
        <f t="shared" ref="G50:U50" si="11">SUM(G45:G49)</f>
        <v>0</v>
      </c>
      <c r="H50" s="57">
        <f t="shared" si="11"/>
        <v>1907</v>
      </c>
      <c r="I50" s="57">
        <f t="shared" si="11"/>
        <v>929</v>
      </c>
      <c r="J50" s="57">
        <f t="shared" si="11"/>
        <v>978</v>
      </c>
      <c r="K50" s="58">
        <f t="shared" si="11"/>
        <v>1257</v>
      </c>
      <c r="L50" s="58">
        <f t="shared" si="11"/>
        <v>188</v>
      </c>
      <c r="M50" s="58">
        <f t="shared" si="11"/>
        <v>1019</v>
      </c>
      <c r="N50" s="58">
        <f t="shared" si="11"/>
        <v>50</v>
      </c>
      <c r="O50" s="59">
        <f t="shared" si="11"/>
        <v>650</v>
      </c>
      <c r="P50" s="59">
        <f t="shared" si="11"/>
        <v>155</v>
      </c>
      <c r="Q50" s="59">
        <f t="shared" si="11"/>
        <v>475</v>
      </c>
      <c r="R50" s="59">
        <f t="shared" si="11"/>
        <v>20</v>
      </c>
      <c r="S50" s="60">
        <f t="shared" si="11"/>
        <v>970</v>
      </c>
      <c r="T50" s="60">
        <f t="shared" si="11"/>
        <v>182</v>
      </c>
      <c r="U50" s="60">
        <f t="shared" si="11"/>
        <v>0</v>
      </c>
      <c r="V50" s="5"/>
      <c r="W50" s="5"/>
      <c r="X50" s="5"/>
      <c r="Y50" s="5"/>
      <c r="Z50" s="5"/>
      <c r="AA50" s="5"/>
    </row>
    <row r="51" spans="1:27" ht="15" x14ac:dyDescent="0.25">
      <c r="A51" s="87" t="s">
        <v>25</v>
      </c>
      <c r="B51" s="43" t="s">
        <v>204</v>
      </c>
      <c r="C51" s="5"/>
      <c r="D51" s="5"/>
      <c r="E51" s="5"/>
      <c r="F51" s="5"/>
      <c r="G51" s="44">
        <f t="shared" ref="G51:U51" si="12">SUMIF($F$6:$F$40,"Blimbing",G$6:G$40)</f>
        <v>0</v>
      </c>
      <c r="H51" s="45">
        <f t="shared" si="12"/>
        <v>297</v>
      </c>
      <c r="I51" s="45">
        <f t="shared" si="12"/>
        <v>141</v>
      </c>
      <c r="J51" s="45">
        <f t="shared" si="12"/>
        <v>156</v>
      </c>
      <c r="K51" s="46">
        <f t="shared" si="12"/>
        <v>87</v>
      </c>
      <c r="L51" s="46">
        <f t="shared" si="12"/>
        <v>14</v>
      </c>
      <c r="M51" s="46">
        <f t="shared" si="12"/>
        <v>49</v>
      </c>
      <c r="N51" s="46">
        <f t="shared" si="12"/>
        <v>24</v>
      </c>
      <c r="O51" s="47">
        <f t="shared" si="12"/>
        <v>209</v>
      </c>
      <c r="P51" s="47">
        <f t="shared" si="12"/>
        <v>38</v>
      </c>
      <c r="Q51" s="47">
        <f t="shared" si="12"/>
        <v>97</v>
      </c>
      <c r="R51" s="47">
        <f t="shared" si="12"/>
        <v>74</v>
      </c>
      <c r="S51" s="48">
        <f t="shared" si="12"/>
        <v>0</v>
      </c>
      <c r="T51" s="48">
        <f t="shared" si="12"/>
        <v>0</v>
      </c>
      <c r="U51" s="48">
        <f t="shared" si="12"/>
        <v>0</v>
      </c>
      <c r="V51" s="5"/>
      <c r="W51" s="5"/>
      <c r="X51" s="5"/>
      <c r="Y51" s="5"/>
      <c r="Z51" s="5"/>
      <c r="AA51" s="5"/>
    </row>
    <row r="52" spans="1:27" ht="15" x14ac:dyDescent="0.25">
      <c r="A52" s="99"/>
      <c r="B52" s="43" t="s">
        <v>195</v>
      </c>
      <c r="C52" s="5"/>
      <c r="D52" s="5"/>
      <c r="E52" s="5"/>
      <c r="F52" s="5"/>
      <c r="G52" s="44">
        <f t="shared" ref="G52:U52" si="13">SUMIF($F$6:$F$40,"Kedungkandang",G$6:G$40)</f>
        <v>0</v>
      </c>
      <c r="H52" s="45" t="e">
        <f t="shared" si="13"/>
        <v>#N/A</v>
      </c>
      <c r="I52" s="45" t="e">
        <f t="shared" si="13"/>
        <v>#N/A</v>
      </c>
      <c r="J52" s="45" t="e">
        <f t="shared" si="13"/>
        <v>#N/A</v>
      </c>
      <c r="K52" s="46" t="e">
        <f t="shared" si="13"/>
        <v>#N/A</v>
      </c>
      <c r="L52" s="46" t="e">
        <f t="shared" si="13"/>
        <v>#N/A</v>
      </c>
      <c r="M52" s="46" t="e">
        <f t="shared" si="13"/>
        <v>#N/A</v>
      </c>
      <c r="N52" s="46" t="e">
        <f t="shared" si="13"/>
        <v>#N/A</v>
      </c>
      <c r="O52" s="47" t="e">
        <f t="shared" si="13"/>
        <v>#N/A</v>
      </c>
      <c r="P52" s="47" t="e">
        <f t="shared" si="13"/>
        <v>#N/A</v>
      </c>
      <c r="Q52" s="47" t="e">
        <f t="shared" si="13"/>
        <v>#N/A</v>
      </c>
      <c r="R52" s="47" t="e">
        <f t="shared" si="13"/>
        <v>#N/A</v>
      </c>
      <c r="S52" s="48" t="e">
        <f t="shared" si="13"/>
        <v>#N/A</v>
      </c>
      <c r="T52" s="48" t="e">
        <f t="shared" si="13"/>
        <v>#N/A</v>
      </c>
      <c r="U52" s="48" t="e">
        <f t="shared" si="13"/>
        <v>#N/A</v>
      </c>
      <c r="V52" s="5"/>
      <c r="W52" s="5"/>
      <c r="X52" s="5"/>
      <c r="Y52" s="5"/>
      <c r="Z52" s="5"/>
      <c r="AA52" s="5"/>
    </row>
    <row r="53" spans="1:27" ht="15" x14ac:dyDescent="0.25">
      <c r="A53" s="99"/>
      <c r="B53" s="43" t="s">
        <v>188</v>
      </c>
      <c r="C53" s="5"/>
      <c r="D53" s="5"/>
      <c r="E53" s="5"/>
      <c r="F53" s="5"/>
      <c r="G53" s="44">
        <f t="shared" ref="G53:U53" si="14">SUMIF($F$6:$F$40,"Klojen",G$6:G$40)</f>
        <v>0</v>
      </c>
      <c r="H53" s="45">
        <f t="shared" si="14"/>
        <v>1125</v>
      </c>
      <c r="I53" s="45">
        <f t="shared" si="14"/>
        <v>448</v>
      </c>
      <c r="J53" s="45">
        <f t="shared" si="14"/>
        <v>677</v>
      </c>
      <c r="K53" s="46">
        <f t="shared" si="14"/>
        <v>860</v>
      </c>
      <c r="L53" s="46">
        <f t="shared" si="14"/>
        <v>124</v>
      </c>
      <c r="M53" s="46">
        <f t="shared" si="14"/>
        <v>789</v>
      </c>
      <c r="N53" s="46">
        <f t="shared" si="14"/>
        <v>10</v>
      </c>
      <c r="O53" s="47">
        <f t="shared" si="14"/>
        <v>263</v>
      </c>
      <c r="P53" s="47">
        <f t="shared" si="14"/>
        <v>30</v>
      </c>
      <c r="Q53" s="47">
        <f t="shared" si="14"/>
        <v>161</v>
      </c>
      <c r="R53" s="47">
        <f t="shared" si="14"/>
        <v>9</v>
      </c>
      <c r="S53" s="48">
        <f t="shared" si="14"/>
        <v>0</v>
      </c>
      <c r="T53" s="48">
        <f t="shared" si="14"/>
        <v>0</v>
      </c>
      <c r="U53" s="48">
        <f t="shared" si="14"/>
        <v>0</v>
      </c>
      <c r="V53" s="5"/>
      <c r="W53" s="5"/>
      <c r="X53" s="5"/>
      <c r="Y53" s="5"/>
      <c r="Z53" s="5"/>
      <c r="AA53" s="5"/>
    </row>
    <row r="54" spans="1:27" ht="15" x14ac:dyDescent="0.25">
      <c r="A54" s="99"/>
      <c r="B54" s="43" t="s">
        <v>191</v>
      </c>
      <c r="C54" s="5"/>
      <c r="D54" s="5"/>
      <c r="E54" s="5"/>
      <c r="F54" s="5"/>
      <c r="G54" s="44">
        <f t="shared" ref="G54:U54" si="15">SUMIF($F$6:$F$40,"Lowokwaru",G$6:G$40)</f>
        <v>0</v>
      </c>
      <c r="H54" s="45" t="e">
        <f t="shared" si="15"/>
        <v>#N/A</v>
      </c>
      <c r="I54" s="45" t="e">
        <f t="shared" si="15"/>
        <v>#N/A</v>
      </c>
      <c r="J54" s="45" t="e">
        <f t="shared" si="15"/>
        <v>#N/A</v>
      </c>
      <c r="K54" s="46" t="e">
        <f t="shared" si="15"/>
        <v>#N/A</v>
      </c>
      <c r="L54" s="46" t="e">
        <f t="shared" si="15"/>
        <v>#N/A</v>
      </c>
      <c r="M54" s="46" t="e">
        <f t="shared" si="15"/>
        <v>#N/A</v>
      </c>
      <c r="N54" s="46" t="e">
        <f t="shared" si="15"/>
        <v>#N/A</v>
      </c>
      <c r="O54" s="47" t="e">
        <f t="shared" si="15"/>
        <v>#N/A</v>
      </c>
      <c r="P54" s="47" t="e">
        <f t="shared" si="15"/>
        <v>#N/A</v>
      </c>
      <c r="Q54" s="47" t="e">
        <f t="shared" si="15"/>
        <v>#N/A</v>
      </c>
      <c r="R54" s="47" t="e">
        <f t="shared" si="15"/>
        <v>#N/A</v>
      </c>
      <c r="S54" s="48" t="e">
        <f t="shared" si="15"/>
        <v>#N/A</v>
      </c>
      <c r="T54" s="48" t="e">
        <f t="shared" si="15"/>
        <v>#N/A</v>
      </c>
      <c r="U54" s="48" t="e">
        <f t="shared" si="15"/>
        <v>#N/A</v>
      </c>
      <c r="V54" s="5"/>
      <c r="W54" s="5"/>
      <c r="X54" s="5"/>
      <c r="Y54" s="5"/>
      <c r="Z54" s="5"/>
      <c r="AA54" s="5"/>
    </row>
    <row r="55" spans="1:27" ht="15" x14ac:dyDescent="0.25">
      <c r="A55" s="99"/>
      <c r="B55" s="49" t="s">
        <v>201</v>
      </c>
      <c r="C55" s="5"/>
      <c r="D55" s="5"/>
      <c r="E55" s="5"/>
      <c r="F55" s="5"/>
      <c r="G55" s="50">
        <f t="shared" ref="G55:U55" si="16">SUMIF($F$6:$F$40,"Sukun",G$6:G$40)</f>
        <v>0</v>
      </c>
      <c r="H55" s="51">
        <f t="shared" si="16"/>
        <v>751</v>
      </c>
      <c r="I55" s="51">
        <f t="shared" si="16"/>
        <v>400</v>
      </c>
      <c r="J55" s="51">
        <f t="shared" si="16"/>
        <v>351</v>
      </c>
      <c r="K55" s="52">
        <f t="shared" si="16"/>
        <v>424</v>
      </c>
      <c r="L55" s="52">
        <f t="shared" si="16"/>
        <v>16</v>
      </c>
      <c r="M55" s="52">
        <f t="shared" si="16"/>
        <v>347</v>
      </c>
      <c r="N55" s="52">
        <f t="shared" si="16"/>
        <v>66</v>
      </c>
      <c r="O55" s="53">
        <f t="shared" si="16"/>
        <v>419</v>
      </c>
      <c r="P55" s="53">
        <f t="shared" si="16"/>
        <v>11</v>
      </c>
      <c r="Q55" s="53">
        <f t="shared" si="16"/>
        <v>355</v>
      </c>
      <c r="R55" s="53">
        <f t="shared" si="16"/>
        <v>58</v>
      </c>
      <c r="S55" s="54">
        <f t="shared" si="16"/>
        <v>0</v>
      </c>
      <c r="T55" s="54">
        <f t="shared" si="16"/>
        <v>0</v>
      </c>
      <c r="U55" s="54">
        <f t="shared" si="16"/>
        <v>0</v>
      </c>
      <c r="V55" s="5"/>
      <c r="W55" s="5"/>
      <c r="X55" s="5"/>
      <c r="Y55" s="5"/>
      <c r="Z55" s="5"/>
      <c r="AA55" s="5"/>
    </row>
    <row r="56" spans="1:27" ht="12.75" x14ac:dyDescent="0.2">
      <c r="A56" s="88"/>
      <c r="B56" s="55" t="s">
        <v>301</v>
      </c>
      <c r="C56" s="5"/>
      <c r="D56" s="5"/>
      <c r="E56" s="5"/>
      <c r="F56" s="5"/>
      <c r="G56" s="56">
        <f t="shared" ref="G56:U56" si="17">SUM(G51:G55)</f>
        <v>0</v>
      </c>
      <c r="H56" s="57" t="e">
        <f t="shared" si="17"/>
        <v>#N/A</v>
      </c>
      <c r="I56" s="57" t="e">
        <f t="shared" si="17"/>
        <v>#N/A</v>
      </c>
      <c r="J56" s="57" t="e">
        <f t="shared" si="17"/>
        <v>#N/A</v>
      </c>
      <c r="K56" s="58" t="e">
        <f t="shared" si="17"/>
        <v>#N/A</v>
      </c>
      <c r="L56" s="58" t="e">
        <f t="shared" si="17"/>
        <v>#N/A</v>
      </c>
      <c r="M56" s="58" t="e">
        <f t="shared" si="17"/>
        <v>#N/A</v>
      </c>
      <c r="N56" s="58" t="e">
        <f t="shared" si="17"/>
        <v>#N/A</v>
      </c>
      <c r="O56" s="59" t="e">
        <f t="shared" si="17"/>
        <v>#N/A</v>
      </c>
      <c r="P56" s="59" t="e">
        <f t="shared" si="17"/>
        <v>#N/A</v>
      </c>
      <c r="Q56" s="59" t="e">
        <f t="shared" si="17"/>
        <v>#N/A</v>
      </c>
      <c r="R56" s="59" t="e">
        <f t="shared" si="17"/>
        <v>#N/A</v>
      </c>
      <c r="S56" s="60" t="e">
        <f t="shared" si="17"/>
        <v>#N/A</v>
      </c>
      <c r="T56" s="60" t="e">
        <f t="shared" si="17"/>
        <v>#N/A</v>
      </c>
      <c r="U56" s="60" t="e">
        <f t="shared" si="17"/>
        <v>#N/A</v>
      </c>
      <c r="V56" s="61"/>
      <c r="W56" s="5"/>
      <c r="X56" s="5"/>
      <c r="Y56" s="5"/>
      <c r="Z56" s="5"/>
      <c r="AA56" s="5"/>
    </row>
    <row r="57" spans="1:27" x14ac:dyDescent="0.25">
      <c r="A57" s="100" t="s">
        <v>302</v>
      </c>
      <c r="B57" s="90"/>
      <c r="C57" s="5"/>
      <c r="D57" s="5"/>
      <c r="E57" s="5"/>
      <c r="F57" s="5"/>
      <c r="G57" s="62">
        <f t="shared" ref="G57:U57" si="18">G50+G56</f>
        <v>0</v>
      </c>
      <c r="H57" s="63" t="e">
        <f t="shared" si="18"/>
        <v>#N/A</v>
      </c>
      <c r="I57" s="63" t="e">
        <f t="shared" si="18"/>
        <v>#N/A</v>
      </c>
      <c r="J57" s="63" t="e">
        <f t="shared" si="18"/>
        <v>#N/A</v>
      </c>
      <c r="K57" s="64" t="e">
        <f t="shared" si="18"/>
        <v>#N/A</v>
      </c>
      <c r="L57" s="64" t="e">
        <f t="shared" si="18"/>
        <v>#N/A</v>
      </c>
      <c r="M57" s="64" t="e">
        <f t="shared" si="18"/>
        <v>#N/A</v>
      </c>
      <c r="N57" s="64" t="e">
        <f t="shared" si="18"/>
        <v>#N/A</v>
      </c>
      <c r="O57" s="65" t="e">
        <f t="shared" si="18"/>
        <v>#N/A</v>
      </c>
      <c r="P57" s="65" t="e">
        <f t="shared" si="18"/>
        <v>#N/A</v>
      </c>
      <c r="Q57" s="65" t="e">
        <f t="shared" si="18"/>
        <v>#N/A</v>
      </c>
      <c r="R57" s="65" t="e">
        <f t="shared" si="18"/>
        <v>#N/A</v>
      </c>
      <c r="S57" s="66" t="e">
        <f t="shared" si="18"/>
        <v>#N/A</v>
      </c>
      <c r="T57" s="66" t="e">
        <f t="shared" si="18"/>
        <v>#N/A</v>
      </c>
      <c r="U57" s="66" t="e">
        <f t="shared" si="18"/>
        <v>#N/A</v>
      </c>
      <c r="V57" s="61"/>
      <c r="W57" s="5"/>
      <c r="X57" s="5"/>
      <c r="Y57" s="5"/>
      <c r="Z57" s="5"/>
      <c r="AA57" s="5"/>
    </row>
    <row r="58" spans="1:27" ht="12.75" x14ac:dyDescent="0.2">
      <c r="A58" s="83" t="s">
        <v>303</v>
      </c>
      <c r="B58" s="8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2.75" x14ac:dyDescent="0.2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10" t="s">
        <v>304</v>
      </c>
      <c r="M59" s="33" t="e">
        <f>K57+O57</f>
        <v>#N/A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2.75" x14ac:dyDescent="0.2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2.75" x14ac:dyDescent="0.2">
      <c r="A61" s="5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2.75" x14ac:dyDescent="0.2">
      <c r="B62" s="67"/>
    </row>
    <row r="63" spans="1:27" ht="12.75" x14ac:dyDescent="0.2">
      <c r="B63" s="67"/>
    </row>
    <row r="64" spans="1:27" ht="12.75" x14ac:dyDescent="0.2">
      <c r="B64" s="67"/>
    </row>
    <row r="65" spans="2:2" ht="12.75" x14ac:dyDescent="0.2">
      <c r="B65" s="67"/>
    </row>
    <row r="66" spans="2:2" ht="12.75" x14ac:dyDescent="0.2">
      <c r="B66" s="67"/>
    </row>
    <row r="67" spans="2:2" ht="12.75" x14ac:dyDescent="0.2">
      <c r="B67" s="67"/>
    </row>
    <row r="68" spans="2:2" ht="12.75" x14ac:dyDescent="0.2">
      <c r="B68" s="67"/>
    </row>
    <row r="69" spans="2:2" ht="12.75" x14ac:dyDescent="0.2">
      <c r="B69" s="67"/>
    </row>
    <row r="70" spans="2:2" ht="12.75" x14ac:dyDescent="0.2">
      <c r="B70" s="67"/>
    </row>
    <row r="71" spans="2:2" ht="12.75" x14ac:dyDescent="0.2">
      <c r="B71" s="67"/>
    </row>
    <row r="72" spans="2:2" ht="12.75" x14ac:dyDescent="0.2">
      <c r="B72" s="67"/>
    </row>
    <row r="73" spans="2:2" ht="12.75" x14ac:dyDescent="0.2">
      <c r="B73" s="67"/>
    </row>
    <row r="74" spans="2:2" ht="12.75" x14ac:dyDescent="0.2">
      <c r="B74" s="67"/>
    </row>
    <row r="75" spans="2:2" ht="12.75" x14ac:dyDescent="0.2">
      <c r="B75" s="67"/>
    </row>
    <row r="76" spans="2:2" ht="12.75" x14ac:dyDescent="0.2">
      <c r="B76" s="67"/>
    </row>
    <row r="77" spans="2:2" ht="12.75" x14ac:dyDescent="0.2">
      <c r="B77" s="67"/>
    </row>
    <row r="78" spans="2:2" ht="12.75" x14ac:dyDescent="0.2">
      <c r="B78" s="67"/>
    </row>
    <row r="79" spans="2:2" ht="12.75" x14ac:dyDescent="0.2">
      <c r="B79" s="67"/>
    </row>
    <row r="80" spans="2:2" ht="12.75" x14ac:dyDescent="0.2">
      <c r="B80" s="67"/>
    </row>
    <row r="81" spans="2:2" ht="12.75" x14ac:dyDescent="0.2">
      <c r="B81" s="67"/>
    </row>
    <row r="82" spans="2:2" ht="12.75" x14ac:dyDescent="0.2">
      <c r="B82" s="67"/>
    </row>
    <row r="83" spans="2:2" ht="12.75" x14ac:dyDescent="0.2">
      <c r="B83" s="67"/>
    </row>
    <row r="84" spans="2:2" ht="12.75" x14ac:dyDescent="0.2">
      <c r="B84" s="67"/>
    </row>
    <row r="85" spans="2:2" ht="12.75" x14ac:dyDescent="0.2">
      <c r="B85" s="67"/>
    </row>
    <row r="86" spans="2:2" ht="12.75" x14ac:dyDescent="0.2">
      <c r="B86" s="67"/>
    </row>
    <row r="87" spans="2:2" ht="12.75" x14ac:dyDescent="0.2">
      <c r="B87" s="67"/>
    </row>
    <row r="88" spans="2:2" ht="12.75" x14ac:dyDescent="0.2">
      <c r="B88" s="67"/>
    </row>
    <row r="89" spans="2:2" ht="12.75" x14ac:dyDescent="0.2">
      <c r="B89" s="67"/>
    </row>
    <row r="90" spans="2:2" ht="12.75" x14ac:dyDescent="0.2">
      <c r="B90" s="67"/>
    </row>
    <row r="91" spans="2:2" ht="12.75" x14ac:dyDescent="0.2">
      <c r="B91" s="67"/>
    </row>
    <row r="92" spans="2:2" ht="12.75" x14ac:dyDescent="0.2">
      <c r="B92" s="67"/>
    </row>
    <row r="93" spans="2:2" ht="12.75" x14ac:dyDescent="0.2">
      <c r="B93" s="67"/>
    </row>
    <row r="94" spans="2:2" ht="12.75" x14ac:dyDescent="0.2">
      <c r="B94" s="67"/>
    </row>
    <row r="95" spans="2:2" ht="12.75" x14ac:dyDescent="0.2">
      <c r="B95" s="67"/>
    </row>
    <row r="96" spans="2:2" ht="12.75" x14ac:dyDescent="0.2">
      <c r="B96" s="67"/>
    </row>
    <row r="97" spans="2:2" ht="12.75" x14ac:dyDescent="0.2">
      <c r="B97" s="67"/>
    </row>
    <row r="98" spans="2:2" ht="12.75" x14ac:dyDescent="0.2">
      <c r="B98" s="67"/>
    </row>
    <row r="99" spans="2:2" ht="12.75" x14ac:dyDescent="0.2">
      <c r="B99" s="67"/>
    </row>
    <row r="100" spans="2:2" ht="12.75" x14ac:dyDescent="0.2">
      <c r="B100" s="67"/>
    </row>
    <row r="101" spans="2:2" ht="12.75" x14ac:dyDescent="0.2">
      <c r="B101" s="67"/>
    </row>
    <row r="102" spans="2:2" ht="12.75" x14ac:dyDescent="0.2">
      <c r="B102" s="67"/>
    </row>
    <row r="103" spans="2:2" ht="12.75" x14ac:dyDescent="0.2">
      <c r="B103" s="67"/>
    </row>
    <row r="104" spans="2:2" ht="12.75" x14ac:dyDescent="0.2">
      <c r="B104" s="67"/>
    </row>
    <row r="105" spans="2:2" ht="12.75" x14ac:dyDescent="0.2">
      <c r="B105" s="67"/>
    </row>
    <row r="106" spans="2:2" ht="12.75" x14ac:dyDescent="0.2">
      <c r="B106" s="67"/>
    </row>
    <row r="107" spans="2:2" ht="12.75" x14ac:dyDescent="0.2">
      <c r="B107" s="67"/>
    </row>
    <row r="108" spans="2:2" ht="12.75" x14ac:dyDescent="0.2">
      <c r="B108" s="67"/>
    </row>
    <row r="109" spans="2:2" ht="12.75" x14ac:dyDescent="0.2">
      <c r="B109" s="67"/>
    </row>
    <row r="110" spans="2:2" ht="12.75" x14ac:dyDescent="0.2">
      <c r="B110" s="67"/>
    </row>
    <row r="111" spans="2:2" ht="12.75" x14ac:dyDescent="0.2">
      <c r="B111" s="67"/>
    </row>
    <row r="112" spans="2:2" ht="12.75" x14ac:dyDescent="0.2">
      <c r="B112" s="67"/>
    </row>
    <row r="113" spans="2:2" ht="12.75" x14ac:dyDescent="0.2">
      <c r="B113" s="67"/>
    </row>
    <row r="114" spans="2:2" ht="12.75" x14ac:dyDescent="0.2">
      <c r="B114" s="67"/>
    </row>
    <row r="115" spans="2:2" ht="12.75" x14ac:dyDescent="0.2">
      <c r="B115" s="67"/>
    </row>
    <row r="116" spans="2:2" ht="12.75" x14ac:dyDescent="0.2">
      <c r="B116" s="67"/>
    </row>
    <row r="117" spans="2:2" ht="12.75" x14ac:dyDescent="0.2">
      <c r="B117" s="67"/>
    </row>
    <row r="118" spans="2:2" ht="12.75" x14ac:dyDescent="0.2">
      <c r="B118" s="67"/>
    </row>
    <row r="119" spans="2:2" ht="12.75" x14ac:dyDescent="0.2">
      <c r="B119" s="67"/>
    </row>
    <row r="120" spans="2:2" ht="12.75" x14ac:dyDescent="0.2">
      <c r="B120" s="67"/>
    </row>
    <row r="121" spans="2:2" ht="12.75" x14ac:dyDescent="0.2">
      <c r="B121" s="67"/>
    </row>
    <row r="122" spans="2:2" ht="12.75" x14ac:dyDescent="0.2">
      <c r="B122" s="67"/>
    </row>
    <row r="123" spans="2:2" ht="12.75" x14ac:dyDescent="0.2">
      <c r="B123" s="67"/>
    </row>
    <row r="124" spans="2:2" ht="12.75" x14ac:dyDescent="0.2">
      <c r="B124" s="67"/>
    </row>
    <row r="125" spans="2:2" ht="12.75" x14ac:dyDescent="0.2">
      <c r="B125" s="67"/>
    </row>
    <row r="126" spans="2:2" ht="12.75" x14ac:dyDescent="0.2">
      <c r="B126" s="67"/>
    </row>
    <row r="127" spans="2:2" ht="12.75" x14ac:dyDescent="0.2">
      <c r="B127" s="67"/>
    </row>
    <row r="128" spans="2:2" ht="12.75" x14ac:dyDescent="0.2">
      <c r="B128" s="67"/>
    </row>
    <row r="129" spans="2:2" ht="12.75" x14ac:dyDescent="0.2">
      <c r="B129" s="67"/>
    </row>
    <row r="130" spans="2:2" ht="12.75" x14ac:dyDescent="0.2">
      <c r="B130" s="67"/>
    </row>
    <row r="131" spans="2:2" ht="12.75" x14ac:dyDescent="0.2">
      <c r="B131" s="67"/>
    </row>
    <row r="132" spans="2:2" ht="12.75" x14ac:dyDescent="0.2">
      <c r="B132" s="67"/>
    </row>
    <row r="133" spans="2:2" ht="12.75" x14ac:dyDescent="0.2">
      <c r="B133" s="67"/>
    </row>
    <row r="134" spans="2:2" ht="12.75" x14ac:dyDescent="0.2">
      <c r="B134" s="67"/>
    </row>
    <row r="135" spans="2:2" ht="12.75" x14ac:dyDescent="0.2">
      <c r="B135" s="67"/>
    </row>
    <row r="136" spans="2:2" ht="12.75" x14ac:dyDescent="0.2">
      <c r="B136" s="67"/>
    </row>
    <row r="137" spans="2:2" ht="12.75" x14ac:dyDescent="0.2">
      <c r="B137" s="67"/>
    </row>
    <row r="138" spans="2:2" ht="12.75" x14ac:dyDescent="0.2">
      <c r="B138" s="67"/>
    </row>
    <row r="139" spans="2:2" ht="12.75" x14ac:dyDescent="0.2">
      <c r="B139" s="67"/>
    </row>
    <row r="140" spans="2:2" ht="12.75" x14ac:dyDescent="0.2">
      <c r="B140" s="67"/>
    </row>
    <row r="141" spans="2:2" ht="12.75" x14ac:dyDescent="0.2">
      <c r="B141" s="67"/>
    </row>
    <row r="142" spans="2:2" ht="12.75" x14ac:dyDescent="0.2">
      <c r="B142" s="67"/>
    </row>
    <row r="143" spans="2:2" ht="12.75" x14ac:dyDescent="0.2">
      <c r="B143" s="67"/>
    </row>
    <row r="144" spans="2:2" ht="12.75" x14ac:dyDescent="0.2">
      <c r="B144" s="67"/>
    </row>
    <row r="145" spans="2:2" ht="12.75" x14ac:dyDescent="0.2">
      <c r="B145" s="67"/>
    </row>
    <row r="146" spans="2:2" ht="12.75" x14ac:dyDescent="0.2">
      <c r="B146" s="67"/>
    </row>
    <row r="147" spans="2:2" ht="12.75" x14ac:dyDescent="0.2">
      <c r="B147" s="67"/>
    </row>
    <row r="148" spans="2:2" ht="12.75" x14ac:dyDescent="0.2">
      <c r="B148" s="67"/>
    </row>
    <row r="149" spans="2:2" ht="12.75" x14ac:dyDescent="0.2">
      <c r="B149" s="67"/>
    </row>
    <row r="150" spans="2:2" ht="12.75" x14ac:dyDescent="0.2">
      <c r="B150" s="67"/>
    </row>
    <row r="151" spans="2:2" ht="12.75" x14ac:dyDescent="0.2">
      <c r="B151" s="67"/>
    </row>
    <row r="152" spans="2:2" ht="12.75" x14ac:dyDescent="0.2">
      <c r="B152" s="67"/>
    </row>
    <row r="153" spans="2:2" ht="12.75" x14ac:dyDescent="0.2">
      <c r="B153" s="67"/>
    </row>
    <row r="154" spans="2:2" ht="12.75" x14ac:dyDescent="0.2">
      <c r="B154" s="67"/>
    </row>
    <row r="155" spans="2:2" ht="12.75" x14ac:dyDescent="0.2">
      <c r="B155" s="67"/>
    </row>
    <row r="156" spans="2:2" ht="12.75" x14ac:dyDescent="0.2">
      <c r="B156" s="67"/>
    </row>
    <row r="157" spans="2:2" ht="12.75" x14ac:dyDescent="0.2">
      <c r="B157" s="67"/>
    </row>
    <row r="158" spans="2:2" ht="12.75" x14ac:dyDescent="0.2">
      <c r="B158" s="67"/>
    </row>
    <row r="159" spans="2:2" ht="12.75" x14ac:dyDescent="0.2">
      <c r="B159" s="67"/>
    </row>
    <row r="160" spans="2:2" ht="12.75" x14ac:dyDescent="0.2">
      <c r="B160" s="67"/>
    </row>
    <row r="161" spans="2:2" ht="12.75" x14ac:dyDescent="0.2">
      <c r="B161" s="67"/>
    </row>
    <row r="162" spans="2:2" ht="12.75" x14ac:dyDescent="0.2">
      <c r="B162" s="67"/>
    </row>
    <row r="163" spans="2:2" ht="12.75" x14ac:dyDescent="0.2">
      <c r="B163" s="67"/>
    </row>
    <row r="164" spans="2:2" ht="12.75" x14ac:dyDescent="0.2">
      <c r="B164" s="67"/>
    </row>
    <row r="165" spans="2:2" ht="12.75" x14ac:dyDescent="0.2">
      <c r="B165" s="67"/>
    </row>
    <row r="166" spans="2:2" ht="12.75" x14ac:dyDescent="0.2">
      <c r="B166" s="67"/>
    </row>
    <row r="167" spans="2:2" ht="12.75" x14ac:dyDescent="0.2">
      <c r="B167" s="67"/>
    </row>
    <row r="168" spans="2:2" ht="12.75" x14ac:dyDescent="0.2">
      <c r="B168" s="67"/>
    </row>
    <row r="169" spans="2:2" ht="12.75" x14ac:dyDescent="0.2">
      <c r="B169" s="67"/>
    </row>
    <row r="170" spans="2:2" ht="12.75" x14ac:dyDescent="0.2">
      <c r="B170" s="67"/>
    </row>
    <row r="171" spans="2:2" ht="12.75" x14ac:dyDescent="0.2">
      <c r="B171" s="67"/>
    </row>
    <row r="172" spans="2:2" ht="12.75" x14ac:dyDescent="0.2">
      <c r="B172" s="67"/>
    </row>
    <row r="173" spans="2:2" ht="12.75" x14ac:dyDescent="0.2">
      <c r="B173" s="67"/>
    </row>
    <row r="174" spans="2:2" ht="12.75" x14ac:dyDescent="0.2">
      <c r="B174" s="67"/>
    </row>
    <row r="175" spans="2:2" ht="12.75" x14ac:dyDescent="0.2">
      <c r="B175" s="67"/>
    </row>
    <row r="176" spans="2:2" ht="12.75" x14ac:dyDescent="0.2">
      <c r="B176" s="67"/>
    </row>
    <row r="177" spans="2:2" ht="12.75" x14ac:dyDescent="0.2">
      <c r="B177" s="67"/>
    </row>
    <row r="178" spans="2:2" ht="12.75" x14ac:dyDescent="0.2">
      <c r="B178" s="67"/>
    </row>
    <row r="179" spans="2:2" ht="12.75" x14ac:dyDescent="0.2">
      <c r="B179" s="67"/>
    </row>
    <row r="180" spans="2:2" ht="12.75" x14ac:dyDescent="0.2">
      <c r="B180" s="67"/>
    </row>
    <row r="181" spans="2:2" ht="12.75" x14ac:dyDescent="0.2">
      <c r="B181" s="67"/>
    </row>
    <row r="182" spans="2:2" ht="12.75" x14ac:dyDescent="0.2">
      <c r="B182" s="67"/>
    </row>
    <row r="183" spans="2:2" ht="12.75" x14ac:dyDescent="0.2">
      <c r="B183" s="67"/>
    </row>
    <row r="184" spans="2:2" ht="12.75" x14ac:dyDescent="0.2">
      <c r="B184" s="67"/>
    </row>
    <row r="185" spans="2:2" ht="12.75" x14ac:dyDescent="0.2">
      <c r="B185" s="67"/>
    </row>
    <row r="186" spans="2:2" ht="12.75" x14ac:dyDescent="0.2">
      <c r="B186" s="67"/>
    </row>
    <row r="187" spans="2:2" ht="12.75" x14ac:dyDescent="0.2">
      <c r="B187" s="67"/>
    </row>
    <row r="188" spans="2:2" ht="12.75" x14ac:dyDescent="0.2">
      <c r="B188" s="67"/>
    </row>
    <row r="189" spans="2:2" ht="12.75" x14ac:dyDescent="0.2">
      <c r="B189" s="67"/>
    </row>
    <row r="190" spans="2:2" ht="12.75" x14ac:dyDescent="0.2">
      <c r="B190" s="67"/>
    </row>
    <row r="191" spans="2:2" ht="12.75" x14ac:dyDescent="0.2">
      <c r="B191" s="67"/>
    </row>
    <row r="192" spans="2:2" ht="12.75" x14ac:dyDescent="0.2">
      <c r="B192" s="67"/>
    </row>
    <row r="193" spans="2:2" ht="12.75" x14ac:dyDescent="0.2">
      <c r="B193" s="67"/>
    </row>
    <row r="194" spans="2:2" ht="12.75" x14ac:dyDescent="0.2">
      <c r="B194" s="67"/>
    </row>
    <row r="195" spans="2:2" ht="12.75" x14ac:dyDescent="0.2">
      <c r="B195" s="67"/>
    </row>
    <row r="196" spans="2:2" ht="12.75" x14ac:dyDescent="0.2">
      <c r="B196" s="67"/>
    </row>
    <row r="197" spans="2:2" ht="12.75" x14ac:dyDescent="0.2">
      <c r="B197" s="67"/>
    </row>
    <row r="198" spans="2:2" ht="12.75" x14ac:dyDescent="0.2">
      <c r="B198" s="67"/>
    </row>
    <row r="199" spans="2:2" ht="12.75" x14ac:dyDescent="0.2">
      <c r="B199" s="67"/>
    </row>
    <row r="200" spans="2:2" ht="12.75" x14ac:dyDescent="0.2">
      <c r="B200" s="67"/>
    </row>
    <row r="201" spans="2:2" ht="12.75" x14ac:dyDescent="0.2">
      <c r="B201" s="67"/>
    </row>
    <row r="202" spans="2:2" ht="12.75" x14ac:dyDescent="0.2">
      <c r="B202" s="67"/>
    </row>
    <row r="203" spans="2:2" ht="12.75" x14ac:dyDescent="0.2">
      <c r="B203" s="67"/>
    </row>
    <row r="204" spans="2:2" ht="12.75" x14ac:dyDescent="0.2">
      <c r="B204" s="67"/>
    </row>
    <row r="205" spans="2:2" ht="12.75" x14ac:dyDescent="0.2">
      <c r="B205" s="67"/>
    </row>
    <row r="206" spans="2:2" ht="12.75" x14ac:dyDescent="0.2">
      <c r="B206" s="67"/>
    </row>
    <row r="207" spans="2:2" ht="12.75" x14ac:dyDescent="0.2">
      <c r="B207" s="67"/>
    </row>
    <row r="208" spans="2:2" ht="12.75" x14ac:dyDescent="0.2">
      <c r="B208" s="67"/>
    </row>
    <row r="209" spans="2:2" ht="12.75" x14ac:dyDescent="0.2">
      <c r="B209" s="67"/>
    </row>
    <row r="210" spans="2:2" ht="12.75" x14ac:dyDescent="0.2">
      <c r="B210" s="67"/>
    </row>
    <row r="211" spans="2:2" ht="12.75" x14ac:dyDescent="0.2">
      <c r="B211" s="67"/>
    </row>
    <row r="212" spans="2:2" ht="12.75" x14ac:dyDescent="0.2">
      <c r="B212" s="67"/>
    </row>
    <row r="213" spans="2:2" ht="12.75" x14ac:dyDescent="0.2">
      <c r="B213" s="67"/>
    </row>
    <row r="214" spans="2:2" ht="12.75" x14ac:dyDescent="0.2">
      <c r="B214" s="67"/>
    </row>
    <row r="215" spans="2:2" ht="12.75" x14ac:dyDescent="0.2">
      <c r="B215" s="67"/>
    </row>
    <row r="216" spans="2:2" ht="12.75" x14ac:dyDescent="0.2">
      <c r="B216" s="67"/>
    </row>
    <row r="217" spans="2:2" ht="12.75" x14ac:dyDescent="0.2">
      <c r="B217" s="67"/>
    </row>
    <row r="218" spans="2:2" ht="12.75" x14ac:dyDescent="0.2">
      <c r="B218" s="67"/>
    </row>
    <row r="219" spans="2:2" ht="12.75" x14ac:dyDescent="0.2">
      <c r="B219" s="67"/>
    </row>
    <row r="220" spans="2:2" ht="12.75" x14ac:dyDescent="0.2">
      <c r="B220" s="67"/>
    </row>
    <row r="221" spans="2:2" ht="12.75" x14ac:dyDescent="0.2">
      <c r="B221" s="67"/>
    </row>
    <row r="222" spans="2:2" ht="12.75" x14ac:dyDescent="0.2">
      <c r="B222" s="67"/>
    </row>
    <row r="223" spans="2:2" ht="12.75" x14ac:dyDescent="0.2">
      <c r="B223" s="67"/>
    </row>
    <row r="224" spans="2:2" ht="12.75" x14ac:dyDescent="0.2">
      <c r="B224" s="67"/>
    </row>
    <row r="225" spans="2:2" ht="12.75" x14ac:dyDescent="0.2">
      <c r="B225" s="67"/>
    </row>
    <row r="226" spans="2:2" ht="12.75" x14ac:dyDescent="0.2">
      <c r="B226" s="67"/>
    </row>
    <row r="227" spans="2:2" ht="12.75" x14ac:dyDescent="0.2">
      <c r="B227" s="67"/>
    </row>
    <row r="228" spans="2:2" ht="12.75" x14ac:dyDescent="0.2">
      <c r="B228" s="67"/>
    </row>
    <row r="229" spans="2:2" ht="12.75" x14ac:dyDescent="0.2">
      <c r="B229" s="67"/>
    </row>
    <row r="230" spans="2:2" ht="12.75" x14ac:dyDescent="0.2">
      <c r="B230" s="67"/>
    </row>
    <row r="231" spans="2:2" ht="12.75" x14ac:dyDescent="0.2">
      <c r="B231" s="67"/>
    </row>
    <row r="232" spans="2:2" ht="12.75" x14ac:dyDescent="0.2">
      <c r="B232" s="67"/>
    </row>
    <row r="233" spans="2:2" ht="12.75" x14ac:dyDescent="0.2">
      <c r="B233" s="67"/>
    </row>
    <row r="234" spans="2:2" ht="12.75" x14ac:dyDescent="0.2">
      <c r="B234" s="67"/>
    </row>
    <row r="235" spans="2:2" ht="12.75" x14ac:dyDescent="0.2">
      <c r="B235" s="67"/>
    </row>
    <row r="236" spans="2:2" ht="12.75" x14ac:dyDescent="0.2">
      <c r="B236" s="67"/>
    </row>
    <row r="237" spans="2:2" ht="12.75" x14ac:dyDescent="0.2">
      <c r="B237" s="67"/>
    </row>
    <row r="238" spans="2:2" ht="12.75" x14ac:dyDescent="0.2">
      <c r="B238" s="67"/>
    </row>
    <row r="239" spans="2:2" ht="12.75" x14ac:dyDescent="0.2">
      <c r="B239" s="67"/>
    </row>
    <row r="240" spans="2:2" ht="12.75" x14ac:dyDescent="0.2">
      <c r="B240" s="67"/>
    </row>
    <row r="241" spans="2:2" ht="12.75" x14ac:dyDescent="0.2">
      <c r="B241" s="67"/>
    </row>
    <row r="242" spans="2:2" ht="12.75" x14ac:dyDescent="0.2">
      <c r="B242" s="67"/>
    </row>
    <row r="243" spans="2:2" ht="12.75" x14ac:dyDescent="0.2">
      <c r="B243" s="67"/>
    </row>
    <row r="244" spans="2:2" ht="12.75" x14ac:dyDescent="0.2">
      <c r="B244" s="67"/>
    </row>
    <row r="245" spans="2:2" ht="12.75" x14ac:dyDescent="0.2">
      <c r="B245" s="67"/>
    </row>
    <row r="246" spans="2:2" ht="12.75" x14ac:dyDescent="0.2">
      <c r="B246" s="67"/>
    </row>
    <row r="247" spans="2:2" ht="12.75" x14ac:dyDescent="0.2">
      <c r="B247" s="67"/>
    </row>
    <row r="248" spans="2:2" ht="12.75" x14ac:dyDescent="0.2">
      <c r="B248" s="67"/>
    </row>
    <row r="249" spans="2:2" ht="12.75" x14ac:dyDescent="0.2">
      <c r="B249" s="67"/>
    </row>
    <row r="250" spans="2:2" ht="12.75" x14ac:dyDescent="0.2">
      <c r="B250" s="67"/>
    </row>
    <row r="251" spans="2:2" ht="12.75" x14ac:dyDescent="0.2">
      <c r="B251" s="67"/>
    </row>
    <row r="252" spans="2:2" ht="12.75" x14ac:dyDescent="0.2">
      <c r="B252" s="67"/>
    </row>
    <row r="253" spans="2:2" ht="12.75" x14ac:dyDescent="0.2">
      <c r="B253" s="67"/>
    </row>
    <row r="254" spans="2:2" ht="12.75" x14ac:dyDescent="0.2">
      <c r="B254" s="67"/>
    </row>
    <row r="255" spans="2:2" ht="12.75" x14ac:dyDescent="0.2">
      <c r="B255" s="67"/>
    </row>
    <row r="256" spans="2:2" ht="12.75" x14ac:dyDescent="0.2">
      <c r="B256" s="67"/>
    </row>
    <row r="257" spans="2:2" ht="12.75" x14ac:dyDescent="0.2">
      <c r="B257" s="67"/>
    </row>
    <row r="258" spans="2:2" ht="12.75" x14ac:dyDescent="0.2">
      <c r="B258" s="67"/>
    </row>
    <row r="259" spans="2:2" ht="12.75" x14ac:dyDescent="0.2">
      <c r="B259" s="67"/>
    </row>
    <row r="260" spans="2:2" ht="12.75" x14ac:dyDescent="0.2">
      <c r="B260" s="67"/>
    </row>
    <row r="261" spans="2:2" ht="12.75" x14ac:dyDescent="0.2">
      <c r="B261" s="67"/>
    </row>
    <row r="262" spans="2:2" ht="12.75" x14ac:dyDescent="0.2">
      <c r="B262" s="67"/>
    </row>
    <row r="263" spans="2:2" ht="12.75" x14ac:dyDescent="0.2">
      <c r="B263" s="67"/>
    </row>
    <row r="264" spans="2:2" ht="12.75" x14ac:dyDescent="0.2">
      <c r="B264" s="67"/>
    </row>
    <row r="265" spans="2:2" ht="12.75" x14ac:dyDescent="0.2">
      <c r="B265" s="67"/>
    </row>
    <row r="266" spans="2:2" ht="12.75" x14ac:dyDescent="0.2">
      <c r="B266" s="67"/>
    </row>
    <row r="267" spans="2:2" ht="12.75" x14ac:dyDescent="0.2">
      <c r="B267" s="67"/>
    </row>
    <row r="268" spans="2:2" ht="12.75" x14ac:dyDescent="0.2">
      <c r="B268" s="67"/>
    </row>
    <row r="269" spans="2:2" ht="12.75" x14ac:dyDescent="0.2">
      <c r="B269" s="67"/>
    </row>
    <row r="270" spans="2:2" ht="12.75" x14ac:dyDescent="0.2">
      <c r="B270" s="67"/>
    </row>
    <row r="271" spans="2:2" ht="12.75" x14ac:dyDescent="0.2">
      <c r="B271" s="67"/>
    </row>
    <row r="272" spans="2:2" ht="12.75" x14ac:dyDescent="0.2">
      <c r="B272" s="67"/>
    </row>
    <row r="273" spans="2:2" ht="12.75" x14ac:dyDescent="0.2">
      <c r="B273" s="67"/>
    </row>
    <row r="274" spans="2:2" ht="12.75" x14ac:dyDescent="0.2">
      <c r="B274" s="67"/>
    </row>
    <row r="275" spans="2:2" ht="12.75" x14ac:dyDescent="0.2">
      <c r="B275" s="67"/>
    </row>
    <row r="276" spans="2:2" ht="12.75" x14ac:dyDescent="0.2">
      <c r="B276" s="67"/>
    </row>
    <row r="277" spans="2:2" ht="12.75" x14ac:dyDescent="0.2">
      <c r="B277" s="67"/>
    </row>
    <row r="278" spans="2:2" ht="12.75" x14ac:dyDescent="0.2">
      <c r="B278" s="67"/>
    </row>
    <row r="279" spans="2:2" ht="12.75" x14ac:dyDescent="0.2">
      <c r="B279" s="67"/>
    </row>
    <row r="280" spans="2:2" ht="12.75" x14ac:dyDescent="0.2">
      <c r="B280" s="67"/>
    </row>
    <row r="281" spans="2:2" ht="12.75" x14ac:dyDescent="0.2">
      <c r="B281" s="67"/>
    </row>
    <row r="282" spans="2:2" ht="12.75" x14ac:dyDescent="0.2">
      <c r="B282" s="67"/>
    </row>
    <row r="283" spans="2:2" ht="12.75" x14ac:dyDescent="0.2">
      <c r="B283" s="67"/>
    </row>
    <row r="284" spans="2:2" ht="12.75" x14ac:dyDescent="0.2">
      <c r="B284" s="67"/>
    </row>
    <row r="285" spans="2:2" ht="12.75" x14ac:dyDescent="0.2">
      <c r="B285" s="67"/>
    </row>
    <row r="286" spans="2:2" ht="12.75" x14ac:dyDescent="0.2">
      <c r="B286" s="67"/>
    </row>
    <row r="287" spans="2:2" ht="12.75" x14ac:dyDescent="0.2">
      <c r="B287" s="67"/>
    </row>
    <row r="288" spans="2:2" ht="12.75" x14ac:dyDescent="0.2">
      <c r="B288" s="67"/>
    </row>
    <row r="289" spans="2:2" ht="12.75" x14ac:dyDescent="0.2">
      <c r="B289" s="67"/>
    </row>
    <row r="290" spans="2:2" ht="12.75" x14ac:dyDescent="0.2">
      <c r="B290" s="67"/>
    </row>
    <row r="291" spans="2:2" ht="12.75" x14ac:dyDescent="0.2">
      <c r="B291" s="67"/>
    </row>
    <row r="292" spans="2:2" ht="12.75" x14ac:dyDescent="0.2">
      <c r="B292" s="67"/>
    </row>
    <row r="293" spans="2:2" ht="12.75" x14ac:dyDescent="0.2">
      <c r="B293" s="67"/>
    </row>
    <row r="294" spans="2:2" ht="12.75" x14ac:dyDescent="0.2">
      <c r="B294" s="67"/>
    </row>
    <row r="295" spans="2:2" ht="12.75" x14ac:dyDescent="0.2">
      <c r="B295" s="67"/>
    </row>
    <row r="296" spans="2:2" ht="12.75" x14ac:dyDescent="0.2">
      <c r="B296" s="67"/>
    </row>
    <row r="297" spans="2:2" ht="12.75" x14ac:dyDescent="0.2">
      <c r="B297" s="67"/>
    </row>
    <row r="298" spans="2:2" ht="12.75" x14ac:dyDescent="0.2">
      <c r="B298" s="67"/>
    </row>
    <row r="299" spans="2:2" ht="12.75" x14ac:dyDescent="0.2">
      <c r="B299" s="67"/>
    </row>
    <row r="300" spans="2:2" ht="12.75" x14ac:dyDescent="0.2">
      <c r="B300" s="67"/>
    </row>
    <row r="301" spans="2:2" ht="12.75" x14ac:dyDescent="0.2">
      <c r="B301" s="67"/>
    </row>
    <row r="302" spans="2:2" ht="12.75" x14ac:dyDescent="0.2">
      <c r="B302" s="67"/>
    </row>
    <row r="303" spans="2:2" ht="12.75" x14ac:dyDescent="0.2">
      <c r="B303" s="67"/>
    </row>
    <row r="304" spans="2:2" ht="12.75" x14ac:dyDescent="0.2">
      <c r="B304" s="67"/>
    </row>
    <row r="305" spans="2:2" ht="12.75" x14ac:dyDescent="0.2">
      <c r="B305" s="67"/>
    </row>
    <row r="306" spans="2:2" ht="12.75" x14ac:dyDescent="0.2">
      <c r="B306" s="67"/>
    </row>
    <row r="307" spans="2:2" ht="12.75" x14ac:dyDescent="0.2">
      <c r="B307" s="67"/>
    </row>
    <row r="308" spans="2:2" ht="12.75" x14ac:dyDescent="0.2">
      <c r="B308" s="67"/>
    </row>
    <row r="309" spans="2:2" ht="12.75" x14ac:dyDescent="0.2">
      <c r="B309" s="67"/>
    </row>
    <row r="310" spans="2:2" ht="12.75" x14ac:dyDescent="0.2">
      <c r="B310" s="67"/>
    </row>
    <row r="311" spans="2:2" ht="12.75" x14ac:dyDescent="0.2">
      <c r="B311" s="67"/>
    </row>
    <row r="312" spans="2:2" ht="12.75" x14ac:dyDescent="0.2">
      <c r="B312" s="67"/>
    </row>
    <row r="313" spans="2:2" ht="12.75" x14ac:dyDescent="0.2">
      <c r="B313" s="67"/>
    </row>
    <row r="314" spans="2:2" ht="12.75" x14ac:dyDescent="0.2">
      <c r="B314" s="67"/>
    </row>
    <row r="315" spans="2:2" ht="12.75" x14ac:dyDescent="0.2">
      <c r="B315" s="67"/>
    </row>
    <row r="316" spans="2:2" ht="12.75" x14ac:dyDescent="0.2">
      <c r="B316" s="67"/>
    </row>
    <row r="317" spans="2:2" ht="12.75" x14ac:dyDescent="0.2">
      <c r="B317" s="67"/>
    </row>
    <row r="318" spans="2:2" ht="12.75" x14ac:dyDescent="0.2">
      <c r="B318" s="67"/>
    </row>
    <row r="319" spans="2:2" ht="12.75" x14ac:dyDescent="0.2">
      <c r="B319" s="67"/>
    </row>
    <row r="320" spans="2:2" ht="12.75" x14ac:dyDescent="0.2">
      <c r="B320" s="67"/>
    </row>
    <row r="321" spans="2:2" ht="12.75" x14ac:dyDescent="0.2">
      <c r="B321" s="67"/>
    </row>
    <row r="322" spans="2:2" ht="12.75" x14ac:dyDescent="0.2">
      <c r="B322" s="67"/>
    </row>
    <row r="323" spans="2:2" ht="12.75" x14ac:dyDescent="0.2">
      <c r="B323" s="67"/>
    </row>
    <row r="324" spans="2:2" ht="12.75" x14ac:dyDescent="0.2">
      <c r="B324" s="67"/>
    </row>
    <row r="325" spans="2:2" ht="12.75" x14ac:dyDescent="0.2">
      <c r="B325" s="67"/>
    </row>
    <row r="326" spans="2:2" ht="12.75" x14ac:dyDescent="0.2">
      <c r="B326" s="67"/>
    </row>
    <row r="327" spans="2:2" ht="12.75" x14ac:dyDescent="0.2">
      <c r="B327" s="67"/>
    </row>
    <row r="328" spans="2:2" ht="12.75" x14ac:dyDescent="0.2">
      <c r="B328" s="67"/>
    </row>
    <row r="329" spans="2:2" ht="12.75" x14ac:dyDescent="0.2">
      <c r="B329" s="67"/>
    </row>
    <row r="330" spans="2:2" ht="12.75" x14ac:dyDescent="0.2">
      <c r="B330" s="67"/>
    </row>
    <row r="331" spans="2:2" ht="12.75" x14ac:dyDescent="0.2">
      <c r="B331" s="67"/>
    </row>
    <row r="332" spans="2:2" ht="12.75" x14ac:dyDescent="0.2">
      <c r="B332" s="67"/>
    </row>
    <row r="333" spans="2:2" ht="12.75" x14ac:dyDescent="0.2">
      <c r="B333" s="67"/>
    </row>
    <row r="334" spans="2:2" ht="12.75" x14ac:dyDescent="0.2">
      <c r="B334" s="67"/>
    </row>
    <row r="335" spans="2:2" ht="12.75" x14ac:dyDescent="0.2">
      <c r="B335" s="67"/>
    </row>
    <row r="336" spans="2:2" ht="12.75" x14ac:dyDescent="0.2">
      <c r="B336" s="67"/>
    </row>
    <row r="337" spans="2:2" ht="12.75" x14ac:dyDescent="0.2">
      <c r="B337" s="67"/>
    </row>
    <row r="338" spans="2:2" ht="12.75" x14ac:dyDescent="0.2">
      <c r="B338" s="67"/>
    </row>
    <row r="339" spans="2:2" ht="12.75" x14ac:dyDescent="0.2">
      <c r="B339" s="67"/>
    </row>
    <row r="340" spans="2:2" ht="12.75" x14ac:dyDescent="0.2">
      <c r="B340" s="67"/>
    </row>
    <row r="341" spans="2:2" ht="12.75" x14ac:dyDescent="0.2">
      <c r="B341" s="67"/>
    </row>
    <row r="342" spans="2:2" ht="12.75" x14ac:dyDescent="0.2">
      <c r="B342" s="67"/>
    </row>
    <row r="343" spans="2:2" ht="12.75" x14ac:dyDescent="0.2">
      <c r="B343" s="67"/>
    </row>
    <row r="344" spans="2:2" ht="12.75" x14ac:dyDescent="0.2">
      <c r="B344" s="67"/>
    </row>
    <row r="345" spans="2:2" ht="12.75" x14ac:dyDescent="0.2">
      <c r="B345" s="67"/>
    </row>
    <row r="346" spans="2:2" ht="12.75" x14ac:dyDescent="0.2">
      <c r="B346" s="67"/>
    </row>
    <row r="347" spans="2:2" ht="12.75" x14ac:dyDescent="0.2">
      <c r="B347" s="67"/>
    </row>
    <row r="348" spans="2:2" ht="12.75" x14ac:dyDescent="0.2">
      <c r="B348" s="67"/>
    </row>
    <row r="349" spans="2:2" ht="12.75" x14ac:dyDescent="0.2">
      <c r="B349" s="67"/>
    </row>
    <row r="350" spans="2:2" ht="12.75" x14ac:dyDescent="0.2">
      <c r="B350" s="67"/>
    </row>
    <row r="351" spans="2:2" ht="12.75" x14ac:dyDescent="0.2">
      <c r="B351" s="67"/>
    </row>
    <row r="352" spans="2:2" ht="12.75" x14ac:dyDescent="0.2">
      <c r="B352" s="67"/>
    </row>
    <row r="353" spans="2:2" ht="12.75" x14ac:dyDescent="0.2">
      <c r="B353" s="67"/>
    </row>
    <row r="354" spans="2:2" ht="12.75" x14ac:dyDescent="0.2">
      <c r="B354" s="67"/>
    </row>
    <row r="355" spans="2:2" ht="12.75" x14ac:dyDescent="0.2">
      <c r="B355" s="67"/>
    </row>
    <row r="356" spans="2:2" ht="12.75" x14ac:dyDescent="0.2">
      <c r="B356" s="67"/>
    </row>
    <row r="357" spans="2:2" ht="12.75" x14ac:dyDescent="0.2">
      <c r="B357" s="67"/>
    </row>
    <row r="358" spans="2:2" ht="12.75" x14ac:dyDescent="0.2">
      <c r="B358" s="67"/>
    </row>
    <row r="359" spans="2:2" ht="12.75" x14ac:dyDescent="0.2">
      <c r="B359" s="67"/>
    </row>
    <row r="360" spans="2:2" ht="12.75" x14ac:dyDescent="0.2">
      <c r="B360" s="67"/>
    </row>
    <row r="361" spans="2:2" ht="12.75" x14ac:dyDescent="0.2">
      <c r="B361" s="67"/>
    </row>
    <row r="362" spans="2:2" ht="12.75" x14ac:dyDescent="0.2">
      <c r="B362" s="67"/>
    </row>
    <row r="363" spans="2:2" ht="12.75" x14ac:dyDescent="0.2">
      <c r="B363" s="67"/>
    </row>
    <row r="364" spans="2:2" ht="12.75" x14ac:dyDescent="0.2">
      <c r="B364" s="67"/>
    </row>
    <row r="365" spans="2:2" ht="12.75" x14ac:dyDescent="0.2">
      <c r="B365" s="67"/>
    </row>
    <row r="366" spans="2:2" ht="12.75" x14ac:dyDescent="0.2">
      <c r="B366" s="67"/>
    </row>
    <row r="367" spans="2:2" ht="12.75" x14ac:dyDescent="0.2">
      <c r="B367" s="67"/>
    </row>
    <row r="368" spans="2:2" ht="12.75" x14ac:dyDescent="0.2">
      <c r="B368" s="67"/>
    </row>
    <row r="369" spans="2:2" ht="12.75" x14ac:dyDescent="0.2">
      <c r="B369" s="67"/>
    </row>
    <row r="370" spans="2:2" ht="12.75" x14ac:dyDescent="0.2">
      <c r="B370" s="67"/>
    </row>
    <row r="371" spans="2:2" ht="12.75" x14ac:dyDescent="0.2">
      <c r="B371" s="67"/>
    </row>
    <row r="372" spans="2:2" ht="12.75" x14ac:dyDescent="0.2">
      <c r="B372" s="67"/>
    </row>
    <row r="373" spans="2:2" ht="12.75" x14ac:dyDescent="0.2">
      <c r="B373" s="67"/>
    </row>
    <row r="374" spans="2:2" ht="12.75" x14ac:dyDescent="0.2">
      <c r="B374" s="67"/>
    </row>
    <row r="375" spans="2:2" ht="12.75" x14ac:dyDescent="0.2">
      <c r="B375" s="67"/>
    </row>
    <row r="376" spans="2:2" ht="12.75" x14ac:dyDescent="0.2">
      <c r="B376" s="67"/>
    </row>
    <row r="377" spans="2:2" ht="12.75" x14ac:dyDescent="0.2">
      <c r="B377" s="67"/>
    </row>
    <row r="378" spans="2:2" ht="12.75" x14ac:dyDescent="0.2">
      <c r="B378" s="67"/>
    </row>
    <row r="379" spans="2:2" ht="12.75" x14ac:dyDescent="0.2">
      <c r="B379" s="67"/>
    </row>
    <row r="380" spans="2:2" ht="12.75" x14ac:dyDescent="0.2">
      <c r="B380" s="67"/>
    </row>
    <row r="381" spans="2:2" ht="12.75" x14ac:dyDescent="0.2">
      <c r="B381" s="67"/>
    </row>
    <row r="382" spans="2:2" ht="12.75" x14ac:dyDescent="0.2">
      <c r="B382" s="67"/>
    </row>
    <row r="383" spans="2:2" ht="12.75" x14ac:dyDescent="0.2">
      <c r="B383" s="67"/>
    </row>
    <row r="384" spans="2:2" ht="12.75" x14ac:dyDescent="0.2">
      <c r="B384" s="67"/>
    </row>
    <row r="385" spans="2:2" ht="12.75" x14ac:dyDescent="0.2">
      <c r="B385" s="67"/>
    </row>
    <row r="386" spans="2:2" ht="12.75" x14ac:dyDescent="0.2">
      <c r="B386" s="67"/>
    </row>
    <row r="387" spans="2:2" ht="12.75" x14ac:dyDescent="0.2">
      <c r="B387" s="67"/>
    </row>
    <row r="388" spans="2:2" ht="12.75" x14ac:dyDescent="0.2">
      <c r="B388" s="67"/>
    </row>
    <row r="389" spans="2:2" ht="12.75" x14ac:dyDescent="0.2">
      <c r="B389" s="67"/>
    </row>
    <row r="390" spans="2:2" ht="12.75" x14ac:dyDescent="0.2">
      <c r="B390" s="67"/>
    </row>
    <row r="391" spans="2:2" ht="12.75" x14ac:dyDescent="0.2">
      <c r="B391" s="67"/>
    </row>
    <row r="392" spans="2:2" ht="12.75" x14ac:dyDescent="0.2">
      <c r="B392" s="67"/>
    </row>
    <row r="393" spans="2:2" ht="12.75" x14ac:dyDescent="0.2">
      <c r="B393" s="67"/>
    </row>
    <row r="394" spans="2:2" ht="12.75" x14ac:dyDescent="0.2">
      <c r="B394" s="67"/>
    </row>
    <row r="395" spans="2:2" ht="12.75" x14ac:dyDescent="0.2">
      <c r="B395" s="67"/>
    </row>
    <row r="396" spans="2:2" ht="12.75" x14ac:dyDescent="0.2">
      <c r="B396" s="67"/>
    </row>
    <row r="397" spans="2:2" ht="12.75" x14ac:dyDescent="0.2">
      <c r="B397" s="67"/>
    </row>
    <row r="398" spans="2:2" ht="12.75" x14ac:dyDescent="0.2">
      <c r="B398" s="67"/>
    </row>
    <row r="399" spans="2:2" ht="12.75" x14ac:dyDescent="0.2">
      <c r="B399" s="67"/>
    </row>
    <row r="400" spans="2:2" ht="12.75" x14ac:dyDescent="0.2">
      <c r="B400" s="67"/>
    </row>
    <row r="401" spans="2:2" ht="12.75" x14ac:dyDescent="0.2">
      <c r="B401" s="67"/>
    </row>
    <row r="402" spans="2:2" ht="12.75" x14ac:dyDescent="0.2">
      <c r="B402" s="67"/>
    </row>
    <row r="403" spans="2:2" ht="12.75" x14ac:dyDescent="0.2">
      <c r="B403" s="67"/>
    </row>
    <row r="404" spans="2:2" ht="12.75" x14ac:dyDescent="0.2">
      <c r="B404" s="67"/>
    </row>
    <row r="405" spans="2:2" ht="12.75" x14ac:dyDescent="0.2">
      <c r="B405" s="67"/>
    </row>
    <row r="406" spans="2:2" ht="12.75" x14ac:dyDescent="0.2">
      <c r="B406" s="67"/>
    </row>
    <row r="407" spans="2:2" ht="12.75" x14ac:dyDescent="0.2">
      <c r="B407" s="67"/>
    </row>
    <row r="408" spans="2:2" ht="12.75" x14ac:dyDescent="0.2">
      <c r="B408" s="67"/>
    </row>
    <row r="409" spans="2:2" ht="12.75" x14ac:dyDescent="0.2">
      <c r="B409" s="67"/>
    </row>
    <row r="410" spans="2:2" ht="12.75" x14ac:dyDescent="0.2">
      <c r="B410" s="67"/>
    </row>
    <row r="411" spans="2:2" ht="12.75" x14ac:dyDescent="0.2">
      <c r="B411" s="67"/>
    </row>
    <row r="412" spans="2:2" ht="12.75" x14ac:dyDescent="0.2">
      <c r="B412" s="67"/>
    </row>
    <row r="413" spans="2:2" ht="12.75" x14ac:dyDescent="0.2">
      <c r="B413" s="67"/>
    </row>
    <row r="414" spans="2:2" ht="12.75" x14ac:dyDescent="0.2">
      <c r="B414" s="67"/>
    </row>
    <row r="415" spans="2:2" ht="12.75" x14ac:dyDescent="0.2">
      <c r="B415" s="67"/>
    </row>
    <row r="416" spans="2:2" ht="12.75" x14ac:dyDescent="0.2">
      <c r="B416" s="67"/>
    </row>
    <row r="417" spans="2:2" ht="12.75" x14ac:dyDescent="0.2">
      <c r="B417" s="67"/>
    </row>
    <row r="418" spans="2:2" ht="12.75" x14ac:dyDescent="0.2">
      <c r="B418" s="67"/>
    </row>
    <row r="419" spans="2:2" ht="12.75" x14ac:dyDescent="0.2">
      <c r="B419" s="67"/>
    </row>
    <row r="420" spans="2:2" ht="12.75" x14ac:dyDescent="0.2">
      <c r="B420" s="67"/>
    </row>
    <row r="421" spans="2:2" ht="12.75" x14ac:dyDescent="0.2">
      <c r="B421" s="67"/>
    </row>
    <row r="422" spans="2:2" ht="12.75" x14ac:dyDescent="0.2">
      <c r="B422" s="67"/>
    </row>
    <row r="423" spans="2:2" ht="12.75" x14ac:dyDescent="0.2">
      <c r="B423" s="67"/>
    </row>
    <row r="424" spans="2:2" ht="12.75" x14ac:dyDescent="0.2">
      <c r="B424" s="67"/>
    </row>
    <row r="425" spans="2:2" ht="12.75" x14ac:dyDescent="0.2">
      <c r="B425" s="67"/>
    </row>
    <row r="426" spans="2:2" ht="12.75" x14ac:dyDescent="0.2">
      <c r="B426" s="67"/>
    </row>
    <row r="427" spans="2:2" ht="12.75" x14ac:dyDescent="0.2">
      <c r="B427" s="67"/>
    </row>
    <row r="428" spans="2:2" ht="12.75" x14ac:dyDescent="0.2">
      <c r="B428" s="67"/>
    </row>
    <row r="429" spans="2:2" ht="12.75" x14ac:dyDescent="0.2">
      <c r="B429" s="67"/>
    </row>
    <row r="430" spans="2:2" ht="12.75" x14ac:dyDescent="0.2">
      <c r="B430" s="67"/>
    </row>
    <row r="431" spans="2:2" ht="12.75" x14ac:dyDescent="0.2">
      <c r="B431" s="67"/>
    </row>
    <row r="432" spans="2:2" ht="12.75" x14ac:dyDescent="0.2">
      <c r="B432" s="67"/>
    </row>
    <row r="433" spans="2:2" ht="12.75" x14ac:dyDescent="0.2">
      <c r="B433" s="67"/>
    </row>
    <row r="434" spans="2:2" ht="12.75" x14ac:dyDescent="0.2">
      <c r="B434" s="67"/>
    </row>
    <row r="435" spans="2:2" ht="12.75" x14ac:dyDescent="0.2">
      <c r="B435" s="67"/>
    </row>
    <row r="436" spans="2:2" ht="12.75" x14ac:dyDescent="0.2">
      <c r="B436" s="67"/>
    </row>
    <row r="437" spans="2:2" ht="12.75" x14ac:dyDescent="0.2">
      <c r="B437" s="67"/>
    </row>
    <row r="438" spans="2:2" ht="12.75" x14ac:dyDescent="0.2">
      <c r="B438" s="67"/>
    </row>
    <row r="439" spans="2:2" ht="12.75" x14ac:dyDescent="0.2">
      <c r="B439" s="67"/>
    </row>
    <row r="440" spans="2:2" ht="12.75" x14ac:dyDescent="0.2">
      <c r="B440" s="67"/>
    </row>
    <row r="441" spans="2:2" ht="12.75" x14ac:dyDescent="0.2">
      <c r="B441" s="67"/>
    </row>
    <row r="442" spans="2:2" ht="12.75" x14ac:dyDescent="0.2">
      <c r="B442" s="67"/>
    </row>
    <row r="443" spans="2:2" ht="12.75" x14ac:dyDescent="0.2">
      <c r="B443" s="67"/>
    </row>
    <row r="444" spans="2:2" ht="12.75" x14ac:dyDescent="0.2">
      <c r="B444" s="67"/>
    </row>
    <row r="445" spans="2:2" ht="12.75" x14ac:dyDescent="0.2">
      <c r="B445" s="67"/>
    </row>
    <row r="446" spans="2:2" ht="12.75" x14ac:dyDescent="0.2">
      <c r="B446" s="67"/>
    </row>
    <row r="447" spans="2:2" ht="12.75" x14ac:dyDescent="0.2">
      <c r="B447" s="67"/>
    </row>
    <row r="448" spans="2:2" ht="12.75" x14ac:dyDescent="0.2">
      <c r="B448" s="67"/>
    </row>
    <row r="449" spans="2:2" ht="12.75" x14ac:dyDescent="0.2">
      <c r="B449" s="67"/>
    </row>
    <row r="450" spans="2:2" ht="12.75" x14ac:dyDescent="0.2">
      <c r="B450" s="67"/>
    </row>
    <row r="451" spans="2:2" ht="12.75" x14ac:dyDescent="0.2">
      <c r="B451" s="67"/>
    </row>
    <row r="452" spans="2:2" ht="12.75" x14ac:dyDescent="0.2">
      <c r="B452" s="67"/>
    </row>
    <row r="453" spans="2:2" ht="12.75" x14ac:dyDescent="0.2">
      <c r="B453" s="67"/>
    </row>
    <row r="454" spans="2:2" ht="12.75" x14ac:dyDescent="0.2">
      <c r="B454" s="67"/>
    </row>
    <row r="455" spans="2:2" ht="12.75" x14ac:dyDescent="0.2">
      <c r="B455" s="67"/>
    </row>
    <row r="456" spans="2:2" ht="12.75" x14ac:dyDescent="0.2">
      <c r="B456" s="67"/>
    </row>
    <row r="457" spans="2:2" ht="12.75" x14ac:dyDescent="0.2">
      <c r="B457" s="67"/>
    </row>
    <row r="458" spans="2:2" ht="12.75" x14ac:dyDescent="0.2">
      <c r="B458" s="67"/>
    </row>
    <row r="459" spans="2:2" ht="12.75" x14ac:dyDescent="0.2">
      <c r="B459" s="67"/>
    </row>
    <row r="460" spans="2:2" ht="12.75" x14ac:dyDescent="0.2">
      <c r="B460" s="67"/>
    </row>
    <row r="461" spans="2:2" ht="12.75" x14ac:dyDescent="0.2">
      <c r="B461" s="67"/>
    </row>
    <row r="462" spans="2:2" ht="12.75" x14ac:dyDescent="0.2">
      <c r="B462" s="67"/>
    </row>
    <row r="463" spans="2:2" ht="12.75" x14ac:dyDescent="0.2">
      <c r="B463" s="67"/>
    </row>
    <row r="464" spans="2:2" ht="12.75" x14ac:dyDescent="0.2">
      <c r="B464" s="67"/>
    </row>
    <row r="465" spans="2:2" ht="12.75" x14ac:dyDescent="0.2">
      <c r="B465" s="67"/>
    </row>
    <row r="466" spans="2:2" ht="12.75" x14ac:dyDescent="0.2">
      <c r="B466" s="67"/>
    </row>
    <row r="467" spans="2:2" ht="12.75" x14ac:dyDescent="0.2">
      <c r="B467" s="67"/>
    </row>
    <row r="468" spans="2:2" ht="12.75" x14ac:dyDescent="0.2">
      <c r="B468" s="67"/>
    </row>
    <row r="469" spans="2:2" ht="12.75" x14ac:dyDescent="0.2">
      <c r="B469" s="67"/>
    </row>
    <row r="470" spans="2:2" ht="12.75" x14ac:dyDescent="0.2">
      <c r="B470" s="67"/>
    </row>
    <row r="471" spans="2:2" ht="12.75" x14ac:dyDescent="0.2">
      <c r="B471" s="67"/>
    </row>
    <row r="472" spans="2:2" ht="12.75" x14ac:dyDescent="0.2">
      <c r="B472" s="67"/>
    </row>
    <row r="473" spans="2:2" ht="12.75" x14ac:dyDescent="0.2">
      <c r="B473" s="67"/>
    </row>
    <row r="474" spans="2:2" ht="12.75" x14ac:dyDescent="0.2">
      <c r="B474" s="67"/>
    </row>
    <row r="475" spans="2:2" ht="12.75" x14ac:dyDescent="0.2">
      <c r="B475" s="67"/>
    </row>
    <row r="476" spans="2:2" ht="12.75" x14ac:dyDescent="0.2">
      <c r="B476" s="67"/>
    </row>
    <row r="477" spans="2:2" ht="12.75" x14ac:dyDescent="0.2">
      <c r="B477" s="67"/>
    </row>
    <row r="478" spans="2:2" ht="12.75" x14ac:dyDescent="0.2">
      <c r="B478" s="67"/>
    </row>
    <row r="479" spans="2:2" ht="12.75" x14ac:dyDescent="0.2">
      <c r="B479" s="67"/>
    </row>
    <row r="480" spans="2:2" ht="12.75" x14ac:dyDescent="0.2">
      <c r="B480" s="67"/>
    </row>
    <row r="481" spans="2:2" ht="12.75" x14ac:dyDescent="0.2">
      <c r="B481" s="67"/>
    </row>
    <row r="482" spans="2:2" ht="12.75" x14ac:dyDescent="0.2">
      <c r="B482" s="67"/>
    </row>
    <row r="483" spans="2:2" ht="12.75" x14ac:dyDescent="0.2">
      <c r="B483" s="67"/>
    </row>
    <row r="484" spans="2:2" ht="12.75" x14ac:dyDescent="0.2">
      <c r="B484" s="67"/>
    </row>
    <row r="485" spans="2:2" ht="12.75" x14ac:dyDescent="0.2">
      <c r="B485" s="67"/>
    </row>
    <row r="486" spans="2:2" ht="12.75" x14ac:dyDescent="0.2">
      <c r="B486" s="67"/>
    </row>
    <row r="487" spans="2:2" ht="12.75" x14ac:dyDescent="0.2">
      <c r="B487" s="67"/>
    </row>
    <row r="488" spans="2:2" ht="12.75" x14ac:dyDescent="0.2">
      <c r="B488" s="67"/>
    </row>
    <row r="489" spans="2:2" ht="12.75" x14ac:dyDescent="0.2">
      <c r="B489" s="67"/>
    </row>
    <row r="490" spans="2:2" ht="12.75" x14ac:dyDescent="0.2">
      <c r="B490" s="67"/>
    </row>
    <row r="491" spans="2:2" ht="12.75" x14ac:dyDescent="0.2">
      <c r="B491" s="67"/>
    </row>
    <row r="492" spans="2:2" ht="12.75" x14ac:dyDescent="0.2">
      <c r="B492" s="67"/>
    </row>
    <row r="493" spans="2:2" ht="12.75" x14ac:dyDescent="0.2">
      <c r="B493" s="67"/>
    </row>
    <row r="494" spans="2:2" ht="12.75" x14ac:dyDescent="0.2">
      <c r="B494" s="67"/>
    </row>
    <row r="495" spans="2:2" ht="12.75" x14ac:dyDescent="0.2">
      <c r="B495" s="67"/>
    </row>
    <row r="496" spans="2:2" ht="12.75" x14ac:dyDescent="0.2">
      <c r="B496" s="67"/>
    </row>
    <row r="497" spans="2:2" ht="12.75" x14ac:dyDescent="0.2">
      <c r="B497" s="67"/>
    </row>
    <row r="498" spans="2:2" ht="12.75" x14ac:dyDescent="0.2">
      <c r="B498" s="67"/>
    </row>
    <row r="499" spans="2:2" ht="12.75" x14ac:dyDescent="0.2">
      <c r="B499" s="67"/>
    </row>
    <row r="500" spans="2:2" ht="12.75" x14ac:dyDescent="0.2">
      <c r="B500" s="67"/>
    </row>
    <row r="501" spans="2:2" ht="12.75" x14ac:dyDescent="0.2">
      <c r="B501" s="67"/>
    </row>
    <row r="502" spans="2:2" ht="12.75" x14ac:dyDescent="0.2">
      <c r="B502" s="67"/>
    </row>
    <row r="503" spans="2:2" ht="12.75" x14ac:dyDescent="0.2">
      <c r="B503" s="67"/>
    </row>
    <row r="504" spans="2:2" ht="12.75" x14ac:dyDescent="0.2">
      <c r="B504" s="67"/>
    </row>
    <row r="505" spans="2:2" ht="12.75" x14ac:dyDescent="0.2">
      <c r="B505" s="67"/>
    </row>
    <row r="506" spans="2:2" ht="12.75" x14ac:dyDescent="0.2">
      <c r="B506" s="67"/>
    </row>
    <row r="507" spans="2:2" ht="12.75" x14ac:dyDescent="0.2">
      <c r="B507" s="67"/>
    </row>
    <row r="508" spans="2:2" ht="12.75" x14ac:dyDescent="0.2">
      <c r="B508" s="67"/>
    </row>
    <row r="509" spans="2:2" ht="12.75" x14ac:dyDescent="0.2">
      <c r="B509" s="67"/>
    </row>
    <row r="510" spans="2:2" ht="12.75" x14ac:dyDescent="0.2">
      <c r="B510" s="67"/>
    </row>
    <row r="511" spans="2:2" ht="12.75" x14ac:dyDescent="0.2">
      <c r="B511" s="67"/>
    </row>
    <row r="512" spans="2:2" ht="12.75" x14ac:dyDescent="0.2">
      <c r="B512" s="67"/>
    </row>
    <row r="513" spans="2:2" ht="12.75" x14ac:dyDescent="0.2">
      <c r="B513" s="67"/>
    </row>
    <row r="514" spans="2:2" ht="12.75" x14ac:dyDescent="0.2">
      <c r="B514" s="67"/>
    </row>
    <row r="515" spans="2:2" ht="12.75" x14ac:dyDescent="0.2">
      <c r="B515" s="67"/>
    </row>
    <row r="516" spans="2:2" ht="12.75" x14ac:dyDescent="0.2">
      <c r="B516" s="67"/>
    </row>
    <row r="517" spans="2:2" ht="12.75" x14ac:dyDescent="0.2">
      <c r="B517" s="67"/>
    </row>
    <row r="518" spans="2:2" ht="12.75" x14ac:dyDescent="0.2">
      <c r="B518" s="67"/>
    </row>
    <row r="519" spans="2:2" ht="12.75" x14ac:dyDescent="0.2">
      <c r="B519" s="67"/>
    </row>
    <row r="520" spans="2:2" ht="12.75" x14ac:dyDescent="0.2">
      <c r="B520" s="67"/>
    </row>
    <row r="521" spans="2:2" ht="12.75" x14ac:dyDescent="0.2">
      <c r="B521" s="67"/>
    </row>
    <row r="522" spans="2:2" ht="12.75" x14ac:dyDescent="0.2">
      <c r="B522" s="67"/>
    </row>
    <row r="523" spans="2:2" ht="12.75" x14ac:dyDescent="0.2">
      <c r="B523" s="67"/>
    </row>
    <row r="524" spans="2:2" ht="12.75" x14ac:dyDescent="0.2">
      <c r="B524" s="67"/>
    </row>
    <row r="525" spans="2:2" ht="12.75" x14ac:dyDescent="0.2">
      <c r="B525" s="67"/>
    </row>
    <row r="526" spans="2:2" ht="12.75" x14ac:dyDescent="0.2">
      <c r="B526" s="67"/>
    </row>
    <row r="527" spans="2:2" ht="12.75" x14ac:dyDescent="0.2">
      <c r="B527" s="67"/>
    </row>
    <row r="528" spans="2:2" ht="12.75" x14ac:dyDescent="0.2">
      <c r="B528" s="67"/>
    </row>
    <row r="529" spans="2:2" ht="12.75" x14ac:dyDescent="0.2">
      <c r="B529" s="67"/>
    </row>
    <row r="530" spans="2:2" ht="12.75" x14ac:dyDescent="0.2">
      <c r="B530" s="67"/>
    </row>
    <row r="531" spans="2:2" ht="12.75" x14ac:dyDescent="0.2">
      <c r="B531" s="67"/>
    </row>
    <row r="532" spans="2:2" ht="12.75" x14ac:dyDescent="0.2">
      <c r="B532" s="67"/>
    </row>
    <row r="533" spans="2:2" ht="12.75" x14ac:dyDescent="0.2">
      <c r="B533" s="67"/>
    </row>
    <row r="534" spans="2:2" ht="12.75" x14ac:dyDescent="0.2">
      <c r="B534" s="67"/>
    </row>
    <row r="535" spans="2:2" ht="12.75" x14ac:dyDescent="0.2">
      <c r="B535" s="67"/>
    </row>
    <row r="536" spans="2:2" ht="12.75" x14ac:dyDescent="0.2">
      <c r="B536" s="67"/>
    </row>
    <row r="537" spans="2:2" ht="12.75" x14ac:dyDescent="0.2">
      <c r="B537" s="67"/>
    </row>
    <row r="538" spans="2:2" ht="12.75" x14ac:dyDescent="0.2">
      <c r="B538" s="67"/>
    </row>
    <row r="539" spans="2:2" ht="12.75" x14ac:dyDescent="0.2">
      <c r="B539" s="67"/>
    </row>
    <row r="540" spans="2:2" ht="12.75" x14ac:dyDescent="0.2">
      <c r="B540" s="67"/>
    </row>
    <row r="541" spans="2:2" ht="12.75" x14ac:dyDescent="0.2">
      <c r="B541" s="67"/>
    </row>
    <row r="542" spans="2:2" ht="12.75" x14ac:dyDescent="0.2">
      <c r="B542" s="67"/>
    </row>
    <row r="543" spans="2:2" ht="12.75" x14ac:dyDescent="0.2">
      <c r="B543" s="67"/>
    </row>
    <row r="544" spans="2:2" ht="12.75" x14ac:dyDescent="0.2">
      <c r="B544" s="67"/>
    </row>
    <row r="545" spans="2:2" ht="12.75" x14ac:dyDescent="0.2">
      <c r="B545" s="67"/>
    </row>
    <row r="546" spans="2:2" ht="12.75" x14ac:dyDescent="0.2">
      <c r="B546" s="67"/>
    </row>
    <row r="547" spans="2:2" ht="12.75" x14ac:dyDescent="0.2">
      <c r="B547" s="67"/>
    </row>
    <row r="548" spans="2:2" ht="12.75" x14ac:dyDescent="0.2">
      <c r="B548" s="67"/>
    </row>
    <row r="549" spans="2:2" ht="12.75" x14ac:dyDescent="0.2">
      <c r="B549" s="67"/>
    </row>
    <row r="550" spans="2:2" ht="12.75" x14ac:dyDescent="0.2">
      <c r="B550" s="67"/>
    </row>
    <row r="551" spans="2:2" ht="12.75" x14ac:dyDescent="0.2">
      <c r="B551" s="67"/>
    </row>
    <row r="552" spans="2:2" ht="12.75" x14ac:dyDescent="0.2">
      <c r="B552" s="67"/>
    </row>
    <row r="553" spans="2:2" ht="12.75" x14ac:dyDescent="0.2">
      <c r="B553" s="67"/>
    </row>
    <row r="554" spans="2:2" ht="12.75" x14ac:dyDescent="0.2">
      <c r="B554" s="67"/>
    </row>
    <row r="555" spans="2:2" ht="12.75" x14ac:dyDescent="0.2">
      <c r="B555" s="67"/>
    </row>
    <row r="556" spans="2:2" ht="12.75" x14ac:dyDescent="0.2">
      <c r="B556" s="67"/>
    </row>
    <row r="557" spans="2:2" ht="12.75" x14ac:dyDescent="0.2">
      <c r="B557" s="67"/>
    </row>
    <row r="558" spans="2:2" ht="12.75" x14ac:dyDescent="0.2">
      <c r="B558" s="67"/>
    </row>
    <row r="559" spans="2:2" ht="12.75" x14ac:dyDescent="0.2">
      <c r="B559" s="67"/>
    </row>
    <row r="560" spans="2:2" ht="12.75" x14ac:dyDescent="0.2">
      <c r="B560" s="67"/>
    </row>
    <row r="561" spans="2:2" ht="12.75" x14ac:dyDescent="0.2">
      <c r="B561" s="67"/>
    </row>
    <row r="562" spans="2:2" ht="12.75" x14ac:dyDescent="0.2">
      <c r="B562" s="67"/>
    </row>
    <row r="563" spans="2:2" ht="12.75" x14ac:dyDescent="0.2">
      <c r="B563" s="67"/>
    </row>
    <row r="564" spans="2:2" ht="12.75" x14ac:dyDescent="0.2">
      <c r="B564" s="67"/>
    </row>
    <row r="565" spans="2:2" ht="12.75" x14ac:dyDescent="0.2">
      <c r="B565" s="67"/>
    </row>
    <row r="566" spans="2:2" ht="12.75" x14ac:dyDescent="0.2">
      <c r="B566" s="67"/>
    </row>
    <row r="567" spans="2:2" ht="12.75" x14ac:dyDescent="0.2">
      <c r="B567" s="67"/>
    </row>
    <row r="568" spans="2:2" ht="12.75" x14ac:dyDescent="0.2">
      <c r="B568" s="67"/>
    </row>
    <row r="569" spans="2:2" ht="12.75" x14ac:dyDescent="0.2">
      <c r="B569" s="67"/>
    </row>
    <row r="570" spans="2:2" ht="12.75" x14ac:dyDescent="0.2">
      <c r="B570" s="67"/>
    </row>
    <row r="571" spans="2:2" ht="12.75" x14ac:dyDescent="0.2">
      <c r="B571" s="67"/>
    </row>
    <row r="572" spans="2:2" ht="12.75" x14ac:dyDescent="0.2">
      <c r="B572" s="67"/>
    </row>
    <row r="573" spans="2:2" ht="12.75" x14ac:dyDescent="0.2">
      <c r="B573" s="67"/>
    </row>
    <row r="574" spans="2:2" ht="12.75" x14ac:dyDescent="0.2">
      <c r="B574" s="67"/>
    </row>
    <row r="575" spans="2:2" ht="12.75" x14ac:dyDescent="0.2">
      <c r="B575" s="67"/>
    </row>
    <row r="576" spans="2:2" ht="12.75" x14ac:dyDescent="0.2">
      <c r="B576" s="67"/>
    </row>
    <row r="577" spans="2:2" ht="12.75" x14ac:dyDescent="0.2">
      <c r="B577" s="67"/>
    </row>
    <row r="578" spans="2:2" ht="12.75" x14ac:dyDescent="0.2">
      <c r="B578" s="67"/>
    </row>
    <row r="579" spans="2:2" ht="12.75" x14ac:dyDescent="0.2">
      <c r="B579" s="67"/>
    </row>
    <row r="580" spans="2:2" ht="12.75" x14ac:dyDescent="0.2">
      <c r="B580" s="67"/>
    </row>
    <row r="581" spans="2:2" ht="12.75" x14ac:dyDescent="0.2">
      <c r="B581" s="67"/>
    </row>
    <row r="582" spans="2:2" ht="12.75" x14ac:dyDescent="0.2">
      <c r="B582" s="67"/>
    </row>
    <row r="583" spans="2:2" ht="12.75" x14ac:dyDescent="0.2">
      <c r="B583" s="67"/>
    </row>
    <row r="584" spans="2:2" ht="12.75" x14ac:dyDescent="0.2">
      <c r="B584" s="67"/>
    </row>
    <row r="585" spans="2:2" ht="12.75" x14ac:dyDescent="0.2">
      <c r="B585" s="67"/>
    </row>
    <row r="586" spans="2:2" ht="12.75" x14ac:dyDescent="0.2">
      <c r="B586" s="67"/>
    </row>
    <row r="587" spans="2:2" ht="12.75" x14ac:dyDescent="0.2">
      <c r="B587" s="67"/>
    </row>
    <row r="588" spans="2:2" ht="12.75" x14ac:dyDescent="0.2">
      <c r="B588" s="67"/>
    </row>
    <row r="589" spans="2:2" ht="12.75" x14ac:dyDescent="0.2">
      <c r="B589" s="67"/>
    </row>
    <row r="590" spans="2:2" ht="12.75" x14ac:dyDescent="0.2">
      <c r="B590" s="67"/>
    </row>
    <row r="591" spans="2:2" ht="12.75" x14ac:dyDescent="0.2">
      <c r="B591" s="67"/>
    </row>
    <row r="592" spans="2:2" ht="12.75" x14ac:dyDescent="0.2">
      <c r="B592" s="67"/>
    </row>
    <row r="593" spans="2:2" ht="12.75" x14ac:dyDescent="0.2">
      <c r="B593" s="67"/>
    </row>
    <row r="594" spans="2:2" ht="12.75" x14ac:dyDescent="0.2">
      <c r="B594" s="67"/>
    </row>
    <row r="595" spans="2:2" ht="12.75" x14ac:dyDescent="0.2">
      <c r="B595" s="67"/>
    </row>
    <row r="596" spans="2:2" ht="12.75" x14ac:dyDescent="0.2">
      <c r="B596" s="67"/>
    </row>
    <row r="597" spans="2:2" ht="12.75" x14ac:dyDescent="0.2">
      <c r="B597" s="67"/>
    </row>
    <row r="598" spans="2:2" ht="12.75" x14ac:dyDescent="0.2">
      <c r="B598" s="67"/>
    </row>
    <row r="599" spans="2:2" ht="12.75" x14ac:dyDescent="0.2">
      <c r="B599" s="67"/>
    </row>
    <row r="600" spans="2:2" ht="12.75" x14ac:dyDescent="0.2">
      <c r="B600" s="67"/>
    </row>
    <row r="601" spans="2:2" ht="12.75" x14ac:dyDescent="0.2">
      <c r="B601" s="67"/>
    </row>
    <row r="602" spans="2:2" ht="12.75" x14ac:dyDescent="0.2">
      <c r="B602" s="67"/>
    </row>
    <row r="603" spans="2:2" ht="12.75" x14ac:dyDescent="0.2">
      <c r="B603" s="67"/>
    </row>
    <row r="604" spans="2:2" ht="12.75" x14ac:dyDescent="0.2">
      <c r="B604" s="67"/>
    </row>
    <row r="605" spans="2:2" ht="12.75" x14ac:dyDescent="0.2">
      <c r="B605" s="67"/>
    </row>
    <row r="606" spans="2:2" ht="12.75" x14ac:dyDescent="0.2">
      <c r="B606" s="67"/>
    </row>
    <row r="607" spans="2:2" ht="12.75" x14ac:dyDescent="0.2">
      <c r="B607" s="67"/>
    </row>
    <row r="608" spans="2:2" ht="12.75" x14ac:dyDescent="0.2">
      <c r="B608" s="67"/>
    </row>
    <row r="609" spans="2:2" ht="12.75" x14ac:dyDescent="0.2">
      <c r="B609" s="67"/>
    </row>
    <row r="610" spans="2:2" ht="12.75" x14ac:dyDescent="0.2">
      <c r="B610" s="67"/>
    </row>
    <row r="611" spans="2:2" ht="12.75" x14ac:dyDescent="0.2">
      <c r="B611" s="67"/>
    </row>
    <row r="612" spans="2:2" ht="12.75" x14ac:dyDescent="0.2">
      <c r="B612" s="67"/>
    </row>
    <row r="613" spans="2:2" ht="12.75" x14ac:dyDescent="0.2">
      <c r="B613" s="67"/>
    </row>
    <row r="614" spans="2:2" ht="12.75" x14ac:dyDescent="0.2">
      <c r="B614" s="67"/>
    </row>
    <row r="615" spans="2:2" ht="12.75" x14ac:dyDescent="0.2">
      <c r="B615" s="67"/>
    </row>
    <row r="616" spans="2:2" ht="12.75" x14ac:dyDescent="0.2">
      <c r="B616" s="67"/>
    </row>
    <row r="617" spans="2:2" ht="12.75" x14ac:dyDescent="0.2">
      <c r="B617" s="67"/>
    </row>
    <row r="618" spans="2:2" ht="12.75" x14ac:dyDescent="0.2">
      <c r="B618" s="67"/>
    </row>
    <row r="619" spans="2:2" ht="12.75" x14ac:dyDescent="0.2">
      <c r="B619" s="67"/>
    </row>
    <row r="620" spans="2:2" ht="12.75" x14ac:dyDescent="0.2">
      <c r="B620" s="67"/>
    </row>
    <row r="621" spans="2:2" ht="12.75" x14ac:dyDescent="0.2">
      <c r="B621" s="67"/>
    </row>
    <row r="622" spans="2:2" ht="12.75" x14ac:dyDescent="0.2">
      <c r="B622" s="67"/>
    </row>
    <row r="623" spans="2:2" ht="12.75" x14ac:dyDescent="0.2">
      <c r="B623" s="67"/>
    </row>
    <row r="624" spans="2:2" ht="12.75" x14ac:dyDescent="0.2">
      <c r="B624" s="67"/>
    </row>
    <row r="625" spans="2:2" ht="12.75" x14ac:dyDescent="0.2">
      <c r="B625" s="67"/>
    </row>
    <row r="626" spans="2:2" ht="12.75" x14ac:dyDescent="0.2">
      <c r="B626" s="67"/>
    </row>
    <row r="627" spans="2:2" ht="12.75" x14ac:dyDescent="0.2">
      <c r="B627" s="67"/>
    </row>
    <row r="628" spans="2:2" ht="12.75" x14ac:dyDescent="0.2">
      <c r="B628" s="67"/>
    </row>
    <row r="629" spans="2:2" ht="12.75" x14ac:dyDescent="0.2">
      <c r="B629" s="67"/>
    </row>
    <row r="630" spans="2:2" ht="12.75" x14ac:dyDescent="0.2">
      <c r="B630" s="67"/>
    </row>
    <row r="631" spans="2:2" ht="12.75" x14ac:dyDescent="0.2">
      <c r="B631" s="67"/>
    </row>
    <row r="632" spans="2:2" ht="12.75" x14ac:dyDescent="0.2">
      <c r="B632" s="67"/>
    </row>
    <row r="633" spans="2:2" ht="12.75" x14ac:dyDescent="0.2">
      <c r="B633" s="67"/>
    </row>
    <row r="634" spans="2:2" ht="12.75" x14ac:dyDescent="0.2">
      <c r="B634" s="67"/>
    </row>
    <row r="635" spans="2:2" ht="12.75" x14ac:dyDescent="0.2">
      <c r="B635" s="67"/>
    </row>
    <row r="636" spans="2:2" ht="12.75" x14ac:dyDescent="0.2">
      <c r="B636" s="67"/>
    </row>
    <row r="637" spans="2:2" ht="12.75" x14ac:dyDescent="0.2">
      <c r="B637" s="67"/>
    </row>
    <row r="638" spans="2:2" ht="12.75" x14ac:dyDescent="0.2">
      <c r="B638" s="67"/>
    </row>
    <row r="639" spans="2:2" ht="12.75" x14ac:dyDescent="0.2">
      <c r="B639" s="67"/>
    </row>
    <row r="640" spans="2:2" ht="12.75" x14ac:dyDescent="0.2">
      <c r="B640" s="67"/>
    </row>
    <row r="641" spans="2:2" ht="12.75" x14ac:dyDescent="0.2">
      <c r="B641" s="67"/>
    </row>
    <row r="642" spans="2:2" ht="12.75" x14ac:dyDescent="0.2">
      <c r="B642" s="67"/>
    </row>
    <row r="643" spans="2:2" ht="12.75" x14ac:dyDescent="0.2">
      <c r="B643" s="67"/>
    </row>
    <row r="644" spans="2:2" ht="12.75" x14ac:dyDescent="0.2">
      <c r="B644" s="67"/>
    </row>
    <row r="645" spans="2:2" ht="12.75" x14ac:dyDescent="0.2">
      <c r="B645" s="67"/>
    </row>
    <row r="646" spans="2:2" ht="12.75" x14ac:dyDescent="0.2">
      <c r="B646" s="67"/>
    </row>
    <row r="647" spans="2:2" ht="12.75" x14ac:dyDescent="0.2">
      <c r="B647" s="67"/>
    </row>
    <row r="648" spans="2:2" ht="12.75" x14ac:dyDescent="0.2">
      <c r="B648" s="67"/>
    </row>
    <row r="649" spans="2:2" ht="12.75" x14ac:dyDescent="0.2">
      <c r="B649" s="67"/>
    </row>
    <row r="650" spans="2:2" ht="12.75" x14ac:dyDescent="0.2">
      <c r="B650" s="67"/>
    </row>
    <row r="651" spans="2:2" ht="12.75" x14ac:dyDescent="0.2">
      <c r="B651" s="67"/>
    </row>
    <row r="652" spans="2:2" ht="12.75" x14ac:dyDescent="0.2">
      <c r="B652" s="67"/>
    </row>
    <row r="653" spans="2:2" ht="12.75" x14ac:dyDescent="0.2">
      <c r="B653" s="67"/>
    </row>
    <row r="654" spans="2:2" ht="12.75" x14ac:dyDescent="0.2">
      <c r="B654" s="67"/>
    </row>
    <row r="655" spans="2:2" ht="12.75" x14ac:dyDescent="0.2">
      <c r="B655" s="67"/>
    </row>
    <row r="656" spans="2:2" ht="12.75" x14ac:dyDescent="0.2">
      <c r="B656" s="67"/>
    </row>
    <row r="657" spans="2:2" ht="12.75" x14ac:dyDescent="0.2">
      <c r="B657" s="67"/>
    </row>
    <row r="658" spans="2:2" ht="12.75" x14ac:dyDescent="0.2">
      <c r="B658" s="67"/>
    </row>
    <row r="659" spans="2:2" ht="12.75" x14ac:dyDescent="0.2">
      <c r="B659" s="67"/>
    </row>
    <row r="660" spans="2:2" ht="12.75" x14ac:dyDescent="0.2">
      <c r="B660" s="67"/>
    </row>
    <row r="661" spans="2:2" ht="12.75" x14ac:dyDescent="0.2">
      <c r="B661" s="67"/>
    </row>
    <row r="662" spans="2:2" ht="12.75" x14ac:dyDescent="0.2">
      <c r="B662" s="67"/>
    </row>
    <row r="663" spans="2:2" ht="12.75" x14ac:dyDescent="0.2">
      <c r="B663" s="67"/>
    </row>
    <row r="664" spans="2:2" ht="12.75" x14ac:dyDescent="0.2">
      <c r="B664" s="67"/>
    </row>
    <row r="665" spans="2:2" ht="12.75" x14ac:dyDescent="0.2">
      <c r="B665" s="67"/>
    </row>
    <row r="666" spans="2:2" ht="12.75" x14ac:dyDescent="0.2">
      <c r="B666" s="67"/>
    </row>
    <row r="667" spans="2:2" ht="12.75" x14ac:dyDescent="0.2">
      <c r="B667" s="67"/>
    </row>
    <row r="668" spans="2:2" ht="12.75" x14ac:dyDescent="0.2">
      <c r="B668" s="67"/>
    </row>
    <row r="669" spans="2:2" ht="12.75" x14ac:dyDescent="0.2">
      <c r="B669" s="67"/>
    </row>
    <row r="670" spans="2:2" ht="12.75" x14ac:dyDescent="0.2">
      <c r="B670" s="67"/>
    </row>
    <row r="671" spans="2:2" ht="12.75" x14ac:dyDescent="0.2">
      <c r="B671" s="67"/>
    </row>
    <row r="672" spans="2:2" ht="12.75" x14ac:dyDescent="0.2">
      <c r="B672" s="67"/>
    </row>
    <row r="673" spans="2:2" ht="12.75" x14ac:dyDescent="0.2">
      <c r="B673" s="67"/>
    </row>
    <row r="674" spans="2:2" ht="12.75" x14ac:dyDescent="0.2">
      <c r="B674" s="67"/>
    </row>
    <row r="675" spans="2:2" ht="12.75" x14ac:dyDescent="0.2">
      <c r="B675" s="67"/>
    </row>
    <row r="676" spans="2:2" ht="12.75" x14ac:dyDescent="0.2">
      <c r="B676" s="67"/>
    </row>
    <row r="677" spans="2:2" ht="12.75" x14ac:dyDescent="0.2">
      <c r="B677" s="67"/>
    </row>
    <row r="678" spans="2:2" ht="12.75" x14ac:dyDescent="0.2">
      <c r="B678" s="67"/>
    </row>
    <row r="679" spans="2:2" ht="12.75" x14ac:dyDescent="0.2">
      <c r="B679" s="67"/>
    </row>
    <row r="680" spans="2:2" ht="12.75" x14ac:dyDescent="0.2">
      <c r="B680" s="67"/>
    </row>
    <row r="681" spans="2:2" ht="12.75" x14ac:dyDescent="0.2">
      <c r="B681" s="67"/>
    </row>
    <row r="682" spans="2:2" ht="12.75" x14ac:dyDescent="0.2">
      <c r="B682" s="67"/>
    </row>
    <row r="683" spans="2:2" ht="12.75" x14ac:dyDescent="0.2">
      <c r="B683" s="67"/>
    </row>
    <row r="684" spans="2:2" ht="12.75" x14ac:dyDescent="0.2">
      <c r="B684" s="67"/>
    </row>
    <row r="685" spans="2:2" ht="12.75" x14ac:dyDescent="0.2">
      <c r="B685" s="67"/>
    </row>
    <row r="686" spans="2:2" ht="12.75" x14ac:dyDescent="0.2">
      <c r="B686" s="67"/>
    </row>
    <row r="687" spans="2:2" ht="12.75" x14ac:dyDescent="0.2">
      <c r="B687" s="67"/>
    </row>
    <row r="688" spans="2:2" ht="12.75" x14ac:dyDescent="0.2">
      <c r="B688" s="67"/>
    </row>
    <row r="689" spans="2:2" ht="12.75" x14ac:dyDescent="0.2">
      <c r="B689" s="67"/>
    </row>
    <row r="690" spans="2:2" ht="12.75" x14ac:dyDescent="0.2">
      <c r="B690" s="67"/>
    </row>
    <row r="691" spans="2:2" ht="12.75" x14ac:dyDescent="0.2">
      <c r="B691" s="67"/>
    </row>
    <row r="692" spans="2:2" ht="12.75" x14ac:dyDescent="0.2">
      <c r="B692" s="67"/>
    </row>
    <row r="693" spans="2:2" ht="12.75" x14ac:dyDescent="0.2">
      <c r="B693" s="67"/>
    </row>
    <row r="694" spans="2:2" ht="12.75" x14ac:dyDescent="0.2">
      <c r="B694" s="67"/>
    </row>
    <row r="695" spans="2:2" ht="12.75" x14ac:dyDescent="0.2">
      <c r="B695" s="67"/>
    </row>
    <row r="696" spans="2:2" ht="12.75" x14ac:dyDescent="0.2">
      <c r="B696" s="67"/>
    </row>
    <row r="697" spans="2:2" ht="12.75" x14ac:dyDescent="0.2">
      <c r="B697" s="67"/>
    </row>
    <row r="698" spans="2:2" ht="12.75" x14ac:dyDescent="0.2">
      <c r="B698" s="67"/>
    </row>
    <row r="699" spans="2:2" ht="12.75" x14ac:dyDescent="0.2">
      <c r="B699" s="67"/>
    </row>
    <row r="700" spans="2:2" ht="12.75" x14ac:dyDescent="0.2">
      <c r="B700" s="67"/>
    </row>
    <row r="701" spans="2:2" ht="12.75" x14ac:dyDescent="0.2">
      <c r="B701" s="67"/>
    </row>
    <row r="702" spans="2:2" ht="12.75" x14ac:dyDescent="0.2">
      <c r="B702" s="67"/>
    </row>
    <row r="703" spans="2:2" ht="12.75" x14ac:dyDescent="0.2">
      <c r="B703" s="67"/>
    </row>
    <row r="704" spans="2:2" ht="12.75" x14ac:dyDescent="0.2">
      <c r="B704" s="67"/>
    </row>
    <row r="705" spans="2:2" ht="12.75" x14ac:dyDescent="0.2">
      <c r="B705" s="67"/>
    </row>
    <row r="706" spans="2:2" ht="12.75" x14ac:dyDescent="0.2">
      <c r="B706" s="67"/>
    </row>
    <row r="707" spans="2:2" ht="12.75" x14ac:dyDescent="0.2">
      <c r="B707" s="67"/>
    </row>
    <row r="708" spans="2:2" ht="12.75" x14ac:dyDescent="0.2">
      <c r="B708" s="67"/>
    </row>
    <row r="709" spans="2:2" ht="12.75" x14ac:dyDescent="0.2">
      <c r="B709" s="67"/>
    </row>
    <row r="710" spans="2:2" ht="12.75" x14ac:dyDescent="0.2">
      <c r="B710" s="67"/>
    </row>
    <row r="711" spans="2:2" ht="12.75" x14ac:dyDescent="0.2">
      <c r="B711" s="67"/>
    </row>
    <row r="712" spans="2:2" ht="12.75" x14ac:dyDescent="0.2">
      <c r="B712" s="67"/>
    </row>
    <row r="713" spans="2:2" ht="12.75" x14ac:dyDescent="0.2">
      <c r="B713" s="67"/>
    </row>
    <row r="714" spans="2:2" ht="12.75" x14ac:dyDescent="0.2">
      <c r="B714" s="67"/>
    </row>
    <row r="715" spans="2:2" ht="12.75" x14ac:dyDescent="0.2">
      <c r="B715" s="67"/>
    </row>
    <row r="716" spans="2:2" ht="12.75" x14ac:dyDescent="0.2">
      <c r="B716" s="67"/>
    </row>
    <row r="717" spans="2:2" ht="12.75" x14ac:dyDescent="0.2">
      <c r="B717" s="67"/>
    </row>
    <row r="718" spans="2:2" ht="12.75" x14ac:dyDescent="0.2">
      <c r="B718" s="67"/>
    </row>
    <row r="719" spans="2:2" ht="12.75" x14ac:dyDescent="0.2">
      <c r="B719" s="67"/>
    </row>
    <row r="720" spans="2:2" ht="12.75" x14ac:dyDescent="0.2">
      <c r="B720" s="67"/>
    </row>
    <row r="721" spans="2:2" ht="12.75" x14ac:dyDescent="0.2">
      <c r="B721" s="67"/>
    </row>
    <row r="722" spans="2:2" ht="12.75" x14ac:dyDescent="0.2">
      <c r="B722" s="67"/>
    </row>
    <row r="723" spans="2:2" ht="12.75" x14ac:dyDescent="0.2">
      <c r="B723" s="67"/>
    </row>
    <row r="724" spans="2:2" ht="12.75" x14ac:dyDescent="0.2">
      <c r="B724" s="67"/>
    </row>
    <row r="725" spans="2:2" ht="12.75" x14ac:dyDescent="0.2">
      <c r="B725" s="67"/>
    </row>
    <row r="726" spans="2:2" ht="12.75" x14ac:dyDescent="0.2">
      <c r="B726" s="67"/>
    </row>
    <row r="727" spans="2:2" ht="12.75" x14ac:dyDescent="0.2">
      <c r="B727" s="67"/>
    </row>
    <row r="728" spans="2:2" ht="12.75" x14ac:dyDescent="0.2">
      <c r="B728" s="67"/>
    </row>
    <row r="729" spans="2:2" ht="12.75" x14ac:dyDescent="0.2">
      <c r="B729" s="67"/>
    </row>
    <row r="730" spans="2:2" ht="12.75" x14ac:dyDescent="0.2">
      <c r="B730" s="67"/>
    </row>
    <row r="731" spans="2:2" ht="12.75" x14ac:dyDescent="0.2">
      <c r="B731" s="67"/>
    </row>
    <row r="732" spans="2:2" ht="12.75" x14ac:dyDescent="0.2">
      <c r="B732" s="67"/>
    </row>
    <row r="733" spans="2:2" ht="12.75" x14ac:dyDescent="0.2">
      <c r="B733" s="67"/>
    </row>
    <row r="734" spans="2:2" ht="12.75" x14ac:dyDescent="0.2">
      <c r="B734" s="67"/>
    </row>
    <row r="735" spans="2:2" ht="12.75" x14ac:dyDescent="0.2">
      <c r="B735" s="67"/>
    </row>
    <row r="736" spans="2:2" ht="12.75" x14ac:dyDescent="0.2">
      <c r="B736" s="67"/>
    </row>
    <row r="737" spans="2:2" ht="12.75" x14ac:dyDescent="0.2">
      <c r="B737" s="67"/>
    </row>
    <row r="738" spans="2:2" ht="12.75" x14ac:dyDescent="0.2">
      <c r="B738" s="67"/>
    </row>
    <row r="739" spans="2:2" ht="12.75" x14ac:dyDescent="0.2">
      <c r="B739" s="67"/>
    </row>
    <row r="740" spans="2:2" ht="12.75" x14ac:dyDescent="0.2">
      <c r="B740" s="67"/>
    </row>
    <row r="741" spans="2:2" ht="12.75" x14ac:dyDescent="0.2">
      <c r="B741" s="67"/>
    </row>
    <row r="742" spans="2:2" ht="12.75" x14ac:dyDescent="0.2">
      <c r="B742" s="67"/>
    </row>
    <row r="743" spans="2:2" ht="12.75" x14ac:dyDescent="0.2">
      <c r="B743" s="67"/>
    </row>
    <row r="744" spans="2:2" ht="12.75" x14ac:dyDescent="0.2">
      <c r="B744" s="67"/>
    </row>
    <row r="745" spans="2:2" ht="12.75" x14ac:dyDescent="0.2">
      <c r="B745" s="67"/>
    </row>
    <row r="746" spans="2:2" ht="12.75" x14ac:dyDescent="0.2">
      <c r="B746" s="67"/>
    </row>
    <row r="747" spans="2:2" ht="12.75" x14ac:dyDescent="0.2">
      <c r="B747" s="67"/>
    </row>
    <row r="748" spans="2:2" ht="12.75" x14ac:dyDescent="0.2">
      <c r="B748" s="67"/>
    </row>
    <row r="749" spans="2:2" ht="12.75" x14ac:dyDescent="0.2">
      <c r="B749" s="67"/>
    </row>
    <row r="750" spans="2:2" ht="12.75" x14ac:dyDescent="0.2">
      <c r="B750" s="67"/>
    </row>
    <row r="751" spans="2:2" ht="12.75" x14ac:dyDescent="0.2">
      <c r="B751" s="67"/>
    </row>
    <row r="752" spans="2:2" ht="12.75" x14ac:dyDescent="0.2">
      <c r="B752" s="67"/>
    </row>
    <row r="753" spans="2:2" ht="12.75" x14ac:dyDescent="0.2">
      <c r="B753" s="67"/>
    </row>
    <row r="754" spans="2:2" ht="12.75" x14ac:dyDescent="0.2">
      <c r="B754" s="67"/>
    </row>
  </sheetData>
  <mergeCells count="13">
    <mergeCell ref="A58:B58"/>
    <mergeCell ref="V2:Z2"/>
    <mergeCell ref="AA2:AA3"/>
    <mergeCell ref="A43:A44"/>
    <mergeCell ref="B43:B44"/>
    <mergeCell ref="G43:G44"/>
    <mergeCell ref="H43:J43"/>
    <mergeCell ref="K43:N43"/>
    <mergeCell ref="O43:R43"/>
    <mergeCell ref="S43:U43"/>
    <mergeCell ref="A45:A50"/>
    <mergeCell ref="A51:A56"/>
    <mergeCell ref="A57:B57"/>
  </mergeCells>
  <conditionalFormatting sqref="A4:A40">
    <cfRule type="expression" dxfId="11" priority="1">
      <formula>AA4="VALID"</formula>
    </cfRule>
  </conditionalFormatting>
  <conditionalFormatting sqref="A4:A40">
    <cfRule type="expression" dxfId="10" priority="2">
      <formula>AA4="TIDAK"</formula>
    </cfRule>
  </conditionalFormatting>
  <conditionalFormatting sqref="AA4:AA40">
    <cfRule type="cellIs" dxfId="9" priority="3" operator="equal">
      <formula>"VALID"</formula>
    </cfRule>
  </conditionalFormatting>
  <conditionalFormatting sqref="W4:AA40">
    <cfRule type="cellIs" dxfId="8" priority="4" operator="equal">
      <formula>"SAMA"</formula>
    </cfRule>
  </conditionalFormatting>
  <conditionalFormatting sqref="W4:AA40">
    <cfRule type="cellIs" dxfId="7" priority="5" operator="equal">
      <formula>"TIDAK"</formula>
    </cfRule>
  </conditionalFormatting>
  <conditionalFormatting sqref="V4:V40">
    <cfRule type="cellIs" dxfId="6" priority="6" operator="equal">
      <formula>1</formula>
    </cfRule>
  </conditionalFormatting>
  <conditionalFormatting sqref="V4:V40">
    <cfRule type="cellIs" dxfId="5" priority="7" operator="lessThanOrEqual">
      <formula>0</formula>
    </cfRule>
  </conditionalFormatting>
  <conditionalFormatting sqref="V4:V40">
    <cfRule type="cellIs" dxfId="4" priority="8" operator="greaterThanOr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4"/>
  <sheetViews>
    <sheetView workbookViewId="0"/>
  </sheetViews>
  <sheetFormatPr defaultColWidth="12.5703125" defaultRowHeight="15.75" customHeight="1" x14ac:dyDescent="0.2"/>
  <cols>
    <col min="1" max="1" width="16.28515625" customWidth="1"/>
    <col min="3" max="3" width="24.28515625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2">
        <v>45280.560121122689</v>
      </c>
      <c r="B2" s="3">
        <v>60726487</v>
      </c>
      <c r="C2" s="3" t="s">
        <v>217</v>
      </c>
      <c r="D2" s="3" t="s">
        <v>21</v>
      </c>
      <c r="E2" s="3" t="s">
        <v>33</v>
      </c>
      <c r="F2" s="3" t="s">
        <v>30</v>
      </c>
      <c r="G2" s="3">
        <v>577</v>
      </c>
      <c r="H2" s="3">
        <v>282</v>
      </c>
      <c r="I2" s="3">
        <v>295</v>
      </c>
      <c r="J2" s="3">
        <v>492</v>
      </c>
      <c r="K2" s="3">
        <v>59</v>
      </c>
      <c r="L2" s="3">
        <v>431</v>
      </c>
      <c r="M2" s="3">
        <v>2</v>
      </c>
      <c r="N2" s="3">
        <v>85</v>
      </c>
      <c r="O2" s="3">
        <v>12</v>
      </c>
      <c r="P2" s="3">
        <v>73</v>
      </c>
      <c r="Q2" s="3">
        <v>0</v>
      </c>
      <c r="R2" s="3">
        <v>157</v>
      </c>
      <c r="S2" s="3">
        <v>330</v>
      </c>
      <c r="T2" s="3">
        <v>0</v>
      </c>
    </row>
    <row r="3" spans="1:20" x14ac:dyDescent="0.2">
      <c r="A3" s="2">
        <v>45288.492510694443</v>
      </c>
      <c r="B3" s="3">
        <v>20533764</v>
      </c>
      <c r="C3" s="3" t="s">
        <v>161</v>
      </c>
      <c r="D3" s="3" t="s">
        <v>21</v>
      </c>
      <c r="E3" s="3" t="s">
        <v>33</v>
      </c>
      <c r="F3" s="3" t="s">
        <v>26</v>
      </c>
      <c r="G3" s="3">
        <v>24</v>
      </c>
      <c r="H3" s="3">
        <v>325</v>
      </c>
      <c r="I3" s="3">
        <v>299</v>
      </c>
      <c r="J3" s="3">
        <v>532</v>
      </c>
      <c r="K3" s="3">
        <v>171</v>
      </c>
      <c r="L3" s="3">
        <v>184</v>
      </c>
      <c r="M3" s="3">
        <v>177</v>
      </c>
      <c r="N3" s="3">
        <v>92</v>
      </c>
      <c r="O3" s="3">
        <v>35</v>
      </c>
      <c r="P3" s="3">
        <v>38</v>
      </c>
      <c r="Q3" s="3">
        <v>19</v>
      </c>
      <c r="R3" s="3">
        <v>156</v>
      </c>
      <c r="S3" s="3">
        <v>408</v>
      </c>
      <c r="T3" s="3">
        <v>60</v>
      </c>
    </row>
    <row r="4" spans="1:20" x14ac:dyDescent="0.2">
      <c r="A4" s="2">
        <v>45288.793792974539</v>
      </c>
      <c r="B4" s="3">
        <v>69754478</v>
      </c>
      <c r="C4" s="3" t="s">
        <v>39</v>
      </c>
      <c r="D4" s="3" t="s">
        <v>21</v>
      </c>
      <c r="E4" s="3" t="s">
        <v>25</v>
      </c>
      <c r="F4" s="3" t="s">
        <v>30</v>
      </c>
      <c r="G4" s="3">
        <v>226</v>
      </c>
      <c r="H4" s="3">
        <v>221</v>
      </c>
      <c r="I4" s="3">
        <v>5</v>
      </c>
      <c r="J4" s="3">
        <v>160</v>
      </c>
      <c r="K4" s="3">
        <v>30</v>
      </c>
      <c r="L4" s="3">
        <v>170</v>
      </c>
      <c r="M4" s="3">
        <v>26</v>
      </c>
      <c r="N4" s="3">
        <v>76</v>
      </c>
      <c r="O4" s="3">
        <v>16</v>
      </c>
      <c r="P4" s="3">
        <v>50</v>
      </c>
      <c r="Q4" s="3">
        <v>10</v>
      </c>
      <c r="R4" s="3">
        <v>170</v>
      </c>
      <c r="S4" s="3">
        <v>50</v>
      </c>
      <c r="T4" s="3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 Responses 1</vt:lpstr>
      <vt:lpstr>SMP</vt:lpstr>
      <vt:lpstr>Sheet1</vt:lpstr>
      <vt:lpstr>MTs</vt:lpstr>
      <vt:lpstr>GANDA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sungram_3</cp:lastModifiedBy>
  <dcterms:modified xsi:type="dcterms:W3CDTF">2024-05-03T06:43:47Z</dcterms:modified>
</cp:coreProperties>
</file>