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6AD13ACE-64E9-4B71-B0E3-18ECCA88BEE7}" xr6:coauthVersionLast="47" xr6:coauthVersionMax="47" xr10:uidLastSave="{00000000-0000-0000-0000-000000000000}"/>
  <bookViews>
    <workbookView xWindow="-108" yWindow="-108" windowWidth="23256" windowHeight="12456" xr2:uid="{999CADBE-4F38-4A72-9BD4-C43CBD545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G18" i="1" s="1"/>
  <c r="L18" i="1" s="1"/>
  <c r="I17" i="1"/>
  <c r="J17" i="1" s="1"/>
  <c r="F17" i="1"/>
  <c r="G17" i="1" s="1"/>
  <c r="I16" i="1"/>
  <c r="F16" i="1"/>
  <c r="G16" i="1" s="1"/>
  <c r="L16" i="1" s="1"/>
  <c r="I15" i="1"/>
  <c r="I14" i="1"/>
  <c r="D15" i="1" s="1"/>
  <c r="F15" i="1" s="1"/>
  <c r="G15" i="1" s="1"/>
  <c r="F14" i="1"/>
  <c r="G14" i="1" s="1"/>
  <c r="I12" i="1"/>
  <c r="F12" i="1"/>
  <c r="G12" i="1" s="1"/>
  <c r="I11" i="1"/>
  <c r="J11" i="1" s="1"/>
  <c r="F11" i="1"/>
  <c r="G11" i="1" s="1"/>
  <c r="I10" i="1"/>
  <c r="F10" i="1"/>
  <c r="G10" i="1" s="1"/>
  <c r="I9" i="1"/>
  <c r="J9" i="1" s="1"/>
  <c r="F9" i="1"/>
  <c r="G9" i="1" s="1"/>
  <c r="I7" i="1"/>
  <c r="F7" i="1"/>
  <c r="G7" i="1" s="1"/>
  <c r="L7" i="1" s="1"/>
  <c r="I6" i="1"/>
  <c r="J6" i="1" s="1"/>
  <c r="F6" i="1"/>
  <c r="G6" i="1" s="1"/>
  <c r="I5" i="1"/>
  <c r="F5" i="1"/>
  <c r="G5" i="1" s="1"/>
  <c r="L5" i="1" s="1"/>
  <c r="L10" i="1" l="1"/>
  <c r="L12" i="1"/>
  <c r="L6" i="1"/>
  <c r="L11" i="1"/>
  <c r="K18" i="1"/>
  <c r="K10" i="1"/>
  <c r="K5" i="1"/>
  <c r="K7" i="1"/>
  <c r="K12" i="1"/>
  <c r="J14" i="1"/>
  <c r="K16" i="1"/>
  <c r="L9" i="1"/>
  <c r="K14" i="1"/>
  <c r="L17" i="1"/>
  <c r="L14" i="1"/>
  <c r="L15" i="1"/>
  <c r="K15" i="1"/>
  <c r="J15" i="1"/>
  <c r="K6" i="1"/>
  <c r="K9" i="1"/>
  <c r="K11" i="1"/>
  <c r="K17" i="1"/>
  <c r="J5" i="1"/>
  <c r="J7" i="1"/>
  <c r="J10" i="1"/>
  <c r="J12" i="1"/>
  <c r="J16" i="1"/>
  <c r="J18" i="1"/>
</calcChain>
</file>

<file path=xl/sharedStrings.xml><?xml version="1.0" encoding="utf-8"?>
<sst xmlns="http://schemas.openxmlformats.org/spreadsheetml/2006/main" count="38" uniqueCount="37">
  <si>
    <t>Indikator UKM Esensial</t>
  </si>
  <si>
    <t>Target Th 2024</t>
  </si>
  <si>
    <t>Total Sasaran
(Proyeksi)</t>
  </si>
  <si>
    <t>Total Sasaran</t>
  </si>
  <si>
    <t>Target Sasaran (1 Tahun)</t>
  </si>
  <si>
    <t>Target Sasaran</t>
  </si>
  <si>
    <t>Kumulatif</t>
  </si>
  <si>
    <t>% Cakupan Riil (ToS)</t>
  </si>
  <si>
    <t>% Cakupan TS</t>
  </si>
  <si>
    <t>Ketercapaian Target</t>
  </si>
  <si>
    <t>Analisa  Akar Penyebab Masalah</t>
  </si>
  <si>
    <t>Rencana Tindak Lanjut</t>
  </si>
  <si>
    <t>Evaluasi</t>
  </si>
  <si>
    <t>(RIIL)</t>
  </si>
  <si>
    <t>(s/d Juli)</t>
  </si>
  <si>
    <t>Apr</t>
  </si>
  <si>
    <t>2.1.4.Pelayanan Gizi</t>
  </si>
  <si>
    <t>2.1.4.1.Pelayanan Gizi Masyarakat</t>
  </si>
  <si>
    <t>Pemberian kapsul vitamin A dosis tinggi pada balita (6-59 bulan)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</si>
  <si>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</si>
  <si>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</si>
  <si>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</si>
  <si>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</si>
  <si>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</si>
  <si>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</si>
  <si>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</si>
  <si>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</si>
  <si>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</si>
  <si>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</si>
  <si>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>2.</t>
  </si>
  <si>
    <t>Balita ditimbang yang naik berat badannya (N/D)</t>
  </si>
  <si>
    <t>3.</t>
  </si>
  <si>
    <t>Balita stunting (pendek dan sangat pendek) (&lt;)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</si>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</sst>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i/>
      <sz val="11"/>
      <color rgb="FFFFFFFF"/>
      <name val="Times New Roman"/>
    </font>
    <font>
      <b/>
      <sz val="11"/>
      <color rgb="FFFFFFFF"/>
      <name val="Times New Roman"/>
    </font>
    <font>
      <sz val="11"/>
      <color rgb="FFFFFFFF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color rgb="FFFFFFFF"/>
      <name val="Times New Roman"/>
    </font>
    <font>
      <sz val="11"/>
      <name val="Calibri"/>
    </font>
    <font>
      <b/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DEFA3"/>
        <bgColor rgb="FFCDEFA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/>
    <xf numFmtId="1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3" fillId="2" borderId="0" xfId="0" applyFont="1" applyFill="1" applyAlignment="1">
      <alignment horizontal="center" vertical="center" wrapText="1"/>
    </xf>
    <xf numFmtId="0" fontId="7" fillId="0" borderId="5" xfId="0" applyFont="1" applyBorder="1"/>
    <xf numFmtId="0" fontId="8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" fontId="5" fillId="0" borderId="4" xfId="0" applyNumberFormat="1" applyFont="1" applyBorder="1" applyAlignment="1">
      <alignment vertical="top"/>
    </xf>
    <xf numFmtId="1" fontId="5" fillId="3" borderId="4" xfId="0" applyNumberFormat="1" applyFont="1" applyFill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0" fontId="5" fillId="4" borderId="6" xfId="0" applyFont="1" applyFill="1" applyBorder="1"/>
    <xf numFmtId="0" fontId="5" fillId="4" borderId="6" xfId="0" applyFont="1" applyFill="1" applyBorder="1" applyAlignment="1">
      <alignment vertical="top"/>
    </xf>
    <xf numFmtId="10" fontId="5" fillId="0" borderId="6" xfId="0" applyNumberFormat="1" applyFont="1" applyBorder="1" applyAlignment="1">
      <alignment vertical="top"/>
    </xf>
    <xf numFmtId="10" fontId="5" fillId="3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7" fillId="0" borderId="8" xfId="0" applyFont="1" applyBorder="1"/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9" fontId="4" fillId="0" borderId="6" xfId="0" applyNumberFormat="1" applyFont="1" applyBorder="1" applyAlignment="1">
      <alignment horizontal="center" vertical="top"/>
    </xf>
    <xf numFmtId="1" fontId="4" fillId="5" borderId="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3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A84B-575B-47CA-940A-8A0A53FE7F85}">
  <dimension ref="A1:P18"/>
  <sheetViews>
    <sheetView tabSelected="1" topLeftCell="C1" workbookViewId="0">
      <selection activeCell="I1" sqref="I1:P1048576"/>
    </sheetView>
  </sheetViews>
  <sheetFormatPr defaultColWidth="14.44140625" defaultRowHeight="14.4"/>
  <cols>
    <col min="1" max="1" width="4.6640625" customWidth="1"/>
    <col min="2" max="2" width="45.33203125" customWidth="1"/>
    <col min="3" max="3" width="8.44140625" customWidth="1"/>
    <col min="4" max="4" width="10.5546875" customWidth="1"/>
    <col min="6" max="6" width="9.44140625" customWidth="1"/>
    <col min="8" max="8" width="10.33203125" customWidth="1"/>
    <col min="9" max="9" width="11.33203125" customWidth="1"/>
    <col min="10" max="10" width="11.109375" customWidth="1"/>
    <col min="11" max="11" width="9.6640625" customWidth="1"/>
    <col min="12" max="12" width="11.44140625" customWidth="1"/>
    <col min="14" max="14" width="38.44140625" customWidth="1"/>
    <col min="15" max="15" width="27.44140625" customWidth="1"/>
  </cols>
  <sheetData>
    <row r="1" spans="1:16">
      <c r="A1" s="1">
        <v>33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5" t="s">
        <v>5</v>
      </c>
      <c r="H1" s="14"/>
      <c r="I1" s="7" t="s">
        <v>6</v>
      </c>
      <c r="J1" s="8" t="s">
        <v>7</v>
      </c>
      <c r="K1" s="4" t="s">
        <v>8</v>
      </c>
      <c r="L1" s="9" t="s">
        <v>8</v>
      </c>
      <c r="M1" s="4" t="s">
        <v>9</v>
      </c>
      <c r="N1" s="10" t="s">
        <v>10</v>
      </c>
      <c r="O1" s="10" t="s">
        <v>11</v>
      </c>
      <c r="P1" s="11" t="s">
        <v>12</v>
      </c>
    </row>
    <row r="2" spans="1:16" ht="35.25" customHeight="1">
      <c r="A2" s="12"/>
      <c r="B2" s="13"/>
      <c r="C2" s="12"/>
      <c r="D2" s="6"/>
      <c r="E2" s="5" t="s">
        <v>13</v>
      </c>
      <c r="F2" s="6"/>
      <c r="G2" s="5" t="s">
        <v>14</v>
      </c>
      <c r="H2" s="14" t="s">
        <v>15</v>
      </c>
      <c r="I2" s="6"/>
      <c r="J2" s="15"/>
      <c r="K2" s="15"/>
      <c r="L2" s="15"/>
      <c r="M2" s="15"/>
      <c r="N2" s="12"/>
      <c r="O2" s="12"/>
      <c r="P2" s="12"/>
    </row>
    <row r="3" spans="1:16">
      <c r="A3" s="16" t="s">
        <v>16</v>
      </c>
      <c r="B3" s="17"/>
      <c r="C3" s="18"/>
      <c r="D3" s="19"/>
      <c r="E3" s="20"/>
      <c r="F3" s="21"/>
      <c r="G3" s="20"/>
      <c r="H3" s="22"/>
      <c r="I3" s="21"/>
      <c r="J3" s="24"/>
      <c r="K3" s="24"/>
      <c r="L3" s="25"/>
      <c r="M3" s="18"/>
      <c r="N3" s="18"/>
      <c r="O3" s="18"/>
      <c r="P3" s="18"/>
    </row>
    <row r="4" spans="1:16" hidden="1">
      <c r="A4" s="26" t="s">
        <v>17</v>
      </c>
      <c r="B4" s="27"/>
      <c r="C4" s="18"/>
      <c r="D4" s="19"/>
      <c r="E4" s="20"/>
      <c r="F4" s="21"/>
      <c r="G4" s="20"/>
      <c r="H4" s="18"/>
      <c r="I4" s="21"/>
      <c r="J4" s="24"/>
      <c r="K4" s="24"/>
      <c r="L4" s="25"/>
      <c r="M4" s="18"/>
      <c r="N4" s="18"/>
      <c r="O4" s="18"/>
      <c r="P4" s="18"/>
    </row>
    <row r="5" spans="1:16" ht="27.6">
      <c r="A5" s="28">
        <v>1</v>
      </c>
      <c r="B5" s="29" t="s">
        <v>18</v>
      </c>
      <c r="C5" s="30">
        <v>0.9</v>
      </c>
      <c r="D5" s="31">
        <v>2497</v>
      </c>
      <c r="E5" s="20"/>
      <c r="F5" s="32">
        <f t="shared" ref="F5:F7" si="0">D5*C5</f>
        <v>2247.3000000000002</v>
      </c>
      <c r="G5" s="33">
        <f t="shared" ref="G5:G7" si="1">F5/12*7</f>
        <v>1310.925</v>
      </c>
      <c r="H5" s="34">
        <v>0</v>
      </c>
      <c r="I5" s="32">
        <f>SUM(H5:H5)/2</f>
        <v>0</v>
      </c>
      <c r="J5" s="36">
        <f>I5/D5</f>
        <v>0</v>
      </c>
      <c r="K5" s="36">
        <f>IF(I5/F5*100&gt;=100,100,IF(I5/F5*100&lt;100,I5/F5*100))/100</f>
        <v>0</v>
      </c>
      <c r="L5" s="37">
        <f>IF(I5/G5*100&gt;=100,100,IF(I5/G5*100&lt;100,I5/G5*100))/100</f>
        <v>0</v>
      </c>
      <c r="M5" s="35"/>
      <c r="N5" s="38"/>
      <c r="O5" s="38"/>
      <c r="P5" s="18"/>
    </row>
    <row r="6" spans="1:16">
      <c r="A6" s="28">
        <v>2</v>
      </c>
      <c r="B6" s="29" t="s">
        <v>19</v>
      </c>
      <c r="C6" s="30">
        <v>0.9</v>
      </c>
      <c r="D6" s="39">
        <v>573</v>
      </c>
      <c r="E6" s="20"/>
      <c r="F6" s="32">
        <f t="shared" si="0"/>
        <v>515.70000000000005</v>
      </c>
      <c r="G6" s="33">
        <f t="shared" si="1"/>
        <v>300.82499999999999</v>
      </c>
      <c r="H6" s="34">
        <v>38</v>
      </c>
      <c r="I6" s="32">
        <f>SUM(H6:H6)</f>
        <v>38</v>
      </c>
      <c r="J6" s="36">
        <f>I6/D6</f>
        <v>6.6317626527050616E-2</v>
      </c>
      <c r="K6" s="36">
        <f>IF(I6/F6*100&gt;=100,100,IF(I6/F6*100&lt;100,I6/F6*100))/100</f>
        <v>7.3686251696722896E-2</v>
      </c>
      <c r="L6" s="37">
        <f>IF(I6/G6*100&gt;=100,100,IF(I6/G6*100&lt;100,I6/G6*100))/100</f>
        <v>0.12631928862295355</v>
      </c>
      <c r="M6" s="35"/>
      <c r="N6" s="38"/>
      <c r="O6" s="38"/>
      <c r="P6" s="18"/>
    </row>
    <row r="7" spans="1:16">
      <c r="A7" s="28">
        <v>3</v>
      </c>
      <c r="B7" s="29" t="s">
        <v>20</v>
      </c>
      <c r="C7" s="30">
        <v>0.9</v>
      </c>
      <c r="D7" s="39">
        <v>1055</v>
      </c>
      <c r="E7" s="20"/>
      <c r="F7" s="32">
        <f t="shared" si="0"/>
        <v>949.5</v>
      </c>
      <c r="G7" s="33">
        <f t="shared" si="1"/>
        <v>553.875</v>
      </c>
      <c r="H7" s="34">
        <v>0</v>
      </c>
      <c r="I7" s="32">
        <f>SUM(H7:H7)</f>
        <v>0</v>
      </c>
      <c r="J7" s="36">
        <f>I7/D7</f>
        <v>0</v>
      </c>
      <c r="K7" s="36">
        <f>IF(I7/F7*100&gt;=100,100,IF(I7/F7*100&lt;100,I7/F7*100))/100</f>
        <v>0</v>
      </c>
      <c r="L7" s="37">
        <f>IF(I7/G7*100&gt;=100,100,IF(I7/G7*100&lt;100,I7/G7*100))/100</f>
        <v>0</v>
      </c>
      <c r="M7" s="18"/>
      <c r="N7" s="18"/>
      <c r="O7" s="18"/>
      <c r="P7" s="18"/>
    </row>
    <row r="8" spans="1:16" hidden="1">
      <c r="A8" s="40" t="s">
        <v>21</v>
      </c>
      <c r="B8" s="41"/>
      <c r="C8" s="18"/>
      <c r="D8" s="19"/>
      <c r="E8" s="20"/>
      <c r="F8" s="21"/>
      <c r="G8" s="20"/>
      <c r="H8" s="23"/>
      <c r="I8" s="21"/>
      <c r="J8" s="24"/>
      <c r="K8" s="24"/>
      <c r="L8" s="25"/>
      <c r="M8" s="18"/>
      <c r="N8" s="18"/>
      <c r="O8" s="18"/>
      <c r="P8" s="18"/>
    </row>
    <row r="9" spans="1:16">
      <c r="A9" s="28">
        <v>1</v>
      </c>
      <c r="B9" s="29" t="s">
        <v>22</v>
      </c>
      <c r="C9" s="30">
        <v>0.9</v>
      </c>
      <c r="D9" s="39">
        <v>192</v>
      </c>
      <c r="E9" s="20"/>
      <c r="F9" s="32">
        <f t="shared" ref="F9:F12" si="2">D9*C9</f>
        <v>172.8</v>
      </c>
      <c r="G9" s="33">
        <f t="shared" ref="G9:G12" si="3">F9/12*7</f>
        <v>100.8</v>
      </c>
      <c r="H9" s="34">
        <v>0</v>
      </c>
      <c r="I9" s="32">
        <f>SUM(H9:H9)</f>
        <v>0</v>
      </c>
      <c r="J9" s="36">
        <f>I9/D9</f>
        <v>0</v>
      </c>
      <c r="K9" s="36">
        <f>IF(I9/F9*100&gt;=100,100,IF(I9/F9*100&lt;100,I9/F9*100))/100</f>
        <v>0</v>
      </c>
      <c r="L9" s="37">
        <f>IF(I9/G9*100&gt;=100,100,IF(I9/G9*100&lt;100,I9/G9*100))/100</f>
        <v>0</v>
      </c>
      <c r="M9" s="18"/>
      <c r="N9" s="18"/>
      <c r="O9" s="18"/>
      <c r="P9" s="18"/>
    </row>
    <row r="10" spans="1:16" ht="27.6">
      <c r="A10" s="28">
        <v>2</v>
      </c>
      <c r="B10" s="29" t="s">
        <v>23</v>
      </c>
      <c r="C10" s="30">
        <v>0.9</v>
      </c>
      <c r="D10" s="39">
        <v>58</v>
      </c>
      <c r="E10" s="20"/>
      <c r="F10" s="32">
        <f t="shared" si="2"/>
        <v>52.2</v>
      </c>
      <c r="G10" s="33">
        <f t="shared" si="3"/>
        <v>30.450000000000003</v>
      </c>
      <c r="H10" s="34">
        <v>2</v>
      </c>
      <c r="I10" s="32">
        <f>SUM(H10:H10)</f>
        <v>2</v>
      </c>
      <c r="J10" s="36">
        <f>I10/D10</f>
        <v>3.4482758620689655E-2</v>
      </c>
      <c r="K10" s="36">
        <f>IF(I10/F10*100&gt;=100,100,IF(I10/F10*100&lt;100,I10/F10*100))/100</f>
        <v>3.8314176245210725E-2</v>
      </c>
      <c r="L10" s="37">
        <f>IF(I10/G10*100&gt;=100,100,IF(I10/G10*100&lt;100,I10/G10*100))/100</f>
        <v>6.5681444991789809E-2</v>
      </c>
      <c r="M10" s="35"/>
      <c r="N10" s="38"/>
      <c r="O10" s="38"/>
      <c r="P10" s="18"/>
    </row>
    <row r="11" spans="1:16" ht="27.6">
      <c r="A11" s="28">
        <v>3</v>
      </c>
      <c r="B11" s="29" t="s">
        <v>24</v>
      </c>
      <c r="C11" s="30">
        <v>0.9</v>
      </c>
      <c r="D11" s="39">
        <v>1</v>
      </c>
      <c r="E11" s="20"/>
      <c r="F11" s="32">
        <f t="shared" si="2"/>
        <v>0.9</v>
      </c>
      <c r="G11" s="33">
        <f t="shared" si="3"/>
        <v>0.52500000000000002</v>
      </c>
      <c r="H11" s="34">
        <v>1</v>
      </c>
      <c r="I11" s="32">
        <f>SUM(H11:H11)</f>
        <v>1</v>
      </c>
      <c r="J11" s="36">
        <f>I11/D11</f>
        <v>1</v>
      </c>
      <c r="K11" s="36">
        <f>IF(I11/F11*100&gt;=100,100,IF(I11/F11*100&lt;100,I11/F11*100))/100</f>
        <v>1</v>
      </c>
      <c r="L11" s="37">
        <f>IF(I11/G11*100&gt;=100,100,IF(I11/G11*100&lt;100,I11/G11*100))/100</f>
        <v>1</v>
      </c>
      <c r="M11" s="18"/>
      <c r="N11" s="18"/>
      <c r="O11" s="18"/>
      <c r="P11" s="18"/>
    </row>
    <row r="12" spans="1:16" ht="27.6">
      <c r="A12" s="28">
        <v>4</v>
      </c>
      <c r="B12" s="29" t="s">
        <v>25</v>
      </c>
      <c r="C12" s="30">
        <v>1</v>
      </c>
      <c r="D12" s="39">
        <v>12</v>
      </c>
      <c r="E12" s="20"/>
      <c r="F12" s="32">
        <f t="shared" si="2"/>
        <v>12</v>
      </c>
      <c r="G12" s="33">
        <f t="shared" si="3"/>
        <v>7</v>
      </c>
      <c r="H12" s="34">
        <v>1</v>
      </c>
      <c r="I12" s="32">
        <f>SUM(H12:H12)</f>
        <v>1</v>
      </c>
      <c r="J12" s="36">
        <f>I12/D12</f>
        <v>8.3333333333333329E-2</v>
      </c>
      <c r="K12" s="36">
        <f>IF(I12/F12*100&gt;=100,100,IF(I12/F12*100&lt;100,I12/F12*100))/100</f>
        <v>8.3333333333333315E-2</v>
      </c>
      <c r="L12" s="37">
        <f>IF(I12/G12*100&gt;=100,100,IF(I12/G12*100&lt;100,I12/G12*100))/100</f>
        <v>0.14285714285714285</v>
      </c>
      <c r="M12" s="18"/>
      <c r="N12" s="18"/>
      <c r="O12" s="18"/>
      <c r="P12" s="18"/>
    </row>
    <row r="13" spans="1:16" hidden="1">
      <c r="A13" s="40" t="s">
        <v>26</v>
      </c>
      <c r="B13" s="41"/>
      <c r="C13" s="18"/>
      <c r="D13" s="19"/>
      <c r="E13" s="20"/>
      <c r="F13" s="21"/>
      <c r="G13" s="20"/>
      <c r="H13" s="23"/>
      <c r="I13" s="21"/>
      <c r="J13" s="24"/>
      <c r="K13" s="24"/>
      <c r="L13" s="25"/>
      <c r="M13" s="18"/>
      <c r="N13" s="18"/>
      <c r="O13" s="18"/>
      <c r="P13" s="42"/>
    </row>
    <row r="14" spans="1:16">
      <c r="A14" s="28" t="s">
        <v>27</v>
      </c>
      <c r="B14" s="29" t="s">
        <v>28</v>
      </c>
      <c r="C14" s="30">
        <v>0.85</v>
      </c>
      <c r="D14" s="31">
        <v>2765</v>
      </c>
      <c r="E14" s="20"/>
      <c r="F14" s="32">
        <f t="shared" ref="F14:F18" si="4">D14*C14</f>
        <v>2350.25</v>
      </c>
      <c r="G14" s="33">
        <f t="shared" ref="G14:G18" si="5">F14/12*7</f>
        <v>1370.9791666666665</v>
      </c>
      <c r="H14" s="34">
        <v>1633</v>
      </c>
      <c r="I14" s="32">
        <f>SUM(H14:H14)/12</f>
        <v>136.08333333333334</v>
      </c>
      <c r="J14" s="36">
        <f>I14/D14</f>
        <v>4.921639541892707E-2</v>
      </c>
      <c r="K14" s="36">
        <f>IF(I14/F14*100&gt;=100,100,IF(I14/F14*100&lt;100,I14/F14*100))/100</f>
        <v>5.7901641669325959E-2</v>
      </c>
      <c r="L14" s="37">
        <f>IF(I14/G14*100&gt;=100,100,IF(I14/G14*100&lt;100,I14/G14*100))/100</f>
        <v>9.9259957147415936E-2</v>
      </c>
      <c r="M14" s="35"/>
      <c r="N14" s="38"/>
      <c r="O14" s="38"/>
      <c r="P14" s="42"/>
    </row>
    <row r="15" spans="1:16">
      <c r="A15" s="28" t="s">
        <v>29</v>
      </c>
      <c r="B15" s="29" t="s">
        <v>30</v>
      </c>
      <c r="C15" s="30">
        <v>0.88</v>
      </c>
      <c r="D15" s="39">
        <f>I14</f>
        <v>136.08333333333334</v>
      </c>
      <c r="E15" s="20"/>
      <c r="F15" s="32">
        <f t="shared" si="4"/>
        <v>119.75333333333334</v>
      </c>
      <c r="G15" s="33">
        <f t="shared" si="5"/>
        <v>69.856111111111119</v>
      </c>
      <c r="H15" s="34">
        <v>871</v>
      </c>
      <c r="I15" s="32">
        <f>SUM(H15:H15)/12</f>
        <v>72.583333333333329</v>
      </c>
      <c r="J15" s="36">
        <f>I15/D15</f>
        <v>0.53337415799142673</v>
      </c>
      <c r="K15" s="36">
        <f>IF(I15/F15*100&gt;=100,100,IF(I15/F15*100&lt;100,I15/F15*100))/100</f>
        <v>0.6061069977175304</v>
      </c>
      <c r="L15" s="37">
        <f>IF(I15/G15*100&gt;=100,100,IF(I15/G15*100&lt;100,I15/G15*100))/100</f>
        <v>1</v>
      </c>
      <c r="M15" s="18"/>
      <c r="N15" s="18"/>
      <c r="O15" s="18"/>
      <c r="P15" s="42"/>
    </row>
    <row r="16" spans="1:16">
      <c r="A16" s="28" t="s">
        <v>31</v>
      </c>
      <c r="B16" s="29" t="s">
        <v>32</v>
      </c>
      <c r="C16" s="30">
        <v>0.14000000000000001</v>
      </c>
      <c r="D16" s="39">
        <v>1647</v>
      </c>
      <c r="E16" s="20"/>
      <c r="F16" s="32">
        <f t="shared" si="4"/>
        <v>230.58</v>
      </c>
      <c r="G16" s="33">
        <f t="shared" si="5"/>
        <v>134.505</v>
      </c>
      <c r="H16" s="34">
        <v>184</v>
      </c>
      <c r="I16" s="32">
        <f>SUM(H16:H16)/12</f>
        <v>15.333333333333334</v>
      </c>
      <c r="J16" s="36">
        <f>I16/D16</f>
        <v>9.3098563043918243E-3</v>
      </c>
      <c r="K16" s="36">
        <f>IF(I16/F16*100&gt;=100,100,IF(I16/F16*100&lt;100,I16/F16*100))/100</f>
        <v>6.6498973602798744E-2</v>
      </c>
      <c r="L16" s="37">
        <f>IF(I16/G16*100&gt;=100,100,IF(I16/G16*100&lt;100,I16/G16*100))/100</f>
        <v>0.11399824046194071</v>
      </c>
      <c r="M16" s="23"/>
      <c r="N16" s="18"/>
      <c r="O16" s="18"/>
      <c r="P16" s="42"/>
    </row>
    <row r="17" spans="1:16">
      <c r="A17" s="28" t="s">
        <v>33</v>
      </c>
      <c r="B17" s="29" t="s">
        <v>34</v>
      </c>
      <c r="C17" s="30">
        <v>0.55000000000000004</v>
      </c>
      <c r="D17" s="39">
        <v>363</v>
      </c>
      <c r="E17" s="20"/>
      <c r="F17" s="32">
        <f t="shared" si="4"/>
        <v>199.65</v>
      </c>
      <c r="G17" s="33">
        <f t="shared" si="5"/>
        <v>116.46249999999999</v>
      </c>
      <c r="H17" s="34">
        <v>25</v>
      </c>
      <c r="I17" s="32">
        <f>SUM(H17:H17)</f>
        <v>25</v>
      </c>
      <c r="J17" s="36">
        <f>I17/D17</f>
        <v>6.8870523415977963E-2</v>
      </c>
      <c r="K17" s="36">
        <f>IF(I17/F17*100&gt;=100,100,IF(I17/F17*100&lt;100,I17/F17*100))/100</f>
        <v>0.12521913348359628</v>
      </c>
      <c r="L17" s="37">
        <f>IF(I17/G17*100&gt;=100,100,IF(I17/G17*100&lt;100,I17/G17*100))/100</f>
        <v>0.21466137168616509</v>
      </c>
      <c r="M17" s="18"/>
      <c r="N17" s="18"/>
      <c r="O17" s="18"/>
      <c r="P17" s="18"/>
    </row>
    <row r="18" spans="1:16" ht="27.6">
      <c r="A18" s="28" t="s">
        <v>35</v>
      </c>
      <c r="B18" s="29" t="s">
        <v>36</v>
      </c>
      <c r="C18" s="30">
        <v>0.7</v>
      </c>
      <c r="D18" s="39">
        <v>531</v>
      </c>
      <c r="E18" s="20"/>
      <c r="F18" s="32">
        <f t="shared" si="4"/>
        <v>371.7</v>
      </c>
      <c r="G18" s="33">
        <f t="shared" si="5"/>
        <v>216.82499999999999</v>
      </c>
      <c r="H18" s="34">
        <v>49</v>
      </c>
      <c r="I18" s="32">
        <f>SUM(H18:H18)</f>
        <v>49</v>
      </c>
      <c r="J18" s="36">
        <f>I18/D18</f>
        <v>9.2278719397363471E-2</v>
      </c>
      <c r="K18" s="36">
        <f>IF(I18/F18*100&gt;=100,100,IF(I18/F18*100&lt;100,I18/F18*100))/100</f>
        <v>0.13182674199623354</v>
      </c>
      <c r="L18" s="37">
        <f>IF(I18/G18*100&gt;=100,100,IF(I18/G18*100&lt;100,I18/G18*100))/100</f>
        <v>0.22598870056497178</v>
      </c>
      <c r="M18" s="18"/>
      <c r="N18" s="18"/>
      <c r="O18" s="18"/>
      <c r="P18" s="18"/>
    </row>
  </sheetData>
  <mergeCells count="14">
    <mergeCell ref="O1:O2"/>
    <mergeCell ref="P1:P2"/>
    <mergeCell ref="A4:B4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2025-01-23T04:22:55Z</dcterms:created>
  <dcterms:modified xsi:type="dcterms:W3CDTF">2025-01-23T04:25:07Z</dcterms:modified>
</cp:coreProperties>
</file>